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NATALIA\CONSOLIDADOS AÑO 2025\REM A y BS CONSOLIDADOS AÑO 2025\REM A\"/>
    </mc:Choice>
  </mc:AlternateContent>
  <xr:revisionPtr revIDLastSave="0" documentId="13_ncr:1_{E9ECBE25-EEF2-4802-948B-79285E0121DB}" xr6:coauthVersionLast="47" xr6:coauthVersionMax="47" xr10:uidLastSave="{00000000-0000-0000-0000-000000000000}"/>
  <bookViews>
    <workbookView xWindow="-120" yWindow="-120" windowWidth="29040" windowHeight="15720" tabRatio="760" activeTab="12" xr2:uid="{00000000-000D-0000-FFFF-FFFF00000000}"/>
  </bookViews>
  <sheets>
    <sheet name="CONSOLIDADO" sheetId="1" r:id="rId1"/>
    <sheet name="ENERO" sheetId="2" r:id="rId2"/>
    <sheet name="FEBRERO" sheetId="3" r:id="rId3"/>
    <sheet name="MARZO" sheetId="4" r:id="rId4"/>
    <sheet name="ABRIL" sheetId="5" r:id="rId5"/>
    <sheet name="MAYO" sheetId="6" r:id="rId6"/>
    <sheet name="JUNIO" sheetId="7" r:id="rId7"/>
    <sheet name="JULIO" sheetId="8" r:id="rId8"/>
    <sheet name="AGOSTO" sheetId="9" r:id="rId9"/>
    <sheet name="SEPTIEMBRE" sheetId="10" r:id="rId10"/>
    <sheet name="OCTUBRE" sheetId="11" r:id="rId11"/>
    <sheet name="NOVIEMBRE" sheetId="12" r:id="rId12"/>
    <sheet name="DICIEMBRE" sheetId="13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32" i="13" l="1"/>
  <c r="D215" i="13"/>
  <c r="C215" i="13"/>
  <c r="B215" i="13"/>
  <c r="CP214" i="13"/>
  <c r="CO214" i="13"/>
  <c r="CN214" i="13"/>
  <c r="CM214" i="13"/>
  <c r="D214" i="13"/>
  <c r="C214" i="13"/>
  <c r="B214" i="13"/>
  <c r="CD214" i="13" s="1"/>
  <c r="D213" i="13"/>
  <c r="C213" i="13"/>
  <c r="B213" i="13"/>
  <c r="D212" i="13"/>
  <c r="C212" i="13"/>
  <c r="B212" i="13"/>
  <c r="CP212" i="13" s="1"/>
  <c r="D211" i="13"/>
  <c r="C211" i="13"/>
  <c r="B211" i="13" s="1"/>
  <c r="CP211" i="13" s="1"/>
  <c r="O210" i="13"/>
  <c r="N210" i="13"/>
  <c r="M210" i="13"/>
  <c r="L210" i="13"/>
  <c r="K210" i="13"/>
  <c r="J210" i="13"/>
  <c r="I210" i="13"/>
  <c r="H210" i="13"/>
  <c r="G210" i="13"/>
  <c r="C210" i="13" s="1"/>
  <c r="F210" i="13"/>
  <c r="D210" i="13" s="1"/>
  <c r="E210" i="13"/>
  <c r="CP205" i="13"/>
  <c r="CO205" i="13"/>
  <c r="D205" i="13"/>
  <c r="CM205" i="13" s="1"/>
  <c r="C205" i="13"/>
  <c r="CN205" i="13" s="1"/>
  <c r="B205" i="13"/>
  <c r="CD205" i="13" s="1"/>
  <c r="B200" i="13"/>
  <c r="B199" i="13"/>
  <c r="E196" i="13"/>
  <c r="D196" i="13"/>
  <c r="C196" i="13" s="1"/>
  <c r="CP196" i="13" s="1"/>
  <c r="E195" i="13"/>
  <c r="D195" i="13"/>
  <c r="C195" i="13"/>
  <c r="CA195" i="13" s="1"/>
  <c r="D191" i="13"/>
  <c r="C191" i="13"/>
  <c r="B191" i="13" s="1"/>
  <c r="D190" i="13"/>
  <c r="C190" i="13"/>
  <c r="B190" i="13" s="1"/>
  <c r="D189" i="13"/>
  <c r="C189" i="13"/>
  <c r="B189" i="13"/>
  <c r="D188" i="13"/>
  <c r="C188" i="13"/>
  <c r="B188" i="13"/>
  <c r="C183" i="13"/>
  <c r="C182" i="13"/>
  <c r="C181" i="13"/>
  <c r="C180" i="13"/>
  <c r="C179" i="13"/>
  <c r="C178" i="13"/>
  <c r="C166" i="13"/>
  <c r="C165" i="13"/>
  <c r="B158" i="13"/>
  <c r="C142" i="13"/>
  <c r="CM142" i="13" s="1"/>
  <c r="C141" i="13"/>
  <c r="CM141" i="13" s="1"/>
  <c r="CR131" i="13"/>
  <c r="CQ131" i="13"/>
  <c r="CP131" i="13"/>
  <c r="CO131" i="13"/>
  <c r="CN131" i="13"/>
  <c r="CM131" i="13"/>
  <c r="CF131" i="13"/>
  <c r="CE131" i="13"/>
  <c r="CD131" i="13"/>
  <c r="CC131" i="13"/>
  <c r="CB131" i="13"/>
  <c r="E131" i="13"/>
  <c r="D131" i="13"/>
  <c r="C131" i="13"/>
  <c r="CA131" i="13" s="1"/>
  <c r="E130" i="13"/>
  <c r="CD130" i="13" s="1"/>
  <c r="D130" i="13"/>
  <c r="C130" i="13" s="1"/>
  <c r="CC130" i="13" s="1"/>
  <c r="E129" i="13"/>
  <c r="CD129" i="13" s="1"/>
  <c r="D129" i="13"/>
  <c r="C129" i="13"/>
  <c r="E125" i="13"/>
  <c r="C125" i="13" s="1"/>
  <c r="CA125" i="13" s="1"/>
  <c r="D125" i="13"/>
  <c r="E124" i="13"/>
  <c r="D124" i="13"/>
  <c r="C124" i="13" s="1"/>
  <c r="E123" i="13"/>
  <c r="D123" i="13"/>
  <c r="C123" i="13"/>
  <c r="CM123" i="13" s="1"/>
  <c r="E113" i="13"/>
  <c r="D113" i="13"/>
  <c r="C113" i="13"/>
  <c r="CM113" i="13" s="1"/>
  <c r="E112" i="13"/>
  <c r="C112" i="13" s="1"/>
  <c r="CM112" i="13" s="1"/>
  <c r="D112" i="13"/>
  <c r="E111" i="13"/>
  <c r="D111" i="13"/>
  <c r="C111" i="13"/>
  <c r="CM111" i="13" s="1"/>
  <c r="E110" i="13"/>
  <c r="D110" i="13"/>
  <c r="C110" i="13"/>
  <c r="CN109" i="13"/>
  <c r="CM109" i="13"/>
  <c r="CB109" i="13"/>
  <c r="E109" i="13"/>
  <c r="D109" i="13"/>
  <c r="C109" i="13" s="1"/>
  <c r="CA109" i="13" s="1"/>
  <c r="AP109" i="13" s="1"/>
  <c r="E108" i="13"/>
  <c r="D108" i="13"/>
  <c r="C108" i="13"/>
  <c r="CN108" i="13" s="1"/>
  <c r="E107" i="13"/>
  <c r="E106" i="13" s="1"/>
  <c r="D107" i="13"/>
  <c r="D106" i="13" s="1"/>
  <c r="C107" i="13"/>
  <c r="CN107" i="13" s="1"/>
  <c r="AO106" i="13"/>
  <c r="AN106" i="13"/>
  <c r="AM106" i="13"/>
  <c r="AL106" i="13"/>
  <c r="AK106" i="13"/>
  <c r="AJ106" i="13"/>
  <c r="AI106" i="13"/>
  <c r="AH106" i="13"/>
  <c r="AG106" i="13"/>
  <c r="AF106" i="13"/>
  <c r="AE106" i="13"/>
  <c r="AD106" i="13"/>
  <c r="AC106" i="13"/>
  <c r="AB106" i="13"/>
  <c r="AA106" i="13"/>
  <c r="Z106" i="13"/>
  <c r="Y106" i="13"/>
  <c r="X106" i="13"/>
  <c r="W106" i="13"/>
  <c r="V106" i="13"/>
  <c r="U106" i="13"/>
  <c r="T106" i="13"/>
  <c r="S106" i="13"/>
  <c r="R106" i="13"/>
  <c r="Q106" i="13"/>
  <c r="P106" i="13"/>
  <c r="O106" i="13"/>
  <c r="N106" i="13"/>
  <c r="M106" i="13"/>
  <c r="L106" i="13"/>
  <c r="K106" i="13"/>
  <c r="J106" i="13"/>
  <c r="I106" i="13"/>
  <c r="H106" i="13"/>
  <c r="G106" i="13"/>
  <c r="F106" i="13"/>
  <c r="E101" i="13"/>
  <c r="D101" i="13"/>
  <c r="C101" i="13"/>
  <c r="B100" i="13"/>
  <c r="B99" i="13"/>
  <c r="B98" i="13"/>
  <c r="B97" i="13"/>
  <c r="B96" i="13"/>
  <c r="B95" i="13"/>
  <c r="B94" i="13"/>
  <c r="B93" i="13"/>
  <c r="B92" i="13"/>
  <c r="B91" i="13"/>
  <c r="B90" i="13"/>
  <c r="B89" i="13"/>
  <c r="B88" i="13"/>
  <c r="B87" i="13"/>
  <c r="B86" i="13"/>
  <c r="B85" i="13"/>
  <c r="B84" i="13"/>
  <c r="B83" i="13"/>
  <c r="B82" i="13"/>
  <c r="B81" i="13"/>
  <c r="B101" i="13" s="1"/>
  <c r="AL78" i="13"/>
  <c r="AK78" i="13"/>
  <c r="AJ78" i="13"/>
  <c r="AI78" i="13"/>
  <c r="AH78" i="13"/>
  <c r="AG78" i="13"/>
  <c r="AF78" i="13"/>
  <c r="AE78" i="13"/>
  <c r="AD78" i="13"/>
  <c r="AC78" i="13"/>
  <c r="AB78" i="13"/>
  <c r="AA78" i="13"/>
  <c r="Z78" i="13"/>
  <c r="Y78" i="13"/>
  <c r="X78" i="13"/>
  <c r="W78" i="13"/>
  <c r="V78" i="13"/>
  <c r="U78" i="13"/>
  <c r="T78" i="13"/>
  <c r="S78" i="13"/>
  <c r="R78" i="13"/>
  <c r="Q78" i="13"/>
  <c r="P78" i="13"/>
  <c r="O78" i="13"/>
  <c r="N78" i="13"/>
  <c r="M78" i="13"/>
  <c r="L78" i="13"/>
  <c r="K78" i="13"/>
  <c r="J78" i="13"/>
  <c r="I78" i="13"/>
  <c r="H78" i="13"/>
  <c r="G78" i="13"/>
  <c r="F78" i="13"/>
  <c r="E78" i="13"/>
  <c r="D78" i="13"/>
  <c r="C78" i="13"/>
  <c r="D77" i="13"/>
  <c r="C77" i="13"/>
  <c r="B77" i="13" s="1"/>
  <c r="D76" i="13"/>
  <c r="C76" i="13"/>
  <c r="B76" i="13"/>
  <c r="D75" i="13"/>
  <c r="C75" i="13"/>
  <c r="B75" i="13"/>
  <c r="D74" i="13"/>
  <c r="C74" i="13"/>
  <c r="B74" i="13"/>
  <c r="D73" i="13"/>
  <c r="C73" i="13"/>
  <c r="B73" i="13" s="1"/>
  <c r="B78" i="13" s="1"/>
  <c r="D72" i="13"/>
  <c r="C72" i="13"/>
  <c r="B72" i="13"/>
  <c r="AN67" i="13"/>
  <c r="AM67" i="13"/>
  <c r="AL67" i="13"/>
  <c r="AK67" i="13"/>
  <c r="AJ67" i="13"/>
  <c r="AI67" i="13"/>
  <c r="AH67" i="13"/>
  <c r="AG67" i="13"/>
  <c r="AF67" i="13"/>
  <c r="AE67" i="13"/>
  <c r="AD67" i="13"/>
  <c r="AC67" i="13"/>
  <c r="AB67" i="13"/>
  <c r="AA67" i="13"/>
  <c r="Z67" i="13"/>
  <c r="Y67" i="13"/>
  <c r="X67" i="13"/>
  <c r="W67" i="13"/>
  <c r="V67" i="13"/>
  <c r="U67" i="13"/>
  <c r="T67" i="13"/>
  <c r="S67" i="13"/>
  <c r="R67" i="13"/>
  <c r="Q67" i="13"/>
  <c r="P67" i="13"/>
  <c r="O67" i="13"/>
  <c r="N67" i="13"/>
  <c r="M67" i="13"/>
  <c r="L67" i="13"/>
  <c r="K67" i="13"/>
  <c r="J67" i="13"/>
  <c r="I67" i="13"/>
  <c r="H67" i="13"/>
  <c r="G67" i="13"/>
  <c r="F67" i="13"/>
  <c r="E67" i="13"/>
  <c r="D66" i="13"/>
  <c r="C66" i="13"/>
  <c r="B66" i="13"/>
  <c r="D65" i="13"/>
  <c r="B65" i="13" s="1"/>
  <c r="C65" i="13"/>
  <c r="D64" i="13"/>
  <c r="C64" i="13"/>
  <c r="B64" i="13"/>
  <c r="CN63" i="13"/>
  <c r="CM63" i="13"/>
  <c r="CB63" i="13"/>
  <c r="CA63" i="13"/>
  <c r="AO63" i="13" s="1"/>
  <c r="D63" i="13"/>
  <c r="C63" i="13"/>
  <c r="B63" i="13" s="1"/>
  <c r="D62" i="13"/>
  <c r="C62" i="13"/>
  <c r="B62" i="13"/>
  <c r="CN62" i="13" s="1"/>
  <c r="D61" i="13"/>
  <c r="D67" i="13" s="1"/>
  <c r="C61" i="13"/>
  <c r="C67" i="13" s="1"/>
  <c r="B61" i="13"/>
  <c r="CN61" i="13" s="1"/>
  <c r="D56" i="13"/>
  <c r="B56" i="13" s="1"/>
  <c r="C56" i="13"/>
  <c r="D55" i="13"/>
  <c r="C55" i="13"/>
  <c r="B55" i="13"/>
  <c r="CN54" i="13"/>
  <c r="CM54" i="13"/>
  <c r="CB54" i="13"/>
  <c r="D54" i="13"/>
  <c r="C54" i="13"/>
  <c r="B54" i="13" s="1"/>
  <c r="CA54" i="13" s="1"/>
  <c r="AO54" i="13" s="1"/>
  <c r="D53" i="13"/>
  <c r="C53" i="13"/>
  <c r="B53" i="13"/>
  <c r="CN53" i="13" s="1"/>
  <c r="D52" i="13"/>
  <c r="C52" i="13"/>
  <c r="B52" i="13"/>
  <c r="CN52" i="13" s="1"/>
  <c r="D51" i="13"/>
  <c r="B51" i="13" s="1"/>
  <c r="C51" i="13"/>
  <c r="D46" i="13"/>
  <c r="C46" i="13"/>
  <c r="B46" i="13"/>
  <c r="CN45" i="13"/>
  <c r="CM45" i="13"/>
  <c r="D45" i="13"/>
  <c r="C45" i="13"/>
  <c r="B45" i="13" s="1"/>
  <c r="CB45" i="13" s="1"/>
  <c r="D44" i="13"/>
  <c r="C44" i="13"/>
  <c r="B44" i="13"/>
  <c r="CN44" i="13" s="1"/>
  <c r="D43" i="13"/>
  <c r="C43" i="13"/>
  <c r="B43" i="13"/>
  <c r="CN43" i="13" s="1"/>
  <c r="D42" i="13"/>
  <c r="B42" i="13" s="1"/>
  <c r="C42" i="13"/>
  <c r="D41" i="13"/>
  <c r="C41" i="13"/>
  <c r="B41" i="13"/>
  <c r="CM36" i="13"/>
  <c r="D36" i="13"/>
  <c r="B36" i="13" s="1"/>
  <c r="CA36" i="13" s="1"/>
  <c r="AO36" i="13" s="1"/>
  <c r="C36" i="13"/>
  <c r="D35" i="13"/>
  <c r="B35" i="13" s="1"/>
  <c r="C35" i="13"/>
  <c r="D34" i="13"/>
  <c r="C34" i="13"/>
  <c r="B34" i="13"/>
  <c r="D33" i="13"/>
  <c r="C33" i="13"/>
  <c r="B33" i="13"/>
  <c r="CA33" i="13" s="1"/>
  <c r="AO33" i="13" s="1"/>
  <c r="D32" i="13"/>
  <c r="C32" i="13"/>
  <c r="B32" i="13"/>
  <c r="CM32" i="13" s="1"/>
  <c r="D31" i="13"/>
  <c r="C31" i="13"/>
  <c r="B31" i="13"/>
  <c r="CR26" i="13"/>
  <c r="CQ26" i="13"/>
  <c r="CN26" i="13"/>
  <c r="CM26" i="13"/>
  <c r="CF26" i="13"/>
  <c r="CE26" i="13"/>
  <c r="D26" i="13"/>
  <c r="C26" i="13"/>
  <c r="B26" i="13"/>
  <c r="CB26" i="13" s="1"/>
  <c r="D25" i="13"/>
  <c r="C25" i="13"/>
  <c r="B25" i="13"/>
  <c r="CA25" i="13" s="1"/>
  <c r="CR24" i="13"/>
  <c r="CQ24" i="13"/>
  <c r="D24" i="13"/>
  <c r="C24" i="13"/>
  <c r="B24" i="13"/>
  <c r="CN24" i="13" s="1"/>
  <c r="CR23" i="13"/>
  <c r="CQ23" i="13"/>
  <c r="CP23" i="13"/>
  <c r="CO23" i="13"/>
  <c r="CN23" i="13"/>
  <c r="CM23" i="13"/>
  <c r="CF23" i="13"/>
  <c r="CE23" i="13"/>
  <c r="CD23" i="13"/>
  <c r="CC23" i="13"/>
  <c r="D23" i="13"/>
  <c r="C23" i="13"/>
  <c r="B23" i="13"/>
  <c r="CB23" i="13" s="1"/>
  <c r="D22" i="13"/>
  <c r="B22" i="13" s="1"/>
  <c r="C22" i="13"/>
  <c r="D21" i="13"/>
  <c r="C21" i="13"/>
  <c r="B21" i="13" s="1"/>
  <c r="CR20" i="13"/>
  <c r="CQ20" i="13"/>
  <c r="CP20" i="13"/>
  <c r="CO20" i="13"/>
  <c r="D20" i="13"/>
  <c r="C20" i="13"/>
  <c r="B20" i="13"/>
  <c r="CN20" i="13" s="1"/>
  <c r="D15" i="13"/>
  <c r="C15" i="13"/>
  <c r="B15" i="13"/>
  <c r="CM15" i="13" s="1"/>
  <c r="CM14" i="13"/>
  <c r="D14" i="13"/>
  <c r="B14" i="13" s="1"/>
  <c r="CA14" i="13" s="1"/>
  <c r="AT14" i="13" s="1"/>
  <c r="C14" i="13"/>
  <c r="D13" i="13"/>
  <c r="B13" i="13" s="1"/>
  <c r="CF13" i="13" s="1"/>
  <c r="C13" i="13"/>
  <c r="AS12" i="13"/>
  <c r="D12" i="13"/>
  <c r="C12" i="13"/>
  <c r="B12" i="13" s="1"/>
  <c r="CC12" i="13" s="1"/>
  <c r="A5" i="13"/>
  <c r="A4" i="13"/>
  <c r="A3" i="13"/>
  <c r="A2" i="13"/>
  <c r="B232" i="12"/>
  <c r="D215" i="12"/>
  <c r="C215" i="12"/>
  <c r="B215" i="12" s="1"/>
  <c r="CM214" i="12"/>
  <c r="D214" i="12"/>
  <c r="C214" i="12"/>
  <c r="B214" i="12" s="1"/>
  <c r="D213" i="12"/>
  <c r="C213" i="12"/>
  <c r="B213" i="12"/>
  <c r="CC213" i="12" s="1"/>
  <c r="CB212" i="12"/>
  <c r="D212" i="12"/>
  <c r="C212" i="12"/>
  <c r="B212" i="12"/>
  <c r="CP212" i="12" s="1"/>
  <c r="CP211" i="12"/>
  <c r="CO211" i="12"/>
  <c r="CN211" i="12"/>
  <c r="CM211" i="12"/>
  <c r="CD211" i="12"/>
  <c r="CC211" i="12"/>
  <c r="CB211" i="12"/>
  <c r="CA211" i="12"/>
  <c r="D211" i="12"/>
  <c r="C211" i="12"/>
  <c r="B211" i="12"/>
  <c r="O210" i="12"/>
  <c r="N210" i="12"/>
  <c r="M210" i="12"/>
  <c r="L210" i="12"/>
  <c r="K210" i="12"/>
  <c r="J210" i="12"/>
  <c r="I210" i="12"/>
  <c r="H210" i="12"/>
  <c r="G210" i="12"/>
  <c r="F210" i="12"/>
  <c r="D210" i="12" s="1"/>
  <c r="E210" i="12"/>
  <c r="C210" i="12" s="1"/>
  <c r="B210" i="12" s="1"/>
  <c r="CN205" i="12"/>
  <c r="CB205" i="12"/>
  <c r="D205" i="12"/>
  <c r="CM205" i="12" s="1"/>
  <c r="C205" i="12"/>
  <c r="B200" i="12"/>
  <c r="B199" i="12"/>
  <c r="CQ196" i="12"/>
  <c r="CP196" i="12"/>
  <c r="CO196" i="12"/>
  <c r="CN196" i="12"/>
  <c r="CM196" i="12"/>
  <c r="CE196" i="12"/>
  <c r="CD196" i="12"/>
  <c r="CC196" i="12"/>
  <c r="E196" i="12"/>
  <c r="D196" i="12"/>
  <c r="C196" i="12"/>
  <c r="CB196" i="12" s="1"/>
  <c r="E195" i="12"/>
  <c r="D195" i="12"/>
  <c r="C195" i="12"/>
  <c r="D191" i="12"/>
  <c r="C191" i="12"/>
  <c r="B191" i="12"/>
  <c r="D190" i="12"/>
  <c r="C190" i="12"/>
  <c r="B190" i="12"/>
  <c r="D189" i="12"/>
  <c r="C189" i="12"/>
  <c r="B189" i="12" s="1"/>
  <c r="D188" i="12"/>
  <c r="C188" i="12"/>
  <c r="B188" i="12"/>
  <c r="C183" i="12"/>
  <c r="C182" i="12"/>
  <c r="C181" i="12"/>
  <c r="C180" i="12"/>
  <c r="C179" i="12"/>
  <c r="C178" i="12"/>
  <c r="C166" i="12"/>
  <c r="C165" i="12"/>
  <c r="B158" i="12"/>
  <c r="C142" i="12"/>
  <c r="CA142" i="12" s="1"/>
  <c r="K142" i="12" s="1"/>
  <c r="CM141" i="12"/>
  <c r="CA141" i="12"/>
  <c r="K141" i="12" s="1"/>
  <c r="C141" i="12"/>
  <c r="CP131" i="12"/>
  <c r="CO131" i="12"/>
  <c r="CN131" i="12"/>
  <c r="CM131" i="12"/>
  <c r="CF131" i="12"/>
  <c r="CE131" i="12"/>
  <c r="CD131" i="12"/>
  <c r="CC131" i="12"/>
  <c r="CB131" i="12"/>
  <c r="E131" i="12"/>
  <c r="D131" i="12"/>
  <c r="C131" i="12"/>
  <c r="CA131" i="12" s="1"/>
  <c r="E130" i="12"/>
  <c r="CD130" i="12" s="1"/>
  <c r="D130" i="12"/>
  <c r="C130" i="12" s="1"/>
  <c r="CC130" i="12" s="1"/>
  <c r="E129" i="12"/>
  <c r="CD129" i="12" s="1"/>
  <c r="D129" i="12"/>
  <c r="C129" i="12"/>
  <c r="E125" i="12"/>
  <c r="D125" i="12"/>
  <c r="E124" i="12"/>
  <c r="D124" i="12"/>
  <c r="C124" i="12"/>
  <c r="CM124" i="12" s="1"/>
  <c r="CM123" i="12"/>
  <c r="E123" i="12"/>
  <c r="D123" i="12"/>
  <c r="C123" i="12"/>
  <c r="CA123" i="12" s="1"/>
  <c r="E113" i="12"/>
  <c r="D113" i="12"/>
  <c r="C113" i="12"/>
  <c r="CM113" i="12" s="1"/>
  <c r="CM112" i="12"/>
  <c r="CA112" i="12"/>
  <c r="AP112" i="12" s="1"/>
  <c r="E112" i="12"/>
  <c r="D112" i="12"/>
  <c r="C112" i="12"/>
  <c r="E111" i="12"/>
  <c r="C111" i="12" s="1"/>
  <c r="D111" i="12"/>
  <c r="E110" i="12"/>
  <c r="D110" i="12"/>
  <c r="C110" i="12"/>
  <c r="CN109" i="12"/>
  <c r="CM109" i="12"/>
  <c r="CB109" i="12"/>
  <c r="CA109" i="12"/>
  <c r="AP109" i="12" s="1"/>
  <c r="E109" i="12"/>
  <c r="D109" i="12"/>
  <c r="C109" i="12"/>
  <c r="CB108" i="12"/>
  <c r="CA108" i="12"/>
  <c r="AP108" i="12" s="1"/>
  <c r="E108" i="12"/>
  <c r="D108" i="12"/>
  <c r="C108" i="12"/>
  <c r="CM108" i="12" s="1"/>
  <c r="CN107" i="12"/>
  <c r="CM107" i="12"/>
  <c r="CB107" i="12"/>
  <c r="CA107" i="12"/>
  <c r="AP107" i="12" s="1"/>
  <c r="E107" i="12"/>
  <c r="D107" i="12"/>
  <c r="D106" i="12" s="1"/>
  <c r="C107" i="12"/>
  <c r="C106" i="12" s="1"/>
  <c r="AO106" i="12"/>
  <c r="AN106" i="12"/>
  <c r="AM106" i="12"/>
  <c r="AL106" i="12"/>
  <c r="AK106" i="12"/>
  <c r="AJ106" i="12"/>
  <c r="AI106" i="12"/>
  <c r="AH106" i="12"/>
  <c r="AG106" i="12"/>
  <c r="AF106" i="12"/>
  <c r="AE106" i="12"/>
  <c r="AD106" i="12"/>
  <c r="AC106" i="12"/>
  <c r="AB106" i="12"/>
  <c r="AA106" i="12"/>
  <c r="Z106" i="12"/>
  <c r="Y106" i="12"/>
  <c r="X106" i="12"/>
  <c r="W106" i="12"/>
  <c r="V106" i="12"/>
  <c r="U106" i="12"/>
  <c r="T106" i="12"/>
  <c r="S106" i="12"/>
  <c r="R106" i="12"/>
  <c r="Q106" i="12"/>
  <c r="P106" i="12"/>
  <c r="O106" i="12"/>
  <c r="N106" i="12"/>
  <c r="M106" i="12"/>
  <c r="L106" i="12"/>
  <c r="K106" i="12"/>
  <c r="J106" i="12"/>
  <c r="I106" i="12"/>
  <c r="H106" i="12"/>
  <c r="G106" i="12"/>
  <c r="F106" i="12"/>
  <c r="E106" i="12"/>
  <c r="E101" i="12"/>
  <c r="D101" i="12"/>
  <c r="C101" i="12"/>
  <c r="B100" i="12"/>
  <c r="B99" i="12"/>
  <c r="B98" i="12"/>
  <c r="B97" i="12"/>
  <c r="B96" i="12"/>
  <c r="B95" i="12"/>
  <c r="B94" i="12"/>
  <c r="B93" i="12"/>
  <c r="B92" i="12"/>
  <c r="B91" i="12"/>
  <c r="B90" i="12"/>
  <c r="B89" i="12"/>
  <c r="B88" i="12"/>
  <c r="B87" i="12"/>
  <c r="B86" i="12"/>
  <c r="B85" i="12"/>
  <c r="B84" i="12"/>
  <c r="B83" i="12"/>
  <c r="B82" i="12"/>
  <c r="B81" i="12"/>
  <c r="AL78" i="12"/>
  <c r="AK78" i="12"/>
  <c r="AJ78" i="12"/>
  <c r="AI78" i="12"/>
  <c r="AH78" i="12"/>
  <c r="AG78" i="12"/>
  <c r="AF78" i="12"/>
  <c r="AE78" i="12"/>
  <c r="AD78" i="12"/>
  <c r="AC78" i="12"/>
  <c r="AB78" i="12"/>
  <c r="AA78" i="12"/>
  <c r="Z78" i="12"/>
  <c r="Y78" i="12"/>
  <c r="X78" i="12"/>
  <c r="W78" i="12"/>
  <c r="V78" i="12"/>
  <c r="U78" i="12"/>
  <c r="T78" i="12"/>
  <c r="S78" i="12"/>
  <c r="R78" i="12"/>
  <c r="Q78" i="12"/>
  <c r="P78" i="12"/>
  <c r="O78" i="12"/>
  <c r="N78" i="12"/>
  <c r="M78" i="12"/>
  <c r="L78" i="12"/>
  <c r="K78" i="12"/>
  <c r="J78" i="12"/>
  <c r="I78" i="12"/>
  <c r="H78" i="12"/>
  <c r="G78" i="12"/>
  <c r="F78" i="12"/>
  <c r="E78" i="12"/>
  <c r="D77" i="12"/>
  <c r="C77" i="12"/>
  <c r="B77" i="12"/>
  <c r="D76" i="12"/>
  <c r="C76" i="12"/>
  <c r="B76" i="12"/>
  <c r="D75" i="12"/>
  <c r="C75" i="12"/>
  <c r="B75" i="12" s="1"/>
  <c r="D74" i="12"/>
  <c r="C74" i="12"/>
  <c r="B74" i="12"/>
  <c r="D73" i="12"/>
  <c r="C73" i="12"/>
  <c r="B73" i="12"/>
  <c r="D72" i="12"/>
  <c r="D78" i="12" s="1"/>
  <c r="C72" i="12"/>
  <c r="B72" i="12" s="1"/>
  <c r="B78" i="12" s="1"/>
  <c r="AN67" i="12"/>
  <c r="AM67" i="12"/>
  <c r="AL67" i="12"/>
  <c r="AK67" i="12"/>
  <c r="AJ67" i="12"/>
  <c r="AI67" i="12"/>
  <c r="AH67" i="12"/>
  <c r="AG67" i="12"/>
  <c r="AF67" i="12"/>
  <c r="AE67" i="12"/>
  <c r="AD67" i="12"/>
  <c r="AC67" i="12"/>
  <c r="AB67" i="12"/>
  <c r="AA67" i="12"/>
  <c r="Z67" i="12"/>
  <c r="Y67" i="12"/>
  <c r="X67" i="12"/>
  <c r="W67" i="12"/>
  <c r="V67" i="12"/>
  <c r="U67" i="12"/>
  <c r="T67" i="12"/>
  <c r="S67" i="12"/>
  <c r="R67" i="12"/>
  <c r="Q67" i="12"/>
  <c r="P67" i="12"/>
  <c r="O67" i="12"/>
  <c r="N67" i="12"/>
  <c r="M67" i="12"/>
  <c r="L67" i="12"/>
  <c r="K67" i="12"/>
  <c r="J67" i="12"/>
  <c r="I67" i="12"/>
  <c r="H67" i="12"/>
  <c r="G67" i="12"/>
  <c r="F67" i="12"/>
  <c r="E67" i="12"/>
  <c r="D67" i="12"/>
  <c r="C67" i="12"/>
  <c r="D66" i="12"/>
  <c r="C66" i="12"/>
  <c r="B66" i="12" s="1"/>
  <c r="B67" i="12" s="1"/>
  <c r="D65" i="12"/>
  <c r="C65" i="12"/>
  <c r="B65" i="12"/>
  <c r="CN65" i="12" s="1"/>
  <c r="D64" i="12"/>
  <c r="C64" i="12"/>
  <c r="B64" i="12"/>
  <c r="CN63" i="12"/>
  <c r="CM63" i="12"/>
  <c r="CB63" i="12"/>
  <c r="CA63" i="12"/>
  <c r="AO63" i="12" s="1"/>
  <c r="D63" i="12"/>
  <c r="C63" i="12"/>
  <c r="B63" i="12"/>
  <c r="CB62" i="12"/>
  <c r="CA62" i="12"/>
  <c r="AO62" i="12" s="1"/>
  <c r="D62" i="12"/>
  <c r="C62" i="12"/>
  <c r="B62" i="12"/>
  <c r="CN62" i="12" s="1"/>
  <c r="D61" i="12"/>
  <c r="C61" i="12"/>
  <c r="B61" i="12"/>
  <c r="CN61" i="12" s="1"/>
  <c r="D56" i="12"/>
  <c r="C56" i="12"/>
  <c r="B56" i="12"/>
  <c r="CN56" i="12" s="1"/>
  <c r="D55" i="12"/>
  <c r="C55" i="12"/>
  <c r="B55" i="12" s="1"/>
  <c r="CN54" i="12"/>
  <c r="CM54" i="12"/>
  <c r="CB54" i="12"/>
  <c r="CA54" i="12"/>
  <c r="D54" i="12"/>
  <c r="C54" i="12"/>
  <c r="B54" i="12"/>
  <c r="CB53" i="12"/>
  <c r="CA53" i="12"/>
  <c r="AO53" i="12" s="1"/>
  <c r="D53" i="12"/>
  <c r="C53" i="12"/>
  <c r="B53" i="12"/>
  <c r="CN53" i="12" s="1"/>
  <c r="D52" i="12"/>
  <c r="C52" i="12"/>
  <c r="B52" i="12"/>
  <c r="CN52" i="12" s="1"/>
  <c r="D51" i="12"/>
  <c r="C51" i="12"/>
  <c r="B51" i="12"/>
  <c r="D46" i="12"/>
  <c r="B46" i="12" s="1"/>
  <c r="C46" i="12"/>
  <c r="CN45" i="12"/>
  <c r="CM45" i="12"/>
  <c r="CB45" i="12"/>
  <c r="CA45" i="12"/>
  <c r="D45" i="12"/>
  <c r="C45" i="12"/>
  <c r="B45" i="12"/>
  <c r="CB44" i="12"/>
  <c r="CA44" i="12"/>
  <c r="AO44" i="12" s="1"/>
  <c r="D44" i="12"/>
  <c r="C44" i="12"/>
  <c r="B44" i="12"/>
  <c r="CN44" i="12" s="1"/>
  <c r="D43" i="12"/>
  <c r="B43" i="12" s="1"/>
  <c r="C43" i="12"/>
  <c r="D42" i="12"/>
  <c r="C42" i="12"/>
  <c r="B42" i="12"/>
  <c r="CN42" i="12" s="1"/>
  <c r="D41" i="12"/>
  <c r="C41" i="12"/>
  <c r="B41" i="12"/>
  <c r="D36" i="12"/>
  <c r="C36" i="12"/>
  <c r="B36" i="12" s="1"/>
  <c r="CM36" i="12" s="1"/>
  <c r="D35" i="12"/>
  <c r="C35" i="12"/>
  <c r="B35" i="12"/>
  <c r="CA35" i="12" s="1"/>
  <c r="AO35" i="12" s="1"/>
  <c r="D34" i="12"/>
  <c r="C34" i="12"/>
  <c r="B34" i="12" s="1"/>
  <c r="D33" i="12"/>
  <c r="C33" i="12"/>
  <c r="B33" i="12" s="1"/>
  <c r="D32" i="12"/>
  <c r="C32" i="12"/>
  <c r="B32" i="12"/>
  <c r="CM32" i="12" s="1"/>
  <c r="D31" i="12"/>
  <c r="C31" i="12"/>
  <c r="B31" i="12"/>
  <c r="CR26" i="12"/>
  <c r="CQ26" i="12"/>
  <c r="CN26" i="12"/>
  <c r="CM26" i="12"/>
  <c r="CF26" i="12"/>
  <c r="CE26" i="12"/>
  <c r="D26" i="12"/>
  <c r="C26" i="12"/>
  <c r="B26" i="12"/>
  <c r="CB26" i="12" s="1"/>
  <c r="D25" i="12"/>
  <c r="B25" i="12" s="1"/>
  <c r="C25" i="12"/>
  <c r="D24" i="12"/>
  <c r="B24" i="12" s="1"/>
  <c r="CR24" i="12" s="1"/>
  <c r="C24" i="12"/>
  <c r="CQ23" i="12"/>
  <c r="CP23" i="12"/>
  <c r="CO23" i="12"/>
  <c r="CN23" i="12"/>
  <c r="CM23" i="12"/>
  <c r="CF23" i="12"/>
  <c r="CE23" i="12"/>
  <c r="CD23" i="12"/>
  <c r="CC23" i="12"/>
  <c r="D23" i="12"/>
  <c r="C23" i="12"/>
  <c r="B23" i="12"/>
  <c r="CB23" i="12" s="1"/>
  <c r="D22" i="12"/>
  <c r="C22" i="12"/>
  <c r="B22" i="12"/>
  <c r="CB22" i="12" s="1"/>
  <c r="D21" i="12"/>
  <c r="C21" i="12"/>
  <c r="B21" i="12"/>
  <c r="CR20" i="12"/>
  <c r="CQ20" i="12"/>
  <c r="CP20" i="12"/>
  <c r="CO20" i="12"/>
  <c r="CB20" i="12"/>
  <c r="CA20" i="12"/>
  <c r="D20" i="12"/>
  <c r="C20" i="12"/>
  <c r="B20" i="12"/>
  <c r="CN20" i="12" s="1"/>
  <c r="D15" i="12"/>
  <c r="C15" i="12"/>
  <c r="B15" i="12"/>
  <c r="CM15" i="12" s="1"/>
  <c r="CM14" i="12"/>
  <c r="CA14" i="12"/>
  <c r="AT14" i="12" s="1"/>
  <c r="D14" i="12"/>
  <c r="C14" i="12"/>
  <c r="B14" i="12"/>
  <c r="CP13" i="12"/>
  <c r="CF13" i="12"/>
  <c r="CE13" i="12"/>
  <c r="CD13" i="12"/>
  <c r="CC13" i="12"/>
  <c r="D13" i="12"/>
  <c r="C13" i="12"/>
  <c r="B13" i="12" s="1"/>
  <c r="D12" i="12"/>
  <c r="C12" i="12"/>
  <c r="B12" i="12"/>
  <c r="CN12" i="12" s="1"/>
  <c r="A5" i="12"/>
  <c r="A4" i="12"/>
  <c r="A3" i="12"/>
  <c r="A2" i="12"/>
  <c r="B232" i="11"/>
  <c r="D215" i="11"/>
  <c r="C215" i="11"/>
  <c r="B215" i="11"/>
  <c r="CP214" i="11"/>
  <c r="CO214" i="11"/>
  <c r="D214" i="11"/>
  <c r="C214" i="11"/>
  <c r="B214" i="11"/>
  <c r="CM214" i="11" s="1"/>
  <c r="D213" i="11"/>
  <c r="B213" i="11" s="1"/>
  <c r="C213" i="11"/>
  <c r="D212" i="11"/>
  <c r="B212" i="11" s="1"/>
  <c r="C212" i="11"/>
  <c r="CN211" i="11"/>
  <c r="CM211" i="11"/>
  <c r="CD211" i="11"/>
  <c r="CC211" i="11"/>
  <c r="D211" i="11"/>
  <c r="B211" i="11" s="1"/>
  <c r="CA211" i="11" s="1"/>
  <c r="C211" i="11"/>
  <c r="O210" i="11"/>
  <c r="N210" i="11"/>
  <c r="M210" i="11"/>
  <c r="L210" i="11"/>
  <c r="K210" i="11"/>
  <c r="J210" i="11"/>
  <c r="D210" i="11" s="1"/>
  <c r="B210" i="11" s="1"/>
  <c r="I210" i="11"/>
  <c r="H210" i="11"/>
  <c r="G210" i="11"/>
  <c r="F210" i="11"/>
  <c r="E210" i="11"/>
  <c r="C210" i="11"/>
  <c r="CP205" i="11"/>
  <c r="CO205" i="11"/>
  <c r="D205" i="11"/>
  <c r="C205" i="11"/>
  <c r="B205" i="11"/>
  <c r="B200" i="11"/>
  <c r="B199" i="11"/>
  <c r="CP196" i="11"/>
  <c r="CO196" i="11"/>
  <c r="CN196" i="11"/>
  <c r="CM196" i="11"/>
  <c r="CE196" i="11"/>
  <c r="CD196" i="11"/>
  <c r="CC196" i="11"/>
  <c r="E196" i="11"/>
  <c r="D196" i="11"/>
  <c r="C196" i="11"/>
  <c r="CB196" i="11" s="1"/>
  <c r="CP195" i="11"/>
  <c r="CO195" i="11"/>
  <c r="CN195" i="11"/>
  <c r="CB195" i="11"/>
  <c r="CA195" i="11"/>
  <c r="E195" i="11"/>
  <c r="D195" i="11"/>
  <c r="C195" i="11"/>
  <c r="D191" i="11"/>
  <c r="C191" i="11"/>
  <c r="B191" i="11" s="1"/>
  <c r="D190" i="11"/>
  <c r="C190" i="11"/>
  <c r="B190" i="11"/>
  <c r="D189" i="11"/>
  <c r="C189" i="11"/>
  <c r="B189" i="11"/>
  <c r="D188" i="11"/>
  <c r="B188" i="11" s="1"/>
  <c r="C188" i="11"/>
  <c r="C183" i="11"/>
  <c r="C182" i="11"/>
  <c r="C181" i="11"/>
  <c r="C180" i="11"/>
  <c r="C179" i="11"/>
  <c r="C178" i="11"/>
  <c r="C166" i="11"/>
  <c r="C165" i="11"/>
  <c r="B158" i="11"/>
  <c r="CM142" i="11"/>
  <c r="C142" i="11"/>
  <c r="CA142" i="11" s="1"/>
  <c r="K142" i="11" s="1"/>
  <c r="C141" i="11"/>
  <c r="CR131" i="11"/>
  <c r="CO131" i="11"/>
  <c r="CN131" i="11"/>
  <c r="CM131" i="11"/>
  <c r="CF131" i="11"/>
  <c r="CE131" i="11"/>
  <c r="CD131" i="11"/>
  <c r="CC131" i="11"/>
  <c r="CB131" i="11"/>
  <c r="E131" i="11"/>
  <c r="D131" i="11"/>
  <c r="C131" i="11"/>
  <c r="CA131" i="11" s="1"/>
  <c r="AL131" i="11" s="1"/>
  <c r="CP130" i="11"/>
  <c r="E130" i="11"/>
  <c r="CD130" i="11" s="1"/>
  <c r="D130" i="11"/>
  <c r="C130" i="11" s="1"/>
  <c r="CN130" i="11" s="1"/>
  <c r="CF129" i="11"/>
  <c r="CE129" i="11"/>
  <c r="E129" i="11"/>
  <c r="CD129" i="11" s="1"/>
  <c r="D129" i="11"/>
  <c r="C129" i="11"/>
  <c r="E125" i="11"/>
  <c r="C125" i="11" s="1"/>
  <c r="CM125" i="11" s="1"/>
  <c r="D125" i="11"/>
  <c r="E124" i="11"/>
  <c r="D124" i="11"/>
  <c r="C124" i="11"/>
  <c r="CM124" i="11" s="1"/>
  <c r="E123" i="11"/>
  <c r="C123" i="11" s="1"/>
  <c r="CA123" i="11" s="1"/>
  <c r="D123" i="11"/>
  <c r="E113" i="11"/>
  <c r="D113" i="11"/>
  <c r="C113" i="11"/>
  <c r="CM112" i="11"/>
  <c r="E112" i="11"/>
  <c r="C112" i="11" s="1"/>
  <c r="CA112" i="11" s="1"/>
  <c r="AP112" i="11" s="1"/>
  <c r="D112" i="11"/>
  <c r="E111" i="11"/>
  <c r="D111" i="11"/>
  <c r="C111" i="11"/>
  <c r="E110" i="11"/>
  <c r="D110" i="11"/>
  <c r="C110" i="11"/>
  <c r="CN109" i="11"/>
  <c r="E109" i="11"/>
  <c r="C109" i="11" s="1"/>
  <c r="CM109" i="11" s="1"/>
  <c r="D109" i="11"/>
  <c r="E108" i="11"/>
  <c r="C108" i="11" s="1"/>
  <c r="D108" i="11"/>
  <c r="CB107" i="11"/>
  <c r="E107" i="11"/>
  <c r="E106" i="11" s="1"/>
  <c r="D107" i="11"/>
  <c r="D106" i="11" s="1"/>
  <c r="C107" i="11"/>
  <c r="AO106" i="11"/>
  <c r="AN106" i="11"/>
  <c r="AM106" i="11"/>
  <c r="AL106" i="11"/>
  <c r="AK106" i="11"/>
  <c r="AJ106" i="11"/>
  <c r="AI106" i="11"/>
  <c r="AH106" i="11"/>
  <c r="AG106" i="11"/>
  <c r="AF106" i="11"/>
  <c r="AE106" i="11"/>
  <c r="AD106" i="11"/>
  <c r="AC106" i="11"/>
  <c r="AB106" i="11"/>
  <c r="AA106" i="11"/>
  <c r="Z106" i="11"/>
  <c r="Y106" i="11"/>
  <c r="X106" i="11"/>
  <c r="W106" i="11"/>
  <c r="V106" i="11"/>
  <c r="U106" i="11"/>
  <c r="T106" i="11"/>
  <c r="S106" i="11"/>
  <c r="R106" i="11"/>
  <c r="Q106" i="11"/>
  <c r="P106" i="11"/>
  <c r="O106" i="11"/>
  <c r="N106" i="11"/>
  <c r="M106" i="11"/>
  <c r="L106" i="11"/>
  <c r="K106" i="11"/>
  <c r="J106" i="11"/>
  <c r="I106" i="11"/>
  <c r="H106" i="11"/>
  <c r="G106" i="11"/>
  <c r="F106" i="11"/>
  <c r="E101" i="11"/>
  <c r="D101" i="11"/>
  <c r="C101" i="11"/>
  <c r="B100" i="11"/>
  <c r="B99" i="11"/>
  <c r="B98" i="11"/>
  <c r="B97" i="11"/>
  <c r="B96" i="11"/>
  <c r="B95" i="11"/>
  <c r="B94" i="11"/>
  <c r="B93" i="11"/>
  <c r="B92" i="11"/>
  <c r="B91" i="11"/>
  <c r="B90" i="11"/>
  <c r="B89" i="11"/>
  <c r="B88" i="11"/>
  <c r="B87" i="11"/>
  <c r="B86" i="11"/>
  <c r="B85" i="11"/>
  <c r="B84" i="11"/>
  <c r="B83" i="11"/>
  <c r="B82" i="11"/>
  <c r="B81" i="11"/>
  <c r="B101" i="11" s="1"/>
  <c r="AL78" i="11"/>
  <c r="AK78" i="11"/>
  <c r="AJ78" i="11"/>
  <c r="AI78" i="11"/>
  <c r="AH78" i="11"/>
  <c r="AG78" i="11"/>
  <c r="AF78" i="11"/>
  <c r="AE78" i="11"/>
  <c r="AD78" i="11"/>
  <c r="AC78" i="11"/>
  <c r="AB78" i="11"/>
  <c r="AA78" i="11"/>
  <c r="Z78" i="11"/>
  <c r="Y78" i="11"/>
  <c r="X78" i="11"/>
  <c r="W78" i="11"/>
  <c r="V78" i="11"/>
  <c r="U78" i="11"/>
  <c r="T78" i="11"/>
  <c r="S78" i="11"/>
  <c r="R78" i="11"/>
  <c r="Q78" i="11"/>
  <c r="P78" i="11"/>
  <c r="O78" i="11"/>
  <c r="N78" i="11"/>
  <c r="M78" i="11"/>
  <c r="L78" i="11"/>
  <c r="K78" i="11"/>
  <c r="J78" i="11"/>
  <c r="I78" i="11"/>
  <c r="H78" i="11"/>
  <c r="G78" i="11"/>
  <c r="F78" i="11"/>
  <c r="E78" i="11"/>
  <c r="D77" i="11"/>
  <c r="C77" i="11"/>
  <c r="B77" i="11" s="1"/>
  <c r="D76" i="11"/>
  <c r="C76" i="11"/>
  <c r="B76" i="11"/>
  <c r="D75" i="11"/>
  <c r="C75" i="11"/>
  <c r="B75" i="11"/>
  <c r="D74" i="11"/>
  <c r="B74" i="11" s="1"/>
  <c r="C74" i="11"/>
  <c r="D73" i="11"/>
  <c r="C73" i="11"/>
  <c r="B73" i="11"/>
  <c r="D72" i="11"/>
  <c r="D78" i="11" s="1"/>
  <c r="C72" i="11"/>
  <c r="C78" i="11" s="1"/>
  <c r="B72" i="11"/>
  <c r="B78" i="11" s="1"/>
  <c r="AN67" i="11"/>
  <c r="AM67" i="11"/>
  <c r="AL67" i="11"/>
  <c r="AK67" i="11"/>
  <c r="AJ67" i="11"/>
  <c r="AI67" i="11"/>
  <c r="AH67" i="11"/>
  <c r="AG67" i="11"/>
  <c r="AF67" i="11"/>
  <c r="AE67" i="11"/>
  <c r="AD67" i="11"/>
  <c r="AC67" i="11"/>
  <c r="AB67" i="11"/>
  <c r="AA67" i="11"/>
  <c r="Z67" i="11"/>
  <c r="Y67" i="11"/>
  <c r="X67" i="11"/>
  <c r="W67" i="11"/>
  <c r="V67" i="11"/>
  <c r="U67" i="11"/>
  <c r="T67" i="11"/>
  <c r="S67" i="11"/>
  <c r="R67" i="11"/>
  <c r="Q67" i="11"/>
  <c r="P67" i="11"/>
  <c r="O67" i="11"/>
  <c r="N67" i="11"/>
  <c r="M67" i="11"/>
  <c r="L67" i="11"/>
  <c r="K67" i="11"/>
  <c r="J67" i="11"/>
  <c r="I67" i="11"/>
  <c r="H67" i="11"/>
  <c r="G67" i="11"/>
  <c r="F67" i="11"/>
  <c r="E67" i="11"/>
  <c r="D66" i="11"/>
  <c r="B66" i="11" s="1"/>
  <c r="C66" i="11"/>
  <c r="D65" i="11"/>
  <c r="C65" i="11"/>
  <c r="B65" i="11"/>
  <c r="D64" i="11"/>
  <c r="C64" i="11"/>
  <c r="C67" i="11" s="1"/>
  <c r="B64" i="11"/>
  <c r="D63" i="11"/>
  <c r="B63" i="11" s="1"/>
  <c r="CN63" i="11" s="1"/>
  <c r="C63" i="11"/>
  <c r="D62" i="11"/>
  <c r="B62" i="11" s="1"/>
  <c r="CA62" i="11" s="1"/>
  <c r="C62" i="11"/>
  <c r="D61" i="11"/>
  <c r="C61" i="11"/>
  <c r="B61" i="11"/>
  <c r="D56" i="11"/>
  <c r="C56" i="11"/>
  <c r="B56" i="11"/>
  <c r="CN55" i="11"/>
  <c r="D55" i="11"/>
  <c r="C55" i="11"/>
  <c r="B55" i="11"/>
  <c r="D54" i="11"/>
  <c r="B54" i="11" s="1"/>
  <c r="CM54" i="11" s="1"/>
  <c r="C54" i="11"/>
  <c r="D53" i="11"/>
  <c r="B53" i="11" s="1"/>
  <c r="C53" i="11"/>
  <c r="D52" i="11"/>
  <c r="C52" i="11"/>
  <c r="B52" i="11"/>
  <c r="D51" i="11"/>
  <c r="C51" i="11"/>
  <c r="B51" i="11"/>
  <c r="D46" i="11"/>
  <c r="C46" i="11"/>
  <c r="B46" i="11"/>
  <c r="CN45" i="11"/>
  <c r="CM45" i="11"/>
  <c r="D45" i="11"/>
  <c r="B45" i="11" s="1"/>
  <c r="CB45" i="11" s="1"/>
  <c r="C45" i="11"/>
  <c r="D44" i="11"/>
  <c r="B44" i="11" s="1"/>
  <c r="C44" i="11"/>
  <c r="CB43" i="11"/>
  <c r="CA43" i="11"/>
  <c r="AO43" i="11" s="1"/>
  <c r="D43" i="11"/>
  <c r="C43" i="11"/>
  <c r="B43" i="11"/>
  <c r="D42" i="11"/>
  <c r="C42" i="11"/>
  <c r="B42" i="11"/>
  <c r="CN41" i="11"/>
  <c r="CM41" i="11"/>
  <c r="D41" i="11"/>
  <c r="C41" i="11"/>
  <c r="B41" i="11"/>
  <c r="D36" i="11"/>
  <c r="B36" i="11" s="1"/>
  <c r="CM36" i="11" s="1"/>
  <c r="C36" i="11"/>
  <c r="D35" i="11"/>
  <c r="C35" i="11"/>
  <c r="B35" i="11"/>
  <c r="CM34" i="11"/>
  <c r="CA34" i="11"/>
  <c r="AO34" i="11" s="1"/>
  <c r="D34" i="11"/>
  <c r="C34" i="11"/>
  <c r="B34" i="11"/>
  <c r="D33" i="11"/>
  <c r="C33" i="11"/>
  <c r="B33" i="11" s="1"/>
  <c r="D32" i="11"/>
  <c r="C32" i="11"/>
  <c r="B32" i="11"/>
  <c r="CM32" i="11" s="1"/>
  <c r="CN31" i="11"/>
  <c r="CM31" i="11"/>
  <c r="CB31" i="11"/>
  <c r="CA31" i="11"/>
  <c r="AO31" i="11" s="1"/>
  <c r="D31" i="11"/>
  <c r="C31" i="11"/>
  <c r="B31" i="11"/>
  <c r="CR26" i="11"/>
  <c r="CQ26" i="11"/>
  <c r="CN26" i="11"/>
  <c r="CM26" i="11"/>
  <c r="CF26" i="11"/>
  <c r="CE26" i="11"/>
  <c r="D26" i="11"/>
  <c r="C26" i="11"/>
  <c r="B26" i="11"/>
  <c r="CB26" i="11" s="1"/>
  <c r="D25" i="11"/>
  <c r="C25" i="11"/>
  <c r="B25" i="11"/>
  <c r="D24" i="11"/>
  <c r="B24" i="11" s="1"/>
  <c r="C24" i="11"/>
  <c r="CO23" i="11"/>
  <c r="CN23" i="11"/>
  <c r="CM23" i="11"/>
  <c r="CF23" i="11"/>
  <c r="CE23" i="11"/>
  <c r="CD23" i="11"/>
  <c r="CC23" i="11"/>
  <c r="D23" i="11"/>
  <c r="C23" i="11"/>
  <c r="B23" i="11"/>
  <c r="CB23" i="11" s="1"/>
  <c r="D22" i="11"/>
  <c r="C22" i="11"/>
  <c r="B22" i="11" s="1"/>
  <c r="D21" i="11"/>
  <c r="C21" i="11"/>
  <c r="B21" i="11"/>
  <c r="CQ20" i="11"/>
  <c r="D20" i="11"/>
  <c r="B20" i="11" s="1"/>
  <c r="CR20" i="11" s="1"/>
  <c r="C20" i="11"/>
  <c r="D15" i="11"/>
  <c r="C15" i="11"/>
  <c r="B15" i="11" s="1"/>
  <c r="D14" i="11"/>
  <c r="B14" i="11" s="1"/>
  <c r="CM14" i="11" s="1"/>
  <c r="C14" i="11"/>
  <c r="CO13" i="11"/>
  <c r="CN13" i="11"/>
  <c r="CD13" i="11"/>
  <c r="D13" i="11"/>
  <c r="B13" i="11" s="1"/>
  <c r="CQ13" i="11" s="1"/>
  <c r="C13" i="11"/>
  <c r="CO12" i="11"/>
  <c r="CN12" i="11"/>
  <c r="CM12" i="11"/>
  <c r="CG12" i="11"/>
  <c r="D12" i="11"/>
  <c r="C12" i="11"/>
  <c r="B12" i="11"/>
  <c r="A5" i="11"/>
  <c r="A4" i="11"/>
  <c r="A3" i="11"/>
  <c r="A2" i="11"/>
  <c r="B232" i="10"/>
  <c r="D215" i="10"/>
  <c r="C215" i="10"/>
  <c r="B215" i="10"/>
  <c r="CN215" i="10" s="1"/>
  <c r="D214" i="10"/>
  <c r="C214" i="10"/>
  <c r="B214" i="10" s="1"/>
  <c r="CA214" i="10" s="1"/>
  <c r="D213" i="10"/>
  <c r="B213" i="10" s="1"/>
  <c r="C213" i="10"/>
  <c r="CP212" i="10"/>
  <c r="CO212" i="10"/>
  <c r="CN212" i="10"/>
  <c r="CM212" i="10"/>
  <c r="CC212" i="10"/>
  <c r="CB212" i="10"/>
  <c r="D212" i="10"/>
  <c r="C212" i="10"/>
  <c r="B212" i="10"/>
  <c r="CD212" i="10" s="1"/>
  <c r="D211" i="10"/>
  <c r="B211" i="10" s="1"/>
  <c r="C211" i="10"/>
  <c r="O210" i="10"/>
  <c r="N210" i="10"/>
  <c r="M210" i="10"/>
  <c r="L210" i="10"/>
  <c r="K210" i="10"/>
  <c r="J210" i="10"/>
  <c r="I210" i="10"/>
  <c r="H210" i="10"/>
  <c r="G210" i="10"/>
  <c r="F210" i="10"/>
  <c r="E210" i="10"/>
  <c r="D210" i="10"/>
  <c r="C210" i="10"/>
  <c r="B210" i="10"/>
  <c r="CP205" i="10"/>
  <c r="CO205" i="10"/>
  <c r="CN205" i="10"/>
  <c r="CM205" i="10"/>
  <c r="CB205" i="10"/>
  <c r="CA205" i="10"/>
  <c r="D205" i="10"/>
  <c r="B205" i="10" s="1"/>
  <c r="CD205" i="10" s="1"/>
  <c r="C205" i="10"/>
  <c r="B200" i="10"/>
  <c r="B199" i="10"/>
  <c r="E196" i="10"/>
  <c r="C196" i="10" s="1"/>
  <c r="D196" i="10"/>
  <c r="E195" i="10"/>
  <c r="D195" i="10"/>
  <c r="C195" i="10"/>
  <c r="D191" i="10"/>
  <c r="C191" i="10"/>
  <c r="B191" i="10"/>
  <c r="D190" i="10"/>
  <c r="C190" i="10"/>
  <c r="B190" i="10"/>
  <c r="D189" i="10"/>
  <c r="C189" i="10"/>
  <c r="B189" i="10" s="1"/>
  <c r="D188" i="10"/>
  <c r="C188" i="10"/>
  <c r="B188" i="10"/>
  <c r="C183" i="10"/>
  <c r="C182" i="10"/>
  <c r="C181" i="10"/>
  <c r="C180" i="10"/>
  <c r="C179" i="10"/>
  <c r="C178" i="10"/>
  <c r="C166" i="10"/>
  <c r="C165" i="10"/>
  <c r="B158" i="10"/>
  <c r="CM142" i="10"/>
  <c r="CA142" i="10"/>
  <c r="K142" i="10"/>
  <c r="C142" i="10"/>
  <c r="CM141" i="10"/>
  <c r="CA141" i="10"/>
  <c r="K141" i="10" s="1"/>
  <c r="C141" i="10"/>
  <c r="E131" i="10"/>
  <c r="CD131" i="10" s="1"/>
  <c r="D131" i="10"/>
  <c r="C131" i="10" s="1"/>
  <c r="CD130" i="10"/>
  <c r="E130" i="10"/>
  <c r="D130" i="10"/>
  <c r="C130" i="10" s="1"/>
  <c r="E129" i="10"/>
  <c r="CD129" i="10" s="1"/>
  <c r="D129" i="10"/>
  <c r="C129" i="10"/>
  <c r="E125" i="10"/>
  <c r="D125" i="10"/>
  <c r="C125" i="10"/>
  <c r="CA125" i="10" s="1"/>
  <c r="E124" i="10"/>
  <c r="D124" i="10"/>
  <c r="C124" i="10" s="1"/>
  <c r="E123" i="10"/>
  <c r="D123" i="10"/>
  <c r="C123" i="10"/>
  <c r="CM123" i="10" s="1"/>
  <c r="E113" i="10"/>
  <c r="D113" i="10"/>
  <c r="C113" i="10"/>
  <c r="CM113" i="10" s="1"/>
  <c r="E112" i="10"/>
  <c r="D112" i="10"/>
  <c r="C112" i="10"/>
  <c r="CA112" i="10" s="1"/>
  <c r="AP112" i="10" s="1"/>
  <c r="CM111" i="10"/>
  <c r="E111" i="10"/>
  <c r="C111" i="10" s="1"/>
  <c r="CA111" i="10" s="1"/>
  <c r="AP111" i="10" s="1"/>
  <c r="D111" i="10"/>
  <c r="E110" i="10"/>
  <c r="D110" i="10"/>
  <c r="C110" i="10"/>
  <c r="E109" i="10"/>
  <c r="D109" i="10"/>
  <c r="D106" i="10" s="1"/>
  <c r="C109" i="10"/>
  <c r="CN109" i="10" s="1"/>
  <c r="CN108" i="10"/>
  <c r="CM108" i="10"/>
  <c r="CB108" i="10"/>
  <c r="E108" i="10"/>
  <c r="D108" i="10"/>
  <c r="C108" i="10"/>
  <c r="CA108" i="10" s="1"/>
  <c r="E107" i="10"/>
  <c r="E106" i="10" s="1"/>
  <c r="D107" i="10"/>
  <c r="AO106" i="10"/>
  <c r="AN106" i="10"/>
  <c r="AM106" i="10"/>
  <c r="AL106" i="10"/>
  <c r="AK106" i="10"/>
  <c r="AJ106" i="10"/>
  <c r="AI106" i="10"/>
  <c r="AH106" i="10"/>
  <c r="AG106" i="10"/>
  <c r="AF106" i="10"/>
  <c r="AE106" i="10"/>
  <c r="AD106" i="10"/>
  <c r="AC106" i="10"/>
  <c r="AB106" i="10"/>
  <c r="AA106" i="10"/>
  <c r="Z106" i="10"/>
  <c r="Y106" i="10"/>
  <c r="X106" i="10"/>
  <c r="W106" i="10"/>
  <c r="V106" i="10"/>
  <c r="U106" i="10"/>
  <c r="T106" i="10"/>
  <c r="S106" i="10"/>
  <c r="R106" i="10"/>
  <c r="Q106" i="10"/>
  <c r="P106" i="10"/>
  <c r="O106" i="10"/>
  <c r="N106" i="10"/>
  <c r="M106" i="10"/>
  <c r="L106" i="10"/>
  <c r="K106" i="10"/>
  <c r="J106" i="10"/>
  <c r="I106" i="10"/>
  <c r="H106" i="10"/>
  <c r="G106" i="10"/>
  <c r="F106" i="10"/>
  <c r="E101" i="10"/>
  <c r="D101" i="10"/>
  <c r="C101" i="10"/>
  <c r="B100" i="10"/>
  <c r="B99" i="10"/>
  <c r="B98" i="10"/>
  <c r="B97" i="10"/>
  <c r="B96" i="10"/>
  <c r="B95" i="10"/>
  <c r="B94" i="10"/>
  <c r="B93" i="10"/>
  <c r="B92" i="10"/>
  <c r="B91" i="10"/>
  <c r="B90" i="10"/>
  <c r="B89" i="10"/>
  <c r="B88" i="10"/>
  <c r="B87" i="10"/>
  <c r="B86" i="10"/>
  <c r="B85" i="10"/>
  <c r="B84" i="10"/>
  <c r="B83" i="10"/>
  <c r="B82" i="10"/>
  <c r="B81" i="10"/>
  <c r="B101" i="10" s="1"/>
  <c r="AL78" i="10"/>
  <c r="AK78" i="10"/>
  <c r="AJ78" i="10"/>
  <c r="AI78" i="10"/>
  <c r="AH78" i="10"/>
  <c r="AG78" i="10"/>
  <c r="AF78" i="10"/>
  <c r="AE78" i="10"/>
  <c r="AD78" i="10"/>
  <c r="AC78" i="10"/>
  <c r="AB78" i="10"/>
  <c r="AA78" i="10"/>
  <c r="Z78" i="10"/>
  <c r="Y78" i="10"/>
  <c r="X78" i="10"/>
  <c r="W78" i="10"/>
  <c r="V78" i="10"/>
  <c r="U78" i="10"/>
  <c r="T78" i="10"/>
  <c r="S78" i="10"/>
  <c r="R78" i="10"/>
  <c r="Q78" i="10"/>
  <c r="P78" i="10"/>
  <c r="O78" i="10"/>
  <c r="N78" i="10"/>
  <c r="M78" i="10"/>
  <c r="L78" i="10"/>
  <c r="K78" i="10"/>
  <c r="J78" i="10"/>
  <c r="I78" i="10"/>
  <c r="H78" i="10"/>
  <c r="G78" i="10"/>
  <c r="F78" i="10"/>
  <c r="E78" i="10"/>
  <c r="D77" i="10"/>
  <c r="C77" i="10"/>
  <c r="B77" i="10"/>
  <c r="D76" i="10"/>
  <c r="C76" i="10"/>
  <c r="B76" i="10"/>
  <c r="D75" i="10"/>
  <c r="D78" i="10" s="1"/>
  <c r="C75" i="10"/>
  <c r="B75" i="10" s="1"/>
  <c r="D74" i="10"/>
  <c r="C74" i="10"/>
  <c r="B74" i="10"/>
  <c r="D73" i="10"/>
  <c r="C73" i="10"/>
  <c r="B73" i="10" s="1"/>
  <c r="D72" i="10"/>
  <c r="C72" i="10"/>
  <c r="C78" i="10" s="1"/>
  <c r="B72" i="10"/>
  <c r="B78" i="10" s="1"/>
  <c r="AN67" i="10"/>
  <c r="AM67" i="10"/>
  <c r="AL67" i="10"/>
  <c r="AK67" i="10"/>
  <c r="AJ67" i="10"/>
  <c r="AI67" i="10"/>
  <c r="AH67" i="10"/>
  <c r="AG67" i="10"/>
  <c r="AF67" i="10"/>
  <c r="AE67" i="10"/>
  <c r="AD67" i="10"/>
  <c r="AC67" i="10"/>
  <c r="AB67" i="10"/>
  <c r="AA67" i="10"/>
  <c r="Z67" i="10"/>
  <c r="Y67" i="10"/>
  <c r="X67" i="10"/>
  <c r="W67" i="10"/>
  <c r="V67" i="10"/>
  <c r="U67" i="10"/>
  <c r="T67" i="10"/>
  <c r="S67" i="10"/>
  <c r="R67" i="10"/>
  <c r="Q67" i="10"/>
  <c r="P67" i="10"/>
  <c r="O67" i="10"/>
  <c r="N67" i="10"/>
  <c r="M67" i="10"/>
  <c r="L67" i="10"/>
  <c r="K67" i="10"/>
  <c r="J67" i="10"/>
  <c r="I67" i="10"/>
  <c r="H67" i="10"/>
  <c r="G67" i="10"/>
  <c r="F67" i="10"/>
  <c r="E67" i="10"/>
  <c r="D66" i="10"/>
  <c r="C66" i="10"/>
  <c r="B66" i="10" s="1"/>
  <c r="D65" i="10"/>
  <c r="C65" i="10"/>
  <c r="B65" i="10"/>
  <c r="CB65" i="10" s="1"/>
  <c r="D64" i="10"/>
  <c r="C64" i="10"/>
  <c r="B64" i="10" s="1"/>
  <c r="D63" i="10"/>
  <c r="C63" i="10"/>
  <c r="B63" i="10" s="1"/>
  <c r="CN62" i="10"/>
  <c r="CM62" i="10"/>
  <c r="CB62" i="10"/>
  <c r="CA62" i="10"/>
  <c r="AO62" i="10" s="1"/>
  <c r="D62" i="10"/>
  <c r="C62" i="10"/>
  <c r="B62" i="10"/>
  <c r="D61" i="10"/>
  <c r="D67" i="10" s="1"/>
  <c r="C61" i="10"/>
  <c r="B61" i="10" s="1"/>
  <c r="D56" i="10"/>
  <c r="C56" i="10"/>
  <c r="B56" i="10"/>
  <c r="CN56" i="10" s="1"/>
  <c r="D55" i="10"/>
  <c r="C55" i="10"/>
  <c r="B55" i="10"/>
  <c r="D54" i="10"/>
  <c r="C54" i="10"/>
  <c r="B54" i="10" s="1"/>
  <c r="CN53" i="10"/>
  <c r="CM53" i="10"/>
  <c r="CB53" i="10"/>
  <c r="CA53" i="10"/>
  <c r="AO53" i="10" s="1"/>
  <c r="D53" i="10"/>
  <c r="C53" i="10"/>
  <c r="B53" i="10"/>
  <c r="D52" i="10"/>
  <c r="C52" i="10"/>
  <c r="B52" i="10"/>
  <c r="CA52" i="10" s="1"/>
  <c r="CN51" i="10"/>
  <c r="CB51" i="10"/>
  <c r="CA51" i="10"/>
  <c r="AO51" i="10" s="1"/>
  <c r="D51" i="10"/>
  <c r="C51" i="10"/>
  <c r="B51" i="10"/>
  <c r="CM51" i="10" s="1"/>
  <c r="D46" i="10"/>
  <c r="C46" i="10"/>
  <c r="B46" i="10"/>
  <c r="D45" i="10"/>
  <c r="C45" i="10"/>
  <c r="B45" i="10"/>
  <c r="CN45" i="10" s="1"/>
  <c r="CN44" i="10"/>
  <c r="CM44" i="10"/>
  <c r="CB44" i="10"/>
  <c r="CA44" i="10"/>
  <c r="AO44" i="10" s="1"/>
  <c r="D44" i="10"/>
  <c r="C44" i="10"/>
  <c r="B44" i="10"/>
  <c r="D43" i="10"/>
  <c r="C43" i="10"/>
  <c r="B43" i="10"/>
  <c r="CN43" i="10" s="1"/>
  <c r="D42" i="10"/>
  <c r="B42" i="10" s="1"/>
  <c r="C42" i="10"/>
  <c r="D41" i="10"/>
  <c r="C41" i="10"/>
  <c r="B41" i="10"/>
  <c r="D36" i="10"/>
  <c r="C36" i="10"/>
  <c r="B36" i="10"/>
  <c r="CM36" i="10" s="1"/>
  <c r="D35" i="10"/>
  <c r="C35" i="10"/>
  <c r="B35" i="10"/>
  <c r="CM35" i="10" s="1"/>
  <c r="D34" i="10"/>
  <c r="C34" i="10"/>
  <c r="B34" i="10" s="1"/>
  <c r="CM33" i="10"/>
  <c r="CA33" i="10"/>
  <c r="AO33" i="10" s="1"/>
  <c r="D33" i="10"/>
  <c r="C33" i="10"/>
  <c r="B33" i="10"/>
  <c r="D32" i="10"/>
  <c r="C32" i="10"/>
  <c r="B32" i="10"/>
  <c r="CM32" i="10" s="1"/>
  <c r="D31" i="10"/>
  <c r="C31" i="10"/>
  <c r="B31" i="10"/>
  <c r="D26" i="10"/>
  <c r="B26" i="10" s="1"/>
  <c r="C26" i="10"/>
  <c r="D25" i="10"/>
  <c r="C25" i="10"/>
  <c r="B25" i="10"/>
  <c r="CR25" i="10" s="1"/>
  <c r="CR24" i="10"/>
  <c r="CQ24" i="10"/>
  <c r="CM24" i="10"/>
  <c r="CF24" i="10"/>
  <c r="D24" i="10"/>
  <c r="B24" i="10" s="1"/>
  <c r="CN24" i="10" s="1"/>
  <c r="C24" i="10"/>
  <c r="CF23" i="10"/>
  <c r="CE23" i="10"/>
  <c r="CD23" i="10"/>
  <c r="CC23" i="10"/>
  <c r="CB23" i="10"/>
  <c r="CA23" i="10"/>
  <c r="AS23" i="10"/>
  <c r="D23" i="10"/>
  <c r="C23" i="10"/>
  <c r="B23" i="10"/>
  <c r="CN23" i="10" s="1"/>
  <c r="D22" i="10"/>
  <c r="C22" i="10"/>
  <c r="B22" i="10"/>
  <c r="D21" i="10"/>
  <c r="B21" i="10" s="1"/>
  <c r="C21" i="10"/>
  <c r="CR20" i="10"/>
  <c r="CQ20" i="10"/>
  <c r="CP20" i="10"/>
  <c r="CO20" i="10"/>
  <c r="CN20" i="10"/>
  <c r="CM20" i="10"/>
  <c r="CF20" i="10"/>
  <c r="CE20" i="10"/>
  <c r="CD20" i="10"/>
  <c r="CC20" i="10"/>
  <c r="CB20" i="10"/>
  <c r="CA20" i="10"/>
  <c r="AS20" i="10" s="1"/>
  <c r="D20" i="10"/>
  <c r="C20" i="10"/>
  <c r="B20" i="10"/>
  <c r="CM15" i="10"/>
  <c r="CA15" i="10"/>
  <c r="AT15" i="10"/>
  <c r="D15" i="10"/>
  <c r="C15" i="10"/>
  <c r="B15" i="10"/>
  <c r="D14" i="10"/>
  <c r="C14" i="10"/>
  <c r="B14" i="10"/>
  <c r="CM14" i="10" s="1"/>
  <c r="CS13" i="10"/>
  <c r="CR13" i="10"/>
  <c r="CQ13" i="10"/>
  <c r="CP13" i="10"/>
  <c r="CF13" i="10"/>
  <c r="CE13" i="10"/>
  <c r="CD13" i="10"/>
  <c r="CC13" i="10"/>
  <c r="CB13" i="10"/>
  <c r="CA13" i="10"/>
  <c r="D13" i="10"/>
  <c r="C13" i="10"/>
  <c r="B13" i="10"/>
  <c r="D12" i="10"/>
  <c r="C12" i="10"/>
  <c r="B12" i="10"/>
  <c r="CS12" i="10" s="1"/>
  <c r="A5" i="10"/>
  <c r="A4" i="10"/>
  <c r="A3" i="10"/>
  <c r="A2" i="10"/>
  <c r="B232" i="9"/>
  <c r="D215" i="9"/>
  <c r="C215" i="9"/>
  <c r="B215" i="9" s="1"/>
  <c r="D214" i="9"/>
  <c r="C214" i="9"/>
  <c r="B214" i="9"/>
  <c r="CB214" i="9" s="1"/>
  <c r="D213" i="9"/>
  <c r="C213" i="9"/>
  <c r="D212" i="9"/>
  <c r="C212" i="9"/>
  <c r="B212" i="9"/>
  <c r="CB212" i="9" s="1"/>
  <c r="D211" i="9"/>
  <c r="C211" i="9"/>
  <c r="B211" i="9" s="1"/>
  <c r="CM211" i="9" s="1"/>
  <c r="O210" i="9"/>
  <c r="N210" i="9"/>
  <c r="M210" i="9"/>
  <c r="L210" i="9"/>
  <c r="K210" i="9"/>
  <c r="J210" i="9"/>
  <c r="I210" i="9"/>
  <c r="H210" i="9"/>
  <c r="G210" i="9"/>
  <c r="F210" i="9"/>
  <c r="D210" i="9" s="1"/>
  <c r="E210" i="9"/>
  <c r="C210" i="9" s="1"/>
  <c r="D205" i="9"/>
  <c r="C205" i="9"/>
  <c r="CN205" i="9" s="1"/>
  <c r="B200" i="9"/>
  <c r="B199" i="9"/>
  <c r="E196" i="9"/>
  <c r="D196" i="9"/>
  <c r="E195" i="9"/>
  <c r="D195" i="9"/>
  <c r="C195" i="9" s="1"/>
  <c r="D191" i="9"/>
  <c r="C191" i="9"/>
  <c r="B191" i="9"/>
  <c r="D190" i="9"/>
  <c r="C190" i="9"/>
  <c r="D189" i="9"/>
  <c r="C189" i="9"/>
  <c r="D188" i="9"/>
  <c r="C188" i="9"/>
  <c r="B188" i="9" s="1"/>
  <c r="C183" i="9"/>
  <c r="C182" i="9"/>
  <c r="C181" i="9"/>
  <c r="C180" i="9"/>
  <c r="C179" i="9"/>
  <c r="C178" i="9"/>
  <c r="C166" i="9"/>
  <c r="C165" i="9"/>
  <c r="B158" i="9"/>
  <c r="CA142" i="9"/>
  <c r="K142" i="9" s="1"/>
  <c r="C142" i="9"/>
  <c r="CM142" i="9" s="1"/>
  <c r="C141" i="9"/>
  <c r="CM141" i="9" s="1"/>
  <c r="E131" i="9"/>
  <c r="CD131" i="9" s="1"/>
  <c r="D131" i="9"/>
  <c r="E130" i="9"/>
  <c r="CD130" i="9" s="1"/>
  <c r="D130" i="9"/>
  <c r="E129" i="9"/>
  <c r="CD129" i="9" s="1"/>
  <c r="D129" i="9"/>
  <c r="E125" i="9"/>
  <c r="D125" i="9"/>
  <c r="C125" i="9" s="1"/>
  <c r="CM125" i="9" s="1"/>
  <c r="E124" i="9"/>
  <c r="D124" i="9"/>
  <c r="C124" i="9"/>
  <c r="CM124" i="9" s="1"/>
  <c r="E123" i="9"/>
  <c r="D123" i="9"/>
  <c r="C123" i="9" s="1"/>
  <c r="CA123" i="9" s="1"/>
  <c r="E113" i="9"/>
  <c r="D113" i="9"/>
  <c r="E112" i="9"/>
  <c r="D112" i="9"/>
  <c r="C112" i="9" s="1"/>
  <c r="CM112" i="9" s="1"/>
  <c r="E111" i="9"/>
  <c r="D111" i="9"/>
  <c r="C111" i="9" s="1"/>
  <c r="E110" i="9"/>
  <c r="D110" i="9"/>
  <c r="C110" i="9" s="1"/>
  <c r="E109" i="9"/>
  <c r="D109" i="9"/>
  <c r="C109" i="9" s="1"/>
  <c r="CB109" i="9" s="1"/>
  <c r="E108" i="9"/>
  <c r="D108" i="9"/>
  <c r="C108" i="9"/>
  <c r="CA108" i="9" s="1"/>
  <c r="E107" i="9"/>
  <c r="E106" i="9" s="1"/>
  <c r="D107" i="9"/>
  <c r="AO106" i="9"/>
  <c r="AN106" i="9"/>
  <c r="AM106" i="9"/>
  <c r="AL106" i="9"/>
  <c r="AK106" i="9"/>
  <c r="AJ106" i="9"/>
  <c r="AI106" i="9"/>
  <c r="AH106" i="9"/>
  <c r="AG106" i="9"/>
  <c r="AF106" i="9"/>
  <c r="AE106" i="9"/>
  <c r="AD106" i="9"/>
  <c r="AC106" i="9"/>
  <c r="AB106" i="9"/>
  <c r="AA106" i="9"/>
  <c r="Z106" i="9"/>
  <c r="Y106" i="9"/>
  <c r="X106" i="9"/>
  <c r="W106" i="9"/>
  <c r="V106" i="9"/>
  <c r="U106" i="9"/>
  <c r="T106" i="9"/>
  <c r="S106" i="9"/>
  <c r="R106" i="9"/>
  <c r="Q106" i="9"/>
  <c r="P106" i="9"/>
  <c r="O106" i="9"/>
  <c r="N106" i="9"/>
  <c r="M106" i="9"/>
  <c r="L106" i="9"/>
  <c r="K106" i="9"/>
  <c r="J106" i="9"/>
  <c r="I106" i="9"/>
  <c r="H106" i="9"/>
  <c r="G106" i="9"/>
  <c r="F106" i="9"/>
  <c r="E101" i="9"/>
  <c r="D101" i="9"/>
  <c r="C101" i="9"/>
  <c r="B100" i="9"/>
  <c r="B99" i="9"/>
  <c r="B98" i="9"/>
  <c r="B97" i="9"/>
  <c r="B96" i="9"/>
  <c r="B95" i="9"/>
  <c r="B94" i="9"/>
  <c r="B93" i="9"/>
  <c r="B92" i="9"/>
  <c r="B91" i="9"/>
  <c r="B90" i="9"/>
  <c r="B89" i="9"/>
  <c r="B88" i="9"/>
  <c r="B87" i="9"/>
  <c r="B86" i="9"/>
  <c r="B85" i="9"/>
  <c r="B84" i="9"/>
  <c r="B83" i="9"/>
  <c r="B82" i="9"/>
  <c r="B81" i="9"/>
  <c r="AL78" i="9"/>
  <c r="AK78" i="9"/>
  <c r="AJ78" i="9"/>
  <c r="AI78" i="9"/>
  <c r="AH78" i="9"/>
  <c r="AG78" i="9"/>
  <c r="AF78" i="9"/>
  <c r="AE78" i="9"/>
  <c r="AD78" i="9"/>
  <c r="AC78" i="9"/>
  <c r="AB78" i="9"/>
  <c r="AA78" i="9"/>
  <c r="Z78" i="9"/>
  <c r="Y78" i="9"/>
  <c r="X78" i="9"/>
  <c r="W78" i="9"/>
  <c r="V78" i="9"/>
  <c r="U78" i="9"/>
  <c r="T78" i="9"/>
  <c r="S78" i="9"/>
  <c r="R78" i="9"/>
  <c r="Q78" i="9"/>
  <c r="P78" i="9"/>
  <c r="O78" i="9"/>
  <c r="N78" i="9"/>
  <c r="M78" i="9"/>
  <c r="L78" i="9"/>
  <c r="K78" i="9"/>
  <c r="J78" i="9"/>
  <c r="I78" i="9"/>
  <c r="H78" i="9"/>
  <c r="G78" i="9"/>
  <c r="F78" i="9"/>
  <c r="E78" i="9"/>
  <c r="D77" i="9"/>
  <c r="C77" i="9"/>
  <c r="B77" i="9"/>
  <c r="D76" i="9"/>
  <c r="C76" i="9"/>
  <c r="B76" i="9" s="1"/>
  <c r="D75" i="9"/>
  <c r="C75" i="9"/>
  <c r="D74" i="9"/>
  <c r="C74" i="9"/>
  <c r="B74" i="9"/>
  <c r="D73" i="9"/>
  <c r="C73" i="9"/>
  <c r="B73" i="9"/>
  <c r="D72" i="9"/>
  <c r="C72" i="9"/>
  <c r="AN67" i="9"/>
  <c r="AM67" i="9"/>
  <c r="AL67" i="9"/>
  <c r="AK67" i="9"/>
  <c r="AJ67" i="9"/>
  <c r="AI67" i="9"/>
  <c r="AH67" i="9"/>
  <c r="AG67" i="9"/>
  <c r="AF67" i="9"/>
  <c r="AE67" i="9"/>
  <c r="AD67" i="9"/>
  <c r="AC67" i="9"/>
  <c r="AB67" i="9"/>
  <c r="AA67" i="9"/>
  <c r="Z67" i="9"/>
  <c r="Y67" i="9"/>
  <c r="X67" i="9"/>
  <c r="W67" i="9"/>
  <c r="V67" i="9"/>
  <c r="U67" i="9"/>
  <c r="T67" i="9"/>
  <c r="S67" i="9"/>
  <c r="R67" i="9"/>
  <c r="Q67" i="9"/>
  <c r="P67" i="9"/>
  <c r="O67" i="9"/>
  <c r="N67" i="9"/>
  <c r="M67" i="9"/>
  <c r="L67" i="9"/>
  <c r="K67" i="9"/>
  <c r="J67" i="9"/>
  <c r="I67" i="9"/>
  <c r="H67" i="9"/>
  <c r="G67" i="9"/>
  <c r="F67" i="9"/>
  <c r="E67" i="9"/>
  <c r="D66" i="9"/>
  <c r="C66" i="9"/>
  <c r="B66" i="9" s="1"/>
  <c r="D65" i="9"/>
  <c r="B65" i="9" s="1"/>
  <c r="CA65" i="9" s="1"/>
  <c r="C65" i="9"/>
  <c r="D64" i="9"/>
  <c r="C64" i="9"/>
  <c r="B64" i="9" s="1"/>
  <c r="CB64" i="9" s="1"/>
  <c r="D63" i="9"/>
  <c r="D67" i="9" s="1"/>
  <c r="C63" i="9"/>
  <c r="B63" i="9"/>
  <c r="CA63" i="9" s="1"/>
  <c r="D62" i="9"/>
  <c r="C62" i="9"/>
  <c r="D61" i="9"/>
  <c r="C61" i="9"/>
  <c r="B61" i="9"/>
  <c r="CA61" i="9" s="1"/>
  <c r="D56" i="9"/>
  <c r="C56" i="9"/>
  <c r="B56" i="9" s="1"/>
  <c r="CB56" i="9" s="1"/>
  <c r="D55" i="9"/>
  <c r="B55" i="9" s="1"/>
  <c r="C55" i="9"/>
  <c r="D54" i="9"/>
  <c r="C54" i="9"/>
  <c r="B54" i="9" s="1"/>
  <c r="CB54" i="9" s="1"/>
  <c r="D53" i="9"/>
  <c r="C53" i="9"/>
  <c r="B53" i="9"/>
  <c r="CA53" i="9" s="1"/>
  <c r="D52" i="9"/>
  <c r="C52" i="9"/>
  <c r="D51" i="9"/>
  <c r="C51" i="9"/>
  <c r="B51" i="9"/>
  <c r="CA51" i="9" s="1"/>
  <c r="D46" i="9"/>
  <c r="C46" i="9"/>
  <c r="B46" i="9" s="1"/>
  <c r="CB46" i="9" s="1"/>
  <c r="D45" i="9"/>
  <c r="B45" i="9" s="1"/>
  <c r="CA45" i="9" s="1"/>
  <c r="C45" i="9"/>
  <c r="D44" i="9"/>
  <c r="C44" i="9"/>
  <c r="B44" i="9" s="1"/>
  <c r="CB44" i="9" s="1"/>
  <c r="D43" i="9"/>
  <c r="C43" i="9"/>
  <c r="B43" i="9"/>
  <c r="D42" i="9"/>
  <c r="C42" i="9"/>
  <c r="B42" i="9" s="1"/>
  <c r="CA41" i="9"/>
  <c r="D41" i="9"/>
  <c r="C41" i="9"/>
  <c r="B41" i="9"/>
  <c r="D36" i="9"/>
  <c r="C36" i="9"/>
  <c r="B36" i="9" s="1"/>
  <c r="D35" i="9"/>
  <c r="C35" i="9"/>
  <c r="B35" i="9"/>
  <c r="CM35" i="9" s="1"/>
  <c r="D34" i="9"/>
  <c r="C34" i="9"/>
  <c r="D33" i="9"/>
  <c r="C33" i="9"/>
  <c r="B33" i="9"/>
  <c r="CM33" i="9" s="1"/>
  <c r="D32" i="9"/>
  <c r="C32" i="9"/>
  <c r="B32" i="9" s="1"/>
  <c r="D31" i="9"/>
  <c r="C31" i="9"/>
  <c r="B31" i="9" s="1"/>
  <c r="CM31" i="9" s="1"/>
  <c r="D26" i="9"/>
  <c r="C26" i="9"/>
  <c r="D25" i="9"/>
  <c r="C25" i="9"/>
  <c r="B25" i="9" s="1"/>
  <c r="CR25" i="9" s="1"/>
  <c r="D24" i="9"/>
  <c r="C24" i="9"/>
  <c r="CR23" i="9"/>
  <c r="CP23" i="9"/>
  <c r="D23" i="9"/>
  <c r="C23" i="9"/>
  <c r="B23" i="9" s="1"/>
  <c r="CB23" i="9" s="1"/>
  <c r="D22" i="9"/>
  <c r="C22" i="9"/>
  <c r="B22" i="9" s="1"/>
  <c r="CR22" i="9" s="1"/>
  <c r="D21" i="9"/>
  <c r="C21" i="9"/>
  <c r="D20" i="9"/>
  <c r="C20" i="9"/>
  <c r="B20" i="9" s="1"/>
  <c r="D15" i="9"/>
  <c r="C15" i="9"/>
  <c r="B15" i="9" s="1"/>
  <c r="CA15" i="9" s="1"/>
  <c r="AT15" i="9" s="1"/>
  <c r="D14" i="9"/>
  <c r="C14" i="9"/>
  <c r="B14" i="9" s="1"/>
  <c r="CA14" i="9" s="1"/>
  <c r="AT14" i="9" s="1"/>
  <c r="CO13" i="9"/>
  <c r="CM13" i="9"/>
  <c r="D13" i="9"/>
  <c r="C13" i="9"/>
  <c r="B13" i="9" s="1"/>
  <c r="CB13" i="9" s="1"/>
  <c r="D12" i="9"/>
  <c r="C12" i="9"/>
  <c r="A5" i="9"/>
  <c r="A4" i="9"/>
  <c r="A3" i="9"/>
  <c r="A2" i="9"/>
  <c r="B210" i="13" l="1"/>
  <c r="CR21" i="13"/>
  <c r="CQ21" i="13"/>
  <c r="CC21" i="13"/>
  <c r="CB21" i="13"/>
  <c r="CP21" i="13"/>
  <c r="CO21" i="13"/>
  <c r="CN21" i="13"/>
  <c r="CM21" i="13"/>
  <c r="CA21" i="13"/>
  <c r="CF21" i="13"/>
  <c r="CE21" i="13"/>
  <c r="CD21" i="13"/>
  <c r="AS25" i="13"/>
  <c r="CF22" i="13"/>
  <c r="CN22" i="13"/>
  <c r="CR22" i="13"/>
  <c r="CQ22" i="13"/>
  <c r="CO22" i="13"/>
  <c r="CM22" i="13"/>
  <c r="CE22" i="13"/>
  <c r="CC22" i="13"/>
  <c r="CB22" i="13"/>
  <c r="CA22" i="13"/>
  <c r="CM124" i="13"/>
  <c r="CA124" i="13"/>
  <c r="CA112" i="13"/>
  <c r="AP112" i="13" s="1"/>
  <c r="CA61" i="13"/>
  <c r="AO61" i="13" s="1"/>
  <c r="CM107" i="13"/>
  <c r="CM125" i="13"/>
  <c r="CM52" i="13"/>
  <c r="CB211" i="13"/>
  <c r="CD13" i="13"/>
  <c r="CM61" i="13"/>
  <c r="CA130" i="13"/>
  <c r="AL130" i="13" s="1"/>
  <c r="CC211" i="13"/>
  <c r="CM41" i="13"/>
  <c r="CN41" i="13"/>
  <c r="CB41" i="13"/>
  <c r="CA41" i="13"/>
  <c r="CM46" i="13"/>
  <c r="CN46" i="13"/>
  <c r="CB46" i="13"/>
  <c r="CA46" i="13"/>
  <c r="AO46" i="13" s="1"/>
  <c r="CM213" i="13"/>
  <c r="CD213" i="13"/>
  <c r="CN213" i="13"/>
  <c r="CO213" i="13"/>
  <c r="CP213" i="13"/>
  <c r="CA110" i="13"/>
  <c r="AP110" i="13" s="1"/>
  <c r="CM110" i="13"/>
  <c r="CA15" i="13"/>
  <c r="AT15" i="13" s="1"/>
  <c r="CM196" i="13"/>
  <c r="CN51" i="13"/>
  <c r="CM51" i="13"/>
  <c r="CB51" i="13"/>
  <c r="CA51" i="13"/>
  <c r="AO51" i="13" s="1"/>
  <c r="CM33" i="13"/>
  <c r="CA13" i="13"/>
  <c r="AT13" i="13" s="1"/>
  <c r="CA34" i="13"/>
  <c r="AO34" i="13" s="1"/>
  <c r="CM34" i="13"/>
  <c r="CM43" i="13"/>
  <c r="CB107" i="13"/>
  <c r="CB61" i="13"/>
  <c r="CM35" i="13"/>
  <c r="CA35" i="13"/>
  <c r="AO35" i="13" s="1"/>
  <c r="CB130" i="13"/>
  <c r="CP215" i="13"/>
  <c r="CO215" i="13"/>
  <c r="CN215" i="13"/>
  <c r="CM215" i="13"/>
  <c r="CD215" i="13"/>
  <c r="CC215" i="13"/>
  <c r="CB215" i="13"/>
  <c r="CA215" i="13"/>
  <c r="P215" i="13" s="1"/>
  <c r="CA113" i="13"/>
  <c r="AP113" i="13" s="1"/>
  <c r="CN211" i="13"/>
  <c r="CG12" i="13"/>
  <c r="CF12" i="13"/>
  <c r="CE12" i="13"/>
  <c r="A248" i="13"/>
  <c r="CS12" i="13"/>
  <c r="A232" i="13"/>
  <c r="CR12" i="13"/>
  <c r="CQ12" i="13"/>
  <c r="CP12" i="13"/>
  <c r="CO12" i="13"/>
  <c r="CN12" i="13"/>
  <c r="CM12" i="13"/>
  <c r="CB196" i="13"/>
  <c r="CA196" i="13"/>
  <c r="CQ196" i="13"/>
  <c r="CA55" i="13"/>
  <c r="CB55" i="13"/>
  <c r="CM55" i="13"/>
  <c r="CN55" i="13"/>
  <c r="CA12" i="13"/>
  <c r="CE196" i="13"/>
  <c r="CN196" i="13"/>
  <c r="CO196" i="13"/>
  <c r="CN65" i="13"/>
  <c r="CM65" i="13"/>
  <c r="CB65" i="13"/>
  <c r="CA65" i="13"/>
  <c r="AO65" i="13" s="1"/>
  <c r="CC213" i="13"/>
  <c r="CB43" i="13"/>
  <c r="CA107" i="13"/>
  <c r="AP107" i="13" s="1"/>
  <c r="CB13" i="13"/>
  <c r="CB52" i="13"/>
  <c r="CC13" i="13"/>
  <c r="CD195" i="13"/>
  <c r="AN195" i="13" s="1"/>
  <c r="CM195" i="13"/>
  <c r="CN195" i="13"/>
  <c r="CQ195" i="13"/>
  <c r="CP195" i="13"/>
  <c r="CO195" i="13"/>
  <c r="CE195" i="13"/>
  <c r="CE13" i="13"/>
  <c r="CD211" i="13"/>
  <c r="CM211" i="13"/>
  <c r="CA45" i="13"/>
  <c r="AO45" i="13" s="1"/>
  <c r="AL131" i="13"/>
  <c r="CB195" i="13"/>
  <c r="CO211" i="13"/>
  <c r="CC196" i="13"/>
  <c r="CD196" i="13"/>
  <c r="CM25" i="13"/>
  <c r="CF25" i="13"/>
  <c r="CE25" i="13"/>
  <c r="CR25" i="13"/>
  <c r="CQ25" i="13"/>
  <c r="CN25" i="13"/>
  <c r="CM64" i="13"/>
  <c r="CA64" i="13"/>
  <c r="CB64" i="13"/>
  <c r="CN64" i="13"/>
  <c r="CB12" i="13"/>
  <c r="CN42" i="13"/>
  <c r="CM42" i="13"/>
  <c r="CB42" i="13"/>
  <c r="CA42" i="13"/>
  <c r="AO42" i="13" s="1"/>
  <c r="CA213" i="13"/>
  <c r="CD12" i="13"/>
  <c r="CN56" i="13"/>
  <c r="CM56" i="13"/>
  <c r="CB56" i="13"/>
  <c r="CA56" i="13"/>
  <c r="AO56" i="13" s="1"/>
  <c r="CR129" i="13"/>
  <c r="CQ129" i="13"/>
  <c r="CC129" i="13"/>
  <c r="CA129" i="13"/>
  <c r="CP129" i="13"/>
  <c r="CO129" i="13"/>
  <c r="CN129" i="13"/>
  <c r="CM129" i="13"/>
  <c r="CF129" i="13"/>
  <c r="CE129" i="13"/>
  <c r="CB129" i="13"/>
  <c r="CB213" i="13"/>
  <c r="C106" i="13"/>
  <c r="CS13" i="13"/>
  <c r="CR13" i="13"/>
  <c r="CG13" i="13"/>
  <c r="CQ13" i="13"/>
  <c r="CP13" i="13"/>
  <c r="CO13" i="13"/>
  <c r="CN13" i="13"/>
  <c r="CM13" i="13"/>
  <c r="CB25" i="13"/>
  <c r="CA43" i="13"/>
  <c r="AO43" i="13" s="1"/>
  <c r="CA52" i="13"/>
  <c r="AO52" i="13" s="1"/>
  <c r="CF130" i="13"/>
  <c r="CE130" i="13"/>
  <c r="CR130" i="13"/>
  <c r="CQ130" i="13"/>
  <c r="CP130" i="13"/>
  <c r="CO130" i="13"/>
  <c r="CN130" i="13"/>
  <c r="CM130" i="13"/>
  <c r="B67" i="13"/>
  <c r="CA211" i="13"/>
  <c r="CA31" i="13"/>
  <c r="CN31" i="13"/>
  <c r="CM31" i="13"/>
  <c r="CB31" i="13"/>
  <c r="CC195" i="13"/>
  <c r="CA123" i="13"/>
  <c r="CA20" i="13"/>
  <c r="CA44" i="13"/>
  <c r="CA53" i="13"/>
  <c r="CA62" i="13"/>
  <c r="CA108" i="13"/>
  <c r="CA212" i="13"/>
  <c r="P212" i="13" s="1"/>
  <c r="CB20" i="13"/>
  <c r="CB44" i="13"/>
  <c r="CB53" i="13"/>
  <c r="CB62" i="13"/>
  <c r="CB108" i="13"/>
  <c r="CA141" i="13"/>
  <c r="K141" i="13" s="1"/>
  <c r="CB212" i="13"/>
  <c r="CM62" i="13"/>
  <c r="CM108" i="13"/>
  <c r="CA111" i="13"/>
  <c r="AP111" i="13" s="1"/>
  <c r="CA205" i="13"/>
  <c r="CC212" i="13"/>
  <c r="CB205" i="13"/>
  <c r="CD212" i="13"/>
  <c r="CA24" i="13"/>
  <c r="CM44" i="13"/>
  <c r="CM53" i="13"/>
  <c r="CD20" i="13"/>
  <c r="CE20" i="13"/>
  <c r="CE24" i="13"/>
  <c r="CC205" i="13"/>
  <c r="CM212" i="13"/>
  <c r="CA214" i="13"/>
  <c r="P214" i="13" s="1"/>
  <c r="CC20" i="13"/>
  <c r="CB24" i="13"/>
  <c r="CF20" i="13"/>
  <c r="CF24" i="13"/>
  <c r="CA142" i="13"/>
  <c r="K142" i="13" s="1"/>
  <c r="CN212" i="13"/>
  <c r="CB214" i="13"/>
  <c r="CO212" i="13"/>
  <c r="CC214" i="13"/>
  <c r="CM20" i="13"/>
  <c r="CA23" i="13"/>
  <c r="AS23" i="13" s="1"/>
  <c r="CM24" i="13"/>
  <c r="CA26" i="13"/>
  <c r="AS26" i="13" s="1"/>
  <c r="CA32" i="13"/>
  <c r="AO32" i="13" s="1"/>
  <c r="CA43" i="12"/>
  <c r="CM43" i="12"/>
  <c r="CN43" i="12"/>
  <c r="CB43" i="12"/>
  <c r="CM34" i="12"/>
  <c r="CA34" i="12"/>
  <c r="AO34" i="12" s="1"/>
  <c r="CR25" i="12"/>
  <c r="CQ25" i="12"/>
  <c r="CN25" i="12"/>
  <c r="CM25" i="12"/>
  <c r="CF25" i="12"/>
  <c r="CE25" i="12"/>
  <c r="CB25" i="12"/>
  <c r="CA25" i="12"/>
  <c r="AS25" i="12" s="1"/>
  <c r="CN55" i="12"/>
  <c r="CM55" i="12"/>
  <c r="CB55" i="12"/>
  <c r="CA55" i="12"/>
  <c r="AO55" i="12" s="1"/>
  <c r="CN46" i="12"/>
  <c r="CM46" i="12"/>
  <c r="CB46" i="12"/>
  <c r="CA46" i="12"/>
  <c r="CP215" i="12"/>
  <c r="CO215" i="12"/>
  <c r="CN215" i="12"/>
  <c r="CM215" i="12"/>
  <c r="CD215" i="12"/>
  <c r="CC215" i="12"/>
  <c r="CB215" i="12"/>
  <c r="CA215" i="12"/>
  <c r="P215" i="12" s="1"/>
  <c r="CM33" i="12"/>
  <c r="CA33" i="12"/>
  <c r="AO33" i="12" s="1"/>
  <c r="CQ129" i="12"/>
  <c r="CR129" i="12"/>
  <c r="CO129" i="12"/>
  <c r="CN129" i="12"/>
  <c r="CP129" i="12"/>
  <c r="CM129" i="12"/>
  <c r="CF129" i="12"/>
  <c r="CE129" i="12"/>
  <c r="CC129" i="12"/>
  <c r="CB129" i="12"/>
  <c r="CA129" i="12"/>
  <c r="CN31" i="12"/>
  <c r="CM31" i="12"/>
  <c r="CB31" i="12"/>
  <c r="CA31" i="12"/>
  <c r="CA113" i="12"/>
  <c r="AP113" i="12" s="1"/>
  <c r="CD12" i="12"/>
  <c r="CA22" i="12"/>
  <c r="CD214" i="12"/>
  <c r="CB214" i="12"/>
  <c r="CA214" i="12"/>
  <c r="CC214" i="12"/>
  <c r="CA15" i="12"/>
  <c r="AT15" i="12" s="1"/>
  <c r="AO45" i="12"/>
  <c r="P211" i="12"/>
  <c r="CR21" i="12"/>
  <c r="CQ21" i="12"/>
  <c r="CP21" i="12"/>
  <c r="CO21" i="12"/>
  <c r="CN21" i="12"/>
  <c r="CM21" i="12"/>
  <c r="CE21" i="12"/>
  <c r="CF21" i="12"/>
  <c r="CD21" i="12"/>
  <c r="CC21" i="12"/>
  <c r="CB21" i="12"/>
  <c r="CA21" i="12"/>
  <c r="CS12" i="12"/>
  <c r="CQ12" i="12"/>
  <c r="CP12" i="12"/>
  <c r="CR12" i="12"/>
  <c r="CO12" i="12"/>
  <c r="CM12" i="12"/>
  <c r="CG12" i="12"/>
  <c r="CF12" i="12"/>
  <c r="CE12" i="12"/>
  <c r="CP213" i="12"/>
  <c r="CO213" i="12"/>
  <c r="CN213" i="12"/>
  <c r="CM213" i="12"/>
  <c r="CD213" i="12"/>
  <c r="CR130" i="12"/>
  <c r="CQ130" i="12"/>
  <c r="CP130" i="12"/>
  <c r="CO130" i="12"/>
  <c r="CN130" i="12"/>
  <c r="CM130" i="12"/>
  <c r="CF130" i="12"/>
  <c r="CE130" i="12"/>
  <c r="CR22" i="12"/>
  <c r="CQ22" i="12"/>
  <c r="CO22" i="12"/>
  <c r="CN22" i="12"/>
  <c r="CM22" i="12"/>
  <c r="CF22" i="12"/>
  <c r="CA36" i="12"/>
  <c r="AO36" i="12" s="1"/>
  <c r="CA52" i="12"/>
  <c r="AO52" i="12" s="1"/>
  <c r="CA12" i="12"/>
  <c r="CN24" i="12"/>
  <c r="CF24" i="12"/>
  <c r="CE24" i="12"/>
  <c r="CM24" i="12"/>
  <c r="CB24" i="12"/>
  <c r="CA24" i="12"/>
  <c r="CB52" i="12"/>
  <c r="CA213" i="12"/>
  <c r="CB12" i="12"/>
  <c r="CQ24" i="12"/>
  <c r="CN41" i="12"/>
  <c r="CM41" i="12"/>
  <c r="CB41" i="12"/>
  <c r="CA41" i="12"/>
  <c r="AO41" i="12" s="1"/>
  <c r="CM52" i="12"/>
  <c r="CA130" i="12"/>
  <c r="AL130" i="12" s="1"/>
  <c r="CQ195" i="12"/>
  <c r="CP195" i="12"/>
  <c r="CO195" i="12"/>
  <c r="CN195" i="12"/>
  <c r="CM195" i="12"/>
  <c r="CE195" i="12"/>
  <c r="CD195" i="12"/>
  <c r="CB213" i="12"/>
  <c r="CC12" i="12"/>
  <c r="CN64" i="12"/>
  <c r="CM64" i="12"/>
  <c r="CB64" i="12"/>
  <c r="CA64" i="12"/>
  <c r="AO64" i="12" s="1"/>
  <c r="CB130" i="12"/>
  <c r="CS13" i="12"/>
  <c r="CQ13" i="12"/>
  <c r="CR13" i="12"/>
  <c r="CO13" i="12"/>
  <c r="CN13" i="12"/>
  <c r="CM13" i="12"/>
  <c r="CG13" i="12"/>
  <c r="CC22" i="12"/>
  <c r="B101" i="12"/>
  <c r="A232" i="12" s="1"/>
  <c r="AL131" i="12"/>
  <c r="CA195" i="12"/>
  <c r="CE22" i="12"/>
  <c r="CA61" i="12"/>
  <c r="AO61" i="12" s="1"/>
  <c r="CB195" i="12"/>
  <c r="CN214" i="12"/>
  <c r="CB61" i="12"/>
  <c r="CM110" i="12"/>
  <c r="CA110" i="12"/>
  <c r="AP110" i="12" s="1"/>
  <c r="CC195" i="12"/>
  <c r="CO214" i="12"/>
  <c r="CA13" i="12"/>
  <c r="CM61" i="12"/>
  <c r="CP214" i="12"/>
  <c r="CB13" i="12"/>
  <c r="C78" i="12"/>
  <c r="C125" i="12"/>
  <c r="A248" i="12" s="1"/>
  <c r="AO54" i="12"/>
  <c r="CN51" i="12"/>
  <c r="CB51" i="12"/>
  <c r="CM51" i="12"/>
  <c r="CA51" i="12"/>
  <c r="AO51" i="12" s="1"/>
  <c r="CM111" i="12"/>
  <c r="CA111" i="12"/>
  <c r="AP111" i="12" s="1"/>
  <c r="CR23" i="12"/>
  <c r="CQ131" i="12"/>
  <c r="CR131" i="12"/>
  <c r="B205" i="12"/>
  <c r="CA212" i="12"/>
  <c r="CC212" i="12"/>
  <c r="CA124" i="12"/>
  <c r="CM212" i="12"/>
  <c r="CM44" i="12"/>
  <c r="CN108" i="12"/>
  <c r="CD212" i="12"/>
  <c r="CE20" i="12"/>
  <c r="CN212" i="12"/>
  <c r="CM53" i="12"/>
  <c r="CM62" i="12"/>
  <c r="CA205" i="12"/>
  <c r="CD20" i="12"/>
  <c r="CA42" i="12"/>
  <c r="AO42" i="12" s="1"/>
  <c r="CA65" i="12"/>
  <c r="AO65" i="12" s="1"/>
  <c r="CM35" i="12"/>
  <c r="CB42" i="12"/>
  <c r="CM20" i="12"/>
  <c r="CA23" i="12"/>
  <c r="AS23" i="12" s="1"/>
  <c r="CA26" i="12"/>
  <c r="AS26" i="12" s="1"/>
  <c r="CA32" i="12"/>
  <c r="AO32" i="12" s="1"/>
  <c r="CM42" i="12"/>
  <c r="CM56" i="12"/>
  <c r="CM65" i="12"/>
  <c r="CM142" i="12"/>
  <c r="CA196" i="12"/>
  <c r="AN196" i="12" s="1"/>
  <c r="CO212" i="12"/>
  <c r="CC20" i="12"/>
  <c r="AS20" i="12" s="1"/>
  <c r="CA56" i="12"/>
  <c r="AO56" i="12" s="1"/>
  <c r="CF20" i="12"/>
  <c r="CB56" i="12"/>
  <c r="CB65" i="12"/>
  <c r="CM33" i="11"/>
  <c r="CA33" i="11"/>
  <c r="AO33" i="11" s="1"/>
  <c r="CN24" i="11"/>
  <c r="CM24" i="11"/>
  <c r="CA24" i="11"/>
  <c r="CF24" i="11"/>
  <c r="CE24" i="11"/>
  <c r="CB24" i="11"/>
  <c r="CR24" i="11"/>
  <c r="CQ24" i="11"/>
  <c r="AO62" i="11"/>
  <c r="P211" i="11"/>
  <c r="CR22" i="11"/>
  <c r="CM22" i="11"/>
  <c r="CF22" i="11"/>
  <c r="CE22" i="11"/>
  <c r="CC22" i="11"/>
  <c r="CQ22" i="11"/>
  <c r="CO22" i="11"/>
  <c r="CN22" i="11"/>
  <c r="CB22" i="11"/>
  <c r="CA22" i="11"/>
  <c r="CN213" i="11"/>
  <c r="CM213" i="11"/>
  <c r="CD213" i="11"/>
  <c r="CC213" i="11"/>
  <c r="CB213" i="11"/>
  <c r="CP213" i="11"/>
  <c r="CO213" i="11"/>
  <c r="CA213" i="11"/>
  <c r="P213" i="11" s="1"/>
  <c r="B67" i="11"/>
  <c r="A232" i="11" s="1"/>
  <c r="CM15" i="11"/>
  <c r="CA15" i="11"/>
  <c r="AT15" i="11" s="1"/>
  <c r="CN56" i="11"/>
  <c r="CM56" i="11"/>
  <c r="CB56" i="11"/>
  <c r="CA56" i="11"/>
  <c r="AO56" i="11" s="1"/>
  <c r="CR25" i="11"/>
  <c r="CF25" i="11"/>
  <c r="CE25" i="11"/>
  <c r="CB25" i="11"/>
  <c r="CA25" i="11"/>
  <c r="CM113" i="11"/>
  <c r="CA113" i="11"/>
  <c r="AP113" i="11" s="1"/>
  <c r="CR21" i="11"/>
  <c r="CQ21" i="11"/>
  <c r="CM21" i="11"/>
  <c r="CP21" i="11"/>
  <c r="CO21" i="11"/>
  <c r="CN21" i="11"/>
  <c r="CB21" i="11"/>
  <c r="CA21" i="11"/>
  <c r="CB46" i="11"/>
  <c r="CA46" i="11"/>
  <c r="AO46" i="11" s="1"/>
  <c r="CM108" i="11"/>
  <c r="CB108" i="11"/>
  <c r="CN108" i="11"/>
  <c r="CP13" i="11"/>
  <c r="CB54" i="11"/>
  <c r="CC21" i="11"/>
  <c r="CM46" i="11"/>
  <c r="CN54" i="11"/>
  <c r="CA130" i="11"/>
  <c r="CN43" i="11"/>
  <c r="CM43" i="11"/>
  <c r="CB55" i="11"/>
  <c r="CA55" i="11"/>
  <c r="AO55" i="11" s="1"/>
  <c r="CB109" i="11"/>
  <c r="CM123" i="11"/>
  <c r="CN205" i="11"/>
  <c r="CB205" i="11"/>
  <c r="CN52" i="11"/>
  <c r="CM52" i="11"/>
  <c r="CB64" i="11"/>
  <c r="CA64" i="11"/>
  <c r="AO64" i="11" s="1"/>
  <c r="CN215" i="11"/>
  <c r="CP215" i="11"/>
  <c r="CB215" i="11"/>
  <c r="CA215" i="11"/>
  <c r="CB62" i="11"/>
  <c r="CN62" i="11"/>
  <c r="CM62" i="11"/>
  <c r="CA54" i="11"/>
  <c r="AO54" i="11" s="1"/>
  <c r="CR130" i="11"/>
  <c r="CQ130" i="11"/>
  <c r="CM130" i="11"/>
  <c r="CF130" i="11"/>
  <c r="CE130" i="11"/>
  <c r="CN42" i="11"/>
  <c r="CM42" i="11"/>
  <c r="CB42" i="11"/>
  <c r="CA42" i="11"/>
  <c r="AO42" i="11" s="1"/>
  <c r="D67" i="11"/>
  <c r="CM141" i="11"/>
  <c r="CA141" i="11"/>
  <c r="K141" i="11" s="1"/>
  <c r="A248" i="11"/>
  <c r="CP12" i="11"/>
  <c r="B248" i="11" s="1"/>
  <c r="CS12" i="11"/>
  <c r="CR12" i="11"/>
  <c r="CQ12" i="11"/>
  <c r="CF12" i="11"/>
  <c r="CE12" i="11"/>
  <c r="CD12" i="11"/>
  <c r="CC12" i="11"/>
  <c r="CA108" i="11"/>
  <c r="CD214" i="11"/>
  <c r="CC214" i="11"/>
  <c r="CB214" i="11"/>
  <c r="CA214" i="11"/>
  <c r="P214" i="11" s="1"/>
  <c r="CD21" i="11"/>
  <c r="CN46" i="11"/>
  <c r="CA63" i="11"/>
  <c r="AO63" i="11" s="1"/>
  <c r="CB130" i="11"/>
  <c r="CQ195" i="11"/>
  <c r="CM195" i="11"/>
  <c r="CE195" i="11"/>
  <c r="CD195" i="11"/>
  <c r="CC195" i="11"/>
  <c r="AN195" i="11" s="1"/>
  <c r="CA14" i="11"/>
  <c r="AT14" i="11" s="1"/>
  <c r="CE21" i="11"/>
  <c r="CN51" i="11"/>
  <c r="CM51" i="11"/>
  <c r="CB51" i="11"/>
  <c r="CA51" i="11"/>
  <c r="AO51" i="11" s="1"/>
  <c r="CB63" i="11"/>
  <c r="CA109" i="11"/>
  <c r="CC130" i="11"/>
  <c r="CD205" i="11"/>
  <c r="CC205" i="11"/>
  <c r="CP211" i="11"/>
  <c r="CO211" i="11"/>
  <c r="CA12" i="11"/>
  <c r="CF21" i="11"/>
  <c r="CM63" i="11"/>
  <c r="CB12" i="11"/>
  <c r="CM55" i="11"/>
  <c r="CO130" i="11"/>
  <c r="CM205" i="11"/>
  <c r="CA205" i="11"/>
  <c r="CB211" i="11"/>
  <c r="CN214" i="11"/>
  <c r="CO215" i="11"/>
  <c r="CM35" i="11"/>
  <c r="CA35" i="11"/>
  <c r="AO35" i="11" s="1"/>
  <c r="CM110" i="11"/>
  <c r="CA110" i="11"/>
  <c r="AP110" i="11" s="1"/>
  <c r="CM44" i="11"/>
  <c r="CB44" i="11"/>
  <c r="CN44" i="11"/>
  <c r="CM64" i="11"/>
  <c r="CN20" i="11"/>
  <c r="CM20" i="11"/>
  <c r="CC20" i="11"/>
  <c r="CF20" i="11"/>
  <c r="CE20" i="11"/>
  <c r="CD20" i="11"/>
  <c r="CA52" i="11"/>
  <c r="AO52" i="11" s="1"/>
  <c r="CN61" i="11"/>
  <c r="CM61" i="11"/>
  <c r="CN64" i="11"/>
  <c r="CA111" i="11"/>
  <c r="AP111" i="11" s="1"/>
  <c r="CM111" i="11"/>
  <c r="CA125" i="11"/>
  <c r="CR13" i="11"/>
  <c r="CS13" i="11"/>
  <c r="CM13" i="11"/>
  <c r="CG13" i="11"/>
  <c r="CF13" i="11"/>
  <c r="CE13" i="11"/>
  <c r="CA44" i="11"/>
  <c r="AO44" i="11" s="1"/>
  <c r="CB52" i="11"/>
  <c r="CN65" i="11"/>
  <c r="CM65" i="11"/>
  <c r="CB65" i="11"/>
  <c r="CA65" i="11"/>
  <c r="AO65" i="11" s="1"/>
  <c r="CN107" i="11"/>
  <c r="CM107" i="11"/>
  <c r="CP212" i="11"/>
  <c r="CO212" i="11"/>
  <c r="CC212" i="11"/>
  <c r="CB212" i="11"/>
  <c r="CN212" i="11"/>
  <c r="CD212" i="11"/>
  <c r="CM212" i="11"/>
  <c r="CC215" i="11"/>
  <c r="CA20" i="11"/>
  <c r="CA36" i="11"/>
  <c r="AO36" i="11" s="1"/>
  <c r="C106" i="11"/>
  <c r="CR129" i="11"/>
  <c r="CN129" i="11"/>
  <c r="CM129" i="11"/>
  <c r="CQ129" i="11"/>
  <c r="CP129" i="11"/>
  <c r="CO129" i="11"/>
  <c r="CC129" i="11"/>
  <c r="CB129" i="11"/>
  <c r="CA129" i="11"/>
  <c r="AL129" i="11" s="1"/>
  <c r="CD215" i="11"/>
  <c r="CA13" i="11"/>
  <c r="CB20" i="11"/>
  <c r="CM25" i="11"/>
  <c r="CM53" i="11"/>
  <c r="CB53" i="11"/>
  <c r="CN53" i="11"/>
  <c r="CA212" i="11"/>
  <c r="P212" i="11" s="1"/>
  <c r="CM215" i="11"/>
  <c r="CB13" i="11"/>
  <c r="CO20" i="11"/>
  <c r="CN25" i="11"/>
  <c r="CB41" i="11"/>
  <c r="CA41" i="11"/>
  <c r="AO41" i="11" s="1"/>
  <c r="CA45" i="11"/>
  <c r="AO45" i="11" s="1"/>
  <c r="CA61" i="11"/>
  <c r="AO61" i="11" s="1"/>
  <c r="CC13" i="11"/>
  <c r="CP20" i="11"/>
  <c r="CQ25" i="11"/>
  <c r="CA53" i="11"/>
  <c r="AO53" i="11" s="1"/>
  <c r="CB61" i="11"/>
  <c r="CA107" i="11"/>
  <c r="AP107" i="11" s="1"/>
  <c r="CP23" i="11"/>
  <c r="CQ196" i="11"/>
  <c r="CQ23" i="11"/>
  <c r="CP131" i="11"/>
  <c r="CR23" i="11"/>
  <c r="CQ131" i="11"/>
  <c r="CA124" i="11"/>
  <c r="CA23" i="11"/>
  <c r="AS23" i="11" s="1"/>
  <c r="CA26" i="11"/>
  <c r="AS26" i="11" s="1"/>
  <c r="CA32" i="11"/>
  <c r="AO32" i="11" s="1"/>
  <c r="CA196" i="11"/>
  <c r="AN196" i="11" s="1"/>
  <c r="CQ196" i="10"/>
  <c r="CA196" i="10"/>
  <c r="CB196" i="10"/>
  <c r="CP196" i="10"/>
  <c r="CC196" i="10"/>
  <c r="CO196" i="10"/>
  <c r="CN196" i="10"/>
  <c r="CM196" i="10"/>
  <c r="CE196" i="10"/>
  <c r="CD196" i="10"/>
  <c r="CN26" i="10"/>
  <c r="CM26" i="10"/>
  <c r="CF26" i="10"/>
  <c r="CQ26" i="10"/>
  <c r="CE26" i="10"/>
  <c r="CB26" i="10"/>
  <c r="CA26" i="10"/>
  <c r="AS26" i="10" s="1"/>
  <c r="CR26" i="10"/>
  <c r="CN42" i="10"/>
  <c r="CM42" i="10"/>
  <c r="CB42" i="10"/>
  <c r="CA42" i="10"/>
  <c r="CP130" i="10"/>
  <c r="CO130" i="10"/>
  <c r="CN130" i="10"/>
  <c r="CM130" i="10"/>
  <c r="CF130" i="10"/>
  <c r="CR130" i="10"/>
  <c r="CQ130" i="10"/>
  <c r="CE130" i="10"/>
  <c r="CC130" i="10"/>
  <c r="CB130" i="10"/>
  <c r="CA130" i="10"/>
  <c r="AL130" i="10" s="1"/>
  <c r="AT13" i="10"/>
  <c r="CP211" i="10"/>
  <c r="CA211" i="10"/>
  <c r="CC211" i="10"/>
  <c r="CO211" i="10"/>
  <c r="CN211" i="10"/>
  <c r="CD211" i="10"/>
  <c r="CB211" i="10"/>
  <c r="CM211" i="10"/>
  <c r="CA61" i="10"/>
  <c r="AO61" i="10" s="1"/>
  <c r="B67" i="10"/>
  <c r="CM61" i="10"/>
  <c r="CB61" i="10"/>
  <c r="CN61" i="10"/>
  <c r="CM34" i="10"/>
  <c r="CA34" i="10"/>
  <c r="AO34" i="10" s="1"/>
  <c r="CN63" i="10"/>
  <c r="CM63" i="10"/>
  <c r="CB63" i="10"/>
  <c r="CA63" i="10"/>
  <c r="AO63" i="10" s="1"/>
  <c r="CA124" i="10"/>
  <c r="CM124" i="10"/>
  <c r="CP213" i="10"/>
  <c r="CO213" i="10"/>
  <c r="CN213" i="10"/>
  <c r="CM213" i="10"/>
  <c r="CD213" i="10"/>
  <c r="CA213" i="10"/>
  <c r="CC213" i="10"/>
  <c r="CB213" i="10"/>
  <c r="CD21" i="10"/>
  <c r="CC21" i="10"/>
  <c r="CB21" i="10"/>
  <c r="CA21" i="10"/>
  <c r="CE21" i="10"/>
  <c r="CO21" i="10"/>
  <c r="CN21" i="10"/>
  <c r="CQ21" i="10"/>
  <c r="CR21" i="10"/>
  <c r="CM21" i="10"/>
  <c r="CP21" i="10"/>
  <c r="CF21" i="10"/>
  <c r="CN64" i="10"/>
  <c r="CM64" i="10"/>
  <c r="CB64" i="10"/>
  <c r="CA64" i="10"/>
  <c r="AO64" i="10" s="1"/>
  <c r="CM54" i="10"/>
  <c r="CN54" i="10"/>
  <c r="CB54" i="10"/>
  <c r="CA54" i="10"/>
  <c r="CB12" i="10"/>
  <c r="CA35" i="10"/>
  <c r="AO35" i="10" s="1"/>
  <c r="CO129" i="10"/>
  <c r="CF129" i="10"/>
  <c r="CE129" i="10"/>
  <c r="CC129" i="10"/>
  <c r="CB129" i="10"/>
  <c r="CP195" i="10"/>
  <c r="CO195" i="10"/>
  <c r="CN195" i="10"/>
  <c r="CM195" i="10"/>
  <c r="CE195" i="10"/>
  <c r="CC214" i="10"/>
  <c r="P214" i="10" s="1"/>
  <c r="CD12" i="10"/>
  <c r="CO22" i="10"/>
  <c r="CN22" i="10"/>
  <c r="CM22" i="10"/>
  <c r="CF22" i="10"/>
  <c r="CM23" i="10"/>
  <c r="CB25" i="10"/>
  <c r="CM45" i="10"/>
  <c r="CM52" i="10"/>
  <c r="CA65" i="10"/>
  <c r="AO65" i="10" s="1"/>
  <c r="CR131" i="10"/>
  <c r="CQ131" i="10"/>
  <c r="CP131" i="10"/>
  <c r="CQ25" i="10"/>
  <c r="CN52" i="10"/>
  <c r="CA109" i="10"/>
  <c r="CM214" i="10"/>
  <c r="CO12" i="10"/>
  <c r="CO23" i="10"/>
  <c r="CN46" i="10"/>
  <c r="CM46" i="10"/>
  <c r="CB46" i="10"/>
  <c r="CA46" i="10"/>
  <c r="CM65" i="10"/>
  <c r="CB109" i="10"/>
  <c r="CN214" i="10"/>
  <c r="CP12" i="10"/>
  <c r="CP23" i="10"/>
  <c r="CA43" i="10"/>
  <c r="CN65" i="10"/>
  <c r="C107" i="10"/>
  <c r="CM109" i="10"/>
  <c r="CA129" i="10"/>
  <c r="CA131" i="10"/>
  <c r="CA195" i="10"/>
  <c r="CO214" i="10"/>
  <c r="CQ12" i="10"/>
  <c r="CA22" i="10"/>
  <c r="CA32" i="10"/>
  <c r="AO32" i="10" s="1"/>
  <c r="CB43" i="10"/>
  <c r="CA113" i="10"/>
  <c r="AP113" i="10" s="1"/>
  <c r="CM129" i="10"/>
  <c r="CB131" i="10"/>
  <c r="CB195" i="10"/>
  <c r="CP214" i="10"/>
  <c r="CN25" i="10"/>
  <c r="CM25" i="10"/>
  <c r="CF25" i="10"/>
  <c r="CE25" i="10"/>
  <c r="CA45" i="10"/>
  <c r="CP129" i="10"/>
  <c r="CD195" i="10"/>
  <c r="CC12" i="10"/>
  <c r="CE22" i="10"/>
  <c r="CA25" i="10"/>
  <c r="AS25" i="10" s="1"/>
  <c r="CB45" i="10"/>
  <c r="CB52" i="10"/>
  <c r="AO52" i="10" s="1"/>
  <c r="CM112" i="10"/>
  <c r="CD214" i="10"/>
  <c r="CN12" i="10"/>
  <c r="CR12" i="10"/>
  <c r="CA14" i="10"/>
  <c r="AT14" i="10" s="1"/>
  <c r="CB22" i="10"/>
  <c r="CA36" i="10"/>
  <c r="AO36" i="10" s="1"/>
  <c r="CM43" i="10"/>
  <c r="CA56" i="10"/>
  <c r="CM110" i="10"/>
  <c r="CA110" i="10"/>
  <c r="AP110" i="10" s="1"/>
  <c r="CN129" i="10"/>
  <c r="CC131" i="10"/>
  <c r="CC195" i="10"/>
  <c r="CP215" i="10"/>
  <c r="CM215" i="10"/>
  <c r="CD215" i="10"/>
  <c r="CC215" i="10"/>
  <c r="CB215" i="10"/>
  <c r="CA215" i="10"/>
  <c r="P215" i="10" s="1"/>
  <c r="CC22" i="10"/>
  <c r="CB56" i="10"/>
  <c r="CO13" i="10"/>
  <c r="CN13" i="10"/>
  <c r="CM13" i="10"/>
  <c r="CG13" i="10"/>
  <c r="CA24" i="10"/>
  <c r="CN41" i="10"/>
  <c r="CM41" i="10"/>
  <c r="CB41" i="10"/>
  <c r="CA41" i="10"/>
  <c r="AO41" i="10" s="1"/>
  <c r="CM56" i="10"/>
  <c r="CQ129" i="10"/>
  <c r="CE131" i="10"/>
  <c r="CQ195" i="10"/>
  <c r="CQ22" i="10"/>
  <c r="CB24" i="10"/>
  <c r="C67" i="10"/>
  <c r="CR129" i="10"/>
  <c r="CF131" i="10"/>
  <c r="CC205" i="10"/>
  <c r="AO205" i="10" s="1"/>
  <c r="CR22" i="10"/>
  <c r="CE24" i="10"/>
  <c r="CM131" i="10"/>
  <c r="CO215" i="10"/>
  <c r="CM12" i="10"/>
  <c r="CG12" i="10"/>
  <c r="CF12" i="10"/>
  <c r="CE12" i="10"/>
  <c r="CB31" i="10"/>
  <c r="CA31" i="10"/>
  <c r="AO31" i="10" s="1"/>
  <c r="CB214" i="10"/>
  <c r="CA12" i="10"/>
  <c r="CM125" i="10"/>
  <c r="CN31" i="10"/>
  <c r="CN55" i="10"/>
  <c r="CM55" i="10"/>
  <c r="CB55" i="10"/>
  <c r="CA55" i="10"/>
  <c r="AO55" i="10" s="1"/>
  <c r="CM31" i="10"/>
  <c r="CR23" i="10"/>
  <c r="CQ23" i="10"/>
  <c r="CN131" i="10"/>
  <c r="AP108" i="10"/>
  <c r="CO131" i="10"/>
  <c r="A248" i="10"/>
  <c r="CA123" i="10"/>
  <c r="CA212" i="10"/>
  <c r="P212" i="10" s="1"/>
  <c r="CQ195" i="9"/>
  <c r="CB195" i="9"/>
  <c r="CM110" i="9"/>
  <c r="CA110" i="9"/>
  <c r="AP110" i="9" s="1"/>
  <c r="CA211" i="9"/>
  <c r="CB22" i="9"/>
  <c r="CO22" i="9"/>
  <c r="CA124" i="9"/>
  <c r="CA33" i="9"/>
  <c r="AO33" i="9" s="1"/>
  <c r="CA125" i="9"/>
  <c r="B34" i="9"/>
  <c r="B213" i="9"/>
  <c r="CE25" i="9"/>
  <c r="CA112" i="9"/>
  <c r="AP112" i="9" s="1"/>
  <c r="CA141" i="9"/>
  <c r="K141" i="9" s="1"/>
  <c r="B21" i="9"/>
  <c r="CD21" i="9" s="1"/>
  <c r="B62" i="9"/>
  <c r="CB62" i="9" s="1"/>
  <c r="C113" i="9"/>
  <c r="CM113" i="9" s="1"/>
  <c r="B210" i="9"/>
  <c r="D78" i="9"/>
  <c r="B52" i="9"/>
  <c r="CB52" i="9" s="1"/>
  <c r="B75" i="9"/>
  <c r="CO20" i="9"/>
  <c r="CE20" i="9"/>
  <c r="CA20" i="9"/>
  <c r="CQ20" i="9"/>
  <c r="CM20" i="9"/>
  <c r="CC20" i="9"/>
  <c r="CD20" i="9"/>
  <c r="CR20" i="9"/>
  <c r="CM42" i="9"/>
  <c r="CA42" i="9"/>
  <c r="CN42" i="9"/>
  <c r="CM43" i="9"/>
  <c r="CB43" i="9"/>
  <c r="CN43" i="9"/>
  <c r="CM55" i="9"/>
  <c r="CB55" i="9"/>
  <c r="CN55" i="9"/>
  <c r="CP215" i="9"/>
  <c r="CD215" i="9"/>
  <c r="CO215" i="9"/>
  <c r="CC215" i="9"/>
  <c r="CB215" i="9"/>
  <c r="CN215" i="9"/>
  <c r="CA34" i="9"/>
  <c r="AO34" i="9" s="1"/>
  <c r="CM34" i="9"/>
  <c r="CM45" i="9"/>
  <c r="CB45" i="9"/>
  <c r="AO45" i="9" s="1"/>
  <c r="CN45" i="9"/>
  <c r="CM56" i="9"/>
  <c r="CN56" i="9"/>
  <c r="CA56" i="9"/>
  <c r="AO56" i="9" s="1"/>
  <c r="CM61" i="9"/>
  <c r="CB61" i="9"/>
  <c r="AO61" i="9" s="1"/>
  <c r="CN61" i="9"/>
  <c r="CP13" i="9"/>
  <c r="CG13" i="9"/>
  <c r="CC13" i="9"/>
  <c r="CR13" i="9"/>
  <c r="CN13" i="9"/>
  <c r="CE13" i="9"/>
  <c r="CA13" i="9"/>
  <c r="CD13" i="9"/>
  <c r="CQ13" i="9"/>
  <c r="CN20" i="9"/>
  <c r="CQ22" i="9"/>
  <c r="CF22" i="9"/>
  <c r="CA22" i="9"/>
  <c r="CN22" i="9"/>
  <c r="CC22" i="9"/>
  <c r="CE22" i="9"/>
  <c r="CO23" i="9"/>
  <c r="CE23" i="9"/>
  <c r="CN23" i="9"/>
  <c r="CC23" i="9"/>
  <c r="CQ23" i="9"/>
  <c r="CF23" i="9"/>
  <c r="CA23" i="9"/>
  <c r="CD23" i="9"/>
  <c r="CA31" i="9"/>
  <c r="CN31" i="9"/>
  <c r="CB31" i="9"/>
  <c r="CA32" i="9"/>
  <c r="AO32" i="9" s="1"/>
  <c r="CM32" i="9"/>
  <c r="CM46" i="9"/>
  <c r="CA46" i="9"/>
  <c r="AO46" i="9" s="1"/>
  <c r="CN46" i="9"/>
  <c r="CM51" i="9"/>
  <c r="CB51" i="9"/>
  <c r="AO51" i="9" s="1"/>
  <c r="CN51" i="9"/>
  <c r="C67" i="9"/>
  <c r="CM63" i="9"/>
  <c r="CB63" i="9"/>
  <c r="AO63" i="9" s="1"/>
  <c r="CN63" i="9"/>
  <c r="B67" i="9"/>
  <c r="B101" i="9"/>
  <c r="D106" i="9"/>
  <c r="C107" i="9"/>
  <c r="CM108" i="9"/>
  <c r="CB108" i="9"/>
  <c r="AP108" i="9" s="1"/>
  <c r="CN108" i="9"/>
  <c r="CM123" i="9"/>
  <c r="CP211" i="9"/>
  <c r="CD211" i="9"/>
  <c r="CO211" i="9"/>
  <c r="CC211" i="9"/>
  <c r="CB211" i="9"/>
  <c r="CN211" i="9"/>
  <c r="CP212" i="9"/>
  <c r="CD212" i="9"/>
  <c r="CO212" i="9"/>
  <c r="CC212" i="9"/>
  <c r="CM212" i="9"/>
  <c r="CA212" i="9"/>
  <c r="CN212" i="9"/>
  <c r="CA215" i="9"/>
  <c r="P215" i="9" s="1"/>
  <c r="B12" i="9"/>
  <c r="CF13" i="9"/>
  <c r="CS13" i="9"/>
  <c r="CM14" i="9"/>
  <c r="CM15" i="9"/>
  <c r="CB20" i="9"/>
  <c r="CP20" i="9"/>
  <c r="CN21" i="9"/>
  <c r="CM22" i="9"/>
  <c r="CM23" i="9"/>
  <c r="CM25" i="9"/>
  <c r="CA25" i="9"/>
  <c r="CQ25" i="9"/>
  <c r="CB25" i="9"/>
  <c r="CF25" i="9"/>
  <c r="CN25" i="9"/>
  <c r="CA35" i="9"/>
  <c r="AO35" i="9" s="1"/>
  <c r="CM41" i="9"/>
  <c r="CB41" i="9"/>
  <c r="AO41" i="9" s="1"/>
  <c r="CN41" i="9"/>
  <c r="CB42" i="9"/>
  <c r="CA43" i="9"/>
  <c r="CM52" i="9"/>
  <c r="CN52" i="9"/>
  <c r="CA52" i="9"/>
  <c r="AO52" i="9" s="1"/>
  <c r="CM53" i="9"/>
  <c r="CB53" i="9"/>
  <c r="AO53" i="9" s="1"/>
  <c r="CN53" i="9"/>
  <c r="CA55" i="9"/>
  <c r="AO55" i="9" s="1"/>
  <c r="CM64" i="9"/>
  <c r="CN64" i="9"/>
  <c r="CA64" i="9"/>
  <c r="AO64" i="9" s="1"/>
  <c r="CM65" i="9"/>
  <c r="CB65" i="9"/>
  <c r="AO65" i="9" s="1"/>
  <c r="CN65" i="9"/>
  <c r="C78" i="9"/>
  <c r="CM109" i="9"/>
  <c r="CN109" i="9"/>
  <c r="CA109" i="9"/>
  <c r="AP109" i="9" s="1"/>
  <c r="CM111" i="9"/>
  <c r="CA111" i="9"/>
  <c r="AP111" i="9" s="1"/>
  <c r="CP213" i="9"/>
  <c r="CD213" i="9"/>
  <c r="CO213" i="9"/>
  <c r="CC213" i="9"/>
  <c r="CN213" i="9"/>
  <c r="CB213" i="9"/>
  <c r="CP214" i="9"/>
  <c r="CD214" i="9"/>
  <c r="CO214" i="9"/>
  <c r="CC214" i="9"/>
  <c r="CA214" i="9"/>
  <c r="CM214" i="9"/>
  <c r="CN214" i="9"/>
  <c r="CM215" i="9"/>
  <c r="CA36" i="9"/>
  <c r="AO36" i="9" s="1"/>
  <c r="CM36" i="9"/>
  <c r="CM54" i="9"/>
  <c r="CA54" i="9"/>
  <c r="AO54" i="9" s="1"/>
  <c r="CN54" i="9"/>
  <c r="CF20" i="9"/>
  <c r="CM44" i="9"/>
  <c r="CN44" i="9"/>
  <c r="CA44" i="9"/>
  <c r="AO44" i="9" s="1"/>
  <c r="CO195" i="9"/>
  <c r="CD195" i="9"/>
  <c r="CN195" i="9"/>
  <c r="CC195" i="9"/>
  <c r="CE195" i="9"/>
  <c r="CP195" i="9"/>
  <c r="CA195" i="9"/>
  <c r="CM195" i="9"/>
  <c r="B26" i="9"/>
  <c r="B72" i="9"/>
  <c r="B78" i="9" s="1"/>
  <c r="C129" i="9"/>
  <c r="C130" i="9"/>
  <c r="C131" i="9"/>
  <c r="B190" i="9"/>
  <c r="CM205" i="9"/>
  <c r="CA205" i="9"/>
  <c r="B24" i="9"/>
  <c r="B189" i="9"/>
  <c r="C196" i="9"/>
  <c r="B205" i="9"/>
  <c r="CB205" i="9"/>
  <c r="B232" i="7"/>
  <c r="D215" i="7"/>
  <c r="C215" i="7"/>
  <c r="B215" i="7" s="1"/>
  <c r="D214" i="7"/>
  <c r="C214" i="7"/>
  <c r="B214" i="7"/>
  <c r="CB214" i="7" s="1"/>
  <c r="D213" i="7"/>
  <c r="C213" i="7"/>
  <c r="B213" i="7"/>
  <c r="CA213" i="7" s="1"/>
  <c r="D212" i="7"/>
  <c r="C212" i="7"/>
  <c r="CM211" i="7"/>
  <c r="D211" i="7"/>
  <c r="C211" i="7"/>
  <c r="B211" i="7" s="1"/>
  <c r="O210" i="7"/>
  <c r="N210" i="7"/>
  <c r="M210" i="7"/>
  <c r="L210" i="7"/>
  <c r="K210" i="7"/>
  <c r="J210" i="7"/>
  <c r="D210" i="7" s="1"/>
  <c r="I210" i="7"/>
  <c r="H210" i="7"/>
  <c r="G210" i="7"/>
  <c r="F210" i="7"/>
  <c r="E210" i="7"/>
  <c r="D205" i="7"/>
  <c r="C205" i="7"/>
  <c r="CN205" i="7" s="1"/>
  <c r="B200" i="7"/>
  <c r="B199" i="7"/>
  <c r="E196" i="7"/>
  <c r="D196" i="7"/>
  <c r="E195" i="7"/>
  <c r="D195" i="7"/>
  <c r="C195" i="7" s="1"/>
  <c r="D191" i="7"/>
  <c r="C191" i="7"/>
  <c r="B191" i="7"/>
  <c r="D190" i="7"/>
  <c r="C190" i="7"/>
  <c r="B190" i="7" s="1"/>
  <c r="D189" i="7"/>
  <c r="C189" i="7"/>
  <c r="D188" i="7"/>
  <c r="C188" i="7"/>
  <c r="B188" i="7"/>
  <c r="C183" i="7"/>
  <c r="C182" i="7"/>
  <c r="C181" i="7"/>
  <c r="C180" i="7"/>
  <c r="C179" i="7"/>
  <c r="C178" i="7"/>
  <c r="C166" i="7"/>
  <c r="C165" i="7"/>
  <c r="B158" i="7"/>
  <c r="C142" i="7"/>
  <c r="CM142" i="7" s="1"/>
  <c r="C141" i="7"/>
  <c r="CM141" i="7" s="1"/>
  <c r="CQ131" i="7"/>
  <c r="CC131" i="7"/>
  <c r="E131" i="7"/>
  <c r="CD131" i="7" s="1"/>
  <c r="D131" i="7"/>
  <c r="C131" i="7" s="1"/>
  <c r="E130" i="7"/>
  <c r="CD130" i="7" s="1"/>
  <c r="D130" i="7"/>
  <c r="C130" i="7" s="1"/>
  <c r="CC130" i="7" s="1"/>
  <c r="E129" i="7"/>
  <c r="CD129" i="7" s="1"/>
  <c r="D129" i="7"/>
  <c r="C129" i="7" s="1"/>
  <c r="CQ129" i="7" s="1"/>
  <c r="E125" i="7"/>
  <c r="D125" i="7"/>
  <c r="E124" i="7"/>
  <c r="D124" i="7"/>
  <c r="C124" i="7"/>
  <c r="CM124" i="7" s="1"/>
  <c r="E123" i="7"/>
  <c r="D123" i="7"/>
  <c r="C123" i="7"/>
  <c r="CA123" i="7" s="1"/>
  <c r="E113" i="7"/>
  <c r="D113" i="7"/>
  <c r="E112" i="7"/>
  <c r="D112" i="7"/>
  <c r="C112" i="7"/>
  <c r="CM112" i="7" s="1"/>
  <c r="E111" i="7"/>
  <c r="D111" i="7"/>
  <c r="E110" i="7"/>
  <c r="C110" i="7" s="1"/>
  <c r="D110" i="7"/>
  <c r="E109" i="7"/>
  <c r="D109" i="7"/>
  <c r="C109" i="7"/>
  <c r="CM109" i="7" s="1"/>
  <c r="E108" i="7"/>
  <c r="D108" i="7"/>
  <c r="C108" i="7" s="1"/>
  <c r="E107" i="7"/>
  <c r="D107" i="7"/>
  <c r="AO106" i="7"/>
  <c r="AN106" i="7"/>
  <c r="AM106" i="7"/>
  <c r="AL106" i="7"/>
  <c r="AK106" i="7"/>
  <c r="AJ106" i="7"/>
  <c r="AI106" i="7"/>
  <c r="AH106" i="7"/>
  <c r="AG106" i="7"/>
  <c r="AF106" i="7"/>
  <c r="AE106" i="7"/>
  <c r="AD106" i="7"/>
  <c r="AC106" i="7"/>
  <c r="AB106" i="7"/>
  <c r="AA106" i="7"/>
  <c r="Z106" i="7"/>
  <c r="Y106" i="7"/>
  <c r="X106" i="7"/>
  <c r="W106" i="7"/>
  <c r="V106" i="7"/>
  <c r="U106" i="7"/>
  <c r="T106" i="7"/>
  <c r="S106" i="7"/>
  <c r="R106" i="7"/>
  <c r="Q106" i="7"/>
  <c r="P106" i="7"/>
  <c r="O106" i="7"/>
  <c r="N106" i="7"/>
  <c r="M106" i="7"/>
  <c r="L106" i="7"/>
  <c r="K106" i="7"/>
  <c r="J106" i="7"/>
  <c r="I106" i="7"/>
  <c r="H106" i="7"/>
  <c r="G106" i="7"/>
  <c r="F106" i="7"/>
  <c r="E101" i="7"/>
  <c r="D101" i="7"/>
  <c r="C101" i="7"/>
  <c r="B100" i="7"/>
  <c r="B99" i="7"/>
  <c r="B98" i="7"/>
  <c r="B97" i="7"/>
  <c r="B96" i="7"/>
  <c r="B95" i="7"/>
  <c r="B94" i="7"/>
  <c r="B93" i="7"/>
  <c r="B92" i="7"/>
  <c r="B91" i="7"/>
  <c r="B90" i="7"/>
  <c r="B89" i="7"/>
  <c r="B88" i="7"/>
  <c r="B87" i="7"/>
  <c r="B86" i="7"/>
  <c r="B85" i="7"/>
  <c r="B84" i="7"/>
  <c r="B83" i="7"/>
  <c r="B82" i="7"/>
  <c r="B81" i="7"/>
  <c r="AL78" i="7"/>
  <c r="AK78" i="7"/>
  <c r="AJ78" i="7"/>
  <c r="AI78" i="7"/>
  <c r="AH78" i="7"/>
  <c r="AG78" i="7"/>
  <c r="AF78" i="7"/>
  <c r="AE78" i="7"/>
  <c r="AD78" i="7"/>
  <c r="AC78" i="7"/>
  <c r="AB78" i="7"/>
  <c r="AA78" i="7"/>
  <c r="Z78" i="7"/>
  <c r="Y78" i="7"/>
  <c r="X78" i="7"/>
  <c r="W78" i="7"/>
  <c r="V78" i="7"/>
  <c r="U78" i="7"/>
  <c r="T78" i="7"/>
  <c r="S78" i="7"/>
  <c r="R78" i="7"/>
  <c r="Q78" i="7"/>
  <c r="P78" i="7"/>
  <c r="O78" i="7"/>
  <c r="N78" i="7"/>
  <c r="M78" i="7"/>
  <c r="L78" i="7"/>
  <c r="K78" i="7"/>
  <c r="J78" i="7"/>
  <c r="I78" i="7"/>
  <c r="H78" i="7"/>
  <c r="G78" i="7"/>
  <c r="F78" i="7"/>
  <c r="E78" i="7"/>
  <c r="D77" i="7"/>
  <c r="C77" i="7"/>
  <c r="D76" i="7"/>
  <c r="C76" i="7"/>
  <c r="B76" i="7" s="1"/>
  <c r="D75" i="7"/>
  <c r="C75" i="7"/>
  <c r="B75" i="7"/>
  <c r="D74" i="7"/>
  <c r="C74" i="7"/>
  <c r="D73" i="7"/>
  <c r="C73" i="7"/>
  <c r="D72" i="7"/>
  <c r="C72" i="7"/>
  <c r="B72" i="7" s="1"/>
  <c r="AN67" i="7"/>
  <c r="AM67" i="7"/>
  <c r="AL67" i="7"/>
  <c r="AK67" i="7"/>
  <c r="AJ67" i="7"/>
  <c r="AI67" i="7"/>
  <c r="AH67" i="7"/>
  <c r="AG67" i="7"/>
  <c r="AF67" i="7"/>
  <c r="AE67" i="7"/>
  <c r="AD67" i="7"/>
  <c r="AC67" i="7"/>
  <c r="AB67" i="7"/>
  <c r="AA67" i="7"/>
  <c r="Z67" i="7"/>
  <c r="Y67" i="7"/>
  <c r="X67" i="7"/>
  <c r="W67" i="7"/>
  <c r="V67" i="7"/>
  <c r="U67" i="7"/>
  <c r="T67" i="7"/>
  <c r="S67" i="7"/>
  <c r="R67" i="7"/>
  <c r="Q67" i="7"/>
  <c r="P67" i="7"/>
  <c r="O67" i="7"/>
  <c r="N67" i="7"/>
  <c r="M67" i="7"/>
  <c r="L67" i="7"/>
  <c r="K67" i="7"/>
  <c r="J67" i="7"/>
  <c r="I67" i="7"/>
  <c r="H67" i="7"/>
  <c r="G67" i="7"/>
  <c r="F67" i="7"/>
  <c r="E67" i="7"/>
  <c r="D66" i="7"/>
  <c r="C66" i="7"/>
  <c r="B66" i="7" s="1"/>
  <c r="D65" i="7"/>
  <c r="C65" i="7"/>
  <c r="B65" i="7"/>
  <c r="D64" i="7"/>
  <c r="C64" i="7"/>
  <c r="B64" i="7"/>
  <c r="CM64" i="7" s="1"/>
  <c r="D63" i="7"/>
  <c r="C63" i="7"/>
  <c r="B63" i="7" s="1"/>
  <c r="D62" i="7"/>
  <c r="C62" i="7"/>
  <c r="B62" i="7" s="1"/>
  <c r="CB62" i="7" s="1"/>
  <c r="D61" i="7"/>
  <c r="D67" i="7" s="1"/>
  <c r="C61" i="7"/>
  <c r="B61" i="7"/>
  <c r="CA61" i="7" s="1"/>
  <c r="D56" i="7"/>
  <c r="C56" i="7"/>
  <c r="B56" i="7" s="1"/>
  <c r="CM56" i="7" s="1"/>
  <c r="D55" i="7"/>
  <c r="C55" i="7"/>
  <c r="B55" i="7" s="1"/>
  <c r="CN55" i="7" s="1"/>
  <c r="D54" i="7"/>
  <c r="C54" i="7"/>
  <c r="B54" i="7" s="1"/>
  <c r="D53" i="7"/>
  <c r="C53" i="7"/>
  <c r="B53" i="7"/>
  <c r="D52" i="7"/>
  <c r="C52" i="7"/>
  <c r="B52" i="7"/>
  <c r="CM52" i="7" s="1"/>
  <c r="D51" i="7"/>
  <c r="C51" i="7"/>
  <c r="B51" i="7" s="1"/>
  <c r="D46" i="7"/>
  <c r="C46" i="7"/>
  <c r="B46" i="7" s="1"/>
  <c r="CB46" i="7" s="1"/>
  <c r="D45" i="7"/>
  <c r="C45" i="7"/>
  <c r="B45" i="7" s="1"/>
  <c r="CA45" i="7" s="1"/>
  <c r="D44" i="7"/>
  <c r="C44" i="7"/>
  <c r="B44" i="7"/>
  <c r="D43" i="7"/>
  <c r="C43" i="7"/>
  <c r="B43" i="7" s="1"/>
  <c r="D42" i="7"/>
  <c r="C42" i="7"/>
  <c r="B42" i="7" s="1"/>
  <c r="D41" i="7"/>
  <c r="C41" i="7"/>
  <c r="D36" i="7"/>
  <c r="C36" i="7"/>
  <c r="B36" i="7" s="1"/>
  <c r="D35" i="7"/>
  <c r="C35" i="7"/>
  <c r="B35" i="7" s="1"/>
  <c r="D34" i="7"/>
  <c r="C34" i="7"/>
  <c r="D33" i="7"/>
  <c r="C33" i="7"/>
  <c r="B33" i="7" s="1"/>
  <c r="D32" i="7"/>
  <c r="C32" i="7"/>
  <c r="D31" i="7"/>
  <c r="C31" i="7"/>
  <c r="D26" i="7"/>
  <c r="C26" i="7"/>
  <c r="B26" i="7" s="1"/>
  <c r="CE26" i="7" s="1"/>
  <c r="D25" i="7"/>
  <c r="C25" i="7"/>
  <c r="B25" i="7" s="1"/>
  <c r="CF25" i="7" s="1"/>
  <c r="D24" i="7"/>
  <c r="C24" i="7"/>
  <c r="D23" i="7"/>
  <c r="C23" i="7"/>
  <c r="B23" i="7"/>
  <c r="CP23" i="7" s="1"/>
  <c r="D22" i="7"/>
  <c r="C22" i="7"/>
  <c r="D21" i="7"/>
  <c r="C21" i="7"/>
  <c r="D20" i="7"/>
  <c r="C20" i="7"/>
  <c r="D15" i="7"/>
  <c r="C15" i="7"/>
  <c r="B15" i="7"/>
  <c r="CM15" i="7" s="1"/>
  <c r="D14" i="7"/>
  <c r="C14" i="7"/>
  <c r="D13" i="7"/>
  <c r="C13" i="7"/>
  <c r="B13" i="7" s="1"/>
  <c r="D12" i="7"/>
  <c r="C12" i="7"/>
  <c r="A5" i="7"/>
  <c r="A4" i="7"/>
  <c r="A3" i="7"/>
  <c r="A2" i="7"/>
  <c r="AO62" i="13" l="1"/>
  <c r="B248" i="13"/>
  <c r="AS20" i="13"/>
  <c r="AN196" i="13"/>
  <c r="AO55" i="13"/>
  <c r="AP108" i="13"/>
  <c r="AS22" i="13"/>
  <c r="AO64" i="13"/>
  <c r="AO53" i="13"/>
  <c r="AO44" i="13"/>
  <c r="AS24" i="13"/>
  <c r="AO205" i="13"/>
  <c r="AO31" i="13"/>
  <c r="P213" i="13"/>
  <c r="AT12" i="13"/>
  <c r="AL129" i="13"/>
  <c r="AS21" i="13"/>
  <c r="P211" i="13"/>
  <c r="AO41" i="13"/>
  <c r="CA125" i="12"/>
  <c r="CM125" i="12"/>
  <c r="AT13" i="12"/>
  <c r="P214" i="12"/>
  <c r="P212" i="12"/>
  <c r="CD205" i="12"/>
  <c r="CC205" i="12"/>
  <c r="CP205" i="12"/>
  <c r="CO205" i="12"/>
  <c r="B248" i="12" s="1"/>
  <c r="P213" i="12"/>
  <c r="AS22" i="12"/>
  <c r="AS21" i="12"/>
  <c r="AS24" i="12"/>
  <c r="AO31" i="12"/>
  <c r="AN195" i="12"/>
  <c r="AL129" i="12"/>
  <c r="AO205" i="12"/>
  <c r="AT12" i="12"/>
  <c r="AO46" i="12"/>
  <c r="AO43" i="12"/>
  <c r="AT12" i="11"/>
  <c r="AP108" i="11"/>
  <c r="AS24" i="11"/>
  <c r="AS25" i="11"/>
  <c r="AS21" i="11"/>
  <c r="AS20" i="11"/>
  <c r="AL130" i="11"/>
  <c r="AS22" i="11"/>
  <c r="AP109" i="11"/>
  <c r="AT13" i="11"/>
  <c r="AO205" i="11"/>
  <c r="P215" i="11"/>
  <c r="AS22" i="10"/>
  <c r="AP109" i="10"/>
  <c r="AL131" i="10"/>
  <c r="AL129" i="10"/>
  <c r="CN107" i="10"/>
  <c r="CM107" i="10"/>
  <c r="CB107" i="10"/>
  <c r="CA107" i="10"/>
  <c r="AP107" i="10" s="1"/>
  <c r="C106" i="10"/>
  <c r="A232" i="10" s="1"/>
  <c r="AN195" i="10"/>
  <c r="AT12" i="10"/>
  <c r="AO45" i="10"/>
  <c r="AS21" i="10"/>
  <c r="AO43" i="10"/>
  <c r="P211" i="10"/>
  <c r="AO54" i="10"/>
  <c r="AO56" i="10"/>
  <c r="AS24" i="10"/>
  <c r="P213" i="10"/>
  <c r="AO42" i="10"/>
  <c r="AN196" i="10"/>
  <c r="B248" i="10"/>
  <c r="AO46" i="10"/>
  <c r="CM33" i="7"/>
  <c r="CA33" i="7"/>
  <c r="AO33" i="7" s="1"/>
  <c r="CM110" i="7"/>
  <c r="CA110" i="7"/>
  <c r="AP110" i="7" s="1"/>
  <c r="CM123" i="7"/>
  <c r="CF23" i="7"/>
  <c r="CA142" i="7"/>
  <c r="K142" i="7" s="1"/>
  <c r="AO43" i="9"/>
  <c r="AO42" i="9"/>
  <c r="CM213" i="9"/>
  <c r="CA213" i="9"/>
  <c r="P213" i="9"/>
  <c r="CA113" i="9"/>
  <c r="AP113" i="9" s="1"/>
  <c r="CP21" i="9"/>
  <c r="CB21" i="9"/>
  <c r="CF21" i="9"/>
  <c r="B77" i="7"/>
  <c r="B78" i="7" s="1"/>
  <c r="CA124" i="7"/>
  <c r="CR21" i="9"/>
  <c r="B41" i="7"/>
  <c r="CM41" i="7" s="1"/>
  <c r="B212" i="7"/>
  <c r="CN212" i="7" s="1"/>
  <c r="CC21" i="9"/>
  <c r="CA141" i="7"/>
  <c r="K141" i="7" s="1"/>
  <c r="CC129" i="7"/>
  <c r="CA21" i="9"/>
  <c r="E106" i="7"/>
  <c r="CN62" i="9"/>
  <c r="CA62" i="9"/>
  <c r="AO62" i="9" s="1"/>
  <c r="CA112" i="7"/>
  <c r="AP112" i="7" s="1"/>
  <c r="CQ130" i="7"/>
  <c r="B73" i="7"/>
  <c r="P214" i="9"/>
  <c r="AS25" i="9"/>
  <c r="CM21" i="9"/>
  <c r="CQ21" i="9"/>
  <c r="AS23" i="9"/>
  <c r="CE21" i="9"/>
  <c r="CO21" i="9"/>
  <c r="C210" i="7"/>
  <c r="B210" i="7" s="1"/>
  <c r="CM62" i="9"/>
  <c r="B74" i="7"/>
  <c r="P211" i="9"/>
  <c r="CQ196" i="9"/>
  <c r="CM196" i="9"/>
  <c r="CB196" i="9"/>
  <c r="CP196" i="9"/>
  <c r="CE196" i="9"/>
  <c r="CA196" i="9"/>
  <c r="CD196" i="9"/>
  <c r="CO196" i="9"/>
  <c r="CC196" i="9"/>
  <c r="CN196" i="9"/>
  <c r="CO129" i="9"/>
  <c r="CE129" i="9"/>
  <c r="CA129" i="9"/>
  <c r="CR129" i="9"/>
  <c r="CN129" i="9"/>
  <c r="CP129" i="9"/>
  <c r="CB129" i="9"/>
  <c r="CF129" i="9"/>
  <c r="CM129" i="9"/>
  <c r="CC129" i="9"/>
  <c r="CQ129" i="9"/>
  <c r="CM24" i="9"/>
  <c r="CA24" i="9"/>
  <c r="CR24" i="9"/>
  <c r="CE24" i="9"/>
  <c r="CN24" i="9"/>
  <c r="CB24" i="9"/>
  <c r="CQ24" i="9"/>
  <c r="CF24" i="9"/>
  <c r="CO131" i="9"/>
  <c r="CE131" i="9"/>
  <c r="CA131" i="9"/>
  <c r="CR131" i="9"/>
  <c r="CN131" i="9"/>
  <c r="CP131" i="9"/>
  <c r="CB131" i="9"/>
  <c r="CF131" i="9"/>
  <c r="CM131" i="9"/>
  <c r="CC131" i="9"/>
  <c r="CQ131" i="9"/>
  <c r="CM26" i="9"/>
  <c r="CA26" i="9"/>
  <c r="CN26" i="9"/>
  <c r="CR26" i="9"/>
  <c r="CE26" i="9"/>
  <c r="CF26" i="9"/>
  <c r="CB26" i="9"/>
  <c r="CQ26" i="9"/>
  <c r="P212" i="9"/>
  <c r="CM107" i="9"/>
  <c r="CA107" i="9"/>
  <c r="CN107" i="9"/>
  <c r="C106" i="9"/>
  <c r="A232" i="9" s="1"/>
  <c r="CB107" i="9"/>
  <c r="AO31" i="9"/>
  <c r="AS22" i="9"/>
  <c r="AS21" i="9"/>
  <c r="CC205" i="9"/>
  <c r="CO205" i="9"/>
  <c r="CP205" i="9"/>
  <c r="CD205" i="9"/>
  <c r="CO130" i="9"/>
  <c r="CE130" i="9"/>
  <c r="CA130" i="9"/>
  <c r="CR130" i="9"/>
  <c r="CN130" i="9"/>
  <c r="CP130" i="9"/>
  <c r="CB130" i="9"/>
  <c r="CF130" i="9"/>
  <c r="CC130" i="9"/>
  <c r="CQ130" i="9"/>
  <c r="CM130" i="9"/>
  <c r="A248" i="9"/>
  <c r="CR12" i="9"/>
  <c r="CN12" i="9"/>
  <c r="CE12" i="9"/>
  <c r="CA12" i="9"/>
  <c r="CP12" i="9"/>
  <c r="CG12" i="9"/>
  <c r="CF12" i="9"/>
  <c r="CD12" i="9"/>
  <c r="CO12" i="9"/>
  <c r="CC12" i="9"/>
  <c r="CM12" i="9"/>
  <c r="CB12" i="9"/>
  <c r="CS12" i="9"/>
  <c r="CQ12" i="9"/>
  <c r="AS20" i="9"/>
  <c r="AN195" i="9"/>
  <c r="AT13" i="9"/>
  <c r="CP13" i="7"/>
  <c r="CG13" i="7"/>
  <c r="CC13" i="7"/>
  <c r="CS13" i="7"/>
  <c r="CO13" i="7"/>
  <c r="CF13" i="7"/>
  <c r="CB13" i="7"/>
  <c r="CA13" i="7"/>
  <c r="CN13" i="7"/>
  <c r="CR25" i="7"/>
  <c r="CM42" i="7"/>
  <c r="CA42" i="7"/>
  <c r="CM43" i="7"/>
  <c r="CB43" i="7"/>
  <c r="CA43" i="7"/>
  <c r="AO43" i="7" s="1"/>
  <c r="CM44" i="7"/>
  <c r="CN44" i="7"/>
  <c r="CB44" i="7"/>
  <c r="CA44" i="7"/>
  <c r="AO44" i="7" s="1"/>
  <c r="CM53" i="7"/>
  <c r="CN53" i="7"/>
  <c r="CB53" i="7"/>
  <c r="CM54" i="7"/>
  <c r="CA54" i="7"/>
  <c r="CN54" i="7"/>
  <c r="CM65" i="7"/>
  <c r="CN65" i="7"/>
  <c r="CB65" i="7"/>
  <c r="CM108" i="7"/>
  <c r="CB108" i="7"/>
  <c r="CA108" i="7"/>
  <c r="AP108" i="7" s="1"/>
  <c r="CO195" i="7"/>
  <c r="CD195" i="7"/>
  <c r="CN195" i="7"/>
  <c r="CC195" i="7"/>
  <c r="CE195" i="7"/>
  <c r="CQ195" i="7"/>
  <c r="CB195" i="7"/>
  <c r="CP195" i="7"/>
  <c r="CA195" i="7"/>
  <c r="CD13" i="7"/>
  <c r="CQ13" i="7"/>
  <c r="CM26" i="7"/>
  <c r="CA26" i="7"/>
  <c r="CN26" i="7"/>
  <c r="CF26" i="7"/>
  <c r="CQ26" i="7"/>
  <c r="CA36" i="7"/>
  <c r="AO36" i="7" s="1"/>
  <c r="CM36" i="7"/>
  <c r="CM45" i="7"/>
  <c r="CN45" i="7"/>
  <c r="CB45" i="7"/>
  <c r="AO45" i="7" s="1"/>
  <c r="CM51" i="7"/>
  <c r="CB51" i="7"/>
  <c r="CA51" i="7"/>
  <c r="AO51" i="7" s="1"/>
  <c r="CM63" i="7"/>
  <c r="CB63" i="7"/>
  <c r="CA63" i="7"/>
  <c r="AO63" i="7" s="1"/>
  <c r="D106" i="7"/>
  <c r="C107" i="7"/>
  <c r="CP214" i="7"/>
  <c r="CD214" i="7"/>
  <c r="CO214" i="7"/>
  <c r="CC214" i="7"/>
  <c r="CA214" i="7"/>
  <c r="CN214" i="7"/>
  <c r="CM214" i="7"/>
  <c r="CP215" i="7"/>
  <c r="CD215" i="7"/>
  <c r="CO215" i="7"/>
  <c r="CC215" i="7"/>
  <c r="CB215" i="7"/>
  <c r="CA215" i="7"/>
  <c r="P215" i="7" s="1"/>
  <c r="CN215" i="7"/>
  <c r="CE13" i="7"/>
  <c r="CR13" i="7"/>
  <c r="CA15" i="7"/>
  <c r="AT15" i="7" s="1"/>
  <c r="CO23" i="7"/>
  <c r="CE23" i="7"/>
  <c r="CN23" i="7"/>
  <c r="CC23" i="7"/>
  <c r="CR23" i="7"/>
  <c r="CM23" i="7"/>
  <c r="CB23" i="7"/>
  <c r="CA23" i="7"/>
  <c r="CQ23" i="7"/>
  <c r="CE25" i="7"/>
  <c r="CR26" i="7"/>
  <c r="CM35" i="7"/>
  <c r="CA35" i="7"/>
  <c r="AO35" i="7" s="1"/>
  <c r="CB42" i="7"/>
  <c r="CM46" i="7"/>
  <c r="CA46" i="7"/>
  <c r="AO46" i="7" s="1"/>
  <c r="CN46" i="7"/>
  <c r="CB54" i="7"/>
  <c r="CM61" i="7"/>
  <c r="B67" i="7"/>
  <c r="CN61" i="7"/>
  <c r="CB61" i="7"/>
  <c r="AO61" i="7" s="1"/>
  <c r="CM62" i="7"/>
  <c r="CA62" i="7"/>
  <c r="AO62" i="7" s="1"/>
  <c r="CN62" i="7"/>
  <c r="B101" i="7"/>
  <c r="CN108" i="7"/>
  <c r="CM195" i="7"/>
  <c r="CP212" i="7"/>
  <c r="CD212" i="7"/>
  <c r="CO212" i="7"/>
  <c r="CC212" i="7"/>
  <c r="CM212" i="7"/>
  <c r="CB212" i="7"/>
  <c r="CA212" i="7"/>
  <c r="B12" i="7"/>
  <c r="CM13" i="7"/>
  <c r="B14" i="7"/>
  <c r="B20" i="7"/>
  <c r="B21" i="7"/>
  <c r="B22" i="7"/>
  <c r="CD23" i="7"/>
  <c r="CB26" i="7"/>
  <c r="B32" i="7"/>
  <c r="CN42" i="7"/>
  <c r="CN43" i="7"/>
  <c r="CN51" i="7"/>
  <c r="CA53" i="7"/>
  <c r="CM55" i="7"/>
  <c r="CB55" i="7"/>
  <c r="CA55" i="7"/>
  <c r="AO55" i="7" s="1"/>
  <c r="C67" i="7"/>
  <c r="CN63" i="7"/>
  <c r="CA65" i="7"/>
  <c r="AO65" i="7" s="1"/>
  <c r="CP211" i="7"/>
  <c r="CD211" i="7"/>
  <c r="CO211" i="7"/>
  <c r="CC211" i="7"/>
  <c r="CB211" i="7"/>
  <c r="CA211" i="7"/>
  <c r="P211" i="7" s="1"/>
  <c r="CN211" i="7"/>
  <c r="CM215" i="7"/>
  <c r="CM25" i="7"/>
  <c r="CA25" i="7"/>
  <c r="AS25" i="7" s="1"/>
  <c r="CQ25" i="7"/>
  <c r="CB25" i="7"/>
  <c r="CN25" i="7"/>
  <c r="CA52" i="7"/>
  <c r="CA56" i="7"/>
  <c r="CA64" i="7"/>
  <c r="CA109" i="7"/>
  <c r="CO129" i="7"/>
  <c r="CE129" i="7"/>
  <c r="CA129" i="7"/>
  <c r="CR129" i="7"/>
  <c r="CN129" i="7"/>
  <c r="CF129" i="7"/>
  <c r="CO130" i="7"/>
  <c r="CE130" i="7"/>
  <c r="CA130" i="7"/>
  <c r="CR130" i="7"/>
  <c r="CN130" i="7"/>
  <c r="CF130" i="7"/>
  <c r="CO131" i="7"/>
  <c r="CE131" i="7"/>
  <c r="CA131" i="7"/>
  <c r="CR131" i="7"/>
  <c r="CN131" i="7"/>
  <c r="CF131" i="7"/>
  <c r="CM205" i="7"/>
  <c r="CA205" i="7"/>
  <c r="CP213" i="7"/>
  <c r="CD213" i="7"/>
  <c r="CO213" i="7"/>
  <c r="CC213" i="7"/>
  <c r="CB213" i="7"/>
  <c r="P213" i="7" s="1"/>
  <c r="B31" i="7"/>
  <c r="B34" i="7"/>
  <c r="CB52" i="7"/>
  <c r="CB56" i="7"/>
  <c r="CB64" i="7"/>
  <c r="D78" i="7"/>
  <c r="C78" i="7"/>
  <c r="CB109" i="7"/>
  <c r="C111" i="7"/>
  <c r="C113" i="7"/>
  <c r="C125" i="7"/>
  <c r="CM129" i="7"/>
  <c r="CM130" i="7"/>
  <c r="CM131" i="7"/>
  <c r="CM213" i="7"/>
  <c r="B24" i="7"/>
  <c r="CN52" i="7"/>
  <c r="CN56" i="7"/>
  <c r="CN64" i="7"/>
  <c r="CN109" i="7"/>
  <c r="CB129" i="7"/>
  <c r="CP129" i="7"/>
  <c r="CB130" i="7"/>
  <c r="CP130" i="7"/>
  <c r="CB131" i="7"/>
  <c r="CP131" i="7"/>
  <c r="B189" i="7"/>
  <c r="C196" i="7"/>
  <c r="CN213" i="7"/>
  <c r="B205" i="7"/>
  <c r="CB205" i="7"/>
  <c r="AP107" i="9" l="1"/>
  <c r="CA41" i="7"/>
  <c r="AO52" i="7"/>
  <c r="AO205" i="9"/>
  <c r="AS23" i="7"/>
  <c r="AL130" i="7"/>
  <c r="CB41" i="7"/>
  <c r="CN41" i="7"/>
  <c r="AL129" i="7"/>
  <c r="AO64" i="7"/>
  <c r="AO56" i="7"/>
  <c r="AL131" i="7"/>
  <c r="AO53" i="7"/>
  <c r="AS26" i="9"/>
  <c r="AN196" i="9"/>
  <c r="AL131" i="9"/>
  <c r="AS24" i="9"/>
  <c r="B248" i="9"/>
  <c r="AT12" i="9"/>
  <c r="AL130" i="9"/>
  <c r="AL129" i="9"/>
  <c r="CC205" i="7"/>
  <c r="CP205" i="7"/>
  <c r="CO205" i="7"/>
  <c r="CD205" i="7"/>
  <c r="CA31" i="7"/>
  <c r="CN31" i="7"/>
  <c r="CM31" i="7"/>
  <c r="CB31" i="7"/>
  <c r="CA32" i="7"/>
  <c r="AO32" i="7" s="1"/>
  <c r="CM32" i="7"/>
  <c r="A248" i="7"/>
  <c r="CR12" i="7"/>
  <c r="CN12" i="7"/>
  <c r="CE12" i="7"/>
  <c r="CA12" i="7"/>
  <c r="CQ12" i="7"/>
  <c r="CM12" i="7"/>
  <c r="CD12" i="7"/>
  <c r="CS12" i="7"/>
  <c r="CF12" i="7"/>
  <c r="CP12" i="7"/>
  <c r="CC12" i="7"/>
  <c r="CO12" i="7"/>
  <c r="CB12" i="7"/>
  <c r="CG12" i="7"/>
  <c r="P214" i="7"/>
  <c r="CQ196" i="7"/>
  <c r="CM196" i="7"/>
  <c r="CB196" i="7"/>
  <c r="CP196" i="7"/>
  <c r="CE196" i="7"/>
  <c r="CA196" i="7"/>
  <c r="CD196" i="7"/>
  <c r="CC196" i="7"/>
  <c r="CO196" i="7"/>
  <c r="CN196" i="7"/>
  <c r="CM24" i="7"/>
  <c r="CA24" i="7"/>
  <c r="CR24" i="7"/>
  <c r="CE24" i="7"/>
  <c r="CQ24" i="7"/>
  <c r="CB24" i="7"/>
  <c r="CN24" i="7"/>
  <c r="CF24" i="7"/>
  <c r="CM125" i="7"/>
  <c r="CA125" i="7"/>
  <c r="AO205" i="7"/>
  <c r="AP109" i="7"/>
  <c r="CA14" i="7"/>
  <c r="AT14" i="7" s="1"/>
  <c r="CM14" i="7"/>
  <c r="AS26" i="7"/>
  <c r="AN195" i="7"/>
  <c r="AO54" i="7"/>
  <c r="AO42" i="7"/>
  <c r="AT13" i="7"/>
  <c r="AO41" i="7"/>
  <c r="CM113" i="7"/>
  <c r="CA113" i="7"/>
  <c r="AP113" i="7" s="1"/>
  <c r="CA34" i="7"/>
  <c r="AO34" i="7" s="1"/>
  <c r="CM34" i="7"/>
  <c r="CQ22" i="7"/>
  <c r="CF22" i="7"/>
  <c r="CA22" i="7"/>
  <c r="CO22" i="7"/>
  <c r="CE22" i="7"/>
  <c r="CM22" i="7"/>
  <c r="CC22" i="7"/>
  <c r="CR22" i="7"/>
  <c r="CB22" i="7"/>
  <c r="CN22" i="7"/>
  <c r="CM111" i="7"/>
  <c r="CA111" i="7"/>
  <c r="AP111" i="7" s="1"/>
  <c r="CO21" i="7"/>
  <c r="CE21" i="7"/>
  <c r="CA21" i="7"/>
  <c r="CR21" i="7"/>
  <c r="CN21" i="7"/>
  <c r="CD21" i="7"/>
  <c r="CM21" i="7"/>
  <c r="CF21" i="7"/>
  <c r="CQ21" i="7"/>
  <c r="CC21" i="7"/>
  <c r="CP21" i="7"/>
  <c r="CB21" i="7"/>
  <c r="CO20" i="7"/>
  <c r="CE20" i="7"/>
  <c r="CA20" i="7"/>
  <c r="CR20" i="7"/>
  <c r="CN20" i="7"/>
  <c r="CD20" i="7"/>
  <c r="CM20" i="7"/>
  <c r="CF20" i="7"/>
  <c r="CQ20" i="7"/>
  <c r="CC20" i="7"/>
  <c r="CP20" i="7"/>
  <c r="CB20" i="7"/>
  <c r="P212" i="7"/>
  <c r="CM107" i="7"/>
  <c r="CA107" i="7"/>
  <c r="CN107" i="7"/>
  <c r="C106" i="7"/>
  <c r="A232" i="7" s="1"/>
  <c r="CB107" i="7"/>
  <c r="AP107" i="7" l="1"/>
  <c r="AS20" i="7"/>
  <c r="AS21" i="7"/>
  <c r="AS22" i="7"/>
  <c r="AS24" i="7"/>
  <c r="AT12" i="7"/>
  <c r="B248" i="7"/>
  <c r="AN196" i="7"/>
  <c r="AO31" i="7"/>
  <c r="B232" i="6" l="1"/>
  <c r="D215" i="6"/>
  <c r="C215" i="6"/>
  <c r="B215" i="6" s="1"/>
  <c r="CM215" i="6" s="1"/>
  <c r="D214" i="6"/>
  <c r="C214" i="6"/>
  <c r="B214" i="6"/>
  <c r="CB214" i="6" s="1"/>
  <c r="D213" i="6"/>
  <c r="C213" i="6"/>
  <c r="B213" i="6" s="1"/>
  <c r="CA213" i="6" s="1"/>
  <c r="D212" i="6"/>
  <c r="C212" i="6"/>
  <c r="B212" i="6" s="1"/>
  <c r="D211" i="6"/>
  <c r="C211" i="6"/>
  <c r="B211" i="6" s="1"/>
  <c r="O210" i="6"/>
  <c r="N210" i="6"/>
  <c r="M210" i="6"/>
  <c r="L210" i="6"/>
  <c r="D210" i="6" s="1"/>
  <c r="K210" i="6"/>
  <c r="J210" i="6"/>
  <c r="I210" i="6"/>
  <c r="H210" i="6"/>
  <c r="G210" i="6"/>
  <c r="F210" i="6"/>
  <c r="E210" i="6"/>
  <c r="C210" i="6" s="1"/>
  <c r="D205" i="6"/>
  <c r="C205" i="6"/>
  <c r="CN205" i="6" s="1"/>
  <c r="B200" i="6"/>
  <c r="B199" i="6"/>
  <c r="E196" i="6"/>
  <c r="D196" i="6"/>
  <c r="E195" i="6"/>
  <c r="D195" i="6"/>
  <c r="C195" i="6" s="1"/>
  <c r="CM195" i="6" s="1"/>
  <c r="D191" i="6"/>
  <c r="C191" i="6"/>
  <c r="B191" i="6"/>
  <c r="D190" i="6"/>
  <c r="C190" i="6"/>
  <c r="D189" i="6"/>
  <c r="C189" i="6"/>
  <c r="D188" i="6"/>
  <c r="C188" i="6"/>
  <c r="B188" i="6"/>
  <c r="C183" i="6"/>
  <c r="C182" i="6"/>
  <c r="C181" i="6"/>
  <c r="C180" i="6"/>
  <c r="C179" i="6"/>
  <c r="C178" i="6"/>
  <c r="C166" i="6"/>
  <c r="C165" i="6"/>
  <c r="B158" i="6"/>
  <c r="C142" i="6"/>
  <c r="CM142" i="6" s="1"/>
  <c r="CA141" i="6"/>
  <c r="K141" i="6" s="1"/>
  <c r="C141" i="6"/>
  <c r="CM141" i="6" s="1"/>
  <c r="E131" i="6"/>
  <c r="CD131" i="6" s="1"/>
  <c r="D131" i="6"/>
  <c r="C131" i="6" s="1"/>
  <c r="CQ131" i="6" s="1"/>
  <c r="E130" i="6"/>
  <c r="CD130" i="6" s="1"/>
  <c r="D130" i="6"/>
  <c r="C130" i="6" s="1"/>
  <c r="CQ130" i="6" s="1"/>
  <c r="CQ129" i="6"/>
  <c r="CC129" i="6"/>
  <c r="E129" i="6"/>
  <c r="CD129" i="6" s="1"/>
  <c r="D129" i="6"/>
  <c r="C129" i="6" s="1"/>
  <c r="E125" i="6"/>
  <c r="D125" i="6"/>
  <c r="E124" i="6"/>
  <c r="D124" i="6"/>
  <c r="C124" i="6"/>
  <c r="CM124" i="6" s="1"/>
  <c r="E123" i="6"/>
  <c r="D123" i="6"/>
  <c r="C123" i="6" s="1"/>
  <c r="E113" i="6"/>
  <c r="D113" i="6"/>
  <c r="E112" i="6"/>
  <c r="D112" i="6"/>
  <c r="C112" i="6"/>
  <c r="CM112" i="6" s="1"/>
  <c r="E111" i="6"/>
  <c r="D111" i="6"/>
  <c r="E110" i="6"/>
  <c r="D110" i="6"/>
  <c r="C110" i="6"/>
  <c r="CM110" i="6" s="1"/>
  <c r="E109" i="6"/>
  <c r="D109" i="6"/>
  <c r="C109" i="6"/>
  <c r="CB109" i="6" s="1"/>
  <c r="E108" i="6"/>
  <c r="D108" i="6"/>
  <c r="E107" i="6"/>
  <c r="D107" i="6"/>
  <c r="C107" i="6" s="1"/>
  <c r="AO106" i="6"/>
  <c r="AN106" i="6"/>
  <c r="AM106" i="6"/>
  <c r="AL106" i="6"/>
  <c r="AK106" i="6"/>
  <c r="AJ106" i="6"/>
  <c r="AI106" i="6"/>
  <c r="AH106" i="6"/>
  <c r="AG106" i="6"/>
  <c r="AF106" i="6"/>
  <c r="AE106" i="6"/>
  <c r="AD106" i="6"/>
  <c r="AC106" i="6"/>
  <c r="AB106" i="6"/>
  <c r="AA106" i="6"/>
  <c r="Z106" i="6"/>
  <c r="Y106" i="6"/>
  <c r="X106" i="6"/>
  <c r="W106" i="6"/>
  <c r="V106" i="6"/>
  <c r="U106" i="6"/>
  <c r="T106" i="6"/>
  <c r="S106" i="6"/>
  <c r="R106" i="6"/>
  <c r="Q106" i="6"/>
  <c r="P106" i="6"/>
  <c r="O106" i="6"/>
  <c r="N106" i="6"/>
  <c r="M106" i="6"/>
  <c r="L106" i="6"/>
  <c r="K106" i="6"/>
  <c r="J106" i="6"/>
  <c r="I106" i="6"/>
  <c r="H106" i="6"/>
  <c r="G106" i="6"/>
  <c r="F106" i="6"/>
  <c r="E101" i="6"/>
  <c r="D101" i="6"/>
  <c r="C101" i="6"/>
  <c r="B100" i="6"/>
  <c r="B99" i="6"/>
  <c r="B98" i="6"/>
  <c r="B97" i="6"/>
  <c r="B96" i="6"/>
  <c r="B95" i="6"/>
  <c r="B94" i="6"/>
  <c r="B93" i="6"/>
  <c r="B92" i="6"/>
  <c r="B91" i="6"/>
  <c r="B90" i="6"/>
  <c r="B89" i="6"/>
  <c r="B88" i="6"/>
  <c r="B87" i="6"/>
  <c r="B86" i="6"/>
  <c r="B85" i="6"/>
  <c r="B84" i="6"/>
  <c r="B83" i="6"/>
  <c r="B82" i="6"/>
  <c r="B81" i="6"/>
  <c r="AL78" i="6"/>
  <c r="AK78" i="6"/>
  <c r="AJ78" i="6"/>
  <c r="AI78" i="6"/>
  <c r="AH78" i="6"/>
  <c r="AG78" i="6"/>
  <c r="AF78" i="6"/>
  <c r="AE78" i="6"/>
  <c r="AD78" i="6"/>
  <c r="AC78" i="6"/>
  <c r="AB78" i="6"/>
  <c r="AA78" i="6"/>
  <c r="Z78" i="6"/>
  <c r="Y78" i="6"/>
  <c r="X78" i="6"/>
  <c r="W78" i="6"/>
  <c r="V78" i="6"/>
  <c r="U78" i="6"/>
  <c r="T78" i="6"/>
  <c r="S78" i="6"/>
  <c r="R78" i="6"/>
  <c r="Q78" i="6"/>
  <c r="P78" i="6"/>
  <c r="O78" i="6"/>
  <c r="N78" i="6"/>
  <c r="M78" i="6"/>
  <c r="L78" i="6"/>
  <c r="K78" i="6"/>
  <c r="J78" i="6"/>
  <c r="I78" i="6"/>
  <c r="H78" i="6"/>
  <c r="G78" i="6"/>
  <c r="F78" i="6"/>
  <c r="E78" i="6"/>
  <c r="D77" i="6"/>
  <c r="C77" i="6"/>
  <c r="D76" i="6"/>
  <c r="C76" i="6"/>
  <c r="B76" i="6" s="1"/>
  <c r="D75" i="6"/>
  <c r="C75" i="6"/>
  <c r="B75" i="6" s="1"/>
  <c r="D74" i="6"/>
  <c r="C74" i="6"/>
  <c r="B74" i="6" s="1"/>
  <c r="D73" i="6"/>
  <c r="C73" i="6"/>
  <c r="D72" i="6"/>
  <c r="C72" i="6"/>
  <c r="B72" i="6" s="1"/>
  <c r="AN67" i="6"/>
  <c r="AM67" i="6"/>
  <c r="AL67" i="6"/>
  <c r="AK67" i="6"/>
  <c r="AJ67" i="6"/>
  <c r="AI67" i="6"/>
  <c r="AH67" i="6"/>
  <c r="AG67" i="6"/>
  <c r="AF67" i="6"/>
  <c r="AE67" i="6"/>
  <c r="AD67" i="6"/>
  <c r="AC67" i="6"/>
  <c r="AB67" i="6"/>
  <c r="AA67" i="6"/>
  <c r="Z67" i="6"/>
  <c r="Y67" i="6"/>
  <c r="X67" i="6"/>
  <c r="W67" i="6"/>
  <c r="V67" i="6"/>
  <c r="U67" i="6"/>
  <c r="T67" i="6"/>
  <c r="S67" i="6"/>
  <c r="R67" i="6"/>
  <c r="Q67" i="6"/>
  <c r="P67" i="6"/>
  <c r="O67" i="6"/>
  <c r="N67" i="6"/>
  <c r="M67" i="6"/>
  <c r="L67" i="6"/>
  <c r="K67" i="6"/>
  <c r="J67" i="6"/>
  <c r="I67" i="6"/>
  <c r="H67" i="6"/>
  <c r="G67" i="6"/>
  <c r="F67" i="6"/>
  <c r="E67" i="6"/>
  <c r="D66" i="6"/>
  <c r="C66" i="6"/>
  <c r="B66" i="6" s="1"/>
  <c r="D65" i="6"/>
  <c r="C65" i="6"/>
  <c r="B65" i="6"/>
  <c r="D64" i="6"/>
  <c r="C64" i="6"/>
  <c r="B64" i="6"/>
  <c r="CM64" i="6" s="1"/>
  <c r="D63" i="6"/>
  <c r="C63" i="6"/>
  <c r="B63" i="6" s="1"/>
  <c r="D62" i="6"/>
  <c r="D67" i="6" s="1"/>
  <c r="C62" i="6"/>
  <c r="B62" i="6" s="1"/>
  <c r="CB62" i="6" s="1"/>
  <c r="D61" i="6"/>
  <c r="C61" i="6"/>
  <c r="B61" i="6" s="1"/>
  <c r="CA61" i="6" s="1"/>
  <c r="D56" i="6"/>
  <c r="C56" i="6"/>
  <c r="B56" i="6"/>
  <c r="CM56" i="6" s="1"/>
  <c r="D55" i="6"/>
  <c r="C55" i="6"/>
  <c r="B55" i="6" s="1"/>
  <c r="CN55" i="6" s="1"/>
  <c r="D54" i="6"/>
  <c r="C54" i="6"/>
  <c r="B54" i="6" s="1"/>
  <c r="D53" i="6"/>
  <c r="C53" i="6"/>
  <c r="B53" i="6"/>
  <c r="CA53" i="6" s="1"/>
  <c r="D52" i="6"/>
  <c r="C52" i="6"/>
  <c r="B52" i="6"/>
  <c r="CM52" i="6" s="1"/>
  <c r="D51" i="6"/>
  <c r="C51" i="6"/>
  <c r="B51" i="6" s="1"/>
  <c r="D46" i="6"/>
  <c r="C46" i="6"/>
  <c r="D45" i="6"/>
  <c r="C45" i="6"/>
  <c r="B45" i="6"/>
  <c r="CA45" i="6" s="1"/>
  <c r="D44" i="6"/>
  <c r="C44" i="6"/>
  <c r="B44" i="6"/>
  <c r="CM44" i="6" s="1"/>
  <c r="D43" i="6"/>
  <c r="C43" i="6"/>
  <c r="D42" i="6"/>
  <c r="C42" i="6"/>
  <c r="B42" i="6" s="1"/>
  <c r="CB42" i="6" s="1"/>
  <c r="D41" i="6"/>
  <c r="C41" i="6"/>
  <c r="B41" i="6"/>
  <c r="D36" i="6"/>
  <c r="C36" i="6"/>
  <c r="B36" i="6" s="1"/>
  <c r="D35" i="6"/>
  <c r="C35" i="6"/>
  <c r="D34" i="6"/>
  <c r="C34" i="6"/>
  <c r="D33" i="6"/>
  <c r="C33" i="6"/>
  <c r="B33" i="6"/>
  <c r="CM33" i="6" s="1"/>
  <c r="D32" i="6"/>
  <c r="C32" i="6"/>
  <c r="B32" i="6" s="1"/>
  <c r="D31" i="6"/>
  <c r="C31" i="6"/>
  <c r="D26" i="6"/>
  <c r="C26" i="6"/>
  <c r="B26" i="6" s="1"/>
  <c r="CQ26" i="6" s="1"/>
  <c r="D25" i="6"/>
  <c r="C25" i="6"/>
  <c r="B25" i="6" s="1"/>
  <c r="CR25" i="6" s="1"/>
  <c r="D24" i="6"/>
  <c r="C24" i="6"/>
  <c r="CP23" i="6"/>
  <c r="CD23" i="6"/>
  <c r="D23" i="6"/>
  <c r="C23" i="6"/>
  <c r="B23" i="6"/>
  <c r="D22" i="6"/>
  <c r="C22" i="6"/>
  <c r="B22" i="6" s="1"/>
  <c r="CM22" i="6" s="1"/>
  <c r="D21" i="6"/>
  <c r="C21" i="6"/>
  <c r="B21" i="6" s="1"/>
  <c r="CF21" i="6" s="1"/>
  <c r="D20" i="6"/>
  <c r="C20" i="6"/>
  <c r="B20" i="6" s="1"/>
  <c r="D15" i="6"/>
  <c r="C15" i="6"/>
  <c r="B15" i="6"/>
  <c r="CA15" i="6" s="1"/>
  <c r="AT15" i="6" s="1"/>
  <c r="D14" i="6"/>
  <c r="C14" i="6"/>
  <c r="B14" i="6" s="1"/>
  <c r="CA14" i="6" s="1"/>
  <c r="AT14" i="6" s="1"/>
  <c r="CQ13" i="6"/>
  <c r="CM13" i="6"/>
  <c r="CD13" i="6"/>
  <c r="D13" i="6"/>
  <c r="C13" i="6"/>
  <c r="B13" i="6"/>
  <c r="CP13" i="6" s="1"/>
  <c r="D12" i="6"/>
  <c r="C12" i="6"/>
  <c r="A5" i="6"/>
  <c r="A4" i="6"/>
  <c r="A3" i="6"/>
  <c r="A2" i="6"/>
  <c r="CA123" i="6" l="1"/>
  <c r="CM123" i="6"/>
  <c r="CA142" i="6"/>
  <c r="K142" i="6" s="1"/>
  <c r="CB26" i="6"/>
  <c r="B43" i="6"/>
  <c r="CN43" i="6" s="1"/>
  <c r="CA110" i="6"/>
  <c r="AP110" i="6" s="1"/>
  <c r="CC130" i="6"/>
  <c r="CB22" i="6"/>
  <c r="B73" i="6"/>
  <c r="CA112" i="6"/>
  <c r="AP112" i="6" s="1"/>
  <c r="CC131" i="6"/>
  <c r="B77" i="6"/>
  <c r="E106" i="6"/>
  <c r="CA33" i="6"/>
  <c r="AO33" i="6" s="1"/>
  <c r="B46" i="6"/>
  <c r="CB46" i="6" s="1"/>
  <c r="B190" i="6"/>
  <c r="CA124" i="6"/>
  <c r="B210" i="6"/>
  <c r="B35" i="6"/>
  <c r="CM35" i="6" s="1"/>
  <c r="C108" i="6"/>
  <c r="C106" i="6" s="1"/>
  <c r="CO20" i="6"/>
  <c r="CE20" i="6"/>
  <c r="CA20" i="6"/>
  <c r="CR20" i="6"/>
  <c r="CN20" i="6"/>
  <c r="CD20" i="6"/>
  <c r="CQ20" i="6"/>
  <c r="CM20" i="6"/>
  <c r="CC20" i="6"/>
  <c r="CM41" i="6"/>
  <c r="CN41" i="6"/>
  <c r="CB41" i="6"/>
  <c r="CM54" i="6"/>
  <c r="CA54" i="6"/>
  <c r="CN54" i="6"/>
  <c r="CM65" i="6"/>
  <c r="CN65" i="6"/>
  <c r="CB65" i="6"/>
  <c r="CP212" i="6"/>
  <c r="CD212" i="6"/>
  <c r="CO212" i="6"/>
  <c r="CC212" i="6"/>
  <c r="CM212" i="6"/>
  <c r="CB212" i="6"/>
  <c r="CA212" i="6"/>
  <c r="CO21" i="6"/>
  <c r="CE21" i="6"/>
  <c r="CA21" i="6"/>
  <c r="CR21" i="6"/>
  <c r="CN21" i="6"/>
  <c r="CD21" i="6"/>
  <c r="CQ21" i="6"/>
  <c r="CM21" i="6"/>
  <c r="CC21" i="6"/>
  <c r="CP21" i="6"/>
  <c r="AO45" i="6"/>
  <c r="CM51" i="6"/>
  <c r="CB51" i="6"/>
  <c r="CA51" i="6"/>
  <c r="AO61" i="6"/>
  <c r="CM63" i="6"/>
  <c r="CB63" i="6"/>
  <c r="CA63" i="6"/>
  <c r="AO63" i="6" s="1"/>
  <c r="CN107" i="6"/>
  <c r="CM107" i="6"/>
  <c r="CB107" i="6"/>
  <c r="CA107" i="6"/>
  <c r="CN109" i="6"/>
  <c r="CM109" i="6"/>
  <c r="CA109" i="6"/>
  <c r="AP109" i="6" s="1"/>
  <c r="CP211" i="6"/>
  <c r="CD211" i="6"/>
  <c r="CO211" i="6"/>
  <c r="CC211" i="6"/>
  <c r="CB211" i="6"/>
  <c r="CA211" i="6"/>
  <c r="CN211" i="6"/>
  <c r="CB20" i="6"/>
  <c r="CQ22" i="6"/>
  <c r="CF22" i="6"/>
  <c r="CA22" i="6"/>
  <c r="CO22" i="6"/>
  <c r="CE22" i="6"/>
  <c r="CN22" i="6"/>
  <c r="CC22" i="6"/>
  <c r="CR22" i="6"/>
  <c r="CE25" i="6"/>
  <c r="CA36" i="6"/>
  <c r="AO36" i="6" s="1"/>
  <c r="CM36" i="6"/>
  <c r="CM45" i="6"/>
  <c r="CN45" i="6"/>
  <c r="CB45" i="6"/>
  <c r="CM46" i="6"/>
  <c r="CA46" i="6"/>
  <c r="AO46" i="6" s="1"/>
  <c r="CN46" i="6"/>
  <c r="CB54" i="6"/>
  <c r="CM61" i="6"/>
  <c r="B67" i="6"/>
  <c r="CN61" i="6"/>
  <c r="CB61" i="6"/>
  <c r="CM62" i="6"/>
  <c r="CA62" i="6"/>
  <c r="AO62" i="6" s="1"/>
  <c r="CN62" i="6"/>
  <c r="B101" i="6"/>
  <c r="CO195" i="6"/>
  <c r="CD195" i="6"/>
  <c r="CN195" i="6"/>
  <c r="CC195" i="6"/>
  <c r="CE195" i="6"/>
  <c r="CQ195" i="6"/>
  <c r="CB195" i="6"/>
  <c r="CP195" i="6"/>
  <c r="CA195" i="6"/>
  <c r="CN212" i="6"/>
  <c r="B12" i="6"/>
  <c r="CM14" i="6"/>
  <c r="CF20" i="6"/>
  <c r="CB21" i="6"/>
  <c r="CA32" i="6"/>
  <c r="AO32" i="6" s="1"/>
  <c r="CM32" i="6"/>
  <c r="CA41" i="6"/>
  <c r="CM43" i="6"/>
  <c r="CB43" i="6"/>
  <c r="CA43" i="6"/>
  <c r="AO43" i="6" s="1"/>
  <c r="CN51" i="6"/>
  <c r="CM55" i="6"/>
  <c r="CB55" i="6"/>
  <c r="CA55" i="6"/>
  <c r="AO55" i="6" s="1"/>
  <c r="C67" i="6"/>
  <c r="CN63" i="6"/>
  <c r="CA65" i="6"/>
  <c r="B78" i="6"/>
  <c r="CM211" i="6"/>
  <c r="CP214" i="6"/>
  <c r="CD214" i="6"/>
  <c r="CO214" i="6"/>
  <c r="CC214" i="6"/>
  <c r="CA214" i="6"/>
  <c r="CN214" i="6"/>
  <c r="CM214" i="6"/>
  <c r="CP215" i="6"/>
  <c r="CD215" i="6"/>
  <c r="CO215" i="6"/>
  <c r="CC215" i="6"/>
  <c r="CB215" i="6"/>
  <c r="CA215" i="6"/>
  <c r="P215" i="6" s="1"/>
  <c r="CN215" i="6"/>
  <c r="CP20" i="6"/>
  <c r="CM25" i="6"/>
  <c r="CA25" i="6"/>
  <c r="CQ25" i="6"/>
  <c r="CB25" i="6"/>
  <c r="CN25" i="6"/>
  <c r="CF25" i="6"/>
  <c r="CM42" i="6"/>
  <c r="CA42" i="6"/>
  <c r="AO42" i="6" s="1"/>
  <c r="CN42" i="6"/>
  <c r="CM53" i="6"/>
  <c r="CN53" i="6"/>
  <c r="CB53" i="6"/>
  <c r="AO53" i="6" s="1"/>
  <c r="CE13" i="6"/>
  <c r="CN13" i="6"/>
  <c r="CR13" i="6"/>
  <c r="CO23" i="6"/>
  <c r="CE23" i="6"/>
  <c r="CA23" i="6"/>
  <c r="CF23" i="6"/>
  <c r="CQ23" i="6"/>
  <c r="CM26" i="6"/>
  <c r="CA26" i="6"/>
  <c r="CE26" i="6"/>
  <c r="CR26" i="6"/>
  <c r="CA44" i="6"/>
  <c r="CA52" i="6"/>
  <c r="CA56" i="6"/>
  <c r="CA64" i="6"/>
  <c r="CO129" i="6"/>
  <c r="CE129" i="6"/>
  <c r="CA129" i="6"/>
  <c r="CR129" i="6"/>
  <c r="CN129" i="6"/>
  <c r="CF129" i="6"/>
  <c r="CO130" i="6"/>
  <c r="CE130" i="6"/>
  <c r="CA130" i="6"/>
  <c r="CR130" i="6"/>
  <c r="CN130" i="6"/>
  <c r="CF130" i="6"/>
  <c r="CO131" i="6"/>
  <c r="CE131" i="6"/>
  <c r="CA131" i="6"/>
  <c r="CR131" i="6"/>
  <c r="CN131" i="6"/>
  <c r="CF131" i="6"/>
  <c r="CM205" i="6"/>
  <c r="CA205" i="6"/>
  <c r="CP213" i="6"/>
  <c r="CD213" i="6"/>
  <c r="CO213" i="6"/>
  <c r="CC213" i="6"/>
  <c r="CB213" i="6"/>
  <c r="CB13" i="6"/>
  <c r="CF13" i="6"/>
  <c r="CO13" i="6"/>
  <c r="CS13" i="6"/>
  <c r="CM15" i="6"/>
  <c r="CB23" i="6"/>
  <c r="CM23" i="6"/>
  <c r="CR23" i="6"/>
  <c r="CF26" i="6"/>
  <c r="B31" i="6"/>
  <c r="B34" i="6"/>
  <c r="CB44" i="6"/>
  <c r="CB52" i="6"/>
  <c r="CB56" i="6"/>
  <c r="CB64" i="6"/>
  <c r="D78" i="6"/>
  <c r="C78" i="6"/>
  <c r="C111" i="6"/>
  <c r="C113" i="6"/>
  <c r="C125" i="6"/>
  <c r="CM129" i="6"/>
  <c r="CM130" i="6"/>
  <c r="CM131" i="6"/>
  <c r="CM213" i="6"/>
  <c r="CA13" i="6"/>
  <c r="CC13" i="6"/>
  <c r="CG13" i="6"/>
  <c r="CC23" i="6"/>
  <c r="CN23" i="6"/>
  <c r="B24" i="6"/>
  <c r="CN26" i="6"/>
  <c r="CN44" i="6"/>
  <c r="CN52" i="6"/>
  <c r="CN56" i="6"/>
  <c r="CN64" i="6"/>
  <c r="D106" i="6"/>
  <c r="CB129" i="6"/>
  <c r="CP129" i="6"/>
  <c r="CB130" i="6"/>
  <c r="CP130" i="6"/>
  <c r="CB131" i="6"/>
  <c r="CP131" i="6"/>
  <c r="B189" i="6"/>
  <c r="C196" i="6"/>
  <c r="CN213" i="6"/>
  <c r="B205" i="6"/>
  <c r="CB205" i="6"/>
  <c r="AO54" i="6" l="1"/>
  <c r="CA35" i="6"/>
  <c r="AO35" i="6" s="1"/>
  <c r="CA108" i="6"/>
  <c r="CB108" i="6"/>
  <c r="CN108" i="6"/>
  <c r="CM108" i="6"/>
  <c r="AS23" i="6"/>
  <c r="AL130" i="6"/>
  <c r="AP107" i="6"/>
  <c r="P213" i="6"/>
  <c r="P214" i="6"/>
  <c r="AO65" i="6"/>
  <c r="AT13" i="6"/>
  <c r="AO51" i="6"/>
  <c r="AO52" i="6"/>
  <c r="AS26" i="6"/>
  <c r="AS21" i="6"/>
  <c r="AO44" i="6"/>
  <c r="AO41" i="6"/>
  <c r="CM113" i="6"/>
  <c r="CA113" i="6"/>
  <c r="AP113" i="6" s="1"/>
  <c r="CC205" i="6"/>
  <c r="CP205" i="6"/>
  <c r="CO205" i="6"/>
  <c r="CD205" i="6"/>
  <c r="AO205" i="6" s="1"/>
  <c r="CM24" i="6"/>
  <c r="CA24" i="6"/>
  <c r="CR24" i="6"/>
  <c r="CE24" i="6"/>
  <c r="CQ24" i="6"/>
  <c r="CB24" i="6"/>
  <c r="CN24" i="6"/>
  <c r="CF24" i="6"/>
  <c r="CM111" i="6"/>
  <c r="CA111" i="6"/>
  <c r="AP111" i="6" s="1"/>
  <c r="CA31" i="6"/>
  <c r="CN31" i="6"/>
  <c r="CM31" i="6"/>
  <c r="CB31" i="6"/>
  <c r="AL131" i="6"/>
  <c r="AL129" i="6"/>
  <c r="AO56" i="6"/>
  <c r="A248" i="6"/>
  <c r="CR12" i="6"/>
  <c r="CN12" i="6"/>
  <c r="CE12" i="6"/>
  <c r="CA12" i="6"/>
  <c r="CP12" i="6"/>
  <c r="A232" i="6"/>
  <c r="CQ12" i="6"/>
  <c r="CM12" i="6"/>
  <c r="CD12" i="6"/>
  <c r="CG12" i="6"/>
  <c r="CO12" i="6"/>
  <c r="CF12" i="6"/>
  <c r="CC12" i="6"/>
  <c r="CS12" i="6"/>
  <c r="CB12" i="6"/>
  <c r="P211" i="6"/>
  <c r="P212" i="6"/>
  <c r="AS20" i="6"/>
  <c r="AS25" i="6"/>
  <c r="CQ196" i="6"/>
  <c r="CM196" i="6"/>
  <c r="CB196" i="6"/>
  <c r="CP196" i="6"/>
  <c r="CE196" i="6"/>
  <c r="CA196" i="6"/>
  <c r="CD196" i="6"/>
  <c r="CC196" i="6"/>
  <c r="CO196" i="6"/>
  <c r="CN196" i="6"/>
  <c r="CM125" i="6"/>
  <c r="CA125" i="6"/>
  <c r="CA34" i="6"/>
  <c r="AO34" i="6" s="1"/>
  <c r="CM34" i="6"/>
  <c r="AO64" i="6"/>
  <c r="AN195" i="6"/>
  <c r="AS22" i="6"/>
  <c r="AO31" i="6" l="1"/>
  <c r="AP108" i="6"/>
  <c r="AN196" i="6"/>
  <c r="B248" i="6"/>
  <c r="AT12" i="6"/>
  <c r="AS24" i="6"/>
  <c r="B232" i="5" l="1"/>
  <c r="D215" i="5"/>
  <c r="C215" i="5"/>
  <c r="B215" i="5" s="1"/>
  <c r="D214" i="5"/>
  <c r="C214" i="5"/>
  <c r="B214" i="5"/>
  <c r="D213" i="5"/>
  <c r="C213" i="5"/>
  <c r="B213" i="5" s="1"/>
  <c r="CA213" i="5" s="1"/>
  <c r="D212" i="5"/>
  <c r="C212" i="5"/>
  <c r="B212" i="5" s="1"/>
  <c r="CN212" i="5" s="1"/>
  <c r="D211" i="5"/>
  <c r="C211" i="5"/>
  <c r="B211" i="5" s="1"/>
  <c r="CM211" i="5" s="1"/>
  <c r="O210" i="5"/>
  <c r="N210" i="5"/>
  <c r="M210" i="5"/>
  <c r="L210" i="5"/>
  <c r="D210" i="5" s="1"/>
  <c r="K210" i="5"/>
  <c r="J210" i="5"/>
  <c r="I210" i="5"/>
  <c r="H210" i="5"/>
  <c r="G210" i="5"/>
  <c r="F210" i="5"/>
  <c r="E210" i="5"/>
  <c r="C210" i="5" s="1"/>
  <c r="D205" i="5"/>
  <c r="C205" i="5"/>
  <c r="CN205" i="5" s="1"/>
  <c r="B200" i="5"/>
  <c r="B199" i="5"/>
  <c r="E196" i="5"/>
  <c r="D196" i="5"/>
  <c r="E195" i="5"/>
  <c r="D195" i="5"/>
  <c r="C195" i="5" s="1"/>
  <c r="CM195" i="5" s="1"/>
  <c r="D191" i="5"/>
  <c r="C191" i="5"/>
  <c r="B191" i="5"/>
  <c r="D190" i="5"/>
  <c r="C190" i="5"/>
  <c r="D189" i="5"/>
  <c r="C189" i="5"/>
  <c r="D188" i="5"/>
  <c r="C188" i="5"/>
  <c r="B188" i="5"/>
  <c r="C183" i="5"/>
  <c r="C182" i="5"/>
  <c r="C181" i="5"/>
  <c r="C180" i="5"/>
  <c r="C179" i="5"/>
  <c r="C178" i="5"/>
  <c r="C166" i="5"/>
  <c r="C165" i="5"/>
  <c r="B158" i="5"/>
  <c r="C142" i="5"/>
  <c r="CM142" i="5" s="1"/>
  <c r="C141" i="5"/>
  <c r="CM141" i="5" s="1"/>
  <c r="E131" i="5"/>
  <c r="CD131" i="5" s="1"/>
  <c r="D131" i="5"/>
  <c r="C131" i="5" s="1"/>
  <c r="CQ131" i="5" s="1"/>
  <c r="E130" i="5"/>
  <c r="CD130" i="5" s="1"/>
  <c r="D130" i="5"/>
  <c r="C130" i="5" s="1"/>
  <c r="CC130" i="5" s="1"/>
  <c r="E129" i="5"/>
  <c r="CD129" i="5" s="1"/>
  <c r="D129" i="5"/>
  <c r="C129" i="5" s="1"/>
  <c r="CQ129" i="5" s="1"/>
  <c r="E125" i="5"/>
  <c r="D125" i="5"/>
  <c r="E124" i="5"/>
  <c r="D124" i="5"/>
  <c r="C124" i="5"/>
  <c r="CM124" i="5" s="1"/>
  <c r="E123" i="5"/>
  <c r="D123" i="5"/>
  <c r="C123" i="5" s="1"/>
  <c r="E113" i="5"/>
  <c r="D113" i="5"/>
  <c r="E112" i="5"/>
  <c r="D112" i="5"/>
  <c r="C112" i="5"/>
  <c r="CM112" i="5" s="1"/>
  <c r="E111" i="5"/>
  <c r="D111" i="5"/>
  <c r="E110" i="5"/>
  <c r="D110" i="5"/>
  <c r="C110" i="5" s="1"/>
  <c r="E109" i="5"/>
  <c r="D109" i="5"/>
  <c r="C109" i="5"/>
  <c r="CB109" i="5" s="1"/>
  <c r="E108" i="5"/>
  <c r="D108" i="5"/>
  <c r="C108" i="5" s="1"/>
  <c r="E107" i="5"/>
  <c r="D107" i="5"/>
  <c r="C107" i="5" s="1"/>
  <c r="AO106" i="5"/>
  <c r="AN106" i="5"/>
  <c r="AM106" i="5"/>
  <c r="AL106" i="5"/>
  <c r="AK106" i="5"/>
  <c r="AJ106" i="5"/>
  <c r="AI106" i="5"/>
  <c r="AH106" i="5"/>
  <c r="AG106" i="5"/>
  <c r="AF106" i="5"/>
  <c r="AE106" i="5"/>
  <c r="AD106" i="5"/>
  <c r="AC106" i="5"/>
  <c r="AB106" i="5"/>
  <c r="AA106" i="5"/>
  <c r="Z106" i="5"/>
  <c r="Y106" i="5"/>
  <c r="X106" i="5"/>
  <c r="W106" i="5"/>
  <c r="V106" i="5"/>
  <c r="U106" i="5"/>
  <c r="T106" i="5"/>
  <c r="S106" i="5"/>
  <c r="R106" i="5"/>
  <c r="Q106" i="5"/>
  <c r="P106" i="5"/>
  <c r="O106" i="5"/>
  <c r="N106" i="5"/>
  <c r="M106" i="5"/>
  <c r="L106" i="5"/>
  <c r="K106" i="5"/>
  <c r="J106" i="5"/>
  <c r="I106" i="5"/>
  <c r="H106" i="5"/>
  <c r="G106" i="5"/>
  <c r="F106" i="5"/>
  <c r="E101" i="5"/>
  <c r="D101" i="5"/>
  <c r="C101" i="5"/>
  <c r="B100" i="5"/>
  <c r="B99" i="5"/>
  <c r="B98" i="5"/>
  <c r="B97" i="5"/>
  <c r="B96" i="5"/>
  <c r="B95" i="5"/>
  <c r="B94" i="5"/>
  <c r="B93" i="5"/>
  <c r="B92" i="5"/>
  <c r="B91" i="5"/>
  <c r="B90" i="5"/>
  <c r="B89" i="5"/>
  <c r="B88" i="5"/>
  <c r="B87" i="5"/>
  <c r="B86" i="5"/>
  <c r="B85" i="5"/>
  <c r="B84" i="5"/>
  <c r="B83" i="5"/>
  <c r="B82" i="5"/>
  <c r="B81" i="5"/>
  <c r="AL78" i="5"/>
  <c r="AK78" i="5"/>
  <c r="AJ78" i="5"/>
  <c r="AI78" i="5"/>
  <c r="AH78" i="5"/>
  <c r="AG78" i="5"/>
  <c r="AF78" i="5"/>
  <c r="AE78" i="5"/>
  <c r="AD78" i="5"/>
  <c r="AC78" i="5"/>
  <c r="AB78" i="5"/>
  <c r="AA78" i="5"/>
  <c r="Z78" i="5"/>
  <c r="Y78" i="5"/>
  <c r="X78" i="5"/>
  <c r="W78" i="5"/>
  <c r="V78" i="5"/>
  <c r="U78" i="5"/>
  <c r="T78" i="5"/>
  <c r="S78" i="5"/>
  <c r="R78" i="5"/>
  <c r="Q78" i="5"/>
  <c r="P78" i="5"/>
  <c r="O78" i="5"/>
  <c r="N78" i="5"/>
  <c r="M78" i="5"/>
  <c r="L78" i="5"/>
  <c r="K78" i="5"/>
  <c r="J78" i="5"/>
  <c r="I78" i="5"/>
  <c r="H78" i="5"/>
  <c r="G78" i="5"/>
  <c r="F78" i="5"/>
  <c r="E78" i="5"/>
  <c r="D77" i="5"/>
  <c r="C77" i="5"/>
  <c r="D76" i="5"/>
  <c r="C76" i="5"/>
  <c r="B76" i="5" s="1"/>
  <c r="D75" i="5"/>
  <c r="C75" i="5"/>
  <c r="B75" i="5" s="1"/>
  <c r="D74" i="5"/>
  <c r="C74" i="5"/>
  <c r="B74" i="5" s="1"/>
  <c r="D73" i="5"/>
  <c r="C73" i="5"/>
  <c r="D72" i="5"/>
  <c r="C72" i="5"/>
  <c r="B72" i="5" s="1"/>
  <c r="AN67" i="5"/>
  <c r="AM67" i="5"/>
  <c r="AL67" i="5"/>
  <c r="AK67" i="5"/>
  <c r="AJ67" i="5"/>
  <c r="AI67" i="5"/>
  <c r="AH67" i="5"/>
  <c r="AG67" i="5"/>
  <c r="AF67" i="5"/>
  <c r="AE67" i="5"/>
  <c r="AD67" i="5"/>
  <c r="AC67" i="5"/>
  <c r="AB67" i="5"/>
  <c r="AA67" i="5"/>
  <c r="Z67" i="5"/>
  <c r="Y67" i="5"/>
  <c r="X67" i="5"/>
  <c r="W67" i="5"/>
  <c r="V67" i="5"/>
  <c r="U67" i="5"/>
  <c r="T67" i="5"/>
  <c r="S67" i="5"/>
  <c r="R67" i="5"/>
  <c r="Q67" i="5"/>
  <c r="P67" i="5"/>
  <c r="O67" i="5"/>
  <c r="N67" i="5"/>
  <c r="M67" i="5"/>
  <c r="L67" i="5"/>
  <c r="K67" i="5"/>
  <c r="J67" i="5"/>
  <c r="I67" i="5"/>
  <c r="H67" i="5"/>
  <c r="G67" i="5"/>
  <c r="F67" i="5"/>
  <c r="E67" i="5"/>
  <c r="D66" i="5"/>
  <c r="C66" i="5"/>
  <c r="B66" i="5" s="1"/>
  <c r="D65" i="5"/>
  <c r="B65" i="5" s="1"/>
  <c r="CA65" i="5" s="1"/>
  <c r="C65" i="5"/>
  <c r="D64" i="5"/>
  <c r="C64" i="5"/>
  <c r="B64" i="5" s="1"/>
  <c r="CM64" i="5" s="1"/>
  <c r="D63" i="5"/>
  <c r="C63" i="5"/>
  <c r="B63" i="5" s="1"/>
  <c r="CN63" i="5" s="1"/>
  <c r="D62" i="5"/>
  <c r="C62" i="5"/>
  <c r="B62" i="5" s="1"/>
  <c r="D61" i="5"/>
  <c r="D67" i="5" s="1"/>
  <c r="C61" i="5"/>
  <c r="B61" i="5" s="1"/>
  <c r="CA61" i="5" s="1"/>
  <c r="D56" i="5"/>
  <c r="C56" i="5"/>
  <c r="B56" i="5"/>
  <c r="CM56" i="5" s="1"/>
  <c r="D55" i="5"/>
  <c r="C55" i="5"/>
  <c r="B55" i="5" s="1"/>
  <c r="D54" i="5"/>
  <c r="C54" i="5"/>
  <c r="D53" i="5"/>
  <c r="C53" i="5"/>
  <c r="B53" i="5" s="1"/>
  <c r="CA53" i="5" s="1"/>
  <c r="D52" i="5"/>
  <c r="C52" i="5"/>
  <c r="B52" i="5"/>
  <c r="CM52" i="5" s="1"/>
  <c r="D51" i="5"/>
  <c r="C51" i="5"/>
  <c r="B51" i="5" s="1"/>
  <c r="CN51" i="5" s="1"/>
  <c r="D46" i="5"/>
  <c r="C46" i="5"/>
  <c r="B46" i="5" s="1"/>
  <c r="CB46" i="5" s="1"/>
  <c r="D45" i="5"/>
  <c r="C45" i="5"/>
  <c r="B45" i="5" s="1"/>
  <c r="D44" i="5"/>
  <c r="C44" i="5"/>
  <c r="B44" i="5"/>
  <c r="D43" i="5"/>
  <c r="C43" i="5"/>
  <c r="D42" i="5"/>
  <c r="C42" i="5"/>
  <c r="D41" i="5"/>
  <c r="C41" i="5"/>
  <c r="B41" i="5"/>
  <c r="CA41" i="5" s="1"/>
  <c r="D36" i="5"/>
  <c r="C36" i="5"/>
  <c r="D35" i="5"/>
  <c r="C35" i="5"/>
  <c r="B35" i="5" s="1"/>
  <c r="D34" i="5"/>
  <c r="C34" i="5"/>
  <c r="D33" i="5"/>
  <c r="C33" i="5"/>
  <c r="B33" i="5" s="1"/>
  <c r="D32" i="5"/>
  <c r="C32" i="5"/>
  <c r="B32" i="5" s="1"/>
  <c r="D31" i="5"/>
  <c r="C31" i="5"/>
  <c r="D26" i="5"/>
  <c r="C26" i="5"/>
  <c r="B26" i="5" s="1"/>
  <c r="CE26" i="5" s="1"/>
  <c r="D25" i="5"/>
  <c r="C25" i="5"/>
  <c r="B25" i="5" s="1"/>
  <c r="CF25" i="5" s="1"/>
  <c r="D24" i="5"/>
  <c r="C24" i="5"/>
  <c r="D23" i="5"/>
  <c r="C23" i="5"/>
  <c r="B23" i="5" s="1"/>
  <c r="D22" i="5"/>
  <c r="C22" i="5"/>
  <c r="B22" i="5" s="1"/>
  <c r="CC22" i="5" s="1"/>
  <c r="CQ21" i="5"/>
  <c r="CC21" i="5"/>
  <c r="D21" i="5"/>
  <c r="C21" i="5"/>
  <c r="B21" i="5" s="1"/>
  <c r="D20" i="5"/>
  <c r="C20" i="5"/>
  <c r="B20" i="5" s="1"/>
  <c r="CQ20" i="5" s="1"/>
  <c r="D15" i="5"/>
  <c r="C15" i="5"/>
  <c r="B15" i="5"/>
  <c r="CM15" i="5" s="1"/>
  <c r="D14" i="5"/>
  <c r="C14" i="5"/>
  <c r="B14" i="5" s="1"/>
  <c r="CA14" i="5" s="1"/>
  <c r="AT14" i="5" s="1"/>
  <c r="D13" i="5"/>
  <c r="C13" i="5"/>
  <c r="B13" i="5"/>
  <c r="CR13" i="5" s="1"/>
  <c r="D12" i="5"/>
  <c r="C12" i="5"/>
  <c r="A5" i="5"/>
  <c r="A4" i="5"/>
  <c r="A3" i="5"/>
  <c r="A2" i="5"/>
  <c r="CM110" i="5" l="1"/>
  <c r="CA110" i="5"/>
  <c r="AP110" i="5" s="1"/>
  <c r="CA123" i="5"/>
  <c r="CM123" i="5"/>
  <c r="B42" i="5"/>
  <c r="CE25" i="5"/>
  <c r="CR26" i="5"/>
  <c r="B12" i="5"/>
  <c r="B43" i="5"/>
  <c r="CN43" i="5" s="1"/>
  <c r="B54" i="5"/>
  <c r="CB54" i="5" s="1"/>
  <c r="CC129" i="5"/>
  <c r="E106" i="5"/>
  <c r="CB26" i="5"/>
  <c r="B210" i="5"/>
  <c r="CA124" i="5"/>
  <c r="CC20" i="5"/>
  <c r="CQ130" i="5"/>
  <c r="CE13" i="5"/>
  <c r="B77" i="5"/>
  <c r="B78" i="5" s="1"/>
  <c r="CA142" i="5"/>
  <c r="K142" i="5" s="1"/>
  <c r="B73" i="5"/>
  <c r="CM13" i="5"/>
  <c r="CC131" i="5"/>
  <c r="CA141" i="5"/>
  <c r="K141" i="5" s="1"/>
  <c r="CA112" i="5"/>
  <c r="AP112" i="5" s="1"/>
  <c r="B101" i="5"/>
  <c r="B190" i="5"/>
  <c r="CM33" i="5"/>
  <c r="CA33" i="5"/>
  <c r="AO33" i="5" s="1"/>
  <c r="CM45" i="5"/>
  <c r="CN45" i="5"/>
  <c r="CB45" i="5"/>
  <c r="CA45" i="5"/>
  <c r="AO45" i="5" s="1"/>
  <c r="CO23" i="5"/>
  <c r="CE23" i="5"/>
  <c r="CN23" i="5"/>
  <c r="CC23" i="5"/>
  <c r="CR23" i="5"/>
  <c r="CM23" i="5"/>
  <c r="CB23" i="5"/>
  <c r="CA23" i="5"/>
  <c r="CM35" i="5"/>
  <c r="CA35" i="5"/>
  <c r="AO35" i="5" s="1"/>
  <c r="CM62" i="5"/>
  <c r="CA62" i="5"/>
  <c r="AO62" i="5" s="1"/>
  <c r="CN62" i="5"/>
  <c r="CR12" i="5"/>
  <c r="CN12" i="5"/>
  <c r="CE12" i="5"/>
  <c r="CA12" i="5"/>
  <c r="CQ12" i="5"/>
  <c r="CM12" i="5"/>
  <c r="CD12" i="5"/>
  <c r="CF12" i="5"/>
  <c r="CS12" i="5"/>
  <c r="CO20" i="5"/>
  <c r="CE20" i="5"/>
  <c r="CA20" i="5"/>
  <c r="CR20" i="5"/>
  <c r="CN20" i="5"/>
  <c r="CD20" i="5"/>
  <c r="CF20" i="5"/>
  <c r="CO21" i="5"/>
  <c r="CE21" i="5"/>
  <c r="CA21" i="5"/>
  <c r="CR21" i="5"/>
  <c r="CN21" i="5"/>
  <c r="CD21" i="5"/>
  <c r="CF21" i="5"/>
  <c r="CQ22" i="5"/>
  <c r="CF22" i="5"/>
  <c r="CA22" i="5"/>
  <c r="CO22" i="5"/>
  <c r="CE22" i="5"/>
  <c r="CM22" i="5"/>
  <c r="CD23" i="5"/>
  <c r="CA32" i="5"/>
  <c r="AO32" i="5" s="1"/>
  <c r="CM32" i="5"/>
  <c r="CM41" i="5"/>
  <c r="CN41" i="5"/>
  <c r="CB41" i="5"/>
  <c r="CM55" i="5"/>
  <c r="CB55" i="5"/>
  <c r="CA55" i="5"/>
  <c r="AO55" i="5" s="1"/>
  <c r="C67" i="5"/>
  <c r="AO65" i="5"/>
  <c r="CN108" i="5"/>
  <c r="CM108" i="5"/>
  <c r="CB108" i="5"/>
  <c r="CA108" i="5"/>
  <c r="CP214" i="5"/>
  <c r="CD214" i="5"/>
  <c r="CO214" i="5"/>
  <c r="CC214" i="5"/>
  <c r="CA214" i="5"/>
  <c r="CN214" i="5"/>
  <c r="CM214" i="5"/>
  <c r="CP215" i="5"/>
  <c r="CD215" i="5"/>
  <c r="CO215" i="5"/>
  <c r="CC215" i="5"/>
  <c r="CB215" i="5"/>
  <c r="CA215" i="5"/>
  <c r="CN215" i="5"/>
  <c r="CG12" i="5"/>
  <c r="CP13" i="5"/>
  <c r="CG13" i="5"/>
  <c r="CC13" i="5"/>
  <c r="CS13" i="5"/>
  <c r="CO13" i="5"/>
  <c r="CF13" i="5"/>
  <c r="CB13" i="5"/>
  <c r="CA13" i="5"/>
  <c r="CN13" i="5"/>
  <c r="CM20" i="5"/>
  <c r="CM21" i="5"/>
  <c r="CN22" i="5"/>
  <c r="CF23" i="5"/>
  <c r="CM25" i="5"/>
  <c r="CA25" i="5"/>
  <c r="CQ25" i="5"/>
  <c r="CB25" i="5"/>
  <c r="CN25" i="5"/>
  <c r="CR25" i="5"/>
  <c r="CM42" i="5"/>
  <c r="CA42" i="5"/>
  <c r="CB43" i="5"/>
  <c r="CA43" i="5"/>
  <c r="AO43" i="5" s="1"/>
  <c r="CM44" i="5"/>
  <c r="CN44" i="5"/>
  <c r="CB44" i="5"/>
  <c r="CA44" i="5"/>
  <c r="AO44" i="5" s="1"/>
  <c r="CM53" i="5"/>
  <c r="CN53" i="5"/>
  <c r="CB53" i="5"/>
  <c r="AO53" i="5" s="1"/>
  <c r="CM54" i="5"/>
  <c r="CA54" i="5"/>
  <c r="AO54" i="5" s="1"/>
  <c r="CN54" i="5"/>
  <c r="CB62" i="5"/>
  <c r="CM65" i="5"/>
  <c r="CN65" i="5"/>
  <c r="CB65" i="5"/>
  <c r="CP212" i="5"/>
  <c r="CD212" i="5"/>
  <c r="CO212" i="5"/>
  <c r="CC212" i="5"/>
  <c r="CM212" i="5"/>
  <c r="CB212" i="5"/>
  <c r="CA212" i="5"/>
  <c r="CB12" i="5"/>
  <c r="CO12" i="5"/>
  <c r="CD13" i="5"/>
  <c r="CQ13" i="5"/>
  <c r="CM14" i="5"/>
  <c r="CB20" i="5"/>
  <c r="CP20" i="5"/>
  <c r="CB21" i="5"/>
  <c r="CP21" i="5"/>
  <c r="CB22" i="5"/>
  <c r="CR22" i="5"/>
  <c r="CP23" i="5"/>
  <c r="CM26" i="5"/>
  <c r="CA26" i="5"/>
  <c r="CN26" i="5"/>
  <c r="CF26" i="5"/>
  <c r="CQ26" i="5"/>
  <c r="B36" i="5"/>
  <c r="CM51" i="5"/>
  <c r="CB51" i="5"/>
  <c r="CA51" i="5"/>
  <c r="AO51" i="5" s="1"/>
  <c r="CN55" i="5"/>
  <c r="CM63" i="5"/>
  <c r="CB63" i="5"/>
  <c r="CA63" i="5"/>
  <c r="AO63" i="5" s="1"/>
  <c r="CN107" i="5"/>
  <c r="CM107" i="5"/>
  <c r="CB107" i="5"/>
  <c r="CA107" i="5"/>
  <c r="AP107" i="5" s="1"/>
  <c r="CN109" i="5"/>
  <c r="CM109" i="5"/>
  <c r="CA109" i="5"/>
  <c r="AP109" i="5" s="1"/>
  <c r="CP211" i="5"/>
  <c r="CD211" i="5"/>
  <c r="CO211" i="5"/>
  <c r="CC211" i="5"/>
  <c r="CB211" i="5"/>
  <c r="CA211" i="5"/>
  <c r="P211" i="5" s="1"/>
  <c r="CN211" i="5"/>
  <c r="CM215" i="5"/>
  <c r="CA15" i="5"/>
  <c r="AT15" i="5" s="1"/>
  <c r="CQ23" i="5"/>
  <c r="AO41" i="5"/>
  <c r="CM46" i="5"/>
  <c r="CA46" i="5"/>
  <c r="AO46" i="5" s="1"/>
  <c r="CN46" i="5"/>
  <c r="CM61" i="5"/>
  <c r="B67" i="5"/>
  <c r="CN61" i="5"/>
  <c r="CB61" i="5"/>
  <c r="AO61" i="5" s="1"/>
  <c r="CO195" i="5"/>
  <c r="CD195" i="5"/>
  <c r="CN195" i="5"/>
  <c r="CC195" i="5"/>
  <c r="CE195" i="5"/>
  <c r="CQ195" i="5"/>
  <c r="CB195" i="5"/>
  <c r="CP195" i="5"/>
  <c r="CA195" i="5"/>
  <c r="CB214" i="5"/>
  <c r="CA52" i="5"/>
  <c r="CO129" i="5"/>
  <c r="CE129" i="5"/>
  <c r="CA129" i="5"/>
  <c r="CR129" i="5"/>
  <c r="CN129" i="5"/>
  <c r="CF129" i="5"/>
  <c r="CO130" i="5"/>
  <c r="CE130" i="5"/>
  <c r="CA130" i="5"/>
  <c r="CR130" i="5"/>
  <c r="CN130" i="5"/>
  <c r="CF130" i="5"/>
  <c r="CO131" i="5"/>
  <c r="CE131" i="5"/>
  <c r="CA131" i="5"/>
  <c r="CR131" i="5"/>
  <c r="CN131" i="5"/>
  <c r="CF131" i="5"/>
  <c r="CM205" i="5"/>
  <c r="CA205" i="5"/>
  <c r="CP213" i="5"/>
  <c r="CD213" i="5"/>
  <c r="CO213" i="5"/>
  <c r="CC213" i="5"/>
  <c r="CB213" i="5"/>
  <c r="B31" i="5"/>
  <c r="B34" i="5"/>
  <c r="CB52" i="5"/>
  <c r="CB56" i="5"/>
  <c r="CB64" i="5"/>
  <c r="D78" i="5"/>
  <c r="C78" i="5"/>
  <c r="C111" i="5"/>
  <c r="C106" i="5" s="1"/>
  <c r="A232" i="5" s="1"/>
  <c r="C113" i="5"/>
  <c r="C125" i="5"/>
  <c r="CM129" i="5"/>
  <c r="CM130" i="5"/>
  <c r="CM131" i="5"/>
  <c r="CM213" i="5"/>
  <c r="CA56" i="5"/>
  <c r="AO56" i="5" s="1"/>
  <c r="CA64" i="5"/>
  <c r="B24" i="5"/>
  <c r="CN52" i="5"/>
  <c r="CN56" i="5"/>
  <c r="CN64" i="5"/>
  <c r="D106" i="5"/>
  <c r="CB129" i="5"/>
  <c r="CP129" i="5"/>
  <c r="CB130" i="5"/>
  <c r="CP130" i="5"/>
  <c r="CB131" i="5"/>
  <c r="CP131" i="5"/>
  <c r="B189" i="5"/>
  <c r="C196" i="5"/>
  <c r="CN213" i="5"/>
  <c r="B205" i="5"/>
  <c r="CB205" i="5"/>
  <c r="P213" i="5" l="1"/>
  <c r="CM43" i="5"/>
  <c r="CP12" i="5"/>
  <c r="CC12" i="5"/>
  <c r="AT12" i="5" s="1"/>
  <c r="AS26" i="5"/>
  <c r="CB42" i="5"/>
  <c r="AO42" i="5" s="1"/>
  <c r="CN42" i="5"/>
  <c r="AS25" i="5"/>
  <c r="AS23" i="5"/>
  <c r="CC205" i="5"/>
  <c r="CP205" i="5"/>
  <c r="CO205" i="5"/>
  <c r="CD205" i="5"/>
  <c r="AO205" i="5" s="1"/>
  <c r="AO52" i="5"/>
  <c r="AT13" i="5"/>
  <c r="CM125" i="5"/>
  <c r="CA125" i="5"/>
  <c r="CA34" i="5"/>
  <c r="AO34" i="5" s="1"/>
  <c r="CM34" i="5"/>
  <c r="AL131" i="5"/>
  <c r="AL129" i="5"/>
  <c r="AS20" i="5"/>
  <c r="CQ196" i="5"/>
  <c r="CM196" i="5"/>
  <c r="CB196" i="5"/>
  <c r="CP196" i="5"/>
  <c r="CE196" i="5"/>
  <c r="CA196" i="5"/>
  <c r="CD196" i="5"/>
  <c r="CC196" i="5"/>
  <c r="CO196" i="5"/>
  <c r="CN196" i="5"/>
  <c r="CM24" i="5"/>
  <c r="CA24" i="5"/>
  <c r="CR24" i="5"/>
  <c r="CE24" i="5"/>
  <c r="CQ24" i="5"/>
  <c r="B248" i="5" s="1"/>
  <c r="CB24" i="5"/>
  <c r="CF24" i="5"/>
  <c r="CN24" i="5"/>
  <c r="CA31" i="5"/>
  <c r="CN31" i="5"/>
  <c r="CM31" i="5"/>
  <c r="CB31" i="5"/>
  <c r="AO64" i="5"/>
  <c r="CM111" i="5"/>
  <c r="CA111" i="5"/>
  <c r="AP111" i="5" s="1"/>
  <c r="AL130" i="5"/>
  <c r="AN195" i="5"/>
  <c r="P212" i="5"/>
  <c r="AP108" i="5"/>
  <c r="AS22" i="5"/>
  <c r="CA36" i="5"/>
  <c r="AO36" i="5" s="1"/>
  <c r="CM36" i="5"/>
  <c r="CM113" i="5"/>
  <c r="CA113" i="5"/>
  <c r="AP113" i="5" s="1"/>
  <c r="P215" i="5"/>
  <c r="P214" i="5"/>
  <c r="AS21" i="5"/>
  <c r="A248" i="5"/>
  <c r="AO31" i="5" l="1"/>
  <c r="AN196" i="5"/>
  <c r="AS24" i="5"/>
  <c r="B232" i="4" l="1"/>
  <c r="D215" i="4"/>
  <c r="C215" i="4"/>
  <c r="D214" i="4"/>
  <c r="C214" i="4"/>
  <c r="B214" i="4" s="1"/>
  <c r="CN214" i="4" s="1"/>
  <c r="D213" i="4"/>
  <c r="C213" i="4"/>
  <c r="D212" i="4"/>
  <c r="C212" i="4"/>
  <c r="B212" i="4" s="1"/>
  <c r="CN212" i="4" s="1"/>
  <c r="D211" i="4"/>
  <c r="C211" i="4"/>
  <c r="O210" i="4"/>
  <c r="N210" i="4"/>
  <c r="M210" i="4"/>
  <c r="L210" i="4"/>
  <c r="K210" i="4"/>
  <c r="J210" i="4"/>
  <c r="I210" i="4"/>
  <c r="H210" i="4"/>
  <c r="G210" i="4"/>
  <c r="F210" i="4"/>
  <c r="E210" i="4"/>
  <c r="CM205" i="4"/>
  <c r="CA205" i="4"/>
  <c r="D205" i="4"/>
  <c r="C205" i="4"/>
  <c r="CN205" i="4" s="1"/>
  <c r="B205" i="4"/>
  <c r="CD205" i="4" s="1"/>
  <c r="B200" i="4"/>
  <c r="B199" i="4"/>
  <c r="E196" i="4"/>
  <c r="D196" i="4"/>
  <c r="C196" i="4" s="1"/>
  <c r="CP196" i="4" s="1"/>
  <c r="E195" i="4"/>
  <c r="D195" i="4"/>
  <c r="D191" i="4"/>
  <c r="B191" i="4" s="1"/>
  <c r="C191" i="4"/>
  <c r="D190" i="4"/>
  <c r="C190" i="4"/>
  <c r="B190" i="4" s="1"/>
  <c r="D189" i="4"/>
  <c r="C189" i="4"/>
  <c r="D188" i="4"/>
  <c r="C188" i="4"/>
  <c r="B188" i="4" s="1"/>
  <c r="C183" i="4"/>
  <c r="C182" i="4"/>
  <c r="C181" i="4"/>
  <c r="C180" i="4"/>
  <c r="C179" i="4"/>
  <c r="C178" i="4"/>
  <c r="C166" i="4"/>
  <c r="C165" i="4"/>
  <c r="B158" i="4"/>
  <c r="C142" i="4"/>
  <c r="C141" i="4"/>
  <c r="CA141" i="4" s="1"/>
  <c r="K141" i="4" s="1"/>
  <c r="E131" i="4"/>
  <c r="CD131" i="4" s="1"/>
  <c r="D131" i="4"/>
  <c r="C131" i="4"/>
  <c r="CQ131" i="4" s="1"/>
  <c r="E130" i="4"/>
  <c r="CD130" i="4" s="1"/>
  <c r="D130" i="4"/>
  <c r="C130" i="4"/>
  <c r="CR130" i="4" s="1"/>
  <c r="E129" i="4"/>
  <c r="D129" i="4"/>
  <c r="E125" i="4"/>
  <c r="D125" i="4"/>
  <c r="C125" i="4"/>
  <c r="CM125" i="4" s="1"/>
  <c r="E124" i="4"/>
  <c r="D124" i="4"/>
  <c r="E123" i="4"/>
  <c r="D123" i="4"/>
  <c r="E113" i="4"/>
  <c r="D113" i="4"/>
  <c r="C113" i="4" s="1"/>
  <c r="CM113" i="4" s="1"/>
  <c r="E112" i="4"/>
  <c r="D112" i="4"/>
  <c r="C112" i="4" s="1"/>
  <c r="CA112" i="4" s="1"/>
  <c r="AP112" i="4" s="1"/>
  <c r="E111" i="4"/>
  <c r="D111" i="4"/>
  <c r="C111" i="4" s="1"/>
  <c r="CA111" i="4" s="1"/>
  <c r="AP111" i="4" s="1"/>
  <c r="E110" i="4"/>
  <c r="D110" i="4"/>
  <c r="E109" i="4"/>
  <c r="D109" i="4"/>
  <c r="C109" i="4" s="1"/>
  <c r="CM109" i="4" s="1"/>
  <c r="E108" i="4"/>
  <c r="D108" i="4"/>
  <c r="E107" i="4"/>
  <c r="D107" i="4"/>
  <c r="AO106" i="4"/>
  <c r="AN106" i="4"/>
  <c r="AM106" i="4"/>
  <c r="AL106" i="4"/>
  <c r="AK106" i="4"/>
  <c r="AJ106" i="4"/>
  <c r="AI106" i="4"/>
  <c r="AH106" i="4"/>
  <c r="AG106" i="4"/>
  <c r="AF106" i="4"/>
  <c r="AE106" i="4"/>
  <c r="AD106" i="4"/>
  <c r="AC106" i="4"/>
  <c r="AB106" i="4"/>
  <c r="AA106" i="4"/>
  <c r="Z106" i="4"/>
  <c r="Y106" i="4"/>
  <c r="X106" i="4"/>
  <c r="W106" i="4"/>
  <c r="V106" i="4"/>
  <c r="U106" i="4"/>
  <c r="T106" i="4"/>
  <c r="S106" i="4"/>
  <c r="R106" i="4"/>
  <c r="Q106" i="4"/>
  <c r="P106" i="4"/>
  <c r="O106" i="4"/>
  <c r="N106" i="4"/>
  <c r="M106" i="4"/>
  <c r="L106" i="4"/>
  <c r="K106" i="4"/>
  <c r="J106" i="4"/>
  <c r="I106" i="4"/>
  <c r="H106" i="4"/>
  <c r="G106" i="4"/>
  <c r="F106" i="4"/>
  <c r="E101" i="4"/>
  <c r="D101" i="4"/>
  <c r="C101" i="4"/>
  <c r="B100" i="4"/>
  <c r="B99" i="4"/>
  <c r="B98" i="4"/>
  <c r="B97" i="4"/>
  <c r="B96" i="4"/>
  <c r="B95" i="4"/>
  <c r="B94" i="4"/>
  <c r="B93" i="4"/>
  <c r="B92" i="4"/>
  <c r="B91" i="4"/>
  <c r="B90" i="4"/>
  <c r="B89" i="4"/>
  <c r="B88" i="4"/>
  <c r="B87" i="4"/>
  <c r="B86" i="4"/>
  <c r="B85" i="4"/>
  <c r="B84" i="4"/>
  <c r="B83" i="4"/>
  <c r="B82" i="4"/>
  <c r="B81" i="4"/>
  <c r="AL78" i="4"/>
  <c r="AK78" i="4"/>
  <c r="AJ78" i="4"/>
  <c r="AI78" i="4"/>
  <c r="AH78" i="4"/>
  <c r="AG78" i="4"/>
  <c r="AF78" i="4"/>
  <c r="AE78" i="4"/>
  <c r="AD78" i="4"/>
  <c r="AC78" i="4"/>
  <c r="AB78" i="4"/>
  <c r="AA78" i="4"/>
  <c r="Z78" i="4"/>
  <c r="Y78" i="4"/>
  <c r="X78" i="4"/>
  <c r="W78" i="4"/>
  <c r="V78" i="4"/>
  <c r="U78" i="4"/>
  <c r="T78" i="4"/>
  <c r="S78" i="4"/>
  <c r="R78" i="4"/>
  <c r="Q78" i="4"/>
  <c r="P78" i="4"/>
  <c r="O78" i="4"/>
  <c r="N78" i="4"/>
  <c r="M78" i="4"/>
  <c r="L78" i="4"/>
  <c r="K78" i="4"/>
  <c r="J78" i="4"/>
  <c r="I78" i="4"/>
  <c r="H78" i="4"/>
  <c r="G78" i="4"/>
  <c r="F78" i="4"/>
  <c r="E78" i="4"/>
  <c r="D77" i="4"/>
  <c r="C77" i="4"/>
  <c r="D76" i="4"/>
  <c r="C76" i="4"/>
  <c r="B76" i="4"/>
  <c r="D75" i="4"/>
  <c r="C75" i="4"/>
  <c r="B75" i="4"/>
  <c r="D74" i="4"/>
  <c r="C74" i="4"/>
  <c r="D73" i="4"/>
  <c r="C73" i="4"/>
  <c r="B73" i="4" s="1"/>
  <c r="D72" i="4"/>
  <c r="C72" i="4"/>
  <c r="B72" i="4"/>
  <c r="AN67" i="4"/>
  <c r="AM67" i="4"/>
  <c r="AL67" i="4"/>
  <c r="AK67" i="4"/>
  <c r="AJ67" i="4"/>
  <c r="AI67" i="4"/>
  <c r="AH67" i="4"/>
  <c r="AG67" i="4"/>
  <c r="AF67" i="4"/>
  <c r="AE67" i="4"/>
  <c r="AD67" i="4"/>
  <c r="AC67" i="4"/>
  <c r="AB67" i="4"/>
  <c r="AA67" i="4"/>
  <c r="Z67" i="4"/>
  <c r="Y67" i="4"/>
  <c r="X67" i="4"/>
  <c r="W67" i="4"/>
  <c r="V67" i="4"/>
  <c r="U67" i="4"/>
  <c r="T67" i="4"/>
  <c r="S67" i="4"/>
  <c r="R67" i="4"/>
  <c r="Q67" i="4"/>
  <c r="P67" i="4"/>
  <c r="O67" i="4"/>
  <c r="N67" i="4"/>
  <c r="M67" i="4"/>
  <c r="L67" i="4"/>
  <c r="K67" i="4"/>
  <c r="J67" i="4"/>
  <c r="I67" i="4"/>
  <c r="H67" i="4"/>
  <c r="G67" i="4"/>
  <c r="F67" i="4"/>
  <c r="E67" i="4"/>
  <c r="D66" i="4"/>
  <c r="C66" i="4"/>
  <c r="B66" i="4" s="1"/>
  <c r="D65" i="4"/>
  <c r="C65" i="4"/>
  <c r="CM64" i="4"/>
  <c r="CB64" i="4"/>
  <c r="D64" i="4"/>
  <c r="C64" i="4"/>
  <c r="B64" i="4" s="1"/>
  <c r="D63" i="4"/>
  <c r="C63" i="4"/>
  <c r="D62" i="4"/>
  <c r="C62" i="4"/>
  <c r="B62" i="4" s="1"/>
  <c r="CB62" i="4" s="1"/>
  <c r="D61" i="4"/>
  <c r="D67" i="4" s="1"/>
  <c r="C61" i="4"/>
  <c r="CM56" i="4"/>
  <c r="D56" i="4"/>
  <c r="C56" i="4"/>
  <c r="B56" i="4" s="1"/>
  <c r="CB56" i="4" s="1"/>
  <c r="D55" i="4"/>
  <c r="C55" i="4"/>
  <c r="D54" i="4"/>
  <c r="C54" i="4"/>
  <c r="B54" i="4" s="1"/>
  <c r="CM54" i="4" s="1"/>
  <c r="D53" i="4"/>
  <c r="C53" i="4"/>
  <c r="D52" i="4"/>
  <c r="C52" i="4"/>
  <c r="B52" i="4" s="1"/>
  <c r="CM52" i="4" s="1"/>
  <c r="D51" i="4"/>
  <c r="C51" i="4"/>
  <c r="D46" i="4"/>
  <c r="C46" i="4"/>
  <c r="D45" i="4"/>
  <c r="C45" i="4"/>
  <c r="D44" i="4"/>
  <c r="C44" i="4"/>
  <c r="B44" i="4" s="1"/>
  <c r="CM44" i="4" s="1"/>
  <c r="D43" i="4"/>
  <c r="C43" i="4"/>
  <c r="D42" i="4"/>
  <c r="C42" i="4"/>
  <c r="B42" i="4"/>
  <c r="CM42" i="4" s="1"/>
  <c r="D41" i="4"/>
  <c r="C41" i="4"/>
  <c r="B41" i="4"/>
  <c r="CA41" i="4" s="1"/>
  <c r="D36" i="4"/>
  <c r="C36" i="4"/>
  <c r="D35" i="4"/>
  <c r="C35" i="4"/>
  <c r="B35" i="4" s="1"/>
  <c r="CA35" i="4" s="1"/>
  <c r="AO35" i="4" s="1"/>
  <c r="D34" i="4"/>
  <c r="B34" i="4" s="1"/>
  <c r="C34" i="4"/>
  <c r="D33" i="4"/>
  <c r="C33" i="4"/>
  <c r="B33" i="4"/>
  <c r="CA33" i="4" s="1"/>
  <c r="AO33" i="4" s="1"/>
  <c r="D32" i="4"/>
  <c r="C32" i="4"/>
  <c r="D31" i="4"/>
  <c r="C31" i="4"/>
  <c r="D26" i="4"/>
  <c r="C26" i="4"/>
  <c r="D25" i="4"/>
  <c r="C25" i="4"/>
  <c r="D24" i="4"/>
  <c r="C24" i="4"/>
  <c r="D23" i="4"/>
  <c r="C23" i="4"/>
  <c r="D22" i="4"/>
  <c r="C22" i="4"/>
  <c r="B22" i="4"/>
  <c r="CQ22" i="4" s="1"/>
  <c r="D21" i="4"/>
  <c r="C21" i="4"/>
  <c r="B21" i="4"/>
  <c r="CO21" i="4" s="1"/>
  <c r="D20" i="4"/>
  <c r="C20" i="4"/>
  <c r="B20" i="4" s="1"/>
  <c r="D15" i="4"/>
  <c r="B15" i="4" s="1"/>
  <c r="C15" i="4"/>
  <c r="D14" i="4"/>
  <c r="C14" i="4"/>
  <c r="B14" i="4" s="1"/>
  <c r="D13" i="4"/>
  <c r="C13" i="4"/>
  <c r="B13" i="4"/>
  <c r="CM13" i="4" s="1"/>
  <c r="D12" i="4"/>
  <c r="C12" i="4"/>
  <c r="B12" i="4" s="1"/>
  <c r="A5" i="4"/>
  <c r="A4" i="4"/>
  <c r="A3" i="4"/>
  <c r="A2" i="4"/>
  <c r="B36" i="4" l="1"/>
  <c r="CM62" i="4"/>
  <c r="E106" i="4"/>
  <c r="B25" i="4"/>
  <c r="CB52" i="4"/>
  <c r="CA22" i="4"/>
  <c r="CB109" i="4"/>
  <c r="CC212" i="4"/>
  <c r="B31" i="4"/>
  <c r="CB42" i="4"/>
  <c r="C129" i="4"/>
  <c r="CF129" i="4" s="1"/>
  <c r="C124" i="4"/>
  <c r="CA124" i="4" s="1"/>
  <c r="CD196" i="4"/>
  <c r="B23" i="4"/>
  <c r="C210" i="4"/>
  <c r="B32" i="4"/>
  <c r="CA32" i="4" s="1"/>
  <c r="AO32" i="4" s="1"/>
  <c r="CB44" i="4"/>
  <c r="CC214" i="4"/>
  <c r="CM141" i="4"/>
  <c r="CB54" i="4"/>
  <c r="D210" i="4"/>
  <c r="B26" i="4"/>
  <c r="CA125" i="4"/>
  <c r="B189" i="4"/>
  <c r="CA130" i="4"/>
  <c r="CM111" i="4"/>
  <c r="B24" i="4"/>
  <c r="CQ24" i="4" s="1"/>
  <c r="B46" i="4"/>
  <c r="CQ12" i="4"/>
  <c r="CM12" i="4"/>
  <c r="CD12" i="4"/>
  <c r="CA12" i="4"/>
  <c r="CC12" i="4"/>
  <c r="CR12" i="4"/>
  <c r="CG12" i="4"/>
  <c r="CB12" i="4"/>
  <c r="CP12" i="4"/>
  <c r="CF12" i="4"/>
  <c r="CO12" i="4"/>
  <c r="CE12" i="4"/>
  <c r="CS12" i="4"/>
  <c r="CN12" i="4"/>
  <c r="CM14" i="4"/>
  <c r="CA14" i="4"/>
  <c r="AT14" i="4" s="1"/>
  <c r="CQ20" i="4"/>
  <c r="CM20" i="4"/>
  <c r="CC20" i="4"/>
  <c r="CR20" i="4"/>
  <c r="CN20" i="4"/>
  <c r="CD20" i="4"/>
  <c r="CO20" i="4"/>
  <c r="CF20" i="4"/>
  <c r="CP20" i="4"/>
  <c r="CB20" i="4"/>
  <c r="CA20" i="4"/>
  <c r="CE20" i="4"/>
  <c r="CM24" i="4"/>
  <c r="CA24" i="4"/>
  <c r="CN24" i="4"/>
  <c r="CB24" i="4"/>
  <c r="CM33" i="4"/>
  <c r="CM35" i="4"/>
  <c r="CA113" i="4"/>
  <c r="AP113" i="4" s="1"/>
  <c r="CM129" i="4"/>
  <c r="CA129" i="4"/>
  <c r="CO129" i="4"/>
  <c r="CA142" i="4"/>
  <c r="K142" i="4" s="1"/>
  <c r="CM142" i="4"/>
  <c r="AO205" i="4"/>
  <c r="CR13" i="4"/>
  <c r="CN13" i="4"/>
  <c r="CE13" i="4"/>
  <c r="CA13" i="4"/>
  <c r="CS13" i="4"/>
  <c r="CO13" i="4"/>
  <c r="CF13" i="4"/>
  <c r="CB13" i="4"/>
  <c r="CC13" i="4"/>
  <c r="CP13" i="4"/>
  <c r="CN22" i="4"/>
  <c r="CC22" i="4"/>
  <c r="CO22" i="4"/>
  <c r="CE22" i="4"/>
  <c r="CR24" i="4"/>
  <c r="CC129" i="4"/>
  <c r="CP130" i="4"/>
  <c r="CF130" i="4"/>
  <c r="CB130" i="4"/>
  <c r="AL130" i="4" s="1"/>
  <c r="CO130" i="4"/>
  <c r="CQ130" i="4"/>
  <c r="CE130" i="4"/>
  <c r="CC130" i="4"/>
  <c r="CP131" i="4"/>
  <c r="CF131" i="4"/>
  <c r="CB131" i="4"/>
  <c r="CN131" i="4"/>
  <c r="CC131" i="4"/>
  <c r="CO131" i="4"/>
  <c r="CA131" i="4"/>
  <c r="CR131" i="4"/>
  <c r="CE196" i="4"/>
  <c r="CQ13" i="4"/>
  <c r="CM26" i="4"/>
  <c r="CA26" i="4"/>
  <c r="CN26" i="4"/>
  <c r="CB26" i="4"/>
  <c r="CQ26" i="4"/>
  <c r="CM32" i="4"/>
  <c r="CA34" i="4"/>
  <c r="AO34" i="4" s="1"/>
  <c r="CM34" i="4"/>
  <c r="CA44" i="4"/>
  <c r="AO44" i="4" s="1"/>
  <c r="CN44" i="4"/>
  <c r="CA52" i="4"/>
  <c r="CN52" i="4"/>
  <c r="CA54" i="4"/>
  <c r="CN54" i="4"/>
  <c r="CA56" i="4"/>
  <c r="AO56" i="4" s="1"/>
  <c r="CN56" i="4"/>
  <c r="CA62" i="4"/>
  <c r="AO62" i="4" s="1"/>
  <c r="CN62" i="4"/>
  <c r="CA64" i="4"/>
  <c r="AO64" i="4" s="1"/>
  <c r="CN64" i="4"/>
  <c r="C78" i="4"/>
  <c r="D78" i="4"/>
  <c r="CM124" i="4"/>
  <c r="CD129" i="4"/>
  <c r="CM130" i="4"/>
  <c r="CE131" i="4"/>
  <c r="CP212" i="4"/>
  <c r="CD212" i="4"/>
  <c r="CM212" i="4"/>
  <c r="CA212" i="4"/>
  <c r="CO212" i="4"/>
  <c r="CB212" i="4"/>
  <c r="CP214" i="4"/>
  <c r="CD214" i="4"/>
  <c r="CM214" i="4"/>
  <c r="CA214" i="4"/>
  <c r="CO214" i="4"/>
  <c r="CB214" i="4"/>
  <c r="CG13" i="4"/>
  <c r="CA21" i="4"/>
  <c r="CM22" i="4"/>
  <c r="CE23" i="4"/>
  <c r="CA23" i="4"/>
  <c r="CP23" i="4"/>
  <c r="CF23" i="4"/>
  <c r="CB23" i="4"/>
  <c r="CM23" i="4"/>
  <c r="CM25" i="4"/>
  <c r="CA25" i="4"/>
  <c r="CN25" i="4"/>
  <c r="CB25" i="4"/>
  <c r="CQ25" i="4"/>
  <c r="CR26" i="4"/>
  <c r="B77" i="4"/>
  <c r="B101" i="4"/>
  <c r="C107" i="4"/>
  <c r="D106" i="4"/>
  <c r="CA109" i="4"/>
  <c r="AP109" i="4" s="1"/>
  <c r="CN109" i="4"/>
  <c r="CM112" i="4"/>
  <c r="CN129" i="4"/>
  <c r="CN130" i="4"/>
  <c r="CM131" i="4"/>
  <c r="C195" i="4"/>
  <c r="B210" i="4"/>
  <c r="CQ21" i="4"/>
  <c r="CM21" i="4"/>
  <c r="CC21" i="4"/>
  <c r="CR21" i="4"/>
  <c r="CN21" i="4"/>
  <c r="CD21" i="4"/>
  <c r="CB21" i="4"/>
  <c r="CP21" i="4"/>
  <c r="CM41" i="4"/>
  <c r="CN41" i="4"/>
  <c r="CB41" i="4"/>
  <c r="AO41" i="4" s="1"/>
  <c r="CA15" i="4"/>
  <c r="AT15" i="4" s="1"/>
  <c r="CM15" i="4"/>
  <c r="CE21" i="4"/>
  <c r="CB22" i="4"/>
  <c r="AS22" i="4" s="1"/>
  <c r="CR22" i="4"/>
  <c r="CA31" i="4"/>
  <c r="CB31" i="4"/>
  <c r="CA42" i="4"/>
  <c r="AO42" i="4" s="1"/>
  <c r="CN42" i="4"/>
  <c r="CQ196" i="4"/>
  <c r="CN196" i="4"/>
  <c r="CC196" i="4"/>
  <c r="CM196" i="4"/>
  <c r="CA196" i="4"/>
  <c r="CO196" i="4"/>
  <c r="CB196" i="4"/>
  <c r="CD13" i="4"/>
  <c r="CF21" i="4"/>
  <c r="CF22" i="4"/>
  <c r="CE24" i="4"/>
  <c r="CA36" i="4"/>
  <c r="AO36" i="4" s="1"/>
  <c r="CM36" i="4"/>
  <c r="B43" i="4"/>
  <c r="B45" i="4"/>
  <c r="B51" i="4"/>
  <c r="B53" i="4"/>
  <c r="B55" i="4"/>
  <c r="C67" i="4"/>
  <c r="B61" i="4"/>
  <c r="B63" i="4"/>
  <c r="B65" i="4"/>
  <c r="B74" i="4"/>
  <c r="C108" i="4"/>
  <c r="C110" i="4"/>
  <c r="C123" i="4"/>
  <c r="CO205" i="4"/>
  <c r="CC205" i="4"/>
  <c r="B211" i="4"/>
  <c r="B213" i="4"/>
  <c r="B215" i="4"/>
  <c r="CP205" i="4"/>
  <c r="CB205" i="4"/>
  <c r="CN23" i="4" l="1"/>
  <c r="CR23" i="4"/>
  <c r="CQ23" i="4"/>
  <c r="CD23" i="4"/>
  <c r="CC23" i="4"/>
  <c r="CE129" i="4"/>
  <c r="CQ129" i="4"/>
  <c r="CB46" i="4"/>
  <c r="CM46" i="4"/>
  <c r="CP129" i="4"/>
  <c r="CE25" i="4"/>
  <c r="CF25" i="4"/>
  <c r="CR25" i="4"/>
  <c r="CM31" i="4"/>
  <c r="CN31" i="4"/>
  <c r="AO54" i="4"/>
  <c r="AS25" i="4"/>
  <c r="AO52" i="4"/>
  <c r="CO23" i="4"/>
  <c r="CR129" i="4"/>
  <c r="CB129" i="4"/>
  <c r="P212" i="4"/>
  <c r="CN46" i="4"/>
  <c r="CF26" i="4"/>
  <c r="CE26" i="4"/>
  <c r="AL129" i="4"/>
  <c r="AS26" i="4"/>
  <c r="B78" i="4"/>
  <c r="CF24" i="4"/>
  <c r="AS24" i="4" s="1"/>
  <c r="CA46" i="4"/>
  <c r="AO46" i="4" s="1"/>
  <c r="CP215" i="4"/>
  <c r="CD215" i="4"/>
  <c r="CM215" i="4"/>
  <c r="CA215" i="4"/>
  <c r="CC215" i="4"/>
  <c r="CN215" i="4"/>
  <c r="CO215" i="4"/>
  <c r="CB215" i="4"/>
  <c r="AT13" i="4"/>
  <c r="CM123" i="4"/>
  <c r="CA123" i="4"/>
  <c r="CA55" i="4"/>
  <c r="CB55" i="4"/>
  <c r="CM55" i="4"/>
  <c r="CN55" i="4"/>
  <c r="CA43" i="4"/>
  <c r="CB43" i="4"/>
  <c r="CM43" i="4"/>
  <c r="CN43" i="4"/>
  <c r="CP195" i="4"/>
  <c r="CE195" i="4"/>
  <c r="CA195" i="4"/>
  <c r="CM195" i="4"/>
  <c r="CN195" i="4"/>
  <c r="CB195" i="4"/>
  <c r="CO195" i="4"/>
  <c r="CD195" i="4"/>
  <c r="CC195" i="4"/>
  <c r="CQ195" i="4"/>
  <c r="CA107" i="4"/>
  <c r="CN107" i="4"/>
  <c r="C106" i="4"/>
  <c r="CM107" i="4"/>
  <c r="CB107" i="4"/>
  <c r="AL131" i="4"/>
  <c r="CP211" i="4"/>
  <c r="CD211" i="4"/>
  <c r="CM211" i="4"/>
  <c r="CA211" i="4"/>
  <c r="CC211" i="4"/>
  <c r="CN211" i="4"/>
  <c r="CO211" i="4"/>
  <c r="CB211" i="4"/>
  <c r="CA110" i="4"/>
  <c r="AP110" i="4" s="1"/>
  <c r="CM110" i="4"/>
  <c r="CA63" i="4"/>
  <c r="CB63" i="4"/>
  <c r="CM63" i="4"/>
  <c r="CN63" i="4"/>
  <c r="CA53" i="4"/>
  <c r="CB53" i="4"/>
  <c r="CM53" i="4"/>
  <c r="CN53" i="4"/>
  <c r="AN196" i="4"/>
  <c r="AO31" i="4"/>
  <c r="AS20" i="4"/>
  <c r="AT12" i="4"/>
  <c r="A248" i="4"/>
  <c r="CA45" i="4"/>
  <c r="CB45" i="4"/>
  <c r="CM45" i="4"/>
  <c r="CN45" i="4"/>
  <c r="CP213" i="4"/>
  <c r="CD213" i="4"/>
  <c r="CM213" i="4"/>
  <c r="CA213" i="4"/>
  <c r="CC213" i="4"/>
  <c r="CN213" i="4"/>
  <c r="CO213" i="4"/>
  <c r="CB213" i="4"/>
  <c r="CA65" i="4"/>
  <c r="CB65" i="4"/>
  <c r="CM65" i="4"/>
  <c r="CN65" i="4"/>
  <c r="CA108" i="4"/>
  <c r="CB108" i="4"/>
  <c r="CM108" i="4"/>
  <c r="CN108" i="4"/>
  <c r="CA61" i="4"/>
  <c r="CB61" i="4"/>
  <c r="B67" i="4"/>
  <c r="A232" i="4" s="1"/>
  <c r="CM61" i="4"/>
  <c r="CN61" i="4"/>
  <c r="CA51" i="4"/>
  <c r="CB51" i="4"/>
  <c r="CM51" i="4"/>
  <c r="CN51" i="4"/>
  <c r="AS23" i="4"/>
  <c r="AS21" i="4"/>
  <c r="P214" i="4"/>
  <c r="AO61" i="4" l="1"/>
  <c r="AP108" i="4"/>
  <c r="AO43" i="4"/>
  <c r="AO55" i="4"/>
  <c r="B248" i="4"/>
  <c r="AO45" i="4"/>
  <c r="AO65" i="4"/>
  <c r="P213" i="4"/>
  <c r="P211" i="4"/>
  <c r="AO51" i="4"/>
  <c r="AO53" i="4"/>
  <c r="AO63" i="4"/>
  <c r="AP107" i="4"/>
  <c r="AN195" i="4"/>
  <c r="P215" i="4"/>
  <c r="B232" i="3" l="1"/>
  <c r="D215" i="3"/>
  <c r="C215" i="3"/>
  <c r="B215" i="3" s="1"/>
  <c r="D214" i="3"/>
  <c r="C214" i="3"/>
  <c r="B214" i="3" s="1"/>
  <c r="CM214" i="3" s="1"/>
  <c r="D213" i="3"/>
  <c r="C213" i="3"/>
  <c r="B213" i="3"/>
  <c r="CB213" i="3" s="1"/>
  <c r="D212" i="3"/>
  <c r="C212" i="3"/>
  <c r="B212" i="3"/>
  <c r="D211" i="3"/>
  <c r="C211" i="3"/>
  <c r="B211" i="3" s="1"/>
  <c r="O210" i="3"/>
  <c r="N210" i="3"/>
  <c r="M210" i="3"/>
  <c r="L210" i="3"/>
  <c r="D210" i="3" s="1"/>
  <c r="K210" i="3"/>
  <c r="J210" i="3"/>
  <c r="I210" i="3"/>
  <c r="H210" i="3"/>
  <c r="G210" i="3"/>
  <c r="F210" i="3"/>
  <c r="E210" i="3"/>
  <c r="D205" i="3"/>
  <c r="C205" i="3"/>
  <c r="CN205" i="3" s="1"/>
  <c r="B200" i="3"/>
  <c r="B199" i="3"/>
  <c r="E196" i="3"/>
  <c r="D196" i="3"/>
  <c r="E195" i="3"/>
  <c r="D195" i="3"/>
  <c r="C195" i="3"/>
  <c r="CA195" i="3" s="1"/>
  <c r="D191" i="3"/>
  <c r="C191" i="3"/>
  <c r="B191" i="3" s="1"/>
  <c r="D190" i="3"/>
  <c r="C190" i="3"/>
  <c r="B190" i="3" s="1"/>
  <c r="D189" i="3"/>
  <c r="C189" i="3"/>
  <c r="D188" i="3"/>
  <c r="C188" i="3"/>
  <c r="B188" i="3" s="1"/>
  <c r="C183" i="3"/>
  <c r="C182" i="3"/>
  <c r="C181" i="3"/>
  <c r="C180" i="3"/>
  <c r="C179" i="3"/>
  <c r="C178" i="3"/>
  <c r="C166" i="3"/>
  <c r="C165" i="3"/>
  <c r="B158" i="3"/>
  <c r="C142" i="3"/>
  <c r="CM142" i="3" s="1"/>
  <c r="CA141" i="3"/>
  <c r="K141" i="3" s="1"/>
  <c r="C141" i="3"/>
  <c r="CM141" i="3" s="1"/>
  <c r="E131" i="3"/>
  <c r="CD131" i="3" s="1"/>
  <c r="D131" i="3"/>
  <c r="C131" i="3" s="1"/>
  <c r="CM131" i="3" s="1"/>
  <c r="E130" i="3"/>
  <c r="CD130" i="3" s="1"/>
  <c r="D130" i="3"/>
  <c r="C130" i="3" s="1"/>
  <c r="CF130" i="3" s="1"/>
  <c r="E129" i="3"/>
  <c r="CD129" i="3" s="1"/>
  <c r="D129" i="3"/>
  <c r="C129" i="3" s="1"/>
  <c r="CM129" i="3" s="1"/>
  <c r="E125" i="3"/>
  <c r="D125" i="3"/>
  <c r="C125" i="3" s="1"/>
  <c r="E124" i="3"/>
  <c r="D124" i="3"/>
  <c r="C124" i="3"/>
  <c r="CA124" i="3" s="1"/>
  <c r="E123" i="3"/>
  <c r="C123" i="3" s="1"/>
  <c r="D123" i="3"/>
  <c r="E113" i="3"/>
  <c r="D113" i="3"/>
  <c r="C113" i="3" s="1"/>
  <c r="E112" i="3"/>
  <c r="D112" i="3"/>
  <c r="C112" i="3" s="1"/>
  <c r="E111" i="3"/>
  <c r="D111" i="3"/>
  <c r="C111" i="3" s="1"/>
  <c r="E110" i="3"/>
  <c r="D110" i="3"/>
  <c r="C110" i="3" s="1"/>
  <c r="CA110" i="3" s="1"/>
  <c r="AP110" i="3" s="1"/>
  <c r="E109" i="3"/>
  <c r="D109" i="3"/>
  <c r="C109" i="3" s="1"/>
  <c r="E108" i="3"/>
  <c r="D108" i="3"/>
  <c r="C108" i="3"/>
  <c r="CA108" i="3" s="1"/>
  <c r="E107" i="3"/>
  <c r="D107" i="3"/>
  <c r="C107" i="3" s="1"/>
  <c r="CA107" i="3" s="1"/>
  <c r="AO106" i="3"/>
  <c r="AN106" i="3"/>
  <c r="AM106" i="3"/>
  <c r="AL106" i="3"/>
  <c r="AK106" i="3"/>
  <c r="AJ106" i="3"/>
  <c r="AI106" i="3"/>
  <c r="AH106" i="3"/>
  <c r="AG106" i="3"/>
  <c r="AF106" i="3"/>
  <c r="AE106" i="3"/>
  <c r="AD106" i="3"/>
  <c r="AC106" i="3"/>
  <c r="AB106" i="3"/>
  <c r="AA106" i="3"/>
  <c r="Z106" i="3"/>
  <c r="Y106" i="3"/>
  <c r="X106" i="3"/>
  <c r="W106" i="3"/>
  <c r="V106" i="3"/>
  <c r="U106" i="3"/>
  <c r="T106" i="3"/>
  <c r="S106" i="3"/>
  <c r="R106" i="3"/>
  <c r="Q106" i="3"/>
  <c r="P106" i="3"/>
  <c r="O106" i="3"/>
  <c r="N106" i="3"/>
  <c r="M106" i="3"/>
  <c r="L106" i="3"/>
  <c r="K106" i="3"/>
  <c r="J106" i="3"/>
  <c r="I106" i="3"/>
  <c r="H106" i="3"/>
  <c r="G106" i="3"/>
  <c r="F106" i="3"/>
  <c r="E101" i="3"/>
  <c r="D101" i="3"/>
  <c r="C101" i="3"/>
  <c r="B100" i="3"/>
  <c r="B99" i="3"/>
  <c r="B98" i="3"/>
  <c r="B97" i="3"/>
  <c r="B96" i="3"/>
  <c r="B95" i="3"/>
  <c r="B94" i="3"/>
  <c r="B93" i="3"/>
  <c r="B92" i="3"/>
  <c r="B91" i="3"/>
  <c r="B90" i="3"/>
  <c r="B89" i="3"/>
  <c r="B88" i="3"/>
  <c r="B87" i="3"/>
  <c r="B86" i="3"/>
  <c r="B85" i="3"/>
  <c r="B84" i="3"/>
  <c r="B83" i="3"/>
  <c r="B82" i="3"/>
  <c r="B81" i="3"/>
  <c r="B101" i="3" s="1"/>
  <c r="AL78" i="3"/>
  <c r="AK78" i="3"/>
  <c r="AJ78" i="3"/>
  <c r="AI78" i="3"/>
  <c r="AH78" i="3"/>
  <c r="AG78" i="3"/>
  <c r="AF78" i="3"/>
  <c r="AE78" i="3"/>
  <c r="AD78" i="3"/>
  <c r="AC78" i="3"/>
  <c r="AB78" i="3"/>
  <c r="AA78" i="3"/>
  <c r="Z78" i="3"/>
  <c r="Y78" i="3"/>
  <c r="X78" i="3"/>
  <c r="W78" i="3"/>
  <c r="V78" i="3"/>
  <c r="U78" i="3"/>
  <c r="T78" i="3"/>
  <c r="S78" i="3"/>
  <c r="R78" i="3"/>
  <c r="Q78" i="3"/>
  <c r="P78" i="3"/>
  <c r="O78" i="3"/>
  <c r="N78" i="3"/>
  <c r="M78" i="3"/>
  <c r="L78" i="3"/>
  <c r="K78" i="3"/>
  <c r="J78" i="3"/>
  <c r="I78" i="3"/>
  <c r="H78" i="3"/>
  <c r="G78" i="3"/>
  <c r="F78" i="3"/>
  <c r="E78" i="3"/>
  <c r="D77" i="3"/>
  <c r="C77" i="3"/>
  <c r="B77" i="3"/>
  <c r="D76" i="3"/>
  <c r="C76" i="3"/>
  <c r="D75" i="3"/>
  <c r="C75" i="3"/>
  <c r="B75" i="3" s="1"/>
  <c r="D74" i="3"/>
  <c r="C74" i="3"/>
  <c r="B74" i="3"/>
  <c r="D73" i="3"/>
  <c r="C73" i="3"/>
  <c r="D72" i="3"/>
  <c r="C72" i="3"/>
  <c r="B72" i="3" s="1"/>
  <c r="AN67" i="3"/>
  <c r="AM67" i="3"/>
  <c r="AL67" i="3"/>
  <c r="AK67" i="3"/>
  <c r="AJ67" i="3"/>
  <c r="AI67" i="3"/>
  <c r="AH67" i="3"/>
  <c r="AG67" i="3"/>
  <c r="AF67" i="3"/>
  <c r="AE67" i="3"/>
  <c r="AD67" i="3"/>
  <c r="AC67" i="3"/>
  <c r="AB67" i="3"/>
  <c r="AA67" i="3"/>
  <c r="Z67" i="3"/>
  <c r="Y67" i="3"/>
  <c r="X67" i="3"/>
  <c r="W67" i="3"/>
  <c r="V67" i="3"/>
  <c r="U67" i="3"/>
  <c r="T67" i="3"/>
  <c r="S67" i="3"/>
  <c r="R67" i="3"/>
  <c r="Q67" i="3"/>
  <c r="P67" i="3"/>
  <c r="O67" i="3"/>
  <c r="N67" i="3"/>
  <c r="M67" i="3"/>
  <c r="L67" i="3"/>
  <c r="K67" i="3"/>
  <c r="J67" i="3"/>
  <c r="I67" i="3"/>
  <c r="H67" i="3"/>
  <c r="G67" i="3"/>
  <c r="F67" i="3"/>
  <c r="E67" i="3"/>
  <c r="D66" i="3"/>
  <c r="C66" i="3"/>
  <c r="B66" i="3" s="1"/>
  <c r="CN65" i="3"/>
  <c r="CB65" i="3"/>
  <c r="D65" i="3"/>
  <c r="C65" i="3"/>
  <c r="B65" i="3" s="1"/>
  <c r="D64" i="3"/>
  <c r="C64" i="3"/>
  <c r="B64" i="3"/>
  <c r="D63" i="3"/>
  <c r="C63" i="3"/>
  <c r="B63" i="3"/>
  <c r="D62" i="3"/>
  <c r="D67" i="3" s="1"/>
  <c r="C62" i="3"/>
  <c r="B62" i="3" s="1"/>
  <c r="CN62" i="3" s="1"/>
  <c r="D61" i="3"/>
  <c r="C61" i="3"/>
  <c r="D56" i="3"/>
  <c r="C56" i="3"/>
  <c r="B56" i="3" s="1"/>
  <c r="D55" i="3"/>
  <c r="C55" i="3"/>
  <c r="B55" i="3"/>
  <c r="D54" i="3"/>
  <c r="C54" i="3"/>
  <c r="B54" i="3" s="1"/>
  <c r="CN54" i="3" s="1"/>
  <c r="D53" i="3"/>
  <c r="C53" i="3"/>
  <c r="B53" i="3" s="1"/>
  <c r="CN53" i="3" s="1"/>
  <c r="D52" i="3"/>
  <c r="C52" i="3"/>
  <c r="B52" i="3"/>
  <c r="D51" i="3"/>
  <c r="C51" i="3"/>
  <c r="B51" i="3"/>
  <c r="D46" i="3"/>
  <c r="C46" i="3"/>
  <c r="B46" i="3" s="1"/>
  <c r="CN46" i="3" s="1"/>
  <c r="D45" i="3"/>
  <c r="C45" i="3"/>
  <c r="B45" i="3" s="1"/>
  <c r="CN45" i="3" s="1"/>
  <c r="D44" i="3"/>
  <c r="C44" i="3"/>
  <c r="D43" i="3"/>
  <c r="C43" i="3"/>
  <c r="B43" i="3" s="1"/>
  <c r="CN42" i="3"/>
  <c r="D42" i="3"/>
  <c r="C42" i="3"/>
  <c r="B42" i="3" s="1"/>
  <c r="D41" i="3"/>
  <c r="C41" i="3"/>
  <c r="B41" i="3" s="1"/>
  <c r="CN41" i="3" s="1"/>
  <c r="D36" i="3"/>
  <c r="C36" i="3"/>
  <c r="D35" i="3"/>
  <c r="C35" i="3"/>
  <c r="B35" i="3" s="1"/>
  <c r="CM35" i="3" s="1"/>
  <c r="D34" i="3"/>
  <c r="C34" i="3"/>
  <c r="B34" i="3" s="1"/>
  <c r="CA34" i="3" s="1"/>
  <c r="AO34" i="3" s="1"/>
  <c r="D33" i="3"/>
  <c r="C33" i="3"/>
  <c r="B33" i="3" s="1"/>
  <c r="CA33" i="3" s="1"/>
  <c r="AO33" i="3" s="1"/>
  <c r="D32" i="3"/>
  <c r="C32" i="3"/>
  <c r="D31" i="3"/>
  <c r="C31" i="3"/>
  <c r="B31" i="3" s="1"/>
  <c r="D26" i="3"/>
  <c r="C26" i="3"/>
  <c r="B26" i="3" s="1"/>
  <c r="CF26" i="3" s="1"/>
  <c r="D25" i="3"/>
  <c r="C25" i="3"/>
  <c r="D24" i="3"/>
  <c r="C24" i="3"/>
  <c r="D23" i="3"/>
  <c r="C23" i="3"/>
  <c r="B23" i="3"/>
  <c r="CQ23" i="3" s="1"/>
  <c r="CC22" i="3"/>
  <c r="D22" i="3"/>
  <c r="C22" i="3"/>
  <c r="B22" i="3" s="1"/>
  <c r="D21" i="3"/>
  <c r="C21" i="3"/>
  <c r="B21" i="3" s="1"/>
  <c r="CQ21" i="3" s="1"/>
  <c r="D20" i="3"/>
  <c r="C20" i="3"/>
  <c r="D15" i="3"/>
  <c r="C15" i="3"/>
  <c r="B15" i="3"/>
  <c r="CM15" i="3" s="1"/>
  <c r="D14" i="3"/>
  <c r="C14" i="3"/>
  <c r="D13" i="3"/>
  <c r="C13" i="3"/>
  <c r="B13" i="3"/>
  <c r="CN13" i="3" s="1"/>
  <c r="D12" i="3"/>
  <c r="C12" i="3"/>
  <c r="A5" i="3"/>
  <c r="A4" i="3"/>
  <c r="A3" i="3"/>
  <c r="A2" i="3"/>
  <c r="CQ195" i="3" l="1"/>
  <c r="CB41" i="3"/>
  <c r="CB53" i="3"/>
  <c r="CF129" i="3"/>
  <c r="CA142" i="3"/>
  <c r="K142" i="3" s="1"/>
  <c r="CA15" i="3"/>
  <c r="AT15" i="3" s="1"/>
  <c r="E106" i="3"/>
  <c r="CM130" i="3"/>
  <c r="B44" i="3"/>
  <c r="CF131" i="3"/>
  <c r="C210" i="3"/>
  <c r="B210" i="3" s="1"/>
  <c r="B73" i="3"/>
  <c r="CM34" i="3"/>
  <c r="CM44" i="3"/>
  <c r="CN44" i="3"/>
  <c r="CB44" i="3"/>
  <c r="CA44" i="3"/>
  <c r="CA112" i="3"/>
  <c r="AP112" i="3" s="1"/>
  <c r="CM112" i="3"/>
  <c r="C106" i="3"/>
  <c r="CM56" i="3"/>
  <c r="CN56" i="3"/>
  <c r="CB56" i="3"/>
  <c r="CA56" i="3"/>
  <c r="CE13" i="3"/>
  <c r="CR13" i="3"/>
  <c r="CM21" i="3"/>
  <c r="CQ22" i="3"/>
  <c r="CF22" i="3"/>
  <c r="CA22" i="3"/>
  <c r="CR22" i="3"/>
  <c r="CM22" i="3"/>
  <c r="CB22" i="3"/>
  <c r="CE22" i="3"/>
  <c r="CF23" i="3"/>
  <c r="CA31" i="3"/>
  <c r="CN31" i="3"/>
  <c r="CM52" i="3"/>
  <c r="CN52" i="3"/>
  <c r="CB52" i="3"/>
  <c r="CM64" i="3"/>
  <c r="CN64" i="3"/>
  <c r="CB64" i="3"/>
  <c r="CM111" i="3"/>
  <c r="CA111" i="3"/>
  <c r="AP111" i="3" s="1"/>
  <c r="CA123" i="3"/>
  <c r="CM123" i="3"/>
  <c r="CM205" i="3"/>
  <c r="CA205" i="3"/>
  <c r="CP211" i="3"/>
  <c r="CD211" i="3"/>
  <c r="CO211" i="3"/>
  <c r="CC211" i="3"/>
  <c r="CB211" i="3"/>
  <c r="CM211" i="3"/>
  <c r="CP212" i="3"/>
  <c r="CD212" i="3"/>
  <c r="CO212" i="3"/>
  <c r="CC212" i="3"/>
  <c r="CM212" i="3"/>
  <c r="CN212" i="3"/>
  <c r="CB212" i="3"/>
  <c r="CP215" i="3"/>
  <c r="CD215" i="3"/>
  <c r="CO215" i="3"/>
  <c r="CC215" i="3"/>
  <c r="CB215" i="3"/>
  <c r="CA215" i="3"/>
  <c r="P215" i="3" s="1"/>
  <c r="CM215" i="3"/>
  <c r="CF13" i="3"/>
  <c r="CS13" i="3"/>
  <c r="CN21" i="3"/>
  <c r="CN22" i="3"/>
  <c r="CM23" i="3"/>
  <c r="CE26" i="3"/>
  <c r="CM33" i="3"/>
  <c r="CA35" i="3"/>
  <c r="AO35" i="3" s="1"/>
  <c r="CM41" i="3"/>
  <c r="CA41" i="3"/>
  <c r="AO41" i="3" s="1"/>
  <c r="CM42" i="3"/>
  <c r="CA42" i="3"/>
  <c r="CB42" i="3"/>
  <c r="CM43" i="3"/>
  <c r="CB43" i="3"/>
  <c r="CN43" i="3"/>
  <c r="CA43" i="3"/>
  <c r="CB45" i="3"/>
  <c r="CM53" i="3"/>
  <c r="CA53" i="3"/>
  <c r="AO53" i="3" s="1"/>
  <c r="CM54" i="3"/>
  <c r="CA54" i="3"/>
  <c r="CB54" i="3"/>
  <c r="CM55" i="3"/>
  <c r="CB55" i="3"/>
  <c r="CN55" i="3"/>
  <c r="CA55" i="3"/>
  <c r="AO55" i="3" s="1"/>
  <c r="CM65" i="3"/>
  <c r="CA65" i="3"/>
  <c r="AO65" i="3" s="1"/>
  <c r="C78" i="3"/>
  <c r="CN107" i="3"/>
  <c r="CM107" i="3"/>
  <c r="CB107" i="3"/>
  <c r="AP107" i="3" s="1"/>
  <c r="CO129" i="3"/>
  <c r="CE129" i="3"/>
  <c r="CA129" i="3"/>
  <c r="CR129" i="3"/>
  <c r="CN129" i="3"/>
  <c r="CP129" i="3"/>
  <c r="CB129" i="3"/>
  <c r="CQ129" i="3"/>
  <c r="CC129" i="3"/>
  <c r="CO130" i="3"/>
  <c r="CE130" i="3"/>
  <c r="CA130" i="3"/>
  <c r="CR130" i="3"/>
  <c r="CN130" i="3"/>
  <c r="CP130" i="3"/>
  <c r="CB130" i="3"/>
  <c r="CQ130" i="3"/>
  <c r="CC130" i="3"/>
  <c r="CO131" i="3"/>
  <c r="CE131" i="3"/>
  <c r="CA131" i="3"/>
  <c r="CR131" i="3"/>
  <c r="CN131" i="3"/>
  <c r="CP131" i="3"/>
  <c r="CB131" i="3"/>
  <c r="CQ131" i="3"/>
  <c r="CC131" i="3"/>
  <c r="CO195" i="3"/>
  <c r="CD195" i="3"/>
  <c r="CN195" i="3"/>
  <c r="CC195" i="3"/>
  <c r="CE195" i="3"/>
  <c r="CM195" i="3"/>
  <c r="CB195" i="3"/>
  <c r="AN195" i="3" s="1"/>
  <c r="CP213" i="3"/>
  <c r="CD213" i="3"/>
  <c r="CO213" i="3"/>
  <c r="CC213" i="3"/>
  <c r="CN213" i="3"/>
  <c r="CM213" i="3"/>
  <c r="CA213" i="3"/>
  <c r="CP214" i="3"/>
  <c r="CD214" i="3"/>
  <c r="CO214" i="3"/>
  <c r="CC214" i="3"/>
  <c r="CA214" i="3"/>
  <c r="CN214" i="3"/>
  <c r="CB214" i="3"/>
  <c r="B12" i="3"/>
  <c r="CA13" i="3"/>
  <c r="B14" i="3"/>
  <c r="B20" i="3"/>
  <c r="CC21" i="3"/>
  <c r="CO22" i="3"/>
  <c r="CA23" i="3"/>
  <c r="CB31" i="3"/>
  <c r="D78" i="3"/>
  <c r="CN109" i="3"/>
  <c r="CM109" i="3"/>
  <c r="CA109" i="3"/>
  <c r="CB109" i="3"/>
  <c r="CM113" i="3"/>
  <c r="CA113" i="3"/>
  <c r="AP113" i="3" s="1"/>
  <c r="CM124" i="3"/>
  <c r="CP195" i="3"/>
  <c r="CA211" i="3"/>
  <c r="CN215" i="3"/>
  <c r="CP13" i="3"/>
  <c r="CG13" i="3"/>
  <c r="CC13" i="3"/>
  <c r="CQ13" i="3"/>
  <c r="CM13" i="3"/>
  <c r="CD13" i="3"/>
  <c r="CB13" i="3"/>
  <c r="CO13" i="3"/>
  <c r="CO21" i="3"/>
  <c r="CE21" i="3"/>
  <c r="CA21" i="3"/>
  <c r="AS21" i="3" s="1"/>
  <c r="CP21" i="3"/>
  <c r="CF21" i="3"/>
  <c r="CB21" i="3"/>
  <c r="CD21" i="3"/>
  <c r="CR21" i="3"/>
  <c r="CO23" i="3"/>
  <c r="CE23" i="3"/>
  <c r="CN23" i="3"/>
  <c r="CC23" i="3"/>
  <c r="CP23" i="3"/>
  <c r="CD23" i="3"/>
  <c r="CB23" i="3"/>
  <c r="CR23" i="3"/>
  <c r="CM26" i="3"/>
  <c r="CA26" i="3"/>
  <c r="CN26" i="3"/>
  <c r="CQ26" i="3"/>
  <c r="CB26" i="3"/>
  <c r="CR26" i="3"/>
  <c r="CM31" i="3"/>
  <c r="CM45" i="3"/>
  <c r="CA45" i="3"/>
  <c r="CM46" i="3"/>
  <c r="CA46" i="3"/>
  <c r="CB46" i="3"/>
  <c r="CM51" i="3"/>
  <c r="CB51" i="3"/>
  <c r="CN51" i="3"/>
  <c r="CA51" i="3"/>
  <c r="CA52" i="3"/>
  <c r="C67" i="3"/>
  <c r="B61" i="3"/>
  <c r="CM62" i="3"/>
  <c r="CA62" i="3"/>
  <c r="CB62" i="3"/>
  <c r="CM63" i="3"/>
  <c r="CB63" i="3"/>
  <c r="CN63" i="3"/>
  <c r="CA63" i="3"/>
  <c r="AO63" i="3" s="1"/>
  <c r="CA64" i="3"/>
  <c r="AO64" i="3" s="1"/>
  <c r="CM110" i="3"/>
  <c r="CM125" i="3"/>
  <c r="CA125" i="3"/>
  <c r="CN211" i="3"/>
  <c r="CA212" i="3"/>
  <c r="B25" i="3"/>
  <c r="B32" i="3"/>
  <c r="B36" i="3"/>
  <c r="B76" i="3"/>
  <c r="B24" i="3"/>
  <c r="D106" i="3"/>
  <c r="CN108" i="3"/>
  <c r="CM108" i="3"/>
  <c r="CB108" i="3"/>
  <c r="AP108" i="3" s="1"/>
  <c r="B189" i="3"/>
  <c r="C196" i="3"/>
  <c r="B205" i="3"/>
  <c r="CB205" i="3"/>
  <c r="AS26" i="3" l="1"/>
  <c r="AO52" i="3"/>
  <c r="B78" i="3"/>
  <c r="P211" i="3"/>
  <c r="P214" i="3"/>
  <c r="AO46" i="3"/>
  <c r="AO45" i="3"/>
  <c r="AO42" i="3"/>
  <c r="CQ196" i="3"/>
  <c r="CM196" i="3"/>
  <c r="CB196" i="3"/>
  <c r="CP196" i="3"/>
  <c r="CE196" i="3"/>
  <c r="CA196" i="3"/>
  <c r="CD196" i="3"/>
  <c r="CN196" i="3"/>
  <c r="CC196" i="3"/>
  <c r="CO196" i="3"/>
  <c r="CA36" i="3"/>
  <c r="AO36" i="3" s="1"/>
  <c r="CM36" i="3"/>
  <c r="CA32" i="3"/>
  <c r="AO32" i="3" s="1"/>
  <c r="CM32" i="3"/>
  <c r="AS22" i="3"/>
  <c r="CM24" i="3"/>
  <c r="CA24" i="3"/>
  <c r="CR24" i="3"/>
  <c r="CE24" i="3"/>
  <c r="CF24" i="3"/>
  <c r="CB24" i="3"/>
  <c r="CQ24" i="3"/>
  <c r="CN24" i="3"/>
  <c r="CM25" i="3"/>
  <c r="CA25" i="3"/>
  <c r="CQ25" i="3"/>
  <c r="CB25" i="3"/>
  <c r="CR25" i="3"/>
  <c r="CE25" i="3"/>
  <c r="CN25" i="3"/>
  <c r="CF25" i="3"/>
  <c r="CC205" i="3"/>
  <c r="CD205" i="3"/>
  <c r="CP205" i="3"/>
  <c r="CO205" i="3"/>
  <c r="P212" i="3"/>
  <c r="AO51" i="3"/>
  <c r="AS23" i="3"/>
  <c r="CA14" i="3"/>
  <c r="AT14" i="3" s="1"/>
  <c r="CM14" i="3"/>
  <c r="AL129" i="3"/>
  <c r="AO43" i="3"/>
  <c r="AO31" i="3"/>
  <c r="AO56" i="3"/>
  <c r="AO44" i="3"/>
  <c r="CM61" i="3"/>
  <c r="CA61" i="3"/>
  <c r="B67" i="3"/>
  <c r="A232" i="3" s="1"/>
  <c r="CN61" i="3"/>
  <c r="CB61" i="3"/>
  <c r="AT13" i="3"/>
  <c r="A248" i="3"/>
  <c r="CR12" i="3"/>
  <c r="CN12" i="3"/>
  <c r="CE12" i="3"/>
  <c r="CA12" i="3"/>
  <c r="CS12" i="3"/>
  <c r="CO12" i="3"/>
  <c r="CF12" i="3"/>
  <c r="CB12" i="3"/>
  <c r="CG12" i="3"/>
  <c r="CQ12" i="3"/>
  <c r="CD12" i="3"/>
  <c r="CP12" i="3"/>
  <c r="CC12" i="3"/>
  <c r="CM12" i="3"/>
  <c r="P213" i="3"/>
  <c r="AL131" i="3"/>
  <c r="AO62" i="3"/>
  <c r="AP109" i="3"/>
  <c r="CO20" i="3"/>
  <c r="CE20" i="3"/>
  <c r="CA20" i="3"/>
  <c r="CP20" i="3"/>
  <c r="CF20" i="3"/>
  <c r="CB20" i="3"/>
  <c r="CM20" i="3"/>
  <c r="CR20" i="3"/>
  <c r="CD20" i="3"/>
  <c r="CQ20" i="3"/>
  <c r="CC20" i="3"/>
  <c r="CN20" i="3"/>
  <c r="AL130" i="3"/>
  <c r="AO54" i="3"/>
  <c r="AO61" i="3" l="1"/>
  <c r="AO205" i="3"/>
  <c r="AS20" i="3"/>
  <c r="AN196" i="3"/>
  <c r="AT12" i="3"/>
  <c r="B248" i="3"/>
  <c r="AS25" i="3"/>
  <c r="AS24" i="3"/>
  <c r="B232" i="2" l="1"/>
  <c r="D215" i="2"/>
  <c r="C215" i="2"/>
  <c r="D214" i="2"/>
  <c r="C214" i="2"/>
  <c r="B214" i="2" s="1"/>
  <c r="CC214" i="2" s="1"/>
  <c r="D213" i="2"/>
  <c r="C213" i="2"/>
  <c r="D212" i="2"/>
  <c r="C212" i="2"/>
  <c r="B212" i="2" s="1"/>
  <c r="CC212" i="2" s="1"/>
  <c r="D211" i="2"/>
  <c r="C211" i="2"/>
  <c r="O210" i="2"/>
  <c r="N210" i="2"/>
  <c r="M210" i="2"/>
  <c r="L210" i="2"/>
  <c r="K210" i="2"/>
  <c r="J210" i="2"/>
  <c r="I210" i="2"/>
  <c r="H210" i="2"/>
  <c r="G210" i="2"/>
  <c r="F210" i="2"/>
  <c r="E210" i="2"/>
  <c r="CM205" i="2"/>
  <c r="CA205" i="2"/>
  <c r="D205" i="2"/>
  <c r="C205" i="2"/>
  <c r="CN205" i="2" s="1"/>
  <c r="B205" i="2"/>
  <c r="CD205" i="2" s="1"/>
  <c r="B200" i="2"/>
  <c r="B199" i="2"/>
  <c r="E196" i="2"/>
  <c r="D196" i="2"/>
  <c r="C196" i="2"/>
  <c r="E195" i="2"/>
  <c r="D195" i="2"/>
  <c r="C195" i="2" s="1"/>
  <c r="CC195" i="2" s="1"/>
  <c r="D191" i="2"/>
  <c r="C191" i="2"/>
  <c r="B191" i="2" s="1"/>
  <c r="D190" i="2"/>
  <c r="C190" i="2"/>
  <c r="B190" i="2"/>
  <c r="D189" i="2"/>
  <c r="C189" i="2"/>
  <c r="D188" i="2"/>
  <c r="C188" i="2"/>
  <c r="C183" i="2"/>
  <c r="C182" i="2"/>
  <c r="C181" i="2"/>
  <c r="C180" i="2"/>
  <c r="C179" i="2"/>
  <c r="C178" i="2"/>
  <c r="C166" i="2"/>
  <c r="C165" i="2"/>
  <c r="B158" i="2"/>
  <c r="CA142" i="2"/>
  <c r="K142" i="2" s="1"/>
  <c r="C142" i="2"/>
  <c r="CM142" i="2" s="1"/>
  <c r="CM141" i="2"/>
  <c r="C141" i="2"/>
  <c r="CA141" i="2" s="1"/>
  <c r="K141" i="2" s="1"/>
  <c r="E131" i="2"/>
  <c r="D131" i="2"/>
  <c r="E130" i="2"/>
  <c r="C130" i="2" s="1"/>
  <c r="CE130" i="2" s="1"/>
  <c r="D130" i="2"/>
  <c r="E129" i="2"/>
  <c r="CD129" i="2" s="1"/>
  <c r="D129" i="2"/>
  <c r="C129" i="2"/>
  <c r="CQ129" i="2" s="1"/>
  <c r="E125" i="2"/>
  <c r="D125" i="2"/>
  <c r="C125" i="2" s="1"/>
  <c r="E124" i="2"/>
  <c r="D124" i="2"/>
  <c r="C124" i="2" s="1"/>
  <c r="E123" i="2"/>
  <c r="D123" i="2"/>
  <c r="E113" i="2"/>
  <c r="D113" i="2"/>
  <c r="E112" i="2"/>
  <c r="D112" i="2"/>
  <c r="E111" i="2"/>
  <c r="D111" i="2"/>
  <c r="C111" i="2"/>
  <c r="CM111" i="2" s="1"/>
  <c r="E110" i="2"/>
  <c r="D110" i="2"/>
  <c r="E109" i="2"/>
  <c r="D109" i="2"/>
  <c r="E108" i="2"/>
  <c r="D108" i="2"/>
  <c r="C108" i="2" s="1"/>
  <c r="E107" i="2"/>
  <c r="D107" i="2"/>
  <c r="AO106" i="2"/>
  <c r="AN106" i="2"/>
  <c r="AM106" i="2"/>
  <c r="AL106" i="2"/>
  <c r="AK106" i="2"/>
  <c r="AJ106" i="2"/>
  <c r="AI106" i="2"/>
  <c r="AH106" i="2"/>
  <c r="AG106" i="2"/>
  <c r="AF106" i="2"/>
  <c r="AE106" i="2"/>
  <c r="AD106" i="2"/>
  <c r="AC106" i="2"/>
  <c r="AB106" i="2"/>
  <c r="AA106" i="2"/>
  <c r="Z106" i="2"/>
  <c r="Y106" i="2"/>
  <c r="X106" i="2"/>
  <c r="W106" i="2"/>
  <c r="V106" i="2"/>
  <c r="U106" i="2"/>
  <c r="T106" i="2"/>
  <c r="S106" i="2"/>
  <c r="R106" i="2"/>
  <c r="Q106" i="2"/>
  <c r="P106" i="2"/>
  <c r="O106" i="2"/>
  <c r="N106" i="2"/>
  <c r="M106" i="2"/>
  <c r="L106" i="2"/>
  <c r="K106" i="2"/>
  <c r="J106" i="2"/>
  <c r="I106" i="2"/>
  <c r="H106" i="2"/>
  <c r="G106" i="2"/>
  <c r="F106" i="2"/>
  <c r="E101" i="2"/>
  <c r="D101" i="2"/>
  <c r="C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AL78" i="2"/>
  <c r="AK78" i="2"/>
  <c r="AJ78" i="2"/>
  <c r="AI78" i="2"/>
  <c r="AH78" i="2"/>
  <c r="AG78" i="2"/>
  <c r="AF78" i="2"/>
  <c r="AE78" i="2"/>
  <c r="AD78" i="2"/>
  <c r="AC78" i="2"/>
  <c r="AB78" i="2"/>
  <c r="AA78" i="2"/>
  <c r="Z78" i="2"/>
  <c r="Y78" i="2"/>
  <c r="X78" i="2"/>
  <c r="W78" i="2"/>
  <c r="V78" i="2"/>
  <c r="U78" i="2"/>
  <c r="T78" i="2"/>
  <c r="S78" i="2"/>
  <c r="R78" i="2"/>
  <c r="Q78" i="2"/>
  <c r="P78" i="2"/>
  <c r="O78" i="2"/>
  <c r="N78" i="2"/>
  <c r="M78" i="2"/>
  <c r="L78" i="2"/>
  <c r="K78" i="2"/>
  <c r="J78" i="2"/>
  <c r="I78" i="2"/>
  <c r="H78" i="2"/>
  <c r="G78" i="2"/>
  <c r="F78" i="2"/>
  <c r="E78" i="2"/>
  <c r="D77" i="2"/>
  <c r="C77" i="2"/>
  <c r="B77" i="2"/>
  <c r="D76" i="2"/>
  <c r="C76" i="2"/>
  <c r="B76" i="2"/>
  <c r="D75" i="2"/>
  <c r="C75" i="2"/>
  <c r="D74" i="2"/>
  <c r="C74" i="2"/>
  <c r="D73" i="2"/>
  <c r="B73" i="2" s="1"/>
  <c r="C73" i="2"/>
  <c r="D72" i="2"/>
  <c r="C72" i="2"/>
  <c r="AN67" i="2"/>
  <c r="AM67" i="2"/>
  <c r="AL67" i="2"/>
  <c r="AK67" i="2"/>
  <c r="AJ67" i="2"/>
  <c r="AI67" i="2"/>
  <c r="AH67" i="2"/>
  <c r="AG67" i="2"/>
  <c r="AF67" i="2"/>
  <c r="AE67" i="2"/>
  <c r="AD67" i="2"/>
  <c r="AC67" i="2"/>
  <c r="AB67" i="2"/>
  <c r="AA67" i="2"/>
  <c r="Z67" i="2"/>
  <c r="Y67" i="2"/>
  <c r="X67" i="2"/>
  <c r="W67" i="2"/>
  <c r="V67" i="2"/>
  <c r="U67" i="2"/>
  <c r="T67" i="2"/>
  <c r="S67" i="2"/>
  <c r="R67" i="2"/>
  <c r="Q67" i="2"/>
  <c r="P67" i="2"/>
  <c r="O67" i="2"/>
  <c r="N67" i="2"/>
  <c r="M67" i="2"/>
  <c r="L67" i="2"/>
  <c r="K67" i="2"/>
  <c r="J67" i="2"/>
  <c r="I67" i="2"/>
  <c r="H67" i="2"/>
  <c r="G67" i="2"/>
  <c r="F67" i="2"/>
  <c r="E67" i="2"/>
  <c r="D66" i="2"/>
  <c r="C66" i="2"/>
  <c r="D65" i="2"/>
  <c r="C65" i="2"/>
  <c r="D64" i="2"/>
  <c r="C64" i="2"/>
  <c r="CB63" i="2"/>
  <c r="D63" i="2"/>
  <c r="C63" i="2"/>
  <c r="B63" i="2" s="1"/>
  <c r="CM63" i="2" s="1"/>
  <c r="D62" i="2"/>
  <c r="C62" i="2"/>
  <c r="D61" i="2"/>
  <c r="C61" i="2"/>
  <c r="D56" i="2"/>
  <c r="C56" i="2"/>
  <c r="D55" i="2"/>
  <c r="C55" i="2"/>
  <c r="D54" i="2"/>
  <c r="C54" i="2"/>
  <c r="D53" i="2"/>
  <c r="C53" i="2"/>
  <c r="B53" i="2" s="1"/>
  <c r="CM53" i="2" s="1"/>
  <c r="D52" i="2"/>
  <c r="C52" i="2"/>
  <c r="D51" i="2"/>
  <c r="C51" i="2"/>
  <c r="B51" i="2" s="1"/>
  <c r="CM51" i="2" s="1"/>
  <c r="D46" i="2"/>
  <c r="C46" i="2"/>
  <c r="D45" i="2"/>
  <c r="C45" i="2"/>
  <c r="D44" i="2"/>
  <c r="C44" i="2"/>
  <c r="CM43" i="2"/>
  <c r="D43" i="2"/>
  <c r="C43" i="2"/>
  <c r="B43" i="2" s="1"/>
  <c r="CB43" i="2" s="1"/>
  <c r="D42" i="2"/>
  <c r="C42" i="2"/>
  <c r="D41" i="2"/>
  <c r="C41" i="2"/>
  <c r="D36" i="2"/>
  <c r="C36" i="2"/>
  <c r="B36" i="2"/>
  <c r="CM36" i="2" s="1"/>
  <c r="D35" i="2"/>
  <c r="C35" i="2"/>
  <c r="D34" i="2"/>
  <c r="C34" i="2"/>
  <c r="B34" i="2"/>
  <c r="CA34" i="2" s="1"/>
  <c r="AO34" i="2" s="1"/>
  <c r="D33" i="2"/>
  <c r="C33" i="2"/>
  <c r="D32" i="2"/>
  <c r="C32" i="2"/>
  <c r="B32" i="2" s="1"/>
  <c r="D31" i="2"/>
  <c r="C31" i="2"/>
  <c r="B31" i="2" s="1"/>
  <c r="D26" i="2"/>
  <c r="C26" i="2"/>
  <c r="B26" i="2"/>
  <c r="D25" i="2"/>
  <c r="C25" i="2"/>
  <c r="B25" i="2"/>
  <c r="CA25" i="2" s="1"/>
  <c r="D24" i="2"/>
  <c r="C24" i="2"/>
  <c r="B24" i="2"/>
  <c r="CA24" i="2" s="1"/>
  <c r="D23" i="2"/>
  <c r="C23" i="2"/>
  <c r="B23" i="2" s="1"/>
  <c r="D22" i="2"/>
  <c r="B22" i="2" s="1"/>
  <c r="CE22" i="2" s="1"/>
  <c r="C22" i="2"/>
  <c r="D21" i="2"/>
  <c r="C21" i="2"/>
  <c r="D20" i="2"/>
  <c r="C20" i="2"/>
  <c r="D15" i="2"/>
  <c r="C15" i="2"/>
  <c r="B15" i="2" s="1"/>
  <c r="D14" i="2"/>
  <c r="C14" i="2"/>
  <c r="D13" i="2"/>
  <c r="C13" i="2"/>
  <c r="B13" i="2" s="1"/>
  <c r="D12" i="2"/>
  <c r="C12" i="2"/>
  <c r="A5" i="2"/>
  <c r="A4" i="2"/>
  <c r="A3" i="2"/>
  <c r="A2" i="2"/>
  <c r="CO23" i="2" l="1"/>
  <c r="CA23" i="2"/>
  <c r="CA32" i="2"/>
  <c r="AO32" i="2" s="1"/>
  <c r="CM32" i="2"/>
  <c r="CA13" i="2"/>
  <c r="CO13" i="2"/>
  <c r="CN13" i="2"/>
  <c r="B33" i="2"/>
  <c r="CM33" i="2" s="1"/>
  <c r="B55" i="2"/>
  <c r="C123" i="2"/>
  <c r="B20" i="2"/>
  <c r="CQ20" i="2" s="1"/>
  <c r="B45" i="2"/>
  <c r="CN45" i="2" s="1"/>
  <c r="B74" i="2"/>
  <c r="B41" i="2"/>
  <c r="CB51" i="2"/>
  <c r="CE129" i="2"/>
  <c r="C110" i="2"/>
  <c r="CA110" i="2" s="1"/>
  <c r="AP110" i="2" s="1"/>
  <c r="CN24" i="2"/>
  <c r="B21" i="2"/>
  <c r="B12" i="2"/>
  <c r="CO12" i="2" s="1"/>
  <c r="CC22" i="2"/>
  <c r="CD130" i="2"/>
  <c r="CO22" i="2"/>
  <c r="B189" i="2"/>
  <c r="C210" i="2"/>
  <c r="B35" i="2"/>
  <c r="CA35" i="2" s="1"/>
  <c r="AO35" i="2" s="1"/>
  <c r="E106" i="2"/>
  <c r="D67" i="2"/>
  <c r="CB53" i="2"/>
  <c r="B65" i="2"/>
  <c r="C131" i="2"/>
  <c r="CB131" i="2" s="1"/>
  <c r="D210" i="2"/>
  <c r="B75" i="2"/>
  <c r="B101" i="2"/>
  <c r="B42" i="2"/>
  <c r="CN42" i="2" s="1"/>
  <c r="B14" i="2"/>
  <c r="CA14" i="2" s="1"/>
  <c r="AT14" i="2" s="1"/>
  <c r="B72" i="2"/>
  <c r="B78" i="2" s="1"/>
  <c r="C113" i="2"/>
  <c r="CA113" i="2" s="1"/>
  <c r="AP113" i="2" s="1"/>
  <c r="CM15" i="2"/>
  <c r="CA15" i="2"/>
  <c r="AT15" i="2" s="1"/>
  <c r="CQ26" i="2"/>
  <c r="CE26" i="2"/>
  <c r="CR26" i="2"/>
  <c r="CF26" i="2"/>
  <c r="CA26" i="2"/>
  <c r="CN26" i="2"/>
  <c r="CM26" i="2"/>
  <c r="CM31" i="2"/>
  <c r="CN31" i="2"/>
  <c r="CB31" i="2"/>
  <c r="CA31" i="2"/>
  <c r="AO31" i="2" s="1"/>
  <c r="CA125" i="2"/>
  <c r="CM125" i="2"/>
  <c r="CP13" i="2"/>
  <c r="CG13" i="2"/>
  <c r="CC13" i="2"/>
  <c r="CQ13" i="2"/>
  <c r="CM13" i="2"/>
  <c r="CD13" i="2"/>
  <c r="CS13" i="2"/>
  <c r="CF13" i="2"/>
  <c r="CR13" i="2"/>
  <c r="CE13" i="2"/>
  <c r="CB13" i="2"/>
  <c r="AT13" i="2" s="1"/>
  <c r="CM14" i="2"/>
  <c r="CO20" i="2"/>
  <c r="CE20" i="2"/>
  <c r="CA20" i="2"/>
  <c r="CB26" i="2"/>
  <c r="CM34" i="2"/>
  <c r="CQ23" i="2"/>
  <c r="CM23" i="2"/>
  <c r="CC23" i="2"/>
  <c r="CR23" i="2"/>
  <c r="CN23" i="2"/>
  <c r="CD23" i="2"/>
  <c r="CB23" i="2"/>
  <c r="AS23" i="2" s="1"/>
  <c r="CP23" i="2"/>
  <c r="CQ25" i="2"/>
  <c r="CE25" i="2"/>
  <c r="CR25" i="2"/>
  <c r="CF25" i="2"/>
  <c r="CB25" i="2"/>
  <c r="CA108" i="2"/>
  <c r="CN108" i="2"/>
  <c r="CA124" i="2"/>
  <c r="CM124" i="2"/>
  <c r="CQ131" i="2"/>
  <c r="CE131" i="2"/>
  <c r="CR131" i="2"/>
  <c r="CM131" i="2"/>
  <c r="CA131" i="2"/>
  <c r="CO131" i="2"/>
  <c r="CQ196" i="2"/>
  <c r="CM196" i="2"/>
  <c r="CB196" i="2"/>
  <c r="CN196" i="2"/>
  <c r="CC196" i="2"/>
  <c r="CE196" i="2"/>
  <c r="CO196" i="2"/>
  <c r="CD196" i="2"/>
  <c r="CP196" i="2"/>
  <c r="CE23" i="2"/>
  <c r="CQ24" i="2"/>
  <c r="CE24" i="2"/>
  <c r="CR24" i="2"/>
  <c r="CF24" i="2"/>
  <c r="CB24" i="2"/>
  <c r="AS24" i="2" s="1"/>
  <c r="CM25" i="2"/>
  <c r="CA33" i="2"/>
  <c r="AO33" i="2" s="1"/>
  <c r="CA43" i="2"/>
  <c r="AO43" i="2" s="1"/>
  <c r="CN43" i="2"/>
  <c r="CA51" i="2"/>
  <c r="CN51" i="2"/>
  <c r="CA53" i="2"/>
  <c r="AO53" i="2" s="1"/>
  <c r="CN53" i="2"/>
  <c r="CA55" i="2"/>
  <c r="CN55" i="2"/>
  <c r="C67" i="2"/>
  <c r="B61" i="2"/>
  <c r="CA63" i="2"/>
  <c r="AO63" i="2" s="1"/>
  <c r="CN63" i="2"/>
  <c r="CA65" i="2"/>
  <c r="CM129" i="2"/>
  <c r="CP130" i="2"/>
  <c r="CF130" i="2"/>
  <c r="CB130" i="2"/>
  <c r="CR130" i="2"/>
  <c r="CM130" i="2"/>
  <c r="CA130" i="2"/>
  <c r="CN130" i="2"/>
  <c r="CC130" i="2"/>
  <c r="CO130" i="2"/>
  <c r="CC131" i="2"/>
  <c r="CQ22" i="2"/>
  <c r="CF22" i="2"/>
  <c r="CA22" i="2"/>
  <c r="CR22" i="2"/>
  <c r="CM22" i="2"/>
  <c r="CB22" i="2"/>
  <c r="CN22" i="2"/>
  <c r="CF23" i="2"/>
  <c r="CM24" i="2"/>
  <c r="CN25" i="2"/>
  <c r="CA36" i="2"/>
  <c r="AO36" i="2" s="1"/>
  <c r="C78" i="2"/>
  <c r="CB108" i="2"/>
  <c r="CM123" i="2"/>
  <c r="CA123" i="2"/>
  <c r="CQ130" i="2"/>
  <c r="CD131" i="2"/>
  <c r="D78" i="2"/>
  <c r="D106" i="2"/>
  <c r="CM108" i="2"/>
  <c r="CA111" i="2"/>
  <c r="AP111" i="2" s="1"/>
  <c r="CP129" i="2"/>
  <c r="CF129" i="2"/>
  <c r="CB129" i="2"/>
  <c r="CN129" i="2"/>
  <c r="CC129" i="2"/>
  <c r="CO129" i="2"/>
  <c r="CA129" i="2"/>
  <c r="CR129" i="2"/>
  <c r="CA196" i="2"/>
  <c r="CO195" i="2"/>
  <c r="CD195" i="2"/>
  <c r="CP195" i="2"/>
  <c r="CE195" i="2"/>
  <c r="CA195" i="2"/>
  <c r="CM195" i="2"/>
  <c r="CP212" i="2"/>
  <c r="CD212" i="2"/>
  <c r="CM212" i="2"/>
  <c r="CA212" i="2"/>
  <c r="CN212" i="2"/>
  <c r="CP214" i="2"/>
  <c r="CD214" i="2"/>
  <c r="CM214" i="2"/>
  <c r="CA214" i="2"/>
  <c r="CN214" i="2"/>
  <c r="B44" i="2"/>
  <c r="B46" i="2"/>
  <c r="B52" i="2"/>
  <c r="B54" i="2"/>
  <c r="B56" i="2"/>
  <c r="B62" i="2"/>
  <c r="B64" i="2"/>
  <c r="B66" i="2"/>
  <c r="C107" i="2"/>
  <c r="C109" i="2"/>
  <c r="C112" i="2"/>
  <c r="B188" i="2"/>
  <c r="CB195" i="2"/>
  <c r="CQ195" i="2"/>
  <c r="CO205" i="2"/>
  <c r="CC205" i="2"/>
  <c r="B211" i="2"/>
  <c r="CB212" i="2"/>
  <c r="B213" i="2"/>
  <c r="CB214" i="2"/>
  <c r="B215" i="2"/>
  <c r="CN195" i="2"/>
  <c r="CP205" i="2"/>
  <c r="CO212" i="2"/>
  <c r="CO214" i="2"/>
  <c r="CB205" i="2"/>
  <c r="AO205" i="2" s="1"/>
  <c r="CD21" i="2" l="1"/>
  <c r="CC21" i="2"/>
  <c r="CQ21" i="2"/>
  <c r="CR21" i="2"/>
  <c r="CN41" i="2"/>
  <c r="CM41" i="2"/>
  <c r="CQ12" i="2"/>
  <c r="CG12" i="2"/>
  <c r="CD12" i="2"/>
  <c r="CS12" i="2"/>
  <c r="CB21" i="2"/>
  <c r="CM42" i="2"/>
  <c r="CA21" i="2"/>
  <c r="CP131" i="2"/>
  <c r="CB42" i="2"/>
  <c r="CE21" i="2"/>
  <c r="CM20" i="2"/>
  <c r="CF12" i="2"/>
  <c r="CN21" i="2"/>
  <c r="AS22" i="2"/>
  <c r="CM21" i="2"/>
  <c r="CP21" i="2"/>
  <c r="CM55" i="2"/>
  <c r="CB55" i="2"/>
  <c r="CN131" i="2"/>
  <c r="CC20" i="2"/>
  <c r="AS20" i="2" s="1"/>
  <c r="CA41" i="2"/>
  <c r="CM12" i="2"/>
  <c r="CN12" i="2"/>
  <c r="AO55" i="2"/>
  <c r="CD20" i="2"/>
  <c r="CR20" i="2"/>
  <c r="CF21" i="2"/>
  <c r="CB65" i="2"/>
  <c r="AO65" i="2" s="1"/>
  <c r="CM65" i="2"/>
  <c r="CF131" i="2"/>
  <c r="AL131" i="2" s="1"/>
  <c r="CA42" i="2"/>
  <c r="AO42" i="2" s="1"/>
  <c r="CB41" i="2"/>
  <c r="AO41" i="2" s="1"/>
  <c r="CM35" i="2"/>
  <c r="CB20" i="2"/>
  <c r="CC12" i="2"/>
  <c r="CN20" i="2"/>
  <c r="B210" i="2"/>
  <c r="CM113" i="2"/>
  <c r="AS25" i="2"/>
  <c r="CF20" i="2"/>
  <c r="CP12" i="2"/>
  <c r="CA12" i="2"/>
  <c r="CE12" i="2"/>
  <c r="CR12" i="2"/>
  <c r="CB45" i="2"/>
  <c r="CM45" i="2"/>
  <c r="CM110" i="2"/>
  <c r="AO51" i="2"/>
  <c r="CA45" i="2"/>
  <c r="AO45" i="2" s="1"/>
  <c r="CO21" i="2"/>
  <c r="CN65" i="2"/>
  <c r="CP20" i="2"/>
  <c r="CB12" i="2"/>
  <c r="AT12" i="2" s="1"/>
  <c r="CP215" i="2"/>
  <c r="CD215" i="2"/>
  <c r="CM215" i="2"/>
  <c r="CA215" i="2"/>
  <c r="CC215" i="2"/>
  <c r="CN215" i="2"/>
  <c r="CB215" i="2"/>
  <c r="CO215" i="2"/>
  <c r="CP211" i="2"/>
  <c r="CD211" i="2"/>
  <c r="CM211" i="2"/>
  <c r="CA211" i="2"/>
  <c r="CC211" i="2"/>
  <c r="CB211" i="2"/>
  <c r="CN211" i="2"/>
  <c r="CO211" i="2"/>
  <c r="CA107" i="2"/>
  <c r="CB107" i="2"/>
  <c r="CM107" i="2"/>
  <c r="CN107" i="2"/>
  <c r="C106" i="2"/>
  <c r="A248" i="2"/>
  <c r="AS26" i="2"/>
  <c r="CP213" i="2"/>
  <c r="CD213" i="2"/>
  <c r="CM213" i="2"/>
  <c r="CA213" i="2"/>
  <c r="CC213" i="2"/>
  <c r="CN213" i="2"/>
  <c r="CB213" i="2"/>
  <c r="CO213" i="2"/>
  <c r="CA112" i="2"/>
  <c r="AP112" i="2" s="1"/>
  <c r="CM112" i="2"/>
  <c r="CA64" i="2"/>
  <c r="CB64" i="2"/>
  <c r="CM64" i="2"/>
  <c r="CN64" i="2"/>
  <c r="CA52" i="2"/>
  <c r="CB52" i="2"/>
  <c r="CM52" i="2"/>
  <c r="CN52" i="2"/>
  <c r="CA109" i="2"/>
  <c r="CB109" i="2"/>
  <c r="CM109" i="2"/>
  <c r="CN109" i="2"/>
  <c r="CA62" i="2"/>
  <c r="CB62" i="2"/>
  <c r="CM62" i="2"/>
  <c r="CN62" i="2"/>
  <c r="CA46" i="2"/>
  <c r="CB46" i="2"/>
  <c r="CM46" i="2"/>
  <c r="CN46" i="2"/>
  <c r="P212" i="2"/>
  <c r="AS21" i="2"/>
  <c r="AP108" i="2"/>
  <c r="CA56" i="2"/>
  <c r="CB56" i="2"/>
  <c r="CM56" i="2"/>
  <c r="CN56" i="2"/>
  <c r="CA44" i="2"/>
  <c r="CB44" i="2"/>
  <c r="CM44" i="2"/>
  <c r="CN44" i="2"/>
  <c r="AN195" i="2"/>
  <c r="AL129" i="2"/>
  <c r="CA54" i="2"/>
  <c r="CB54" i="2"/>
  <c r="CM54" i="2"/>
  <c r="CN54" i="2"/>
  <c r="AN196" i="2"/>
  <c r="P214" i="2"/>
  <c r="AL130" i="2"/>
  <c r="CA61" i="2"/>
  <c r="CN61" i="2"/>
  <c r="B67" i="2"/>
  <c r="A232" i="2" s="1"/>
  <c r="CB61" i="2"/>
  <c r="CM61" i="2"/>
  <c r="AO54" i="2" l="1"/>
  <c r="B248" i="2"/>
  <c r="P213" i="2"/>
  <c r="AP107" i="2"/>
  <c r="AO61" i="2"/>
  <c r="AO44" i="2"/>
  <c r="AO56" i="2"/>
  <c r="AO46" i="2"/>
  <c r="AO62" i="2"/>
  <c r="AP109" i="2"/>
  <c r="AO52" i="2"/>
  <c r="AO64" i="2"/>
  <c r="P211" i="2"/>
  <c r="P215" i="2"/>
  <c r="B232" i="8" l="1"/>
  <c r="D215" i="8"/>
  <c r="C215" i="8"/>
  <c r="B215" i="8" s="1"/>
  <c r="CM215" i="8" s="1"/>
  <c r="D214" i="8"/>
  <c r="C214" i="8"/>
  <c r="B214" i="8"/>
  <c r="D213" i="8"/>
  <c r="B213" i="8" s="1"/>
  <c r="CA213" i="8" s="1"/>
  <c r="C213" i="8"/>
  <c r="D212" i="8"/>
  <c r="C212" i="8"/>
  <c r="B212" i="8" s="1"/>
  <c r="D211" i="8"/>
  <c r="C211" i="8"/>
  <c r="B211" i="8" s="1"/>
  <c r="CM211" i="8" s="1"/>
  <c r="O210" i="8"/>
  <c r="N210" i="8"/>
  <c r="M210" i="8"/>
  <c r="L210" i="8"/>
  <c r="D210" i="8" s="1"/>
  <c r="K210" i="8"/>
  <c r="J210" i="8"/>
  <c r="I210" i="8"/>
  <c r="H210" i="8"/>
  <c r="G210" i="8"/>
  <c r="F210" i="8"/>
  <c r="E210" i="8"/>
  <c r="D205" i="8"/>
  <c r="C205" i="8"/>
  <c r="CN205" i="8" s="1"/>
  <c r="B200" i="8"/>
  <c r="B199" i="8"/>
  <c r="E196" i="8"/>
  <c r="D196" i="8"/>
  <c r="E195" i="8"/>
  <c r="D195" i="8"/>
  <c r="C195" i="8" s="1"/>
  <c r="CM195" i="8" s="1"/>
  <c r="D191" i="8"/>
  <c r="B191" i="8" s="1"/>
  <c r="C191" i="8"/>
  <c r="D190" i="8"/>
  <c r="C190" i="8"/>
  <c r="D189" i="8"/>
  <c r="C189" i="8"/>
  <c r="D188" i="8"/>
  <c r="C188" i="8"/>
  <c r="B188" i="8"/>
  <c r="C183" i="8"/>
  <c r="C182" i="8"/>
  <c r="C181" i="8"/>
  <c r="C180" i="8"/>
  <c r="C179" i="8"/>
  <c r="C178" i="8"/>
  <c r="C166" i="8"/>
  <c r="C165" i="8"/>
  <c r="B158" i="8"/>
  <c r="CA142" i="8"/>
  <c r="K142" i="8"/>
  <c r="C142" i="8"/>
  <c r="CM142" i="8" s="1"/>
  <c r="C141" i="8"/>
  <c r="CM141" i="8" s="1"/>
  <c r="E131" i="8"/>
  <c r="CD131" i="8" s="1"/>
  <c r="D131" i="8"/>
  <c r="C131" i="8" s="1"/>
  <c r="CQ131" i="8" s="1"/>
  <c r="E130" i="8"/>
  <c r="CD130" i="8" s="1"/>
  <c r="D130" i="8"/>
  <c r="C130" i="8" s="1"/>
  <c r="CQ130" i="8" s="1"/>
  <c r="E129" i="8"/>
  <c r="CD129" i="8" s="1"/>
  <c r="D129" i="8"/>
  <c r="C129" i="8" s="1"/>
  <c r="CQ129" i="8" s="1"/>
  <c r="E125" i="8"/>
  <c r="D125" i="8"/>
  <c r="E124" i="8"/>
  <c r="D124" i="8"/>
  <c r="C124" i="8" s="1"/>
  <c r="E123" i="8"/>
  <c r="D123" i="8"/>
  <c r="C123" i="8" s="1"/>
  <c r="E113" i="8"/>
  <c r="D113" i="8"/>
  <c r="E112" i="8"/>
  <c r="D112" i="8"/>
  <c r="C112" i="8"/>
  <c r="CM112" i="8" s="1"/>
  <c r="E111" i="8"/>
  <c r="D111" i="8"/>
  <c r="C111" i="8" s="1"/>
  <c r="E110" i="8"/>
  <c r="D110" i="8"/>
  <c r="C110" i="8" s="1"/>
  <c r="E109" i="8"/>
  <c r="D109" i="8"/>
  <c r="C109" i="8" s="1"/>
  <c r="CB109" i="8" s="1"/>
  <c r="E108" i="8"/>
  <c r="C108" i="8" s="1"/>
  <c r="CA108" i="8" s="1"/>
  <c r="D108" i="8"/>
  <c r="E107" i="8"/>
  <c r="E106" i="8" s="1"/>
  <c r="D107" i="8"/>
  <c r="C107" i="8" s="1"/>
  <c r="AO106" i="8"/>
  <c r="AN106" i="8"/>
  <c r="AM106" i="8"/>
  <c r="AL106" i="8"/>
  <c r="AK106" i="8"/>
  <c r="AJ106" i="8"/>
  <c r="AI106" i="8"/>
  <c r="AH106" i="8"/>
  <c r="AG106" i="8"/>
  <c r="AF106" i="8"/>
  <c r="AE106" i="8"/>
  <c r="AD106" i="8"/>
  <c r="AC106" i="8"/>
  <c r="AB106" i="8"/>
  <c r="AA106" i="8"/>
  <c r="Z106" i="8"/>
  <c r="Y106" i="8"/>
  <c r="X106" i="8"/>
  <c r="W106" i="8"/>
  <c r="V106" i="8"/>
  <c r="U106" i="8"/>
  <c r="T106" i="8"/>
  <c r="S106" i="8"/>
  <c r="R106" i="8"/>
  <c r="Q106" i="8"/>
  <c r="P106" i="8"/>
  <c r="O106" i="8"/>
  <c r="N106" i="8"/>
  <c r="M106" i="8"/>
  <c r="L106" i="8"/>
  <c r="K106" i="8"/>
  <c r="J106" i="8"/>
  <c r="I106" i="8"/>
  <c r="H106" i="8"/>
  <c r="G106" i="8"/>
  <c r="F106" i="8"/>
  <c r="E101" i="8"/>
  <c r="D101" i="8"/>
  <c r="C101" i="8"/>
  <c r="B100" i="8"/>
  <c r="B99" i="8"/>
  <c r="B98" i="8"/>
  <c r="B97" i="8"/>
  <c r="B96" i="8"/>
  <c r="B95" i="8"/>
  <c r="B94" i="8"/>
  <c r="B93" i="8"/>
  <c r="B92" i="8"/>
  <c r="B91" i="8"/>
  <c r="B90" i="8"/>
  <c r="B89" i="8"/>
  <c r="B88" i="8"/>
  <c r="B87" i="8"/>
  <c r="B86" i="8"/>
  <c r="B85" i="8"/>
  <c r="B84" i="8"/>
  <c r="B83" i="8"/>
  <c r="B82" i="8"/>
  <c r="B81" i="8"/>
  <c r="AL78" i="8"/>
  <c r="AK78" i="8"/>
  <c r="AJ78" i="8"/>
  <c r="AI78" i="8"/>
  <c r="AH78" i="8"/>
  <c r="AG78" i="8"/>
  <c r="AF78" i="8"/>
  <c r="AE78" i="8"/>
  <c r="AD78" i="8"/>
  <c r="AC78" i="8"/>
  <c r="AB78" i="8"/>
  <c r="AA78" i="8"/>
  <c r="Z78" i="8"/>
  <c r="Y78" i="8"/>
  <c r="X78" i="8"/>
  <c r="W78" i="8"/>
  <c r="V78" i="8"/>
  <c r="U78" i="8"/>
  <c r="T78" i="8"/>
  <c r="S78" i="8"/>
  <c r="R78" i="8"/>
  <c r="Q78" i="8"/>
  <c r="P78" i="8"/>
  <c r="O78" i="8"/>
  <c r="N78" i="8"/>
  <c r="M78" i="8"/>
  <c r="L78" i="8"/>
  <c r="K78" i="8"/>
  <c r="J78" i="8"/>
  <c r="I78" i="8"/>
  <c r="H78" i="8"/>
  <c r="G78" i="8"/>
  <c r="F78" i="8"/>
  <c r="E78" i="8"/>
  <c r="D77" i="8"/>
  <c r="B77" i="8" s="1"/>
  <c r="C77" i="8"/>
  <c r="D76" i="8"/>
  <c r="C76" i="8"/>
  <c r="D75" i="8"/>
  <c r="C75" i="8"/>
  <c r="B75" i="8" s="1"/>
  <c r="D74" i="8"/>
  <c r="C74" i="8"/>
  <c r="B74" i="8"/>
  <c r="D73" i="8"/>
  <c r="C73" i="8"/>
  <c r="B73" i="8" s="1"/>
  <c r="D72" i="8"/>
  <c r="C72" i="8"/>
  <c r="AN67" i="8"/>
  <c r="AM67" i="8"/>
  <c r="AL67" i="8"/>
  <c r="AK67" i="8"/>
  <c r="AJ67" i="8"/>
  <c r="AI67" i="8"/>
  <c r="AH67" i="8"/>
  <c r="AG67" i="8"/>
  <c r="AF67" i="8"/>
  <c r="AE67" i="8"/>
  <c r="AD67" i="8"/>
  <c r="AC67" i="8"/>
  <c r="AB67" i="8"/>
  <c r="AA67" i="8"/>
  <c r="Z67" i="8"/>
  <c r="Y67" i="8"/>
  <c r="X67" i="8"/>
  <c r="W67" i="8"/>
  <c r="V67" i="8"/>
  <c r="U67" i="8"/>
  <c r="T67" i="8"/>
  <c r="S67" i="8"/>
  <c r="R67" i="8"/>
  <c r="Q67" i="8"/>
  <c r="P67" i="8"/>
  <c r="O67" i="8"/>
  <c r="N67" i="8"/>
  <c r="M67" i="8"/>
  <c r="L67" i="8"/>
  <c r="K67" i="8"/>
  <c r="J67" i="8"/>
  <c r="I67" i="8"/>
  <c r="H67" i="8"/>
  <c r="G67" i="8"/>
  <c r="F67" i="8"/>
  <c r="E67" i="8"/>
  <c r="D66" i="8"/>
  <c r="C66" i="8"/>
  <c r="B66" i="8"/>
  <c r="D65" i="8"/>
  <c r="C65" i="8"/>
  <c r="B65" i="8" s="1"/>
  <c r="CN65" i="8" s="1"/>
  <c r="D64" i="8"/>
  <c r="C64" i="8"/>
  <c r="D63" i="8"/>
  <c r="D67" i="8" s="1"/>
  <c r="C63" i="8"/>
  <c r="B63" i="8" s="1"/>
  <c r="CA63" i="8" s="1"/>
  <c r="D62" i="8"/>
  <c r="C62" i="8"/>
  <c r="B62" i="8"/>
  <c r="D61" i="8"/>
  <c r="C61" i="8"/>
  <c r="B61" i="8" s="1"/>
  <c r="D56" i="8"/>
  <c r="C56" i="8"/>
  <c r="D55" i="8"/>
  <c r="C55" i="8"/>
  <c r="B55" i="8" s="1"/>
  <c r="D54" i="8"/>
  <c r="C54" i="8"/>
  <c r="B54" i="8"/>
  <c r="D53" i="8"/>
  <c r="C53" i="8"/>
  <c r="B53" i="8" s="1"/>
  <c r="CN53" i="8" s="1"/>
  <c r="D52" i="8"/>
  <c r="C52" i="8"/>
  <c r="D51" i="8"/>
  <c r="C51" i="8"/>
  <c r="B51" i="8"/>
  <c r="CA51" i="8" s="1"/>
  <c r="D46" i="8"/>
  <c r="C46" i="8"/>
  <c r="B46" i="8"/>
  <c r="D45" i="8"/>
  <c r="C45" i="8"/>
  <c r="B45" i="8" s="1"/>
  <c r="D44" i="8"/>
  <c r="C44" i="8"/>
  <c r="B44" i="8" s="1"/>
  <c r="D43" i="8"/>
  <c r="C43" i="8"/>
  <c r="B43" i="8" s="1"/>
  <c r="D42" i="8"/>
  <c r="C42" i="8"/>
  <c r="B42" i="8"/>
  <c r="D41" i="8"/>
  <c r="C41" i="8"/>
  <c r="B41" i="8" s="1"/>
  <c r="CN41" i="8" s="1"/>
  <c r="D36" i="8"/>
  <c r="C36" i="8"/>
  <c r="D35" i="8"/>
  <c r="C35" i="8"/>
  <c r="B35" i="8"/>
  <c r="CM35" i="8" s="1"/>
  <c r="D34" i="8"/>
  <c r="C34" i="8"/>
  <c r="D33" i="8"/>
  <c r="C33" i="8"/>
  <c r="B33" i="8" s="1"/>
  <c r="D32" i="8"/>
  <c r="C32" i="8"/>
  <c r="D31" i="8"/>
  <c r="C31" i="8"/>
  <c r="B31" i="8" s="1"/>
  <c r="CM31" i="8" s="1"/>
  <c r="D26" i="8"/>
  <c r="C26" i="8"/>
  <c r="D25" i="8"/>
  <c r="C25" i="8"/>
  <c r="CR24" i="8"/>
  <c r="CB24" i="8"/>
  <c r="D24" i="8"/>
  <c r="C24" i="8"/>
  <c r="B24" i="8" s="1"/>
  <c r="CE24" i="8" s="1"/>
  <c r="D23" i="8"/>
  <c r="C23" i="8"/>
  <c r="D22" i="8"/>
  <c r="C22" i="8"/>
  <c r="B22" i="8" s="1"/>
  <c r="D21" i="8"/>
  <c r="C21" i="8"/>
  <c r="B21" i="8"/>
  <c r="CN21" i="8" s="1"/>
  <c r="D20" i="8"/>
  <c r="B20" i="8" s="1"/>
  <c r="C20" i="8"/>
  <c r="D15" i="8"/>
  <c r="C15" i="8"/>
  <c r="D14" i="8"/>
  <c r="C14" i="8"/>
  <c r="B14" i="8" s="1"/>
  <c r="CM14" i="8" s="1"/>
  <c r="D13" i="8"/>
  <c r="C13" i="8"/>
  <c r="D12" i="8"/>
  <c r="C12" i="8"/>
  <c r="B12" i="8"/>
  <c r="CM12" i="8" s="1"/>
  <c r="A5" i="8"/>
  <c r="A4" i="8"/>
  <c r="A3" i="8"/>
  <c r="A2" i="8"/>
  <c r="CO22" i="8" l="1"/>
  <c r="CF22" i="8"/>
  <c r="CE22" i="8"/>
  <c r="CA123" i="8"/>
  <c r="CM123" i="8"/>
  <c r="CM124" i="8"/>
  <c r="CA124" i="8"/>
  <c r="CN20" i="8"/>
  <c r="CR20" i="8"/>
  <c r="CE20" i="8"/>
  <c r="CD20" i="8"/>
  <c r="CA141" i="8"/>
  <c r="K141" i="8" s="1"/>
  <c r="B64" i="8"/>
  <c r="CD12" i="8"/>
  <c r="D78" i="8"/>
  <c r="CC129" i="8"/>
  <c r="CE12" i="8"/>
  <c r="B56" i="8"/>
  <c r="CM56" i="8" s="1"/>
  <c r="CC130" i="8"/>
  <c r="B23" i="8"/>
  <c r="CQ23" i="8" s="1"/>
  <c r="CA35" i="8"/>
  <c r="AO35" i="8" s="1"/>
  <c r="CA112" i="8"/>
  <c r="AP112" i="8" s="1"/>
  <c r="CC131" i="8"/>
  <c r="CQ12" i="8"/>
  <c r="CR12" i="8"/>
  <c r="C210" i="8"/>
  <c r="B210" i="8" s="1"/>
  <c r="B15" i="8"/>
  <c r="CA15" i="8" s="1"/>
  <c r="AT15" i="8" s="1"/>
  <c r="B52" i="8"/>
  <c r="CM52" i="8" s="1"/>
  <c r="C67" i="8"/>
  <c r="B190" i="8"/>
  <c r="CM55" i="8"/>
  <c r="CN55" i="8"/>
  <c r="CB55" i="8"/>
  <c r="CA55" i="8"/>
  <c r="AO55" i="8" s="1"/>
  <c r="CM43" i="8"/>
  <c r="CN43" i="8"/>
  <c r="CB43" i="8"/>
  <c r="CA43" i="8"/>
  <c r="AO43" i="8" s="1"/>
  <c r="CM44" i="8"/>
  <c r="CA44" i="8"/>
  <c r="AO44" i="8" s="1"/>
  <c r="CM45" i="8"/>
  <c r="CB45" i="8"/>
  <c r="CA45" i="8"/>
  <c r="CM46" i="8"/>
  <c r="CN46" i="8"/>
  <c r="CB46" i="8"/>
  <c r="CA46" i="8"/>
  <c r="CM61" i="8"/>
  <c r="CB61" i="8"/>
  <c r="CA61" i="8"/>
  <c r="AO61" i="8" s="1"/>
  <c r="CM62" i="8"/>
  <c r="CN62" i="8"/>
  <c r="CB62" i="8"/>
  <c r="CA62" i="8"/>
  <c r="AO62" i="8" s="1"/>
  <c r="CP214" i="8"/>
  <c r="CD214" i="8"/>
  <c r="CO214" i="8"/>
  <c r="CC214" i="8"/>
  <c r="CA214" i="8"/>
  <c r="CN214" i="8"/>
  <c r="CM214" i="8"/>
  <c r="CQ21" i="8"/>
  <c r="CM21" i="8"/>
  <c r="CC21" i="8"/>
  <c r="CP21" i="8"/>
  <c r="CF21" i="8"/>
  <c r="CB21" i="8"/>
  <c r="CO21" i="8"/>
  <c r="CM51" i="8"/>
  <c r="CN51" i="8"/>
  <c r="CB51" i="8"/>
  <c r="CM63" i="8"/>
  <c r="CN63" i="8"/>
  <c r="CB63" i="8"/>
  <c r="AO63" i="8" s="1"/>
  <c r="CP212" i="8"/>
  <c r="CD212" i="8"/>
  <c r="CO212" i="8"/>
  <c r="CC212" i="8"/>
  <c r="CM212" i="8"/>
  <c r="CB212" i="8"/>
  <c r="CA212" i="8"/>
  <c r="B13" i="8"/>
  <c r="CM15" i="8"/>
  <c r="CD21" i="8"/>
  <c r="CR21" i="8"/>
  <c r="CM41" i="8"/>
  <c r="CB41" i="8"/>
  <c r="CA41" i="8"/>
  <c r="CM42" i="8"/>
  <c r="CN42" i="8"/>
  <c r="CB42" i="8"/>
  <c r="CA42" i="8"/>
  <c r="AO42" i="8" s="1"/>
  <c r="CB44" i="8"/>
  <c r="CA52" i="8"/>
  <c r="CM53" i="8"/>
  <c r="CB53" i="8"/>
  <c r="CA53" i="8"/>
  <c r="CM54" i="8"/>
  <c r="CN54" i="8"/>
  <c r="CB54" i="8"/>
  <c r="CA54" i="8"/>
  <c r="CM64" i="8"/>
  <c r="CA64" i="8"/>
  <c r="CM65" i="8"/>
  <c r="CB65" i="8"/>
  <c r="CA65" i="8"/>
  <c r="B101" i="8"/>
  <c r="CM107" i="8"/>
  <c r="CN107" i="8"/>
  <c r="CA107" i="8"/>
  <c r="AP107" i="8" s="1"/>
  <c r="CB107" i="8"/>
  <c r="CM108" i="8"/>
  <c r="CN108" i="8"/>
  <c r="CB108" i="8"/>
  <c r="AP108" i="8" s="1"/>
  <c r="CM109" i="8"/>
  <c r="CA109" i="8"/>
  <c r="AP109" i="8" s="1"/>
  <c r="CN109" i="8"/>
  <c r="CP211" i="8"/>
  <c r="CD211" i="8"/>
  <c r="CO211" i="8"/>
  <c r="CC211" i="8"/>
  <c r="CB211" i="8"/>
  <c r="CA211" i="8"/>
  <c r="CN211" i="8"/>
  <c r="CA31" i="8"/>
  <c r="CB31" i="8"/>
  <c r="CM33" i="8"/>
  <c r="CA33" i="8"/>
  <c r="AO33" i="8" s="1"/>
  <c r="AO51" i="8"/>
  <c r="CP215" i="8"/>
  <c r="CD215" i="8"/>
  <c r="CO215" i="8"/>
  <c r="CC215" i="8"/>
  <c r="CB215" i="8"/>
  <c r="CA215" i="8"/>
  <c r="P215" i="8" s="1"/>
  <c r="CN215" i="8"/>
  <c r="CA21" i="8"/>
  <c r="B67" i="8"/>
  <c r="CM110" i="8"/>
  <c r="CA110" i="8"/>
  <c r="AP110" i="8" s="1"/>
  <c r="CP12" i="8"/>
  <c r="CG12" i="8"/>
  <c r="CC12" i="8"/>
  <c r="CS12" i="8"/>
  <c r="CO12" i="8"/>
  <c r="CF12" i="8"/>
  <c r="CB12" i="8"/>
  <c r="CA12" i="8"/>
  <c r="CN12" i="8"/>
  <c r="CA14" i="8"/>
  <c r="AT14" i="8" s="1"/>
  <c r="CQ20" i="8"/>
  <c r="CM20" i="8"/>
  <c r="CC20" i="8"/>
  <c r="CP20" i="8"/>
  <c r="CF20" i="8"/>
  <c r="CB20" i="8"/>
  <c r="CA20" i="8"/>
  <c r="AS20" i="8" s="1"/>
  <c r="CO20" i="8"/>
  <c r="CE21" i="8"/>
  <c r="CN22" i="8"/>
  <c r="CC22" i="8"/>
  <c r="CR22" i="8"/>
  <c r="CM22" i="8"/>
  <c r="CB22" i="8"/>
  <c r="CA22" i="8"/>
  <c r="CQ22" i="8"/>
  <c r="CM24" i="8"/>
  <c r="CA24" i="8"/>
  <c r="CN24" i="8"/>
  <c r="CF24" i="8"/>
  <c r="CQ24" i="8"/>
  <c r="CN31" i="8"/>
  <c r="B34" i="8"/>
  <c r="CN44" i="8"/>
  <c r="CN45" i="8"/>
  <c r="CN61" i="8"/>
  <c r="C78" i="8"/>
  <c r="CA111" i="8"/>
  <c r="AP111" i="8" s="1"/>
  <c r="CM111" i="8"/>
  <c r="CO195" i="8"/>
  <c r="CD195" i="8"/>
  <c r="CN195" i="8"/>
  <c r="CC195" i="8"/>
  <c r="CE195" i="8"/>
  <c r="CQ195" i="8"/>
  <c r="CB195" i="8"/>
  <c r="CP195" i="8"/>
  <c r="CA195" i="8"/>
  <c r="CN212" i="8"/>
  <c r="CB214" i="8"/>
  <c r="CO129" i="8"/>
  <c r="CE129" i="8"/>
  <c r="CA129" i="8"/>
  <c r="CR129" i="8"/>
  <c r="CN129" i="8"/>
  <c r="CF129" i="8"/>
  <c r="CO130" i="8"/>
  <c r="CE130" i="8"/>
  <c r="CA130" i="8"/>
  <c r="CR130" i="8"/>
  <c r="CN130" i="8"/>
  <c r="CF130" i="8"/>
  <c r="CO131" i="8"/>
  <c r="CE131" i="8"/>
  <c r="CA131" i="8"/>
  <c r="CR131" i="8"/>
  <c r="CN131" i="8"/>
  <c r="CF131" i="8"/>
  <c r="CM205" i="8"/>
  <c r="CA205" i="8"/>
  <c r="CP213" i="8"/>
  <c r="CD213" i="8"/>
  <c r="CO213" i="8"/>
  <c r="CC213" i="8"/>
  <c r="CB213" i="8"/>
  <c r="B25" i="8"/>
  <c r="B32" i="8"/>
  <c r="B36" i="8"/>
  <c r="B76" i="8"/>
  <c r="D106" i="8"/>
  <c r="C113" i="8"/>
  <c r="C106" i="8" s="1"/>
  <c r="C125" i="8"/>
  <c r="CM129" i="8"/>
  <c r="CM130" i="8"/>
  <c r="CM131" i="8"/>
  <c r="CM213" i="8"/>
  <c r="B26" i="8"/>
  <c r="B72" i="8"/>
  <c r="CB129" i="8"/>
  <c r="CP129" i="8"/>
  <c r="CB130" i="8"/>
  <c r="CP130" i="8"/>
  <c r="CB131" i="8"/>
  <c r="CP131" i="8"/>
  <c r="B189" i="8"/>
  <c r="C196" i="8"/>
  <c r="CN213" i="8"/>
  <c r="B205" i="8"/>
  <c r="CB205" i="8"/>
  <c r="CB56" i="8" l="1"/>
  <c r="CE23" i="8"/>
  <c r="CR23" i="8"/>
  <c r="P213" i="8"/>
  <c r="CN64" i="8"/>
  <c r="CB64" i="8"/>
  <c r="CN23" i="8"/>
  <c r="AS24" i="8"/>
  <c r="CC23" i="8"/>
  <c r="CP23" i="8"/>
  <c r="AO64" i="8"/>
  <c r="CA56" i="8"/>
  <c r="AO56" i="8" s="1"/>
  <c r="CN52" i="8"/>
  <c r="CB52" i="8"/>
  <c r="AO52" i="8" s="1"/>
  <c r="CA23" i="8"/>
  <c r="CB23" i="8"/>
  <c r="CN56" i="8"/>
  <c r="CM23" i="8"/>
  <c r="AS22" i="8"/>
  <c r="CF23" i="8"/>
  <c r="CO23" i="8"/>
  <c r="CD23" i="8"/>
  <c r="AO31" i="8"/>
  <c r="AO65" i="8"/>
  <c r="AO41" i="8"/>
  <c r="CC205" i="8"/>
  <c r="CP205" i="8"/>
  <c r="CO205" i="8"/>
  <c r="CD205" i="8"/>
  <c r="CM125" i="8"/>
  <c r="CA125" i="8"/>
  <c r="CA36" i="8"/>
  <c r="AO36" i="8" s="1"/>
  <c r="CM36" i="8"/>
  <c r="CR13" i="8"/>
  <c r="CN13" i="8"/>
  <c r="CE13" i="8"/>
  <c r="CA13" i="8"/>
  <c r="CQ13" i="8"/>
  <c r="CM13" i="8"/>
  <c r="B248" i="8" s="1"/>
  <c r="CD13" i="8"/>
  <c r="CG13" i="8"/>
  <c r="CS13" i="8"/>
  <c r="CF13" i="8"/>
  <c r="CP13" i="8"/>
  <c r="CC13" i="8"/>
  <c r="CO13" i="8"/>
  <c r="CB13" i="8"/>
  <c r="CA32" i="8"/>
  <c r="AO32" i="8" s="1"/>
  <c r="CM32" i="8"/>
  <c r="AL129" i="8"/>
  <c r="P212" i="8"/>
  <c r="CQ196" i="8"/>
  <c r="CM196" i="8"/>
  <c r="CB196" i="8"/>
  <c r="CP196" i="8"/>
  <c r="CE196" i="8"/>
  <c r="CA196" i="8"/>
  <c r="CD196" i="8"/>
  <c r="CC196" i="8"/>
  <c r="CO196" i="8"/>
  <c r="CN196" i="8"/>
  <c r="B78" i="8"/>
  <c r="CM25" i="8"/>
  <c r="CA25" i="8"/>
  <c r="CF25" i="8"/>
  <c r="CR25" i="8"/>
  <c r="CE25" i="8"/>
  <c r="CQ25" i="8"/>
  <c r="CN25" i="8"/>
  <c r="CB25" i="8"/>
  <c r="A232" i="8"/>
  <c r="A248" i="8"/>
  <c r="P211" i="8"/>
  <c r="AO54" i="8"/>
  <c r="AO53" i="8"/>
  <c r="AO46" i="8"/>
  <c r="AO45" i="8"/>
  <c r="AS23" i="8"/>
  <c r="AO205" i="8"/>
  <c r="P214" i="8"/>
  <c r="CM113" i="8"/>
  <c r="CA113" i="8"/>
  <c r="AP113" i="8" s="1"/>
  <c r="AL131" i="8"/>
  <c r="AT12" i="8"/>
  <c r="CM26" i="8"/>
  <c r="CA26" i="8"/>
  <c r="CR26" i="8"/>
  <c r="CE26" i="8"/>
  <c r="CQ26" i="8"/>
  <c r="CB26" i="8"/>
  <c r="CN26" i="8"/>
  <c r="CF26" i="8"/>
  <c r="AL130" i="8"/>
  <c r="AN195" i="8"/>
  <c r="CA34" i="8"/>
  <c r="AO34" i="8" s="1"/>
  <c r="CM34" i="8"/>
  <c r="AS21" i="8"/>
  <c r="AS25" i="8" l="1"/>
  <c r="AS26" i="8"/>
  <c r="AN196" i="8"/>
  <c r="AT13" i="8"/>
  <c r="O215" i="1" l="1"/>
  <c r="N215" i="1"/>
  <c r="M215" i="1"/>
  <c r="L215" i="1"/>
  <c r="K215" i="1"/>
  <c r="J215" i="1"/>
  <c r="I215" i="1"/>
  <c r="H215" i="1"/>
  <c r="G215" i="1"/>
  <c r="F215" i="1"/>
  <c r="E215" i="1"/>
  <c r="O214" i="1"/>
  <c r="N214" i="1"/>
  <c r="M214" i="1"/>
  <c r="L214" i="1"/>
  <c r="K214" i="1"/>
  <c r="J214" i="1"/>
  <c r="I214" i="1"/>
  <c r="H214" i="1"/>
  <c r="G214" i="1"/>
  <c r="F214" i="1"/>
  <c r="E214" i="1"/>
  <c r="O213" i="1"/>
  <c r="N213" i="1"/>
  <c r="M213" i="1"/>
  <c r="L213" i="1"/>
  <c r="K213" i="1"/>
  <c r="J213" i="1"/>
  <c r="I213" i="1"/>
  <c r="H213" i="1"/>
  <c r="G213" i="1"/>
  <c r="F213" i="1"/>
  <c r="E213" i="1"/>
  <c r="O212" i="1"/>
  <c r="N212" i="1"/>
  <c r="M212" i="1"/>
  <c r="L212" i="1"/>
  <c r="K212" i="1"/>
  <c r="J212" i="1"/>
  <c r="I212" i="1"/>
  <c r="H212" i="1"/>
  <c r="G212" i="1"/>
  <c r="F212" i="1"/>
  <c r="E212" i="1"/>
  <c r="O211" i="1"/>
  <c r="N211" i="1"/>
  <c r="M211" i="1"/>
  <c r="L211" i="1"/>
  <c r="K211" i="1"/>
  <c r="J211" i="1"/>
  <c r="I211" i="1"/>
  <c r="H211" i="1"/>
  <c r="G211" i="1"/>
  <c r="F211" i="1"/>
  <c r="E211" i="1"/>
  <c r="AN205" i="1"/>
  <c r="AM205" i="1"/>
  <c r="AL205" i="1"/>
  <c r="AK205" i="1"/>
  <c r="AJ205" i="1"/>
  <c r="AI205" i="1"/>
  <c r="AH205" i="1"/>
  <c r="AG205" i="1"/>
  <c r="AF205" i="1"/>
  <c r="AE205" i="1"/>
  <c r="AD205" i="1"/>
  <c r="AC205" i="1"/>
  <c r="AB205" i="1"/>
  <c r="AA205" i="1"/>
  <c r="Z205" i="1"/>
  <c r="Y205" i="1"/>
  <c r="X205" i="1"/>
  <c r="W205" i="1"/>
  <c r="V205" i="1"/>
  <c r="U205" i="1"/>
  <c r="T205" i="1"/>
  <c r="S205" i="1"/>
  <c r="R205" i="1"/>
  <c r="Q205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0" i="1"/>
  <c r="C200" i="1"/>
  <c r="B200" i="1" s="1"/>
  <c r="D199" i="1"/>
  <c r="C199" i="1"/>
  <c r="AM196" i="1"/>
  <c r="AL196" i="1"/>
  <c r="AK196" i="1"/>
  <c r="AJ196" i="1"/>
  <c r="AI196" i="1"/>
  <c r="AH196" i="1"/>
  <c r="AG196" i="1"/>
  <c r="AF196" i="1"/>
  <c r="AE196" i="1"/>
  <c r="AD196" i="1"/>
  <c r="AC196" i="1"/>
  <c r="AB196" i="1"/>
  <c r="AA196" i="1"/>
  <c r="Z196" i="1"/>
  <c r="Y196" i="1"/>
  <c r="X196" i="1"/>
  <c r="W196" i="1"/>
  <c r="V196" i="1"/>
  <c r="U196" i="1"/>
  <c r="T196" i="1"/>
  <c r="S196" i="1"/>
  <c r="R196" i="1"/>
  <c r="Q196" i="1"/>
  <c r="P196" i="1"/>
  <c r="O196" i="1"/>
  <c r="N196" i="1"/>
  <c r="M196" i="1"/>
  <c r="L196" i="1"/>
  <c r="K196" i="1"/>
  <c r="J196" i="1"/>
  <c r="I196" i="1"/>
  <c r="H196" i="1"/>
  <c r="G196" i="1"/>
  <c r="F196" i="1"/>
  <c r="AM195" i="1"/>
  <c r="AL195" i="1"/>
  <c r="AK195" i="1"/>
  <c r="AJ195" i="1"/>
  <c r="AI195" i="1"/>
  <c r="AH195" i="1"/>
  <c r="AG195" i="1"/>
  <c r="AF195" i="1"/>
  <c r="AE195" i="1"/>
  <c r="AD195" i="1"/>
  <c r="AC195" i="1"/>
  <c r="AB195" i="1"/>
  <c r="AA195" i="1"/>
  <c r="Z195" i="1"/>
  <c r="Y195" i="1"/>
  <c r="X195" i="1"/>
  <c r="W195" i="1"/>
  <c r="V195" i="1"/>
  <c r="U195" i="1"/>
  <c r="T195" i="1"/>
  <c r="S195" i="1"/>
  <c r="R195" i="1"/>
  <c r="Q195" i="1"/>
  <c r="P195" i="1"/>
  <c r="O195" i="1"/>
  <c r="N195" i="1"/>
  <c r="M195" i="1"/>
  <c r="L195" i="1"/>
  <c r="K195" i="1"/>
  <c r="J195" i="1"/>
  <c r="I195" i="1"/>
  <c r="H195" i="1"/>
  <c r="G195" i="1"/>
  <c r="F195" i="1"/>
  <c r="H183" i="1"/>
  <c r="G183" i="1"/>
  <c r="F183" i="1"/>
  <c r="E183" i="1"/>
  <c r="D183" i="1"/>
  <c r="H182" i="1"/>
  <c r="G182" i="1"/>
  <c r="F182" i="1"/>
  <c r="E182" i="1"/>
  <c r="D182" i="1"/>
  <c r="H181" i="1"/>
  <c r="G181" i="1"/>
  <c r="F181" i="1"/>
  <c r="E181" i="1"/>
  <c r="D181" i="1"/>
  <c r="H180" i="1"/>
  <c r="G180" i="1"/>
  <c r="F180" i="1"/>
  <c r="E180" i="1"/>
  <c r="D180" i="1"/>
  <c r="H179" i="1"/>
  <c r="G179" i="1"/>
  <c r="F179" i="1"/>
  <c r="E179" i="1"/>
  <c r="D179" i="1"/>
  <c r="H178" i="1"/>
  <c r="G178" i="1"/>
  <c r="F178" i="1"/>
  <c r="E178" i="1"/>
  <c r="D178" i="1"/>
  <c r="C166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J142" i="1"/>
  <c r="I142" i="1"/>
  <c r="H142" i="1"/>
  <c r="G142" i="1"/>
  <c r="F142" i="1"/>
  <c r="E142" i="1"/>
  <c r="D142" i="1"/>
  <c r="J141" i="1"/>
  <c r="I141" i="1"/>
  <c r="H141" i="1"/>
  <c r="G141" i="1"/>
  <c r="F141" i="1"/>
  <c r="E141" i="1"/>
  <c r="D141" i="1"/>
  <c r="G137" i="1"/>
  <c r="F137" i="1"/>
  <c r="E137" i="1"/>
  <c r="D137" i="1"/>
  <c r="C137" i="1"/>
  <c r="B137" i="1"/>
  <c r="G136" i="1"/>
  <c r="F136" i="1"/>
  <c r="E136" i="1"/>
  <c r="D136" i="1"/>
  <c r="C136" i="1"/>
  <c r="B136" i="1"/>
  <c r="G135" i="1"/>
  <c r="F135" i="1"/>
  <c r="E135" i="1"/>
  <c r="D135" i="1"/>
  <c r="C135" i="1"/>
  <c r="B135" i="1"/>
  <c r="AK131" i="1"/>
  <c r="AJ131" i="1"/>
  <c r="AI131" i="1"/>
  <c r="AH131" i="1"/>
  <c r="AG131" i="1"/>
  <c r="AF131" i="1"/>
  <c r="AE131" i="1"/>
  <c r="AD131" i="1"/>
  <c r="AC131" i="1"/>
  <c r="AB131" i="1"/>
  <c r="AA131" i="1"/>
  <c r="Z131" i="1"/>
  <c r="Y131" i="1"/>
  <c r="X131" i="1"/>
  <c r="W131" i="1"/>
  <c r="V131" i="1"/>
  <c r="U131" i="1"/>
  <c r="T131" i="1"/>
  <c r="S131" i="1"/>
  <c r="R131" i="1"/>
  <c r="Q131" i="1"/>
  <c r="P131" i="1"/>
  <c r="O131" i="1"/>
  <c r="N131" i="1"/>
  <c r="M131" i="1"/>
  <c r="L131" i="1"/>
  <c r="K131" i="1"/>
  <c r="J131" i="1"/>
  <c r="I131" i="1"/>
  <c r="H131" i="1"/>
  <c r="G131" i="1"/>
  <c r="F131" i="1"/>
  <c r="AK130" i="1"/>
  <c r="AJ130" i="1"/>
  <c r="AI130" i="1"/>
  <c r="AH130" i="1"/>
  <c r="AG130" i="1"/>
  <c r="AF130" i="1"/>
  <c r="AE130" i="1"/>
  <c r="AD130" i="1"/>
  <c r="AC130" i="1"/>
  <c r="AB130" i="1"/>
  <c r="AA130" i="1"/>
  <c r="Z130" i="1"/>
  <c r="Y130" i="1"/>
  <c r="X130" i="1"/>
  <c r="W130" i="1"/>
  <c r="V130" i="1"/>
  <c r="U130" i="1"/>
  <c r="T130" i="1"/>
  <c r="S130" i="1"/>
  <c r="R130" i="1"/>
  <c r="Q130" i="1"/>
  <c r="P130" i="1"/>
  <c r="O130" i="1"/>
  <c r="N130" i="1"/>
  <c r="M130" i="1"/>
  <c r="L130" i="1"/>
  <c r="K130" i="1"/>
  <c r="J130" i="1"/>
  <c r="I130" i="1"/>
  <c r="H130" i="1"/>
  <c r="G130" i="1"/>
  <c r="F130" i="1"/>
  <c r="AK129" i="1"/>
  <c r="AJ129" i="1"/>
  <c r="AI129" i="1"/>
  <c r="AH129" i="1"/>
  <c r="AG129" i="1"/>
  <c r="AF129" i="1"/>
  <c r="AE129" i="1"/>
  <c r="AD129" i="1"/>
  <c r="AC129" i="1"/>
  <c r="AB129" i="1"/>
  <c r="AA129" i="1"/>
  <c r="Z129" i="1"/>
  <c r="Y129" i="1"/>
  <c r="X129" i="1"/>
  <c r="W129" i="1"/>
  <c r="V129" i="1"/>
  <c r="U129" i="1"/>
  <c r="T129" i="1"/>
  <c r="S129" i="1"/>
  <c r="R129" i="1"/>
  <c r="Q129" i="1"/>
  <c r="P129" i="1"/>
  <c r="O129" i="1"/>
  <c r="N129" i="1"/>
  <c r="M129" i="1"/>
  <c r="L129" i="1"/>
  <c r="K129" i="1"/>
  <c r="J129" i="1"/>
  <c r="I129" i="1"/>
  <c r="H129" i="1"/>
  <c r="G129" i="1"/>
  <c r="F129" i="1"/>
  <c r="AN125" i="1"/>
  <c r="AM125" i="1"/>
  <c r="AL125" i="1"/>
  <c r="AK125" i="1"/>
  <c r="AJ125" i="1"/>
  <c r="AI125" i="1"/>
  <c r="AH125" i="1"/>
  <c r="AG125" i="1"/>
  <c r="AF125" i="1"/>
  <c r="AE125" i="1"/>
  <c r="AD125" i="1"/>
  <c r="AC125" i="1"/>
  <c r="AB125" i="1"/>
  <c r="AA125" i="1"/>
  <c r="Z125" i="1"/>
  <c r="Y125" i="1"/>
  <c r="X125" i="1"/>
  <c r="W125" i="1"/>
  <c r="V125" i="1"/>
  <c r="U125" i="1"/>
  <c r="T125" i="1"/>
  <c r="S125" i="1"/>
  <c r="R125" i="1"/>
  <c r="Q125" i="1"/>
  <c r="P125" i="1"/>
  <c r="O125" i="1"/>
  <c r="N125" i="1"/>
  <c r="M125" i="1"/>
  <c r="L125" i="1"/>
  <c r="K125" i="1"/>
  <c r="J125" i="1"/>
  <c r="I125" i="1"/>
  <c r="H125" i="1"/>
  <c r="G125" i="1"/>
  <c r="F125" i="1"/>
  <c r="AN124" i="1"/>
  <c r="AM124" i="1"/>
  <c r="AL124" i="1"/>
  <c r="AK124" i="1"/>
  <c r="AJ124" i="1"/>
  <c r="AI124" i="1"/>
  <c r="AH124" i="1"/>
  <c r="AG124" i="1"/>
  <c r="AF124" i="1"/>
  <c r="AE124" i="1"/>
  <c r="AD124" i="1"/>
  <c r="AC124" i="1"/>
  <c r="AB124" i="1"/>
  <c r="AA124" i="1"/>
  <c r="Z124" i="1"/>
  <c r="Y124" i="1"/>
  <c r="X124" i="1"/>
  <c r="W124" i="1"/>
  <c r="V124" i="1"/>
  <c r="U124" i="1"/>
  <c r="T124" i="1"/>
  <c r="S124" i="1"/>
  <c r="R124" i="1"/>
  <c r="Q124" i="1"/>
  <c r="P124" i="1"/>
  <c r="O124" i="1"/>
  <c r="N124" i="1"/>
  <c r="M124" i="1"/>
  <c r="L124" i="1"/>
  <c r="K124" i="1"/>
  <c r="J124" i="1"/>
  <c r="I124" i="1"/>
  <c r="H124" i="1"/>
  <c r="G124" i="1"/>
  <c r="F124" i="1"/>
  <c r="AN123" i="1"/>
  <c r="AM123" i="1"/>
  <c r="AL123" i="1"/>
  <c r="AK123" i="1"/>
  <c r="AJ123" i="1"/>
  <c r="AI123" i="1"/>
  <c r="AH123" i="1"/>
  <c r="AG123" i="1"/>
  <c r="AF123" i="1"/>
  <c r="AE123" i="1"/>
  <c r="AD123" i="1"/>
  <c r="AC123" i="1"/>
  <c r="AB123" i="1"/>
  <c r="AA123" i="1"/>
  <c r="Z123" i="1"/>
  <c r="Y123" i="1"/>
  <c r="X123" i="1"/>
  <c r="W123" i="1"/>
  <c r="V123" i="1"/>
  <c r="U123" i="1"/>
  <c r="T123" i="1"/>
  <c r="S123" i="1"/>
  <c r="R123" i="1"/>
  <c r="Q123" i="1"/>
  <c r="P123" i="1"/>
  <c r="O123" i="1"/>
  <c r="N123" i="1"/>
  <c r="M123" i="1"/>
  <c r="L123" i="1"/>
  <c r="K123" i="1"/>
  <c r="J123" i="1"/>
  <c r="I123" i="1"/>
  <c r="H123" i="1"/>
  <c r="G123" i="1"/>
  <c r="F123" i="1"/>
  <c r="AO113" i="1"/>
  <c r="AN113" i="1"/>
  <c r="AM113" i="1"/>
  <c r="AL113" i="1"/>
  <c r="AK113" i="1"/>
  <c r="AJ113" i="1"/>
  <c r="AI113" i="1"/>
  <c r="AH113" i="1"/>
  <c r="AG113" i="1"/>
  <c r="AF113" i="1"/>
  <c r="AE113" i="1"/>
  <c r="AD113" i="1"/>
  <c r="AC113" i="1"/>
  <c r="AB113" i="1"/>
  <c r="AA113" i="1"/>
  <c r="Z113" i="1"/>
  <c r="Y113" i="1"/>
  <c r="X113" i="1"/>
  <c r="W113" i="1"/>
  <c r="V113" i="1"/>
  <c r="U113" i="1"/>
  <c r="T113" i="1"/>
  <c r="S113" i="1"/>
  <c r="R113" i="1"/>
  <c r="Q113" i="1"/>
  <c r="P113" i="1"/>
  <c r="O113" i="1"/>
  <c r="N113" i="1"/>
  <c r="M113" i="1"/>
  <c r="L113" i="1"/>
  <c r="K113" i="1"/>
  <c r="J113" i="1"/>
  <c r="I113" i="1"/>
  <c r="H113" i="1"/>
  <c r="G113" i="1"/>
  <c r="F113" i="1"/>
  <c r="AO112" i="1"/>
  <c r="AN112" i="1"/>
  <c r="AM112" i="1"/>
  <c r="AL112" i="1"/>
  <c r="AK112" i="1"/>
  <c r="AJ112" i="1"/>
  <c r="AI112" i="1"/>
  <c r="AH112" i="1"/>
  <c r="AG112" i="1"/>
  <c r="AF112" i="1"/>
  <c r="AE112" i="1"/>
  <c r="AD112" i="1"/>
  <c r="AC112" i="1"/>
  <c r="AB112" i="1"/>
  <c r="AA112" i="1"/>
  <c r="Z112" i="1"/>
  <c r="Y112" i="1"/>
  <c r="X112" i="1"/>
  <c r="W112" i="1"/>
  <c r="V112" i="1"/>
  <c r="U112" i="1"/>
  <c r="T112" i="1"/>
  <c r="S112" i="1"/>
  <c r="R112" i="1"/>
  <c r="Q112" i="1"/>
  <c r="P112" i="1"/>
  <c r="O112" i="1"/>
  <c r="N112" i="1"/>
  <c r="M112" i="1"/>
  <c r="L112" i="1"/>
  <c r="K112" i="1"/>
  <c r="J112" i="1"/>
  <c r="I112" i="1"/>
  <c r="H112" i="1"/>
  <c r="G112" i="1"/>
  <c r="F112" i="1"/>
  <c r="AO111" i="1"/>
  <c r="AN111" i="1"/>
  <c r="AM111" i="1"/>
  <c r="AL111" i="1"/>
  <c r="AK111" i="1"/>
  <c r="AJ111" i="1"/>
  <c r="AI111" i="1"/>
  <c r="AH111" i="1"/>
  <c r="AG111" i="1"/>
  <c r="AF111" i="1"/>
  <c r="AE111" i="1"/>
  <c r="AD111" i="1"/>
  <c r="AC111" i="1"/>
  <c r="AB111" i="1"/>
  <c r="AA111" i="1"/>
  <c r="Z111" i="1"/>
  <c r="Y111" i="1"/>
  <c r="X111" i="1"/>
  <c r="W111" i="1"/>
  <c r="V111" i="1"/>
  <c r="U111" i="1"/>
  <c r="T111" i="1"/>
  <c r="S111" i="1"/>
  <c r="R111" i="1"/>
  <c r="Q111" i="1"/>
  <c r="P111" i="1"/>
  <c r="O111" i="1"/>
  <c r="N111" i="1"/>
  <c r="M111" i="1"/>
  <c r="L111" i="1"/>
  <c r="K111" i="1"/>
  <c r="J111" i="1"/>
  <c r="I111" i="1"/>
  <c r="H111" i="1"/>
  <c r="G111" i="1"/>
  <c r="F111" i="1"/>
  <c r="AO110" i="1"/>
  <c r="AN110" i="1"/>
  <c r="AM110" i="1"/>
  <c r="AL110" i="1"/>
  <c r="AK110" i="1"/>
  <c r="AJ110" i="1"/>
  <c r="AI110" i="1"/>
  <c r="AH110" i="1"/>
  <c r="AG110" i="1"/>
  <c r="AF110" i="1"/>
  <c r="AE110" i="1"/>
  <c r="AD110" i="1"/>
  <c r="AC110" i="1"/>
  <c r="AB110" i="1"/>
  <c r="AA110" i="1"/>
  <c r="Z110" i="1"/>
  <c r="Y110" i="1"/>
  <c r="X110" i="1"/>
  <c r="W110" i="1"/>
  <c r="V110" i="1"/>
  <c r="U110" i="1"/>
  <c r="T110" i="1"/>
  <c r="S110" i="1"/>
  <c r="R110" i="1"/>
  <c r="Q110" i="1"/>
  <c r="P110" i="1"/>
  <c r="O110" i="1"/>
  <c r="N110" i="1"/>
  <c r="M110" i="1"/>
  <c r="L110" i="1"/>
  <c r="K110" i="1"/>
  <c r="J110" i="1"/>
  <c r="I110" i="1"/>
  <c r="H110" i="1"/>
  <c r="G110" i="1"/>
  <c r="F110" i="1"/>
  <c r="AO109" i="1"/>
  <c r="AN109" i="1"/>
  <c r="AM109" i="1"/>
  <c r="AL109" i="1"/>
  <c r="AK109" i="1"/>
  <c r="AJ109" i="1"/>
  <c r="AI109" i="1"/>
  <c r="AH109" i="1"/>
  <c r="AG109" i="1"/>
  <c r="AF109" i="1"/>
  <c r="AE109" i="1"/>
  <c r="AD109" i="1"/>
  <c r="AC109" i="1"/>
  <c r="AB109" i="1"/>
  <c r="AA109" i="1"/>
  <c r="Z109" i="1"/>
  <c r="Y109" i="1"/>
  <c r="X109" i="1"/>
  <c r="W109" i="1"/>
  <c r="V109" i="1"/>
  <c r="U109" i="1"/>
  <c r="T109" i="1"/>
  <c r="S109" i="1"/>
  <c r="R109" i="1"/>
  <c r="Q109" i="1"/>
  <c r="P109" i="1"/>
  <c r="O109" i="1"/>
  <c r="N109" i="1"/>
  <c r="M109" i="1"/>
  <c r="L109" i="1"/>
  <c r="K109" i="1"/>
  <c r="J109" i="1"/>
  <c r="I109" i="1"/>
  <c r="H109" i="1"/>
  <c r="G109" i="1"/>
  <c r="F109" i="1"/>
  <c r="AO108" i="1"/>
  <c r="AN108" i="1"/>
  <c r="AM108" i="1"/>
  <c r="AL108" i="1"/>
  <c r="AK108" i="1"/>
  <c r="AJ108" i="1"/>
  <c r="AI108" i="1"/>
  <c r="AH108" i="1"/>
  <c r="AG108" i="1"/>
  <c r="AF108" i="1"/>
  <c r="AE108" i="1"/>
  <c r="AD108" i="1"/>
  <c r="AC108" i="1"/>
  <c r="AB108" i="1"/>
  <c r="AA108" i="1"/>
  <c r="Z108" i="1"/>
  <c r="Y108" i="1"/>
  <c r="X108" i="1"/>
  <c r="W108" i="1"/>
  <c r="V108" i="1"/>
  <c r="U108" i="1"/>
  <c r="T108" i="1"/>
  <c r="S108" i="1"/>
  <c r="R108" i="1"/>
  <c r="Q108" i="1"/>
  <c r="P108" i="1"/>
  <c r="O108" i="1"/>
  <c r="N108" i="1"/>
  <c r="M108" i="1"/>
  <c r="L108" i="1"/>
  <c r="K108" i="1"/>
  <c r="J108" i="1"/>
  <c r="I108" i="1"/>
  <c r="H108" i="1"/>
  <c r="G108" i="1"/>
  <c r="F108" i="1"/>
  <c r="AO107" i="1"/>
  <c r="AN107" i="1"/>
  <c r="AN106" i="1" s="1"/>
  <c r="AM107" i="1"/>
  <c r="AL107" i="1"/>
  <c r="AK107" i="1"/>
  <c r="AJ107" i="1"/>
  <c r="AI107" i="1"/>
  <c r="AH107" i="1"/>
  <c r="AG107" i="1"/>
  <c r="AF107" i="1"/>
  <c r="AE107" i="1"/>
  <c r="AD107" i="1"/>
  <c r="AC107" i="1"/>
  <c r="AB107" i="1"/>
  <c r="AA107" i="1"/>
  <c r="Z107" i="1"/>
  <c r="Y107" i="1"/>
  <c r="X107" i="1"/>
  <c r="W107" i="1"/>
  <c r="V107" i="1"/>
  <c r="U107" i="1"/>
  <c r="T107" i="1"/>
  <c r="T106" i="1" s="1"/>
  <c r="S107" i="1"/>
  <c r="R107" i="1"/>
  <c r="Q107" i="1"/>
  <c r="P107" i="1"/>
  <c r="O107" i="1"/>
  <c r="N107" i="1"/>
  <c r="M107" i="1"/>
  <c r="L107" i="1"/>
  <c r="K107" i="1"/>
  <c r="J107" i="1"/>
  <c r="I107" i="1"/>
  <c r="H107" i="1"/>
  <c r="G107" i="1"/>
  <c r="F107" i="1"/>
  <c r="E100" i="1"/>
  <c r="D100" i="1"/>
  <c r="C100" i="1"/>
  <c r="E99" i="1"/>
  <c r="D99" i="1"/>
  <c r="C99" i="1"/>
  <c r="E98" i="1"/>
  <c r="D98" i="1"/>
  <c r="C98" i="1"/>
  <c r="E97" i="1"/>
  <c r="D97" i="1"/>
  <c r="C97" i="1"/>
  <c r="E96" i="1"/>
  <c r="D96" i="1"/>
  <c r="C96" i="1"/>
  <c r="E95" i="1"/>
  <c r="D95" i="1"/>
  <c r="C95" i="1"/>
  <c r="E94" i="1"/>
  <c r="D94" i="1"/>
  <c r="C94" i="1"/>
  <c r="E93" i="1"/>
  <c r="D93" i="1"/>
  <c r="C93" i="1"/>
  <c r="E92" i="1"/>
  <c r="D92" i="1"/>
  <c r="C92" i="1"/>
  <c r="E91" i="1"/>
  <c r="D91" i="1"/>
  <c r="C91" i="1"/>
  <c r="E90" i="1"/>
  <c r="D90" i="1"/>
  <c r="C90" i="1"/>
  <c r="E89" i="1"/>
  <c r="D89" i="1"/>
  <c r="C89" i="1"/>
  <c r="E88" i="1"/>
  <c r="D88" i="1"/>
  <c r="C88" i="1"/>
  <c r="E87" i="1"/>
  <c r="D87" i="1"/>
  <c r="C87" i="1"/>
  <c r="E86" i="1"/>
  <c r="D86" i="1"/>
  <c r="C86" i="1"/>
  <c r="E85" i="1"/>
  <c r="D85" i="1"/>
  <c r="C85" i="1"/>
  <c r="E84" i="1"/>
  <c r="D84" i="1"/>
  <c r="C84" i="1"/>
  <c r="E83" i="1"/>
  <c r="D83" i="1"/>
  <c r="C83" i="1"/>
  <c r="E82" i="1"/>
  <c r="D82" i="1"/>
  <c r="C82" i="1"/>
  <c r="E81" i="1"/>
  <c r="D81" i="1"/>
  <c r="C81" i="1"/>
  <c r="AL77" i="1"/>
  <c r="AK77" i="1"/>
  <c r="AJ77" i="1"/>
  <c r="AI77" i="1"/>
  <c r="AH77" i="1"/>
  <c r="AG77" i="1"/>
  <c r="AF77" i="1"/>
  <c r="AE77" i="1"/>
  <c r="AD77" i="1"/>
  <c r="AC77" i="1"/>
  <c r="AB77" i="1"/>
  <c r="AA77" i="1"/>
  <c r="Z77" i="1"/>
  <c r="Y77" i="1"/>
  <c r="X77" i="1"/>
  <c r="W77" i="1"/>
  <c r="V77" i="1"/>
  <c r="U77" i="1"/>
  <c r="T77" i="1"/>
  <c r="S77" i="1"/>
  <c r="R77" i="1"/>
  <c r="Q77" i="1"/>
  <c r="P77" i="1"/>
  <c r="O77" i="1"/>
  <c r="N77" i="1"/>
  <c r="M77" i="1"/>
  <c r="L77" i="1"/>
  <c r="K77" i="1"/>
  <c r="J77" i="1"/>
  <c r="I77" i="1"/>
  <c r="H77" i="1"/>
  <c r="G77" i="1"/>
  <c r="F77" i="1"/>
  <c r="E77" i="1"/>
  <c r="AL76" i="1"/>
  <c r="AK76" i="1"/>
  <c r="AJ76" i="1"/>
  <c r="AI76" i="1"/>
  <c r="AH76" i="1"/>
  <c r="AG76" i="1"/>
  <c r="AF76" i="1"/>
  <c r="AE76" i="1"/>
  <c r="AD76" i="1"/>
  <c r="AC76" i="1"/>
  <c r="AB76" i="1"/>
  <c r="AA76" i="1"/>
  <c r="Z76" i="1"/>
  <c r="Y76" i="1"/>
  <c r="X76" i="1"/>
  <c r="W76" i="1"/>
  <c r="V76" i="1"/>
  <c r="U76" i="1"/>
  <c r="T76" i="1"/>
  <c r="S76" i="1"/>
  <c r="R76" i="1"/>
  <c r="Q76" i="1"/>
  <c r="P76" i="1"/>
  <c r="O76" i="1"/>
  <c r="N76" i="1"/>
  <c r="M76" i="1"/>
  <c r="L76" i="1"/>
  <c r="K76" i="1"/>
  <c r="J76" i="1"/>
  <c r="I76" i="1"/>
  <c r="H76" i="1"/>
  <c r="G76" i="1"/>
  <c r="F76" i="1"/>
  <c r="E76" i="1"/>
  <c r="AL75" i="1"/>
  <c r="AK75" i="1"/>
  <c r="AJ75" i="1"/>
  <c r="AI75" i="1"/>
  <c r="AH75" i="1"/>
  <c r="AG75" i="1"/>
  <c r="AF75" i="1"/>
  <c r="AE75" i="1"/>
  <c r="AD75" i="1"/>
  <c r="AC75" i="1"/>
  <c r="AB75" i="1"/>
  <c r="AA75" i="1"/>
  <c r="Z75" i="1"/>
  <c r="Y75" i="1"/>
  <c r="X75" i="1"/>
  <c r="W75" i="1"/>
  <c r="V75" i="1"/>
  <c r="U75" i="1"/>
  <c r="T75" i="1"/>
  <c r="S75" i="1"/>
  <c r="R75" i="1"/>
  <c r="Q75" i="1"/>
  <c r="P75" i="1"/>
  <c r="O75" i="1"/>
  <c r="N75" i="1"/>
  <c r="M75" i="1"/>
  <c r="L75" i="1"/>
  <c r="K75" i="1"/>
  <c r="J75" i="1"/>
  <c r="I75" i="1"/>
  <c r="H75" i="1"/>
  <c r="G75" i="1"/>
  <c r="F75" i="1"/>
  <c r="E75" i="1"/>
  <c r="AL74" i="1"/>
  <c r="AK74" i="1"/>
  <c r="AJ74" i="1"/>
  <c r="AI74" i="1"/>
  <c r="AH74" i="1"/>
  <c r="AG74" i="1"/>
  <c r="AF74" i="1"/>
  <c r="AE74" i="1"/>
  <c r="AD74" i="1"/>
  <c r="AC74" i="1"/>
  <c r="AB74" i="1"/>
  <c r="AA74" i="1"/>
  <c r="Z74" i="1"/>
  <c r="Y74" i="1"/>
  <c r="X74" i="1"/>
  <c r="W74" i="1"/>
  <c r="V74" i="1"/>
  <c r="U74" i="1"/>
  <c r="T74" i="1"/>
  <c r="S74" i="1"/>
  <c r="R74" i="1"/>
  <c r="Q74" i="1"/>
  <c r="P74" i="1"/>
  <c r="O74" i="1"/>
  <c r="N74" i="1"/>
  <c r="M74" i="1"/>
  <c r="L74" i="1"/>
  <c r="K74" i="1"/>
  <c r="J74" i="1"/>
  <c r="I74" i="1"/>
  <c r="H74" i="1"/>
  <c r="G74" i="1"/>
  <c r="F74" i="1"/>
  <c r="E74" i="1"/>
  <c r="AL73" i="1"/>
  <c r="AK73" i="1"/>
  <c r="AJ73" i="1"/>
  <c r="AI73" i="1"/>
  <c r="AH73" i="1"/>
  <c r="AG73" i="1"/>
  <c r="AF73" i="1"/>
  <c r="AE73" i="1"/>
  <c r="AD73" i="1"/>
  <c r="AC73" i="1"/>
  <c r="AB73" i="1"/>
  <c r="AA73" i="1"/>
  <c r="Z73" i="1"/>
  <c r="Y73" i="1"/>
  <c r="X73" i="1"/>
  <c r="W73" i="1"/>
  <c r="V73" i="1"/>
  <c r="U73" i="1"/>
  <c r="T73" i="1"/>
  <c r="S73" i="1"/>
  <c r="R73" i="1"/>
  <c r="Q73" i="1"/>
  <c r="P73" i="1"/>
  <c r="O73" i="1"/>
  <c r="N73" i="1"/>
  <c r="M73" i="1"/>
  <c r="L73" i="1"/>
  <c r="K73" i="1"/>
  <c r="J73" i="1"/>
  <c r="I73" i="1"/>
  <c r="H73" i="1"/>
  <c r="G73" i="1"/>
  <c r="F73" i="1"/>
  <c r="E73" i="1"/>
  <c r="AL72" i="1"/>
  <c r="AK72" i="1"/>
  <c r="AJ72" i="1"/>
  <c r="AI72" i="1"/>
  <c r="AH72" i="1"/>
  <c r="AG72" i="1"/>
  <c r="AF72" i="1"/>
  <c r="AE72" i="1"/>
  <c r="AD72" i="1"/>
  <c r="AC72" i="1"/>
  <c r="AB72" i="1"/>
  <c r="AA72" i="1"/>
  <c r="Z72" i="1"/>
  <c r="Y72" i="1"/>
  <c r="X72" i="1"/>
  <c r="W72" i="1"/>
  <c r="V72" i="1"/>
  <c r="U72" i="1"/>
  <c r="T72" i="1"/>
  <c r="S72" i="1"/>
  <c r="R72" i="1"/>
  <c r="Q72" i="1"/>
  <c r="P72" i="1"/>
  <c r="O72" i="1"/>
  <c r="N72" i="1"/>
  <c r="M72" i="1"/>
  <c r="L72" i="1"/>
  <c r="K72" i="1"/>
  <c r="J72" i="1"/>
  <c r="I72" i="1"/>
  <c r="H72" i="1"/>
  <c r="G72" i="1"/>
  <c r="F72" i="1"/>
  <c r="E72" i="1"/>
  <c r="AN66" i="1"/>
  <c r="AM66" i="1"/>
  <c r="AL66" i="1"/>
  <c r="AK66" i="1"/>
  <c r="AJ66" i="1"/>
  <c r="AI66" i="1"/>
  <c r="AH66" i="1"/>
  <c r="AG66" i="1"/>
  <c r="AF66" i="1"/>
  <c r="AE66" i="1"/>
  <c r="AD66" i="1"/>
  <c r="AC66" i="1"/>
  <c r="AB66" i="1"/>
  <c r="AA66" i="1"/>
  <c r="Z66" i="1"/>
  <c r="Y66" i="1"/>
  <c r="X66" i="1"/>
  <c r="W66" i="1"/>
  <c r="V66" i="1"/>
  <c r="U66" i="1"/>
  <c r="T66" i="1"/>
  <c r="S66" i="1"/>
  <c r="R66" i="1"/>
  <c r="Q66" i="1"/>
  <c r="P66" i="1"/>
  <c r="O66" i="1"/>
  <c r="N66" i="1"/>
  <c r="M66" i="1"/>
  <c r="L66" i="1"/>
  <c r="K66" i="1"/>
  <c r="J66" i="1"/>
  <c r="I66" i="1"/>
  <c r="H66" i="1"/>
  <c r="G66" i="1"/>
  <c r="F66" i="1"/>
  <c r="E66" i="1"/>
  <c r="AN65" i="1"/>
  <c r="AM65" i="1"/>
  <c r="AL65" i="1"/>
  <c r="AK65" i="1"/>
  <c r="AJ65" i="1"/>
  <c r="AI65" i="1"/>
  <c r="AH65" i="1"/>
  <c r="AG65" i="1"/>
  <c r="AF65" i="1"/>
  <c r="AE65" i="1"/>
  <c r="AD65" i="1"/>
  <c r="AC65" i="1"/>
  <c r="AB65" i="1"/>
  <c r="AA65" i="1"/>
  <c r="Z65" i="1"/>
  <c r="Y65" i="1"/>
  <c r="X65" i="1"/>
  <c r="W65" i="1"/>
  <c r="V65" i="1"/>
  <c r="U65" i="1"/>
  <c r="T65" i="1"/>
  <c r="S65" i="1"/>
  <c r="R65" i="1"/>
  <c r="Q65" i="1"/>
  <c r="P65" i="1"/>
  <c r="O65" i="1"/>
  <c r="N65" i="1"/>
  <c r="M65" i="1"/>
  <c r="L65" i="1"/>
  <c r="K65" i="1"/>
  <c r="J65" i="1"/>
  <c r="I65" i="1"/>
  <c r="H65" i="1"/>
  <c r="G65" i="1"/>
  <c r="F65" i="1"/>
  <c r="E65" i="1"/>
  <c r="AN64" i="1"/>
  <c r="AM64" i="1"/>
  <c r="AL64" i="1"/>
  <c r="AK64" i="1"/>
  <c r="AJ64" i="1"/>
  <c r="AI64" i="1"/>
  <c r="AH64" i="1"/>
  <c r="AG64" i="1"/>
  <c r="AF64" i="1"/>
  <c r="AE64" i="1"/>
  <c r="AD64" i="1"/>
  <c r="AC64" i="1"/>
  <c r="AB64" i="1"/>
  <c r="AA64" i="1"/>
  <c r="Z64" i="1"/>
  <c r="Y64" i="1"/>
  <c r="X64" i="1"/>
  <c r="W64" i="1"/>
  <c r="V64" i="1"/>
  <c r="U64" i="1"/>
  <c r="T64" i="1"/>
  <c r="S64" i="1"/>
  <c r="R64" i="1"/>
  <c r="Q64" i="1"/>
  <c r="P64" i="1"/>
  <c r="O64" i="1"/>
  <c r="N64" i="1"/>
  <c r="M64" i="1"/>
  <c r="L64" i="1"/>
  <c r="K64" i="1"/>
  <c r="J64" i="1"/>
  <c r="I64" i="1"/>
  <c r="H64" i="1"/>
  <c r="G64" i="1"/>
  <c r="F64" i="1"/>
  <c r="E64" i="1"/>
  <c r="AN63" i="1"/>
  <c r="AM63" i="1"/>
  <c r="AL63" i="1"/>
  <c r="AK63" i="1"/>
  <c r="AJ63" i="1"/>
  <c r="AI63" i="1"/>
  <c r="AH63" i="1"/>
  <c r="AG63" i="1"/>
  <c r="AF63" i="1"/>
  <c r="AE63" i="1"/>
  <c r="AD63" i="1"/>
  <c r="AC63" i="1"/>
  <c r="AB63" i="1"/>
  <c r="AA63" i="1"/>
  <c r="Z63" i="1"/>
  <c r="Y63" i="1"/>
  <c r="X63" i="1"/>
  <c r="W63" i="1"/>
  <c r="V63" i="1"/>
  <c r="U63" i="1"/>
  <c r="T63" i="1"/>
  <c r="S63" i="1"/>
  <c r="R63" i="1"/>
  <c r="Q63" i="1"/>
  <c r="P63" i="1"/>
  <c r="O63" i="1"/>
  <c r="N63" i="1"/>
  <c r="M63" i="1"/>
  <c r="L63" i="1"/>
  <c r="K63" i="1"/>
  <c r="J63" i="1"/>
  <c r="I63" i="1"/>
  <c r="H63" i="1"/>
  <c r="G63" i="1"/>
  <c r="F63" i="1"/>
  <c r="E63" i="1"/>
  <c r="AN62" i="1"/>
  <c r="AM62" i="1"/>
  <c r="AL62" i="1"/>
  <c r="AK62" i="1"/>
  <c r="AJ62" i="1"/>
  <c r="AI62" i="1"/>
  <c r="AH62" i="1"/>
  <c r="AG62" i="1"/>
  <c r="AF62" i="1"/>
  <c r="AE62" i="1"/>
  <c r="AD62" i="1"/>
  <c r="AC62" i="1"/>
  <c r="AB62" i="1"/>
  <c r="AA62" i="1"/>
  <c r="Z62" i="1"/>
  <c r="Y62" i="1"/>
  <c r="X62" i="1"/>
  <c r="W62" i="1"/>
  <c r="V62" i="1"/>
  <c r="U62" i="1"/>
  <c r="T62" i="1"/>
  <c r="S62" i="1"/>
  <c r="R62" i="1"/>
  <c r="Q62" i="1"/>
  <c r="P62" i="1"/>
  <c r="O62" i="1"/>
  <c r="N62" i="1"/>
  <c r="M62" i="1"/>
  <c r="L62" i="1"/>
  <c r="K62" i="1"/>
  <c r="J62" i="1"/>
  <c r="I62" i="1"/>
  <c r="H62" i="1"/>
  <c r="G62" i="1"/>
  <c r="F62" i="1"/>
  <c r="E62" i="1"/>
  <c r="AN61" i="1"/>
  <c r="AM61" i="1"/>
  <c r="AM67" i="1" s="1"/>
  <c r="AL61" i="1"/>
  <c r="AK61" i="1"/>
  <c r="AJ61" i="1"/>
  <c r="AI61" i="1"/>
  <c r="AH61" i="1"/>
  <c r="AG61" i="1"/>
  <c r="AF61" i="1"/>
  <c r="AE61" i="1"/>
  <c r="AD61" i="1"/>
  <c r="AC61" i="1"/>
  <c r="AB61" i="1"/>
  <c r="AA61" i="1"/>
  <c r="Z61" i="1"/>
  <c r="Y61" i="1"/>
  <c r="X61" i="1"/>
  <c r="W61" i="1"/>
  <c r="V61" i="1"/>
  <c r="U61" i="1"/>
  <c r="T61" i="1"/>
  <c r="S61" i="1"/>
  <c r="S67" i="1" s="1"/>
  <c r="R61" i="1"/>
  <c r="Q61" i="1"/>
  <c r="P61" i="1"/>
  <c r="O61" i="1"/>
  <c r="N61" i="1"/>
  <c r="M61" i="1"/>
  <c r="L61" i="1"/>
  <c r="K61" i="1"/>
  <c r="J61" i="1"/>
  <c r="I61" i="1"/>
  <c r="H61" i="1"/>
  <c r="G61" i="1"/>
  <c r="F61" i="1"/>
  <c r="E61" i="1"/>
  <c r="AS15" i="1"/>
  <c r="AR15" i="1"/>
  <c r="AQ15" i="1"/>
  <c r="AP15" i="1"/>
  <c r="AO15" i="1"/>
  <c r="AN15" i="1"/>
  <c r="AM15" i="1"/>
  <c r="AL15" i="1"/>
  <c r="AK15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AS14" i="1"/>
  <c r="AR14" i="1"/>
  <c r="AQ14" i="1"/>
  <c r="AP14" i="1"/>
  <c r="AO14" i="1"/>
  <c r="AN14" i="1"/>
  <c r="AM14" i="1"/>
  <c r="AL14" i="1"/>
  <c r="AK14" i="1"/>
  <c r="AJ14" i="1"/>
  <c r="AI14" i="1"/>
  <c r="AH14" i="1"/>
  <c r="AG14" i="1"/>
  <c r="AF14" i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AS13" i="1"/>
  <c r="AR13" i="1"/>
  <c r="AQ13" i="1"/>
  <c r="AP13" i="1"/>
  <c r="AO13" i="1"/>
  <c r="AN13" i="1"/>
  <c r="AM13" i="1"/>
  <c r="AL13" i="1"/>
  <c r="AK13" i="1"/>
  <c r="AJ13" i="1"/>
  <c r="AI13" i="1"/>
  <c r="AH13" i="1"/>
  <c r="AG13" i="1"/>
  <c r="AF13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AS12" i="1"/>
  <c r="AR12" i="1"/>
  <c r="AQ12" i="1"/>
  <c r="AP12" i="1"/>
  <c r="AO12" i="1"/>
  <c r="AN12" i="1"/>
  <c r="AM12" i="1"/>
  <c r="AL12" i="1"/>
  <c r="AK12" i="1"/>
  <c r="AJ12" i="1"/>
  <c r="AI12" i="1"/>
  <c r="AH12" i="1"/>
  <c r="AG12" i="1"/>
  <c r="AF12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B232" i="1"/>
  <c r="D191" i="1"/>
  <c r="C191" i="1"/>
  <c r="B191" i="1"/>
  <c r="D190" i="1"/>
  <c r="C190" i="1"/>
  <c r="D189" i="1"/>
  <c r="C189" i="1"/>
  <c r="D188" i="1"/>
  <c r="C188" i="1"/>
  <c r="C165" i="1"/>
  <c r="D56" i="1"/>
  <c r="C56" i="1"/>
  <c r="D55" i="1"/>
  <c r="C55" i="1"/>
  <c r="D54" i="1"/>
  <c r="C54" i="1"/>
  <c r="B54" i="1" s="1"/>
  <c r="CB54" i="1" s="1"/>
  <c r="D53" i="1"/>
  <c r="C53" i="1"/>
  <c r="D52" i="1"/>
  <c r="C52" i="1"/>
  <c r="B52" i="1" s="1"/>
  <c r="D51" i="1"/>
  <c r="C51" i="1"/>
  <c r="D46" i="1"/>
  <c r="C46" i="1"/>
  <c r="D45" i="1"/>
  <c r="C45" i="1"/>
  <c r="D44" i="1"/>
  <c r="C44" i="1"/>
  <c r="D43" i="1"/>
  <c r="C43" i="1"/>
  <c r="D42" i="1"/>
  <c r="C42" i="1"/>
  <c r="B42" i="1" s="1"/>
  <c r="CB42" i="1" s="1"/>
  <c r="CB41" i="1"/>
  <c r="D41" i="1"/>
  <c r="C41" i="1"/>
  <c r="B41" i="1" s="1"/>
  <c r="D36" i="1"/>
  <c r="C36" i="1"/>
  <c r="D35" i="1"/>
  <c r="C35" i="1"/>
  <c r="B35" i="1" s="1"/>
  <c r="CA35" i="1" s="1"/>
  <c r="AO35" i="1" s="1"/>
  <c r="D34" i="1"/>
  <c r="C34" i="1"/>
  <c r="B34" i="1" s="1"/>
  <c r="CA34" i="1" s="1"/>
  <c r="AO34" i="1" s="1"/>
  <c r="D33" i="1"/>
  <c r="C33" i="1"/>
  <c r="B33" i="1" s="1"/>
  <c r="CA33" i="1" s="1"/>
  <c r="AO33" i="1" s="1"/>
  <c r="CM32" i="1"/>
  <c r="AO32" i="1"/>
  <c r="D32" i="1"/>
  <c r="C32" i="1"/>
  <c r="B32" i="1" s="1"/>
  <c r="CA32" i="1" s="1"/>
  <c r="D31" i="1"/>
  <c r="C31" i="1"/>
  <c r="D26" i="1"/>
  <c r="C26" i="1"/>
  <c r="D25" i="1"/>
  <c r="C25" i="1"/>
  <c r="B25" i="1" s="1"/>
  <c r="D24" i="1"/>
  <c r="C24" i="1"/>
  <c r="B24" i="1" s="1"/>
  <c r="CR24" i="1" s="1"/>
  <c r="D23" i="1"/>
  <c r="C23" i="1"/>
  <c r="D22" i="1"/>
  <c r="C22" i="1"/>
  <c r="B22" i="1" s="1"/>
  <c r="CR22" i="1" s="1"/>
  <c r="D21" i="1"/>
  <c r="C21" i="1"/>
  <c r="D20" i="1"/>
  <c r="C20" i="1"/>
  <c r="B20" i="1" s="1"/>
  <c r="CN20" i="1" s="1"/>
  <c r="A5" i="1"/>
  <c r="A4" i="1"/>
  <c r="A3" i="1"/>
  <c r="A2" i="1"/>
  <c r="AO106" i="1" l="1"/>
  <c r="U106" i="1"/>
  <c r="AN67" i="1"/>
  <c r="W106" i="1"/>
  <c r="T67" i="1"/>
  <c r="V106" i="1"/>
  <c r="V67" i="1"/>
  <c r="P67" i="1"/>
  <c r="AJ67" i="1"/>
  <c r="Q106" i="1"/>
  <c r="AK106" i="1"/>
  <c r="Q67" i="1"/>
  <c r="AK67" i="1"/>
  <c r="R106" i="1"/>
  <c r="AL106" i="1"/>
  <c r="R67" i="1"/>
  <c r="AL67" i="1"/>
  <c r="S106" i="1"/>
  <c r="AM106" i="1"/>
  <c r="Y106" i="1"/>
  <c r="F67" i="1"/>
  <c r="Z67" i="1"/>
  <c r="AA106" i="1"/>
  <c r="G67" i="1"/>
  <c r="AA67" i="1"/>
  <c r="H106" i="1"/>
  <c r="AB106" i="1"/>
  <c r="J67" i="1"/>
  <c r="AD67" i="1"/>
  <c r="K106" i="1"/>
  <c r="AE106" i="1"/>
  <c r="X67" i="1"/>
  <c r="AB67" i="1"/>
  <c r="I106" i="1"/>
  <c r="K67" i="1"/>
  <c r="AE67" i="1"/>
  <c r="L106" i="1"/>
  <c r="AF106" i="1"/>
  <c r="AD106" i="1"/>
  <c r="CM35" i="1"/>
  <c r="L67" i="1"/>
  <c r="AF67" i="1"/>
  <c r="M106" i="1"/>
  <c r="Z106" i="1"/>
  <c r="CM34" i="1"/>
  <c r="B36" i="1"/>
  <c r="M67" i="1"/>
  <c r="AG67" i="1"/>
  <c r="N106" i="1"/>
  <c r="AH106" i="1"/>
  <c r="U67" i="1"/>
  <c r="CM33" i="1"/>
  <c r="Y67" i="1"/>
  <c r="H67" i="1"/>
  <c r="AC106" i="1"/>
  <c r="I67" i="1"/>
  <c r="N67" i="1"/>
  <c r="AH67" i="1"/>
  <c r="O106" i="1"/>
  <c r="AI106" i="1"/>
  <c r="W67" i="1"/>
  <c r="X106" i="1"/>
  <c r="AC67" i="1"/>
  <c r="J106" i="1"/>
  <c r="B31" i="1"/>
  <c r="O67" i="1"/>
  <c r="AI67" i="1"/>
  <c r="P106" i="1"/>
  <c r="AJ106" i="1"/>
  <c r="AG106" i="1"/>
  <c r="CN24" i="1"/>
  <c r="B45" i="1"/>
  <c r="CB45" i="1" s="1"/>
  <c r="B51" i="1"/>
  <c r="CB51" i="1" s="1"/>
  <c r="B44" i="1"/>
  <c r="B53" i="1"/>
  <c r="CB53" i="1" s="1"/>
  <c r="B56" i="1"/>
  <c r="CA56" i="1" s="1"/>
  <c r="B189" i="1"/>
  <c r="B21" i="1"/>
  <c r="CQ21" i="1" s="1"/>
  <c r="B23" i="1"/>
  <c r="CP23" i="1" s="1"/>
  <c r="CB24" i="1"/>
  <c r="B26" i="1"/>
  <c r="CE26" i="1" s="1"/>
  <c r="B43" i="1"/>
  <c r="CB43" i="1" s="1"/>
  <c r="B46" i="1"/>
  <c r="CB46" i="1" s="1"/>
  <c r="B55" i="1"/>
  <c r="CB55" i="1" s="1"/>
  <c r="B188" i="1"/>
  <c r="B190" i="1"/>
  <c r="D12" i="1"/>
  <c r="C13" i="1"/>
  <c r="D14" i="1"/>
  <c r="C15" i="1"/>
  <c r="D62" i="1"/>
  <c r="D63" i="1"/>
  <c r="D64" i="1"/>
  <c r="D65" i="1"/>
  <c r="D66" i="1"/>
  <c r="F78" i="1"/>
  <c r="J78" i="1"/>
  <c r="N78" i="1"/>
  <c r="R78" i="1"/>
  <c r="V78" i="1"/>
  <c r="Z78" i="1"/>
  <c r="AD78" i="1"/>
  <c r="AH78" i="1"/>
  <c r="AL78" i="1"/>
  <c r="H78" i="1"/>
  <c r="L78" i="1"/>
  <c r="P78" i="1"/>
  <c r="T78" i="1"/>
  <c r="X78" i="1"/>
  <c r="AB78" i="1"/>
  <c r="AF78" i="1"/>
  <c r="AJ78" i="1"/>
  <c r="D74" i="1"/>
  <c r="D75" i="1"/>
  <c r="D76" i="1"/>
  <c r="B84" i="1"/>
  <c r="B88" i="1"/>
  <c r="B92" i="1"/>
  <c r="B96" i="1"/>
  <c r="B100" i="1"/>
  <c r="E107" i="1"/>
  <c r="E109" i="1"/>
  <c r="E111" i="1"/>
  <c r="E112" i="1"/>
  <c r="E113" i="1"/>
  <c r="E123" i="1"/>
  <c r="D130" i="1"/>
  <c r="D131" i="1"/>
  <c r="E195" i="1"/>
  <c r="E196" i="1"/>
  <c r="D205" i="1"/>
  <c r="CA205" i="1" s="1"/>
  <c r="D77" i="1"/>
  <c r="E110" i="1"/>
  <c r="D13" i="1"/>
  <c r="C14" i="1"/>
  <c r="D15" i="1"/>
  <c r="C61" i="1"/>
  <c r="C62" i="1"/>
  <c r="C63" i="1"/>
  <c r="C64" i="1"/>
  <c r="C65" i="1"/>
  <c r="C66" i="1"/>
  <c r="E78" i="1"/>
  <c r="I78" i="1"/>
  <c r="M78" i="1"/>
  <c r="Q78" i="1"/>
  <c r="U78" i="1"/>
  <c r="Y78" i="1"/>
  <c r="AC78" i="1"/>
  <c r="AG78" i="1"/>
  <c r="AK78" i="1"/>
  <c r="C73" i="1"/>
  <c r="C75" i="1"/>
  <c r="C76" i="1"/>
  <c r="D107" i="1"/>
  <c r="D108" i="1"/>
  <c r="D110" i="1"/>
  <c r="D111" i="1"/>
  <c r="D112" i="1"/>
  <c r="D113" i="1"/>
  <c r="D123" i="1"/>
  <c r="E124" i="1"/>
  <c r="D125" i="1"/>
  <c r="E130" i="1"/>
  <c r="CD130" i="1" s="1"/>
  <c r="C179" i="1"/>
  <c r="C183" i="1"/>
  <c r="D195" i="1"/>
  <c r="D196" i="1"/>
  <c r="C205" i="1"/>
  <c r="CB205" i="1" s="1"/>
  <c r="D214" i="1"/>
  <c r="E108" i="1"/>
  <c r="C212" i="1"/>
  <c r="L210" i="1"/>
  <c r="D101" i="1"/>
  <c r="B82" i="1"/>
  <c r="B90" i="1"/>
  <c r="B98" i="1"/>
  <c r="H210" i="1"/>
  <c r="D73" i="1"/>
  <c r="C101" i="1"/>
  <c r="B85" i="1"/>
  <c r="B86" i="1"/>
  <c r="B89" i="1"/>
  <c r="B93" i="1"/>
  <c r="B94" i="1"/>
  <c r="B97" i="1"/>
  <c r="C180" i="1"/>
  <c r="B199" i="1"/>
  <c r="E210" i="1"/>
  <c r="F210" i="1"/>
  <c r="J210" i="1"/>
  <c r="N210" i="1"/>
  <c r="G210" i="1"/>
  <c r="G106" i="1"/>
  <c r="C12" i="1"/>
  <c r="C215" i="1"/>
  <c r="D129" i="1"/>
  <c r="D61" i="1"/>
  <c r="E67" i="1"/>
  <c r="D72" i="1"/>
  <c r="G78" i="1"/>
  <c r="K78" i="1"/>
  <c r="O78" i="1"/>
  <c r="S78" i="1"/>
  <c r="W78" i="1"/>
  <c r="AA78" i="1"/>
  <c r="AE78" i="1"/>
  <c r="AI78" i="1"/>
  <c r="C74" i="1"/>
  <c r="C77" i="1"/>
  <c r="E101" i="1"/>
  <c r="B83" i="1"/>
  <c r="B87" i="1"/>
  <c r="B91" i="1"/>
  <c r="B95" i="1"/>
  <c r="B99" i="1"/>
  <c r="D109" i="1"/>
  <c r="E129" i="1"/>
  <c r="CD129" i="1" s="1"/>
  <c r="E131" i="1"/>
  <c r="CD131" i="1" s="1"/>
  <c r="C178" i="1"/>
  <c r="C181" i="1"/>
  <c r="C182" i="1"/>
  <c r="C211" i="1"/>
  <c r="B158" i="1"/>
  <c r="D212" i="1"/>
  <c r="D124" i="1"/>
  <c r="E125" i="1"/>
  <c r="C141" i="1"/>
  <c r="CM141" i="1" s="1"/>
  <c r="C142" i="1"/>
  <c r="CM142" i="1" s="1"/>
  <c r="D211" i="1"/>
  <c r="I210" i="1"/>
  <c r="M210" i="1"/>
  <c r="D213" i="1"/>
  <c r="C214" i="1"/>
  <c r="K210" i="1"/>
  <c r="O210" i="1"/>
  <c r="D215" i="1"/>
  <c r="C213" i="1"/>
  <c r="F106" i="1"/>
  <c r="B81" i="1"/>
  <c r="C72" i="1"/>
  <c r="CM23" i="1"/>
  <c r="CO23" i="1"/>
  <c r="CE23" i="1"/>
  <c r="CR23" i="1"/>
  <c r="CQ25" i="1"/>
  <c r="CE25" i="1"/>
  <c r="CM25" i="1"/>
  <c r="CA25" i="1"/>
  <c r="CO20" i="1"/>
  <c r="CE20" i="1"/>
  <c r="CA20" i="1"/>
  <c r="CQ20" i="1"/>
  <c r="CM20" i="1"/>
  <c r="CC20" i="1"/>
  <c r="CD20" i="1"/>
  <c r="CR20" i="1"/>
  <c r="CO22" i="1"/>
  <c r="CR25" i="1"/>
  <c r="CM31" i="1"/>
  <c r="CA31" i="1"/>
  <c r="CN31" i="1"/>
  <c r="CA44" i="1"/>
  <c r="CM44" i="1"/>
  <c r="CN44" i="1"/>
  <c r="CA52" i="1"/>
  <c r="CM52" i="1"/>
  <c r="CN52" i="1"/>
  <c r="CF20" i="1"/>
  <c r="CO21" i="1"/>
  <c r="CE21" i="1"/>
  <c r="CA21" i="1"/>
  <c r="CM21" i="1"/>
  <c r="CD21" i="1"/>
  <c r="CR21" i="1"/>
  <c r="CB22" i="1"/>
  <c r="CB25" i="1"/>
  <c r="CF26" i="1"/>
  <c r="CA41" i="1"/>
  <c r="AO41" i="1" s="1"/>
  <c r="CM41" i="1"/>
  <c r="CN41" i="1"/>
  <c r="CA53" i="1"/>
  <c r="AO53" i="1" s="1"/>
  <c r="CM53" i="1"/>
  <c r="CQ22" i="1"/>
  <c r="CF22" i="1"/>
  <c r="CA22" i="1"/>
  <c r="CN22" i="1"/>
  <c r="CC22" i="1"/>
  <c r="CE22" i="1"/>
  <c r="CF25" i="1"/>
  <c r="CA42" i="1"/>
  <c r="AO42" i="1" s="1"/>
  <c r="CM42" i="1"/>
  <c r="CN42" i="1"/>
  <c r="CA54" i="1"/>
  <c r="AO54" i="1" s="1"/>
  <c r="CM54" i="1"/>
  <c r="CN54" i="1"/>
  <c r="CB20" i="1"/>
  <c r="CP20" i="1"/>
  <c r="CM22" i="1"/>
  <c r="CF23" i="1"/>
  <c r="CQ24" i="1"/>
  <c r="CE24" i="1"/>
  <c r="CM24" i="1"/>
  <c r="CA24" i="1"/>
  <c r="CF24" i="1"/>
  <c r="CN25" i="1"/>
  <c r="CB31" i="1"/>
  <c r="CM43" i="1"/>
  <c r="CB44" i="1"/>
  <c r="CA51" i="1"/>
  <c r="AO51" i="1" s="1"/>
  <c r="CM51" i="1"/>
  <c r="CB52" i="1"/>
  <c r="CM55" i="1"/>
  <c r="CA46" i="1" l="1"/>
  <c r="AO46" i="1" s="1"/>
  <c r="CN45" i="1"/>
  <c r="CM45" i="1"/>
  <c r="CA23" i="1"/>
  <c r="CA45" i="1"/>
  <c r="AO45" i="1" s="1"/>
  <c r="CN46" i="1"/>
  <c r="CM46" i="1"/>
  <c r="CC23" i="1"/>
  <c r="CN23" i="1"/>
  <c r="CQ23" i="1"/>
  <c r="CA55" i="1"/>
  <c r="AO55" i="1" s="1"/>
  <c r="CQ26" i="1"/>
  <c r="CD23" i="1"/>
  <c r="CB23" i="1"/>
  <c r="CA43" i="1"/>
  <c r="AO43" i="1" s="1"/>
  <c r="CC21" i="1"/>
  <c r="CN43" i="1"/>
  <c r="CN53" i="1"/>
  <c r="C110" i="1"/>
  <c r="CA110" i="1" s="1"/>
  <c r="AP110" i="1" s="1"/>
  <c r="CA36" i="1"/>
  <c r="AO36" i="1" s="1"/>
  <c r="CM36" i="1"/>
  <c r="B13" i="1"/>
  <c r="CO13" i="1" s="1"/>
  <c r="CB56" i="1"/>
  <c r="AO56" i="1" s="1"/>
  <c r="CA26" i="1"/>
  <c r="AS26" i="1" s="1"/>
  <c r="CN56" i="1"/>
  <c r="CN55" i="1"/>
  <c r="CN51" i="1"/>
  <c r="CM26" i="1"/>
  <c r="CM56" i="1"/>
  <c r="AS20" i="1"/>
  <c r="CN21" i="1"/>
  <c r="CF21" i="1"/>
  <c r="CB21" i="1"/>
  <c r="AS21" i="1" s="1"/>
  <c r="CP21" i="1"/>
  <c r="CR26" i="1"/>
  <c r="CB26" i="1"/>
  <c r="CN26" i="1"/>
  <c r="B64" i="1"/>
  <c r="CA64" i="1" s="1"/>
  <c r="B74" i="1"/>
  <c r="B65" i="1"/>
  <c r="CB65" i="1" s="1"/>
  <c r="CN205" i="1"/>
  <c r="C113" i="1"/>
  <c r="CA113" i="1" s="1"/>
  <c r="AP113" i="1" s="1"/>
  <c r="B77" i="1"/>
  <c r="B73" i="1"/>
  <c r="E106" i="1"/>
  <c r="C195" i="1"/>
  <c r="CP195" i="1" s="1"/>
  <c r="C112" i="1"/>
  <c r="CM112" i="1" s="1"/>
  <c r="B63" i="1"/>
  <c r="CA63" i="1" s="1"/>
  <c r="B14" i="1"/>
  <c r="CA14" i="1" s="1"/>
  <c r="AT14" i="1" s="1"/>
  <c r="C111" i="1"/>
  <c r="CA111" i="1" s="1"/>
  <c r="AP111" i="1" s="1"/>
  <c r="B76" i="1"/>
  <c r="B66" i="1"/>
  <c r="B62" i="1"/>
  <c r="CB62" i="1" s="1"/>
  <c r="CM205" i="1"/>
  <c r="B214" i="1"/>
  <c r="CO214" i="1" s="1"/>
  <c r="C124" i="1"/>
  <c r="CA124" i="1" s="1"/>
  <c r="D67" i="1"/>
  <c r="B12" i="1"/>
  <c r="CC12" i="1" s="1"/>
  <c r="C123" i="1"/>
  <c r="CM123" i="1" s="1"/>
  <c r="B75" i="1"/>
  <c r="C67" i="1"/>
  <c r="C109" i="1"/>
  <c r="CB109" i="1" s="1"/>
  <c r="C196" i="1"/>
  <c r="CQ196" i="1" s="1"/>
  <c r="B15" i="1"/>
  <c r="CM15" i="1" s="1"/>
  <c r="B205" i="1"/>
  <c r="CP205" i="1" s="1"/>
  <c r="C210" i="1"/>
  <c r="C125" i="1"/>
  <c r="CM125" i="1" s="1"/>
  <c r="C108" i="1"/>
  <c r="CB108" i="1" s="1"/>
  <c r="B72" i="1"/>
  <c r="D210" i="1"/>
  <c r="D106" i="1"/>
  <c r="C107" i="1"/>
  <c r="CN107" i="1" s="1"/>
  <c r="C130" i="1"/>
  <c r="CR130" i="1" s="1"/>
  <c r="B212" i="1"/>
  <c r="CP212" i="1" s="1"/>
  <c r="CA141" i="1"/>
  <c r="K141" i="1" s="1"/>
  <c r="B211" i="1"/>
  <c r="CO211" i="1" s="1"/>
  <c r="D78" i="1"/>
  <c r="CA142" i="1"/>
  <c r="K142" i="1" s="1"/>
  <c r="B213" i="1"/>
  <c r="CN213" i="1" s="1"/>
  <c r="B215" i="1"/>
  <c r="CM215" i="1" s="1"/>
  <c r="B101" i="1"/>
  <c r="C131" i="1"/>
  <c r="CP131" i="1" s="1"/>
  <c r="C129" i="1"/>
  <c r="C78" i="1"/>
  <c r="B61" i="1"/>
  <c r="CN61" i="1" s="1"/>
  <c r="CF13" i="1"/>
  <c r="CE13" i="1"/>
  <c r="CM13" i="1"/>
  <c r="CA13" i="1"/>
  <c r="CC13" i="1"/>
  <c r="CB13" i="1"/>
  <c r="AO52" i="1"/>
  <c r="AO31" i="1"/>
  <c r="AO44" i="1"/>
  <c r="AS23" i="1"/>
  <c r="AS24" i="1"/>
  <c r="AS22" i="1"/>
  <c r="AS25" i="1"/>
  <c r="CE195" i="1" l="1"/>
  <c r="CR13" i="1"/>
  <c r="CN12" i="1"/>
  <c r="CS12" i="1"/>
  <c r="CD13" i="1"/>
  <c r="CM110" i="1"/>
  <c r="CQ13" i="1"/>
  <c r="CP13" i="1"/>
  <c r="CO12" i="1"/>
  <c r="CS13" i="1"/>
  <c r="CN13" i="1"/>
  <c r="CG13" i="1"/>
  <c r="AT13" i="1" s="1"/>
  <c r="CP215" i="1"/>
  <c r="CM195" i="1"/>
  <c r="CM111" i="1"/>
  <c r="CA112" i="1"/>
  <c r="AP112" i="1" s="1"/>
  <c r="CC130" i="1"/>
  <c r="B78" i="1"/>
  <c r="CA15" i="1"/>
  <c r="AT15" i="1" s="1"/>
  <c r="CA123" i="1"/>
  <c r="CN212" i="1"/>
  <c r="CE12" i="1"/>
  <c r="CA12" i="1"/>
  <c r="CN215" i="1"/>
  <c r="CN195" i="1"/>
  <c r="CC215" i="1"/>
  <c r="CC195" i="1"/>
  <c r="CG12" i="1"/>
  <c r="CD195" i="1"/>
  <c r="CD12" i="1"/>
  <c r="CA195" i="1"/>
  <c r="CF12" i="1"/>
  <c r="CM64" i="1"/>
  <c r="CQ195" i="1"/>
  <c r="CB64" i="1"/>
  <c r="AO64" i="1" s="1"/>
  <c r="CQ12" i="1"/>
  <c r="CP12" i="1"/>
  <c r="CB12" i="1"/>
  <c r="CB195" i="1"/>
  <c r="CD212" i="1"/>
  <c r="CM113" i="1"/>
  <c r="CN64" i="1"/>
  <c r="CO195" i="1"/>
  <c r="CA125" i="1"/>
  <c r="CA211" i="1"/>
  <c r="CN62" i="1"/>
  <c r="CM14" i="1"/>
  <c r="CA62" i="1"/>
  <c r="AO62" i="1" s="1"/>
  <c r="CN108" i="1"/>
  <c r="CM62" i="1"/>
  <c r="B210" i="1"/>
  <c r="CA65" i="1"/>
  <c r="AO65" i="1" s="1"/>
  <c r="CB63" i="1"/>
  <c r="AO63" i="1" s="1"/>
  <c r="CN65" i="1"/>
  <c r="CM63" i="1"/>
  <c r="CM124" i="1"/>
  <c r="CB130" i="1"/>
  <c r="CM65" i="1"/>
  <c r="CD205" i="1"/>
  <c r="CN63" i="1"/>
  <c r="CE196" i="1"/>
  <c r="CD196" i="1"/>
  <c r="CC214" i="1"/>
  <c r="CM214" i="1"/>
  <c r="CD214" i="1"/>
  <c r="CN214" i="1"/>
  <c r="CP211" i="1"/>
  <c r="CD215" i="1"/>
  <c r="CP196" i="1"/>
  <c r="CB196" i="1"/>
  <c r="CM196" i="1"/>
  <c r="CN196" i="1"/>
  <c r="CA196" i="1"/>
  <c r="CB214" i="1"/>
  <c r="CP214" i="1"/>
  <c r="CA214" i="1"/>
  <c r="CO196" i="1"/>
  <c r="CC196" i="1"/>
  <c r="CN109" i="1"/>
  <c r="CM109" i="1"/>
  <c r="CA109" i="1"/>
  <c r="AP109" i="1" s="1"/>
  <c r="CM12" i="1"/>
  <c r="CR12" i="1"/>
  <c r="CM107" i="1"/>
  <c r="CA130" i="1"/>
  <c r="CA108" i="1"/>
  <c r="AP108" i="1" s="1"/>
  <c r="CM108" i="1"/>
  <c r="CO205" i="1"/>
  <c r="CC205" i="1"/>
  <c r="CQ130" i="1"/>
  <c r="CF130" i="1"/>
  <c r="CE130" i="1"/>
  <c r="CN130" i="1"/>
  <c r="CP130" i="1"/>
  <c r="CP213" i="1"/>
  <c r="CO212" i="1"/>
  <c r="CM212" i="1"/>
  <c r="CB212" i="1"/>
  <c r="CO130" i="1"/>
  <c r="CA212" i="1"/>
  <c r="CC212" i="1"/>
  <c r="CM130" i="1"/>
  <c r="C106" i="1"/>
  <c r="CB61" i="1"/>
  <c r="CB131" i="1"/>
  <c r="CB107" i="1"/>
  <c r="CC211" i="1"/>
  <c r="CM211" i="1"/>
  <c r="CB211" i="1"/>
  <c r="CA215" i="1"/>
  <c r="CA107" i="1"/>
  <c r="CB215" i="1"/>
  <c r="CD211" i="1"/>
  <c r="CN211" i="1"/>
  <c r="CO215" i="1"/>
  <c r="CA61" i="1"/>
  <c r="CA131" i="1"/>
  <c r="CE131" i="1"/>
  <c r="CQ131" i="1"/>
  <c r="CR131" i="1"/>
  <c r="CM61" i="1"/>
  <c r="CA213" i="1"/>
  <c r="CM213" i="1"/>
  <c r="CO213" i="1"/>
  <c r="CD213" i="1"/>
  <c r="CC213" i="1"/>
  <c r="CO131" i="1"/>
  <c r="CM131" i="1"/>
  <c r="CF131" i="1"/>
  <c r="B67" i="1"/>
  <c r="CC131" i="1"/>
  <c r="CN131" i="1"/>
  <c r="CB213" i="1"/>
  <c r="CO129" i="1"/>
  <c r="CP129" i="1"/>
  <c r="CN129" i="1"/>
  <c r="CB129" i="1"/>
  <c r="CR129" i="1"/>
  <c r="CE129" i="1"/>
  <c r="CF129" i="1"/>
  <c r="CC129" i="1"/>
  <c r="CM129" i="1"/>
  <c r="CQ129" i="1"/>
  <c r="CA129" i="1"/>
  <c r="A248" i="1"/>
  <c r="AN196" i="1" l="1"/>
  <c r="AN195" i="1"/>
  <c r="AT12" i="1"/>
  <c r="P212" i="1"/>
  <c r="P214" i="1"/>
  <c r="AO205" i="1"/>
  <c r="P215" i="1"/>
  <c r="AP107" i="1"/>
  <c r="AO61" i="1"/>
  <c r="P211" i="1"/>
  <c r="AL130" i="1"/>
  <c r="A232" i="1"/>
  <c r="AL131" i="1"/>
  <c r="B248" i="1"/>
  <c r="P213" i="1"/>
  <c r="AL129" i="1"/>
</calcChain>
</file>

<file path=xl/sharedStrings.xml><?xml version="1.0" encoding="utf-8"?>
<sst xmlns="http://schemas.openxmlformats.org/spreadsheetml/2006/main" count="13039" uniqueCount="275">
  <si>
    <t>SERVICIO DE SALUD</t>
  </si>
  <si>
    <t>REM-A08.  ATENCIÓN DE URGENCIA</t>
  </si>
  <si>
    <t>SECCIÓN A: ATENCIONES REALIZADAS EN UNIDADES DE URGENCIA DE LA RED</t>
  </si>
  <si>
    <t>SECCIÓN A.1: ATENCIONES REALIZADAS EN UNIDADES DE EMERGENCIA HOSPITALARIA (Establecimientos de alta y mediana complejidad)</t>
  </si>
  <si>
    <t>TIPO DE ATENCIÓN</t>
  </si>
  <si>
    <t xml:space="preserve">TOTAL        </t>
  </si>
  <si>
    <t>RANGO ETARIO (en años)</t>
  </si>
  <si>
    <t>Beneficiarios</t>
  </si>
  <si>
    <t>ORIGEN DE LA PROCEDENCIA (Sólo pacientes derivados de establecimientos de la Red)</t>
  </si>
  <si>
    <t>Establecimientos de otra Red</t>
  </si>
  <si>
    <t>Demanda de Urgencia</t>
  </si>
  <si>
    <t>0 - 4 años</t>
  </si>
  <si>
    <t>5 - 9 años</t>
  </si>
  <si>
    <t>10 - 14 años</t>
  </si>
  <si>
    <t>15 - 19 años</t>
  </si>
  <si>
    <t>20 - 24 años</t>
  </si>
  <si>
    <t>25 - 29 años</t>
  </si>
  <si>
    <t>30 - 34 años</t>
  </si>
  <si>
    <t>35 - 39 años</t>
  </si>
  <si>
    <t>40 - 44 años</t>
  </si>
  <si>
    <t>45 - 49 años</t>
  </si>
  <si>
    <t>50 - 54 años</t>
  </si>
  <si>
    <t>55 - 59 años</t>
  </si>
  <si>
    <t>60 - 64 años</t>
  </si>
  <si>
    <t>65 - 69 años</t>
  </si>
  <si>
    <t>70 - 74 años</t>
  </si>
  <si>
    <t>75 - 79 años</t>
  </si>
  <si>
    <t>80 y más años</t>
  </si>
  <si>
    <t>SAPU/ SAR / SUR</t>
  </si>
  <si>
    <t>Hospital Baja Complejidad</t>
  </si>
  <si>
    <t>Hospital Mediana/Alta Complejidad</t>
  </si>
  <si>
    <t>Otros Establecimientos de la Red</t>
  </si>
  <si>
    <t>Ambos Sexos</t>
  </si>
  <si>
    <t>Hombres</t>
  </si>
  <si>
    <t>Mujeres</t>
  </si>
  <si>
    <t>Atención Médica Niño y Adulto</t>
  </si>
  <si>
    <t>Atención Médica Gineco-Obstetra</t>
  </si>
  <si>
    <t>Atención por Matrona/ón</t>
  </si>
  <si>
    <t>Atención por Odontólogo/a</t>
  </si>
  <si>
    <t>SECCIÓN A.2: ATENCIONES Y ACTIVIDADES DE URGENCIA REALIZADAS EN SAPU Y SAR</t>
  </si>
  <si>
    <t>ATENCIÓN</t>
  </si>
  <si>
    <t>Atenciones por profesionales  a Honorarios</t>
  </si>
  <si>
    <t>Por Campaña de Invierno</t>
  </si>
  <si>
    <t>Niños, Niñas, Adolescentes y Jóvenes SENAME</t>
  </si>
  <si>
    <t>Niños, Niñas, Adolescentes y Jóvenes Mejor Niñez</t>
  </si>
  <si>
    <t xml:space="preserve">Hombres </t>
  </si>
  <si>
    <t>Atención Medica</t>
  </si>
  <si>
    <t>Enfermería</t>
  </si>
  <si>
    <t>Matronería</t>
  </si>
  <si>
    <t>Kinesiología</t>
  </si>
  <si>
    <t>Psicología</t>
  </si>
  <si>
    <t>Trabajo Social</t>
  </si>
  <si>
    <t>Dupla Psicosocial</t>
  </si>
  <si>
    <t>SECCIÓN A.3: ATENCIONES DE URGENCIA REALIZADAS EN ESTABLECIMIENTOS DE BAJA COMPLEJIDAD</t>
  </si>
  <si>
    <t>PROFESIONAL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</si>
  <si>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</si>
  <si>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</si>
  <si>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</si>
  <si>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</si>
  <si>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</si>
  <si>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</si>
  <si>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</si>
  <si>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</si>
  <si>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</si>
  <si>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</si>
  <si>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</si>
  <si>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</si>
  <si>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</si>
  <si>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</si>
  <si>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</si>
  <si>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</si>
  <si>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y mas</t>
  </si>
  <si>
    <t>Médico</t>
  </si>
  <si>
    <t>Enfermera /o</t>
  </si>
  <si>
    <t>Matrona /ón</t>
  </si>
  <si>
    <t>Kinesiólogo/a</t>
  </si>
  <si>
    <t>Técnico en Enfermería</t>
  </si>
  <si>
    <t>Otros Profesionales</t>
  </si>
  <si>
    <t>SECCIÓN A.4: ATENCIONES DE URGENCIA REALIZADAS EN ESTABLECIMIENTOS  ATENCIÓN PRIMARIA NO SAPU</t>
  </si>
  <si>
    <t>SECCIÓN A.5:  CONSULTAS EN SERVICIOS DE ATENCIÓN DE URGENCIA RURAL (SUR) Y POSTAS RURALES</t>
  </si>
  <si>
    <t>RANGO ETARIO(en años)</t>
  </si>
  <si>
    <t xml:space="preserve">SECCIÓN B: CATEGORIZACIÓN DE PACIENTES, PREVIA A LA ATENCIÓN MÉDICA U ODONTOLÓGICA (Establecimientos Alta, Mediana, Baja Complejidad, SAPU, SAR, SUR) </t>
  </si>
  <si>
    <t>CATEGORÍAS</t>
  </si>
  <si>
    <t>TOTAL</t>
  </si>
  <si>
    <t>Herramientas de Categorización</t>
  </si>
  <si>
    <t>Discrecional</t>
  </si>
  <si>
    <t>Estructurado (ESI)</t>
  </si>
  <si>
    <t>C1</t>
  </si>
  <si>
    <t>C2</t>
  </si>
  <si>
    <t>C3</t>
  </si>
  <si>
    <t>C4</t>
  </si>
  <si>
    <t>C5</t>
  </si>
  <si>
    <t>Sin Categorización</t>
  </si>
  <si>
    <t xml:space="preserve">SECCIÓN B.1: CATEGORIZACIÓN DE PACIENTES DE URGENCIA GINECO OBSTÉTRICA PREVIO A LA ATENCIÓN CLÍNICA POR MATRÓN (A) Y/O MÉDICO GINECO-OBSTETRA (Establecimientos alta, mediana y baja complejidad) </t>
  </si>
  <si>
    <t>RANGO ETARIO Y SEXO</t>
  </si>
  <si>
    <t>SECCIÓN C: ATENCIONES REALIZADAS POR MÉDICOS Y ODONTÓLOGOS ESPECIALISTAS EN LAS UNIDADES DE URGENCIA HOSPITALARIA</t>
  </si>
  <si>
    <t>ESPECIALIDADES</t>
  </si>
  <si>
    <t>De turno</t>
  </si>
  <si>
    <t>Consultor de llamada</t>
  </si>
  <si>
    <t>Otros</t>
  </si>
  <si>
    <t xml:space="preserve"> </t>
  </si>
  <si>
    <t>Medicina Interna</t>
  </si>
  <si>
    <t>Neurología Adultos</t>
  </si>
  <si>
    <t>Neurología Pediátrica</t>
  </si>
  <si>
    <t>Obstetricia y Ginecología</t>
  </si>
  <si>
    <t>Oftalmología</t>
  </si>
  <si>
    <t>Otorrinolaringología</t>
  </si>
  <si>
    <t>Pediatría</t>
  </si>
  <si>
    <t>Traumatología y Ortopedia</t>
  </si>
  <si>
    <t>Neurocirugía</t>
  </si>
  <si>
    <t>Psiquiatría Adultos</t>
  </si>
  <si>
    <t>Psiquiatría Pediátrica y Adolescentes</t>
  </si>
  <si>
    <t>Urología</t>
  </si>
  <si>
    <t>Urgenciólogo</t>
  </si>
  <si>
    <t>Cirugía Vascular Periférica</t>
  </si>
  <si>
    <t>Cirugía General</t>
  </si>
  <si>
    <t>Cirugía Pediátrica</t>
  </si>
  <si>
    <t>Cardiología</t>
  </si>
  <si>
    <t>Anestesiología</t>
  </si>
  <si>
    <t>Cirugía de Cabeza, Cuello y Maxilofacial</t>
  </si>
  <si>
    <t>Odontólogo</t>
  </si>
  <si>
    <t>SECCIÓN D: PACIENTES CON INDICACIÓN DE HOSPITALIZACIÓN EN ESPERA DE CAMAS EN UEH (establecimientos de alta, mediana y baja complejidad)</t>
  </si>
  <si>
    <t>TIPO DE PACIENTES</t>
  </si>
  <si>
    <t>Hospitalización Domiciliaria</t>
  </si>
  <si>
    <t>Total de pacientes con indicación de hospitalización</t>
  </si>
  <si>
    <t xml:space="preserve">Pacientes que ingresan a cama hospitalaria según tiempo de demora al ingreso                                </t>
  </si>
  <si>
    <t>Menos de 12 Horas</t>
  </si>
  <si>
    <t>12 - 24 Horas</t>
  </si>
  <si>
    <t>Mayor a 24 Horas</t>
  </si>
  <si>
    <t xml:space="preserve">Pacientes que rechazan hospitalización </t>
  </si>
  <si>
    <t>Pacientes derivados a otro establecimiento</t>
  </si>
  <si>
    <t>Pacientes que permanecen en UEH</t>
  </si>
  <si>
    <t>Pacientes que ingresan directamente a proceso quirúrgico</t>
  </si>
  <si>
    <t>SECCIÓN E PACIENTES CON INDICACIÓN DE OBSERVACIÓN EN SAR Y SAPU</t>
  </si>
  <si>
    <t>PACIENTES CON INDICACIÓN DE OBSERVACIÓN</t>
  </si>
  <si>
    <t xml:space="preserve">Pacientes que permanecen en observación         </t>
  </si>
  <si>
    <t>Menos de 2 Horas</t>
  </si>
  <si>
    <t>2 a 6 Horas</t>
  </si>
  <si>
    <t>Mayor a 6 Horas</t>
  </si>
  <si>
    <t>SECCIÓN F: PACIENTES FALLECIDOS EN UNIDADES DE EMERGENCIA (Establecimientos Alta, Mediana o Baja Complejidad, SAR, SAPU y SUR)</t>
  </si>
  <si>
    <t>Pacientes Fallecidos en Espera de Atención Médica</t>
  </si>
  <si>
    <t>Pacientes Fallecidos en Proceso de Atención</t>
  </si>
  <si>
    <t xml:space="preserve">Pacientes Fallecidos en Espera de Cama Hospitalaria </t>
  </si>
  <si>
    <t>SECCIÓN G: ATENCIONES MÉDICAS ASOCIADAS A VIOLENCIA: CARACTERIZACIÓN DE LA VÍCTIMA</t>
  </si>
  <si>
    <t>CONCEPTO</t>
  </si>
  <si>
    <t>0 - 9 años</t>
  </si>
  <si>
    <t>10 - 17 años</t>
  </si>
  <si>
    <t>18 - 19 años</t>
  </si>
  <si>
    <t>25 - 34 años</t>
  </si>
  <si>
    <t>35 - 44 años</t>
  </si>
  <si>
    <t>45 - 54 años</t>
  </si>
  <si>
    <t>55 - 64 años</t>
  </si>
  <si>
    <t>65 - 74 años</t>
  </si>
  <si>
    <t>75 años y más</t>
  </si>
  <si>
    <t>Lesiones de la víctima</t>
  </si>
  <si>
    <t>Sin lesiones constatables</t>
  </si>
  <si>
    <t>Diversidad de género</t>
  </si>
  <si>
    <t>Gestantes</t>
  </si>
  <si>
    <t>Pueblos Originarios</t>
  </si>
  <si>
    <t>Migrantes</t>
  </si>
  <si>
    <t>Traumatológicas</t>
  </si>
  <si>
    <t>Odontológicas</t>
  </si>
  <si>
    <t>Contusionales</t>
  </si>
  <si>
    <t>Por Arma</t>
  </si>
  <si>
    <t>Psicológicas</t>
  </si>
  <si>
    <t>Violencia Intrafamiliar</t>
  </si>
  <si>
    <t>Otras Violencias</t>
  </si>
  <si>
    <t>Violencia de género (Excluye intrafamiliar)</t>
  </si>
  <si>
    <t>SECCIÓN G.1: ATENCIONES MÉDICAS ASOCIADAS A VIOLENCIA: CARACTERIZACIÓN DEL AGRESOR Y SU RELACIÓN CON LA VÍCTIMA REGISTRADA EN SECCIÓN G</t>
  </si>
  <si>
    <t>AGRESOR /A</t>
  </si>
  <si>
    <t>Total</t>
  </si>
  <si>
    <t>Pareja/ Ex pareja</t>
  </si>
  <si>
    <t>Familiar</t>
  </si>
  <si>
    <t>Conocido/a</t>
  </si>
  <si>
    <t>Desconocido/a</t>
  </si>
  <si>
    <t>Hombre</t>
  </si>
  <si>
    <t>Mujer</t>
  </si>
  <si>
    <t xml:space="preserve">SECCIÓN H: ATENCIONES POR ANTICONCEPCIÓN DE EMERGENCIA </t>
  </si>
  <si>
    <t>Atención por Anticoncepción de Emergencia</t>
  </si>
  <si>
    <t>Con entrega de Anticonceptivo</t>
  </si>
  <si>
    <t>Sin entrega de Anticonceptivo</t>
  </si>
  <si>
    <t>SECCIÓN I: MOTIVOS DE ATENCIÓN POR EMERGENCIA OBSTÉTRICA EN EL SERVICIO DE URGENCIA (Establecimientos alta y mediana Complejidad).</t>
  </si>
  <si>
    <t>PATOLOGÍA</t>
  </si>
  <si>
    <t>Cantidad</t>
  </si>
  <si>
    <t>Preeclampsia Severa</t>
  </si>
  <si>
    <t>Eclampsia</t>
  </si>
  <si>
    <t>Síndrome Hipertensivo del Embarazo (SHE)</t>
  </si>
  <si>
    <t>Retardo Crecimiento Intrauterino (RCIU)</t>
  </si>
  <si>
    <t>HELLP</t>
  </si>
  <si>
    <t>Parto Prematuro</t>
  </si>
  <si>
    <t>Hemorragia I Trimestre</t>
  </si>
  <si>
    <t>Hemorragia II Trimestre</t>
  </si>
  <si>
    <t>Hemorragia III Trimestre</t>
  </si>
  <si>
    <t>Rotura Prematura de Membrana</t>
  </si>
  <si>
    <t>Otras Patologías</t>
  </si>
  <si>
    <t>Trabajo de Parto sin Patología</t>
  </si>
  <si>
    <t>SECCIÓN J: LLAMADOS DE URGENCIA A CENTRO REGULADOR</t>
  </si>
  <si>
    <t>TIPO DE ACCIÓN</t>
  </si>
  <si>
    <t>Total de Llamadas</t>
  </si>
  <si>
    <t>Llamadas Validas</t>
  </si>
  <si>
    <t xml:space="preserve"> Centro Regulador </t>
  </si>
  <si>
    <t>Nº  Llamados de Urgencia</t>
  </si>
  <si>
    <t>SECCIÓN K: INTERVENCIONES PRE HOSPITALARIAS (SAMU)</t>
  </si>
  <si>
    <t>N° INTERVENCIONES</t>
  </si>
  <si>
    <t>Tiempo de Llegada Intervenciones Criticas</t>
  </si>
  <si>
    <t>Tiempo de Llegada Intervenciones no Criticas</t>
  </si>
  <si>
    <t>Críticas</t>
  </si>
  <si>
    <t>No Críticas</t>
  </si>
  <si>
    <t>0-20 Min</t>
  </si>
  <si>
    <t>20-40 Min</t>
  </si>
  <si>
    <t>Mas de 40 Min</t>
  </si>
  <si>
    <t>Intervenciones Clínicas Pre Hospitalarias</t>
  </si>
  <si>
    <t>Intervención de Móvil Básico</t>
  </si>
  <si>
    <t>Intervención de Móvil Avanzado</t>
  </si>
  <si>
    <t>SECCIÓN L: TRASLADOS PRIMARIOS A UNIDADES DE URGENCIA (Desde el lugar del evento a unidad de Emergencia)</t>
  </si>
  <si>
    <t>TIPO</t>
  </si>
  <si>
    <t>Por compra de servicios</t>
  </si>
  <si>
    <t>SAMU</t>
  </si>
  <si>
    <t>Básico</t>
  </si>
  <si>
    <t>Avanzado</t>
  </si>
  <si>
    <t>Enrutado</t>
  </si>
  <si>
    <t>No SAMU</t>
  </si>
  <si>
    <t>Terrestre</t>
  </si>
  <si>
    <t>Marítimo</t>
  </si>
  <si>
    <t>Aéreo</t>
  </si>
  <si>
    <t>SECCIÓN M: TRASLADO SECUNDARIO (Desde un establecimiento a otro)</t>
  </si>
  <si>
    <t>TOTAL DE TRASLADOS</t>
  </si>
  <si>
    <t>Ambos</t>
  </si>
  <si>
    <t>NO SAMU</t>
  </si>
  <si>
    <t>Crítico</t>
  </si>
  <si>
    <t>No Crítico</t>
  </si>
  <si>
    <t>SECCIÓN N: CLASIFICACIÓN DE LAS INTERVENCIONES POR GRANDES GRUPOS DE DIAGNÓSTICOS (SAMU)</t>
  </si>
  <si>
    <t>CAUSAS DE LA INTERVENCIÓN</t>
  </si>
  <si>
    <t>TOTALES</t>
  </si>
  <si>
    <t>Síndrome Coronario Agudo</t>
  </si>
  <si>
    <t>Paro Cardiorrespiratorio</t>
  </si>
  <si>
    <t>Politraumatismo</t>
  </si>
  <si>
    <t xml:space="preserve">SECCIÓN O: ATENCIONES DE URGENCIA POR VIOLENCIA SEXUAL  </t>
  </si>
  <si>
    <t>15 - 17 años</t>
  </si>
  <si>
    <t>18 - 24 años</t>
  </si>
  <si>
    <t>25 - 44 años</t>
  </si>
  <si>
    <t>45-64 años</t>
  </si>
  <si>
    <t>65 años y más años</t>
  </si>
  <si>
    <t>Con entrega de anticoncepción de emergencia</t>
  </si>
  <si>
    <t>Sin entrega de anticoncepción de emergencia</t>
  </si>
  <si>
    <t xml:space="preserve">Con profilaxis VIH </t>
  </si>
  <si>
    <t>Con profilaxis ITS</t>
  </si>
  <si>
    <t>Con profilaxis Hepatitis B</t>
  </si>
  <si>
    <t>VICTIMARIO/A</t>
  </si>
  <si>
    <t>Violencia Sexual</t>
  </si>
  <si>
    <t>72 horas o menos</t>
  </si>
  <si>
    <t>Después de 72 horas</t>
  </si>
  <si>
    <t xml:space="preserve">SECCIÓN P: ATENCIONES MÉDICAS POR VIOLENCIA SEXUAL CON REALIZACIÓN O INDICACIÓN DE PERITAJE </t>
  </si>
  <si>
    <t>De Turno</t>
  </si>
  <si>
    <t>De llamada</t>
  </si>
  <si>
    <t>Atención por médico perito</t>
  </si>
  <si>
    <t>Atención otros médicos</t>
  </si>
  <si>
    <t>SECCIÓN Q: ATENCIONES DE URGENCIA ASOCIADAS A LESIONES AUTOINFLIGIDAS</t>
  </si>
  <si>
    <t xml:space="preserve">
Trans
</t>
  </si>
  <si>
    <t>Masculino</t>
  </si>
  <si>
    <t>Femenina</t>
  </si>
  <si>
    <t>Nº de atenciones</t>
  </si>
  <si>
    <t xml:space="preserve">SECCIÓN R: ATENCIONES EN SERVICIO DE URGENCIA DE LA RED, ASOCIADOS A MORDEDURA </t>
  </si>
  <si>
    <t>IDENTIFICACIÓN DEL ANIMAL MORDEDOR</t>
  </si>
  <si>
    <t>GRUPOS DE EDAD (en años)</t>
  </si>
  <si>
    <t>Tipo de Mordedura</t>
  </si>
  <si>
    <t>Indicación de Vacuna</t>
  </si>
  <si>
    <t>Mayor 15 años</t>
  </si>
  <si>
    <t>Única</t>
  </si>
  <si>
    <t>Múltiple</t>
  </si>
  <si>
    <t>Perro</t>
  </si>
  <si>
    <t>Gato</t>
  </si>
  <si>
    <t>Animal Silvestre</t>
  </si>
  <si>
    <t>Exposición a Murciélago</t>
  </si>
  <si>
    <t>Roedor o Animal de Abasto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</si>
</sst>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11"/>
      <color theme="1"/>
      <name val="Verdana"/>
      <family val="2"/>
    </font>
    <font>
      <sz val="9"/>
      <color theme="1"/>
      <name val="Verdana"/>
      <family val="2"/>
    </font>
    <font>
      <b/>
      <sz val="12"/>
      <color theme="1"/>
      <name val="Verdana"/>
      <family val="2"/>
    </font>
    <font>
      <sz val="8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7.5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indexed="26"/>
      </patternFill>
    </fill>
    <fill>
      <patternFill patternType="solid">
        <fgColor rgb="FFCC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DFBFE"/>
        <bgColor indexed="64"/>
      </patternFill>
    </fill>
  </fills>
  <borders count="39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double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double">
        <color indexed="64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hair">
        <color auto="1"/>
      </left>
      <right style="double">
        <color indexed="64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double">
        <color indexed="64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/>
      <right style="double">
        <color indexed="64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double">
        <color auto="1"/>
      </top>
      <bottom style="hair">
        <color indexed="64"/>
      </bottom>
      <diagonal/>
    </border>
    <border>
      <left/>
      <right style="thin">
        <color auto="1"/>
      </right>
      <top style="double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double">
        <color indexed="64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/>
      <right style="hair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hair">
        <color auto="1"/>
      </right>
      <top/>
      <bottom style="double">
        <color auto="1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hair">
        <color auto="1"/>
      </right>
      <top/>
      <bottom style="double">
        <color indexed="64"/>
      </bottom>
      <diagonal/>
    </border>
    <border>
      <left/>
      <right/>
      <top/>
      <bottom style="double">
        <color auto="1"/>
      </bottom>
      <diagonal/>
    </border>
    <border>
      <left style="hair">
        <color auto="1"/>
      </left>
      <right style="thin">
        <color auto="1"/>
      </right>
      <top/>
      <bottom style="double">
        <color auto="1"/>
      </bottom>
      <diagonal/>
    </border>
    <border>
      <left style="hair">
        <color auto="1"/>
      </left>
      <right/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hair">
        <color auto="1"/>
      </left>
      <right style="double">
        <color auto="1"/>
      </right>
      <top/>
      <bottom style="double">
        <color indexed="64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 style="thin">
        <color auto="1"/>
      </left>
      <right/>
      <top style="double">
        <color indexed="64"/>
      </top>
      <bottom style="hair">
        <color indexed="64"/>
      </bottom>
      <diagonal/>
    </border>
    <border>
      <left style="hair">
        <color auto="1"/>
      </left>
      <right style="double">
        <color indexed="64"/>
      </right>
      <top style="double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auto="1"/>
      </left>
      <right/>
      <top/>
      <bottom style="thin">
        <color indexed="64"/>
      </bottom>
      <diagonal/>
    </border>
    <border>
      <left style="hair">
        <color auto="1"/>
      </left>
      <right style="double">
        <color auto="1"/>
      </right>
      <top/>
      <bottom style="thin">
        <color indexed="64"/>
      </bottom>
      <diagonal/>
    </border>
    <border>
      <left/>
      <right style="thin">
        <color indexed="9"/>
      </right>
      <top/>
      <bottom style="thin">
        <color auto="1"/>
      </bottom>
      <diagonal/>
    </border>
    <border>
      <left style="thin">
        <color indexed="9"/>
      </left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/>
      <right style="double">
        <color auto="1"/>
      </right>
      <top/>
      <bottom style="hair">
        <color auto="1"/>
      </bottom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auto="1"/>
      </top>
      <bottom style="thin">
        <color indexed="22"/>
      </bottom>
      <diagonal/>
    </border>
    <border>
      <left style="thin">
        <color indexed="22"/>
      </left>
      <right/>
      <top style="thin">
        <color auto="1"/>
      </top>
      <bottom style="thin">
        <color indexed="22"/>
      </bottom>
      <diagonal/>
    </border>
    <border>
      <left style="thin">
        <color auto="1"/>
      </left>
      <right style="thin">
        <color indexed="22"/>
      </right>
      <top style="thin">
        <color auto="1"/>
      </top>
      <bottom style="thin">
        <color indexed="22"/>
      </bottom>
      <diagonal/>
    </border>
    <border>
      <left style="thin">
        <color indexed="22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 style="thin">
        <color auto="1"/>
      </right>
      <top style="thin">
        <color indexed="22"/>
      </top>
      <bottom style="thin">
        <color auto="1"/>
      </bottom>
      <diagonal/>
    </border>
    <border>
      <left/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/>
      <top style="thin">
        <color indexed="22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/>
      <diagonal/>
    </border>
    <border>
      <left style="double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22"/>
      </right>
      <top style="thin">
        <color auto="1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 style="thin">
        <color auto="1"/>
      </right>
      <top style="thin">
        <color indexed="22"/>
      </top>
      <bottom style="thin">
        <color auto="1"/>
      </bottom>
      <diagonal/>
    </border>
    <border>
      <left/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/>
      <top style="thin">
        <color indexed="22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double">
        <color indexed="64"/>
      </right>
      <top style="thin">
        <color auto="1"/>
      </top>
      <bottom style="hair">
        <color auto="1"/>
      </bottom>
      <diagonal/>
    </border>
    <border>
      <left style="thin">
        <color indexed="9"/>
      </left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/>
      <right style="thin">
        <color indexed="22"/>
      </right>
      <top style="thin">
        <color auto="1"/>
      </top>
      <bottom style="thin">
        <color indexed="22"/>
      </bottom>
      <diagonal/>
    </border>
    <border>
      <left style="thin">
        <color indexed="22"/>
      </left>
      <right/>
      <top style="thin">
        <color auto="1"/>
      </top>
      <bottom style="thin">
        <color indexed="22"/>
      </bottom>
      <diagonal/>
    </border>
    <border>
      <left style="thin">
        <color auto="1"/>
      </left>
      <right style="thin">
        <color indexed="22"/>
      </right>
      <top style="thin">
        <color auto="1"/>
      </top>
      <bottom style="thin">
        <color indexed="22"/>
      </bottom>
      <diagonal/>
    </border>
    <border>
      <left style="thin">
        <color indexed="22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double">
        <color indexed="64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/>
      <right style="thin">
        <color indexed="22"/>
      </right>
      <top style="thin">
        <color auto="1"/>
      </top>
      <bottom style="thin">
        <color indexed="22"/>
      </bottom>
      <diagonal/>
    </border>
    <border>
      <left style="thin">
        <color indexed="22"/>
      </left>
      <right/>
      <top style="thin">
        <color auto="1"/>
      </top>
      <bottom style="thin">
        <color indexed="22"/>
      </bottom>
      <diagonal/>
    </border>
    <border>
      <left style="thin">
        <color auto="1"/>
      </left>
      <right style="thin">
        <color indexed="22"/>
      </right>
      <top style="thin">
        <color auto="1"/>
      </top>
      <bottom style="thin">
        <color indexed="22"/>
      </bottom>
      <diagonal/>
    </border>
    <border>
      <left style="thin">
        <color indexed="22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 style="thin">
        <color auto="1"/>
      </right>
      <top style="thin">
        <color indexed="22"/>
      </top>
      <bottom style="thin">
        <color auto="1"/>
      </bottom>
      <diagonal/>
    </border>
    <border>
      <left/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/>
      <top style="thin">
        <color indexed="22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/>
      <right style="thin">
        <color indexed="22"/>
      </right>
      <top style="thin">
        <color auto="1"/>
      </top>
      <bottom style="thin">
        <color indexed="22"/>
      </bottom>
      <diagonal/>
    </border>
    <border>
      <left style="thin">
        <color indexed="22"/>
      </left>
      <right/>
      <top style="thin">
        <color auto="1"/>
      </top>
      <bottom style="thin">
        <color indexed="22"/>
      </bottom>
      <diagonal/>
    </border>
    <border>
      <left style="thin">
        <color auto="1"/>
      </left>
      <right style="thin">
        <color indexed="22"/>
      </right>
      <top style="thin">
        <color auto="1"/>
      </top>
      <bottom style="thin">
        <color indexed="22"/>
      </bottom>
      <diagonal/>
    </border>
    <border>
      <left style="thin">
        <color indexed="22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/>
      <right style="thin">
        <color indexed="22"/>
      </right>
      <top style="thin">
        <color auto="1"/>
      </top>
      <bottom style="thin">
        <color indexed="22"/>
      </bottom>
      <diagonal/>
    </border>
    <border>
      <left style="thin">
        <color indexed="22"/>
      </left>
      <right/>
      <top style="thin">
        <color auto="1"/>
      </top>
      <bottom style="thin">
        <color indexed="22"/>
      </bottom>
      <diagonal/>
    </border>
    <border>
      <left style="thin">
        <color auto="1"/>
      </left>
      <right style="thin">
        <color indexed="22"/>
      </right>
      <top style="thin">
        <color auto="1"/>
      </top>
      <bottom style="thin">
        <color indexed="22"/>
      </bottom>
      <diagonal/>
    </border>
    <border>
      <left style="thin">
        <color indexed="22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 style="thin">
        <color auto="1"/>
      </right>
      <top style="thin">
        <color indexed="22"/>
      </top>
      <bottom style="thin">
        <color auto="1"/>
      </bottom>
      <diagonal/>
    </border>
    <border>
      <left/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/>
      <top style="thin">
        <color indexed="22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/>
      <right style="thin">
        <color indexed="22"/>
      </right>
      <top style="thin">
        <color auto="1"/>
      </top>
      <bottom style="thin">
        <color indexed="22"/>
      </bottom>
      <diagonal/>
    </border>
    <border>
      <left style="thin">
        <color indexed="22"/>
      </left>
      <right/>
      <top style="thin">
        <color auto="1"/>
      </top>
      <bottom style="thin">
        <color indexed="22"/>
      </bottom>
      <diagonal/>
    </border>
    <border>
      <left style="thin">
        <color auto="1"/>
      </left>
      <right style="thin">
        <color indexed="22"/>
      </right>
      <top style="thin">
        <color auto="1"/>
      </top>
      <bottom style="thin">
        <color indexed="22"/>
      </bottom>
      <diagonal/>
    </border>
    <border>
      <left style="thin">
        <color indexed="22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double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indexed="9"/>
      </left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/>
      <right style="thin">
        <color indexed="22"/>
      </right>
      <top style="thin">
        <color auto="1"/>
      </top>
      <bottom style="thin">
        <color indexed="22"/>
      </bottom>
      <diagonal/>
    </border>
    <border>
      <left style="thin">
        <color indexed="22"/>
      </left>
      <right/>
      <top style="thin">
        <color auto="1"/>
      </top>
      <bottom style="thin">
        <color indexed="22"/>
      </bottom>
      <diagonal/>
    </border>
    <border>
      <left style="thin">
        <color auto="1"/>
      </left>
      <right style="thin">
        <color indexed="22"/>
      </right>
      <top style="thin">
        <color auto="1"/>
      </top>
      <bottom style="thin">
        <color indexed="22"/>
      </bottom>
      <diagonal/>
    </border>
    <border>
      <left style="thin">
        <color indexed="22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double">
        <color indexed="64"/>
      </right>
      <top style="thin">
        <color auto="1"/>
      </top>
      <bottom style="hair">
        <color auto="1"/>
      </bottom>
      <diagonal/>
    </border>
  </borders>
  <cellStyleXfs count="2">
    <xf numFmtId="0" fontId="0" fillId="0" borderId="0"/>
    <xf numFmtId="0" fontId="8" fillId="11" borderId="132" applyNumberFormat="0" applyFont="0" applyAlignment="0" applyProtection="0"/>
  </cellStyleXfs>
  <cellXfs count="1430">
    <xf numFmtId="0" fontId="0" fillId="0" borderId="0" xfId="0"/>
    <xf numFmtId="1" fontId="1" fillId="2" borderId="0" xfId="0" applyNumberFormat="1" applyFont="1" applyFill="1"/>
    <xf numFmtId="1" fontId="2" fillId="2" borderId="0" xfId="0" applyNumberFormat="1" applyFont="1" applyFill="1"/>
    <xf numFmtId="1" fontId="2" fillId="3" borderId="0" xfId="0" applyNumberFormat="1" applyFont="1" applyFill="1"/>
    <xf numFmtId="1" fontId="2" fillId="3" borderId="0" xfId="0" applyNumberFormat="1" applyFont="1" applyFill="1" applyProtection="1">
      <protection locked="0"/>
    </xf>
    <xf numFmtId="1" fontId="3" fillId="2" borderId="0" xfId="0" applyNumberFormat="1" applyFont="1" applyFill="1"/>
    <xf numFmtId="1" fontId="1" fillId="2" borderId="0" xfId="0" applyNumberFormat="1" applyFont="1" applyFill="1" applyAlignment="1">
      <alignment horizontal="left"/>
    </xf>
    <xf numFmtId="1" fontId="2" fillId="2" borderId="0" xfId="0" applyNumberFormat="1" applyFont="1" applyFill="1" applyAlignment="1">
      <alignment horizontal="center"/>
    </xf>
    <xf numFmtId="1" fontId="5" fillId="2" borderId="0" xfId="0" applyNumberFormat="1" applyFont="1" applyFill="1" applyAlignment="1">
      <alignment horizontal="center" vertical="center"/>
    </xf>
    <xf numFmtId="1" fontId="5" fillId="2" borderId="0" xfId="0" applyNumberFormat="1" applyFont="1" applyFill="1" applyAlignment="1">
      <alignment horizontal="left"/>
    </xf>
    <xf numFmtId="1" fontId="5" fillId="2" borderId="0" xfId="0" applyNumberFormat="1" applyFont="1" applyFill="1"/>
    <xf numFmtId="1" fontId="6" fillId="2" borderId="0" xfId="0" applyNumberFormat="1" applyFont="1" applyFill="1"/>
    <xf numFmtId="1" fontId="3" fillId="3" borderId="0" xfId="0" applyNumberFormat="1" applyFont="1" applyFill="1"/>
    <xf numFmtId="1" fontId="6" fillId="2" borderId="1" xfId="0" applyNumberFormat="1" applyFont="1" applyFill="1" applyBorder="1"/>
    <xf numFmtId="1" fontId="5" fillId="0" borderId="11" xfId="0" applyNumberFormat="1" applyFont="1" applyBorder="1" applyAlignment="1">
      <alignment horizontal="center" vertical="center"/>
    </xf>
    <xf numFmtId="1" fontId="5" fillId="0" borderId="16" xfId="0" applyNumberFormat="1" applyFont="1" applyBorder="1" applyAlignment="1">
      <alignment horizontal="center" vertical="center"/>
    </xf>
    <xf numFmtId="1" fontId="5" fillId="0" borderId="15" xfId="0" applyNumberFormat="1" applyFont="1" applyBorder="1" applyAlignment="1">
      <alignment horizontal="center" vertical="center" wrapText="1"/>
    </xf>
    <xf numFmtId="1" fontId="5" fillId="0" borderId="11" xfId="0" applyNumberFormat="1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 wrapText="1"/>
    </xf>
    <xf numFmtId="1" fontId="5" fillId="0" borderId="20" xfId="0" applyNumberFormat="1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 wrapText="1"/>
    </xf>
    <xf numFmtId="1" fontId="5" fillId="0" borderId="21" xfId="0" applyNumberFormat="1" applyFont="1" applyBorder="1" applyAlignment="1">
      <alignment horizontal="center" vertical="center" wrapText="1"/>
    </xf>
    <xf numFmtId="1" fontId="5" fillId="0" borderId="25" xfId="0" applyNumberFormat="1" applyFont="1" applyBorder="1" applyAlignment="1">
      <alignment horizontal="left" vertical="center"/>
    </xf>
    <xf numFmtId="1" fontId="5" fillId="0" borderId="26" xfId="0" applyNumberFormat="1" applyFont="1" applyBorder="1" applyAlignment="1">
      <alignment horizontal="right"/>
    </xf>
    <xf numFmtId="1" fontId="5" fillId="0" borderId="27" xfId="0" applyNumberFormat="1" applyFont="1" applyBorder="1" applyAlignment="1">
      <alignment horizontal="right"/>
    </xf>
    <xf numFmtId="1" fontId="5" fillId="0" borderId="28" xfId="0" applyNumberFormat="1" applyFont="1" applyBorder="1" applyAlignment="1">
      <alignment horizontal="right"/>
    </xf>
    <xf numFmtId="1" fontId="5" fillId="4" borderId="29" xfId="0" applyNumberFormat="1" applyFont="1" applyFill="1" applyBorder="1" applyProtection="1">
      <protection locked="0"/>
    </xf>
    <xf numFmtId="1" fontId="5" fillId="4" borderId="28" xfId="0" applyNumberFormat="1" applyFont="1" applyFill="1" applyBorder="1" applyProtection="1">
      <protection locked="0"/>
    </xf>
    <xf numFmtId="1" fontId="5" fillId="4" borderId="26" xfId="0" applyNumberFormat="1" applyFont="1" applyFill="1" applyBorder="1" applyProtection="1">
      <protection locked="0"/>
    </xf>
    <xf numFmtId="1" fontId="5" fillId="4" borderId="30" xfId="0" applyNumberFormat="1" applyFont="1" applyFill="1" applyBorder="1" applyProtection="1">
      <protection locked="0"/>
    </xf>
    <xf numFmtId="1" fontId="5" fillId="3" borderId="0" xfId="0" applyNumberFormat="1" applyFont="1" applyFill="1" applyAlignment="1" applyProtection="1">
      <alignment vertical="center"/>
      <protection locked="0"/>
    </xf>
    <xf numFmtId="1" fontId="5" fillId="3" borderId="0" xfId="0" applyNumberFormat="1" applyFont="1" applyFill="1" applyAlignment="1">
      <alignment vertical="top" wrapText="1"/>
    </xf>
    <xf numFmtId="0" fontId="7" fillId="5" borderId="0" xfId="0" applyFont="1" applyFill="1"/>
    <xf numFmtId="0" fontId="7" fillId="6" borderId="0" xfId="0" applyFont="1" applyFill="1"/>
    <xf numFmtId="0" fontId="0" fillId="6" borderId="0" xfId="0" applyFill="1"/>
    <xf numFmtId="1" fontId="5" fillId="0" borderId="32" xfId="0" applyNumberFormat="1" applyFont="1" applyBorder="1" applyAlignment="1">
      <alignment horizontal="left" vertical="center" wrapText="1"/>
    </xf>
    <xf numFmtId="1" fontId="5" fillId="0" borderId="18" xfId="0" applyNumberFormat="1" applyFont="1" applyBorder="1" applyAlignment="1">
      <alignment horizontal="right" wrapText="1"/>
    </xf>
    <xf numFmtId="1" fontId="5" fillId="0" borderId="33" xfId="0" applyNumberFormat="1" applyFont="1" applyBorder="1" applyAlignment="1">
      <alignment horizontal="right" wrapText="1"/>
    </xf>
    <xf numFmtId="1" fontId="5" fillId="0" borderId="34" xfId="0" applyNumberFormat="1" applyFont="1" applyBorder="1" applyAlignment="1">
      <alignment horizontal="right"/>
    </xf>
    <xf numFmtId="1" fontId="5" fillId="4" borderId="35" xfId="0" applyNumberFormat="1" applyFont="1" applyFill="1" applyBorder="1" applyProtection="1">
      <protection locked="0"/>
    </xf>
    <xf numFmtId="1" fontId="5" fillId="4" borderId="36" xfId="0" applyNumberFormat="1" applyFont="1" applyFill="1" applyBorder="1" applyProtection="1">
      <protection locked="0"/>
    </xf>
    <xf numFmtId="1" fontId="5" fillId="4" borderId="37" xfId="0" applyNumberFormat="1" applyFont="1" applyFill="1" applyBorder="1" applyProtection="1">
      <protection locked="0"/>
    </xf>
    <xf numFmtId="1" fontId="5" fillId="4" borderId="38" xfId="0" applyNumberFormat="1" applyFont="1" applyFill="1" applyBorder="1" applyProtection="1">
      <protection locked="0"/>
    </xf>
    <xf numFmtId="1" fontId="5" fillId="4" borderId="39" xfId="0" applyNumberFormat="1" applyFont="1" applyFill="1" applyBorder="1" applyProtection="1">
      <protection locked="0"/>
    </xf>
    <xf numFmtId="1" fontId="5" fillId="0" borderId="32" xfId="0" applyNumberFormat="1" applyFont="1" applyBorder="1" applyAlignment="1">
      <alignment horizontal="left" vertical="center"/>
    </xf>
    <xf numFmtId="1" fontId="5" fillId="0" borderId="37" xfId="0" applyNumberFormat="1" applyFont="1" applyBorder="1" applyAlignment="1">
      <alignment horizontal="right"/>
    </xf>
    <xf numFmtId="1" fontId="5" fillId="0" borderId="40" xfId="0" applyNumberFormat="1" applyFont="1" applyBorder="1" applyAlignment="1">
      <alignment horizontal="right"/>
    </xf>
    <xf numFmtId="1" fontId="5" fillId="0" borderId="36" xfId="0" applyNumberFormat="1" applyFont="1" applyBorder="1" applyAlignment="1">
      <alignment horizontal="right"/>
    </xf>
    <xf numFmtId="1" fontId="5" fillId="7" borderId="35" xfId="0" applyNumberFormat="1" applyFont="1" applyFill="1" applyBorder="1"/>
    <xf numFmtId="1" fontId="5" fillId="7" borderId="38" xfId="0" applyNumberFormat="1" applyFont="1" applyFill="1" applyBorder="1"/>
    <xf numFmtId="1" fontId="5" fillId="7" borderId="37" xfId="0" applyNumberFormat="1" applyFont="1" applyFill="1" applyBorder="1"/>
    <xf numFmtId="1" fontId="5" fillId="0" borderId="41" xfId="0" applyNumberFormat="1" applyFont="1" applyBorder="1" applyAlignment="1">
      <alignment horizontal="left" vertical="center"/>
    </xf>
    <xf numFmtId="1" fontId="5" fillId="0" borderId="42" xfId="0" applyNumberFormat="1" applyFont="1" applyBorder="1" applyAlignment="1">
      <alignment horizontal="right"/>
    </xf>
    <xf numFmtId="1" fontId="5" fillId="0" borderId="43" xfId="0" applyNumberFormat="1" applyFont="1" applyBorder="1" applyAlignment="1">
      <alignment horizontal="right"/>
    </xf>
    <xf numFmtId="1" fontId="5" fillId="0" borderId="44" xfId="0" applyNumberFormat="1" applyFont="1" applyBorder="1" applyAlignment="1">
      <alignment horizontal="right"/>
    </xf>
    <xf numFmtId="1" fontId="5" fillId="4" borderId="42" xfId="0" applyNumberFormat="1" applyFont="1" applyFill="1" applyBorder="1" applyProtection="1">
      <protection locked="0"/>
    </xf>
    <xf numFmtId="1" fontId="5" fillId="4" borderId="45" xfId="0" applyNumberFormat="1" applyFont="1" applyFill="1" applyBorder="1" applyProtection="1">
      <protection locked="0"/>
    </xf>
    <xf numFmtId="1" fontId="5" fillId="4" borderId="46" xfId="0" applyNumberFormat="1" applyFont="1" applyFill="1" applyBorder="1" applyProtection="1">
      <protection locked="0"/>
    </xf>
    <xf numFmtId="1" fontId="5" fillId="7" borderId="47" xfId="0" applyNumberFormat="1" applyFont="1" applyFill="1" applyBorder="1"/>
    <xf numFmtId="1" fontId="5" fillId="7" borderId="45" xfId="0" applyNumberFormat="1" applyFont="1" applyFill="1" applyBorder="1"/>
    <xf numFmtId="1" fontId="5" fillId="7" borderId="42" xfId="0" applyNumberFormat="1" applyFont="1" applyFill="1" applyBorder="1"/>
    <xf numFmtId="1" fontId="6" fillId="3" borderId="0" xfId="0" applyNumberFormat="1" applyFont="1" applyFill="1"/>
    <xf numFmtId="1" fontId="5" fillId="0" borderId="50" xfId="0" applyNumberFormat="1" applyFont="1" applyBorder="1" applyAlignment="1">
      <alignment horizontal="center" vertical="center"/>
    </xf>
    <xf numFmtId="1" fontId="5" fillId="0" borderId="51" xfId="0" applyNumberFormat="1" applyFont="1" applyBorder="1" applyAlignment="1">
      <alignment horizontal="center" vertical="center"/>
    </xf>
    <xf numFmtId="1" fontId="5" fillId="0" borderId="10" xfId="0" applyNumberFormat="1" applyFont="1" applyBorder="1" applyAlignment="1">
      <alignment horizontal="center" vertical="center" wrapText="1"/>
    </xf>
    <xf numFmtId="1" fontId="5" fillId="0" borderId="50" xfId="0" applyNumberFormat="1" applyFont="1" applyBorder="1" applyAlignment="1">
      <alignment horizontal="center" vertical="center" wrapText="1"/>
    </xf>
    <xf numFmtId="1" fontId="5" fillId="0" borderId="48" xfId="0" applyNumberFormat="1" applyFont="1" applyBorder="1" applyAlignment="1">
      <alignment horizontal="center" vertical="center" wrapText="1"/>
    </xf>
    <xf numFmtId="1" fontId="5" fillId="0" borderId="25" xfId="0" applyNumberFormat="1" applyFont="1" applyBorder="1" applyAlignment="1">
      <alignment horizontal="left" vertical="center" wrapText="1"/>
    </xf>
    <xf numFmtId="1" fontId="5" fillId="0" borderId="37" xfId="0" applyNumberFormat="1" applyFont="1" applyBorder="1" applyAlignment="1">
      <alignment horizontal="right" wrapText="1"/>
    </xf>
    <xf numFmtId="1" fontId="5" fillId="0" borderId="40" xfId="0" applyNumberFormat="1" applyFont="1" applyBorder="1" applyAlignment="1">
      <alignment horizontal="right" wrapText="1"/>
    </xf>
    <xf numFmtId="1" fontId="5" fillId="0" borderId="53" xfId="0" applyNumberFormat="1" applyFont="1" applyBorder="1" applyAlignment="1">
      <alignment horizontal="right"/>
    </xf>
    <xf numFmtId="1" fontId="5" fillId="4" borderId="54" xfId="0" applyNumberFormat="1" applyFont="1" applyFill="1" applyBorder="1" applyProtection="1">
      <protection locked="0"/>
    </xf>
    <xf numFmtId="1" fontId="5" fillId="4" borderId="53" xfId="0" applyNumberFormat="1" applyFont="1" applyFill="1" applyBorder="1" applyProtection="1">
      <protection locked="0"/>
    </xf>
    <xf numFmtId="1" fontId="5" fillId="4" borderId="55" xfId="0" applyNumberFormat="1" applyFont="1" applyFill="1" applyBorder="1" applyProtection="1">
      <protection locked="0"/>
    </xf>
    <xf numFmtId="1" fontId="5" fillId="4" borderId="56" xfId="0" applyNumberFormat="1" applyFont="1" applyFill="1" applyBorder="1" applyProtection="1">
      <protection locked="0"/>
    </xf>
    <xf numFmtId="1" fontId="5" fillId="4" borderId="57" xfId="0" applyNumberFormat="1" applyFont="1" applyFill="1" applyBorder="1" applyProtection="1">
      <protection locked="0"/>
    </xf>
    <xf numFmtId="1" fontId="5" fillId="4" borderId="58" xfId="0" applyNumberFormat="1" applyFont="1" applyFill="1" applyBorder="1" applyProtection="1">
      <protection locked="0"/>
    </xf>
    <xf numFmtId="1" fontId="5" fillId="4" borderId="59" xfId="0" applyNumberFormat="1" applyFont="1" applyFill="1" applyBorder="1" applyProtection="1">
      <protection locked="0"/>
    </xf>
    <xf numFmtId="1" fontId="5" fillId="4" borderId="27" xfId="0" applyNumberFormat="1" applyFont="1" applyFill="1" applyBorder="1" applyAlignment="1" applyProtection="1">
      <alignment horizontal="right"/>
      <protection locked="0"/>
    </xf>
    <xf numFmtId="1" fontId="5" fillId="4" borderId="30" xfId="0" applyNumberFormat="1" applyFont="1" applyFill="1" applyBorder="1" applyAlignment="1" applyProtection="1">
      <alignment horizontal="right"/>
      <protection locked="0"/>
    </xf>
    <xf numFmtId="0" fontId="7" fillId="0" borderId="0" xfId="0" applyFont="1"/>
    <xf numFmtId="1" fontId="5" fillId="0" borderId="60" xfId="0" applyNumberFormat="1" applyFont="1" applyBorder="1" applyAlignment="1">
      <alignment horizontal="left" vertical="center" wrapText="1"/>
    </xf>
    <xf numFmtId="1" fontId="5" fillId="4" borderId="40" xfId="0" applyNumberFormat="1" applyFont="1" applyFill="1" applyBorder="1" applyAlignment="1" applyProtection="1">
      <alignment horizontal="right"/>
      <protection locked="0"/>
    </xf>
    <xf numFmtId="1" fontId="5" fillId="4" borderId="38" xfId="0" applyNumberFormat="1" applyFont="1" applyFill="1" applyBorder="1" applyAlignment="1" applyProtection="1">
      <alignment horizontal="right"/>
      <protection locked="0"/>
    </xf>
    <xf numFmtId="1" fontId="5" fillId="0" borderId="38" xfId="0" applyNumberFormat="1" applyFont="1" applyBorder="1" applyAlignment="1">
      <alignment horizontal="right"/>
    </xf>
    <xf numFmtId="1" fontId="5" fillId="4" borderId="61" xfId="0" applyNumberFormat="1" applyFont="1" applyFill="1" applyBorder="1" applyProtection="1">
      <protection locked="0"/>
    </xf>
    <xf numFmtId="1" fontId="5" fillId="4" borderId="62" xfId="0" applyNumberFormat="1" applyFont="1" applyFill="1" applyBorder="1" applyProtection="1">
      <protection locked="0"/>
    </xf>
    <xf numFmtId="1" fontId="5" fillId="4" borderId="40" xfId="0" applyNumberFormat="1" applyFont="1" applyFill="1" applyBorder="1" applyProtection="1">
      <protection locked="0"/>
    </xf>
    <xf numFmtId="1" fontId="5" fillId="8" borderId="40" xfId="0" applyNumberFormat="1" applyFont="1" applyFill="1" applyBorder="1"/>
    <xf numFmtId="0" fontId="7" fillId="9" borderId="0" xfId="0" applyFont="1" applyFill="1"/>
    <xf numFmtId="1" fontId="5" fillId="0" borderId="63" xfId="0" applyNumberFormat="1" applyFont="1" applyBorder="1" applyAlignment="1">
      <alignment horizontal="left" vertical="center" wrapText="1"/>
    </xf>
    <xf numFmtId="1" fontId="5" fillId="0" borderId="64" xfId="0" applyNumberFormat="1" applyFont="1" applyBorder="1" applyAlignment="1">
      <alignment horizontal="right" wrapText="1"/>
    </xf>
    <xf numFmtId="1" fontId="5" fillId="0" borderId="65" xfId="0" applyNumberFormat="1" applyFont="1" applyBorder="1" applyAlignment="1">
      <alignment horizontal="right" wrapText="1"/>
    </xf>
    <xf numFmtId="1" fontId="5" fillId="0" borderId="66" xfId="0" applyNumberFormat="1" applyFont="1" applyBorder="1" applyAlignment="1">
      <alignment horizontal="right"/>
    </xf>
    <xf numFmtId="1" fontId="5" fillId="4" borderId="67" xfId="0" applyNumberFormat="1" applyFont="1" applyFill="1" applyBorder="1" applyProtection="1">
      <protection locked="0"/>
    </xf>
    <xf numFmtId="1" fontId="5" fillId="4" borderId="66" xfId="0" applyNumberFormat="1" applyFont="1" applyFill="1" applyBorder="1" applyProtection="1">
      <protection locked="0"/>
    </xf>
    <xf numFmtId="1" fontId="5" fillId="4" borderId="68" xfId="0" applyNumberFormat="1" applyFont="1" applyFill="1" applyBorder="1" applyProtection="1">
      <protection locked="0"/>
    </xf>
    <xf numFmtId="1" fontId="5" fillId="4" borderId="64" xfId="0" applyNumberFormat="1" applyFont="1" applyFill="1" applyBorder="1" applyProtection="1">
      <protection locked="0"/>
    </xf>
    <xf numFmtId="1" fontId="5" fillId="4" borderId="69" xfId="0" applyNumberFormat="1" applyFont="1" applyFill="1" applyBorder="1" applyProtection="1">
      <protection locked="0"/>
    </xf>
    <xf numFmtId="1" fontId="5" fillId="4" borderId="65" xfId="0" applyNumberFormat="1" applyFont="1" applyFill="1" applyBorder="1" applyProtection="1">
      <protection locked="0"/>
    </xf>
    <xf numFmtId="1" fontId="5" fillId="4" borderId="23" xfId="0" applyNumberFormat="1" applyFont="1" applyFill="1" applyBorder="1" applyAlignment="1" applyProtection="1">
      <alignment horizontal="right"/>
      <protection locked="0"/>
    </xf>
    <xf numFmtId="1" fontId="5" fillId="4" borderId="14" xfId="0" applyNumberFormat="1" applyFont="1" applyFill="1" applyBorder="1" applyAlignment="1" applyProtection="1">
      <alignment horizontal="right"/>
      <protection locked="0"/>
    </xf>
    <xf numFmtId="1" fontId="5" fillId="0" borderId="70" xfId="0" applyNumberFormat="1" applyFont="1" applyBorder="1" applyAlignment="1">
      <alignment horizontal="right"/>
    </xf>
    <xf numFmtId="1" fontId="5" fillId="0" borderId="71" xfId="0" applyNumberFormat="1" applyFont="1" applyBorder="1" applyAlignment="1">
      <alignment horizontal="right"/>
    </xf>
    <xf numFmtId="1" fontId="5" fillId="0" borderId="72" xfId="0" applyNumberFormat="1" applyFont="1" applyBorder="1" applyAlignment="1">
      <alignment horizontal="right"/>
    </xf>
    <xf numFmtId="1" fontId="5" fillId="4" borderId="70" xfId="0" applyNumberFormat="1" applyFont="1" applyFill="1" applyBorder="1" applyProtection="1">
      <protection locked="0"/>
    </xf>
    <xf numFmtId="1" fontId="5" fillId="4" borderId="72" xfId="0" applyNumberFormat="1" applyFont="1" applyFill="1" applyBorder="1" applyProtection="1">
      <protection locked="0"/>
    </xf>
    <xf numFmtId="1" fontId="5" fillId="4" borderId="73" xfId="0" applyNumberFormat="1" applyFont="1" applyFill="1" applyBorder="1" applyProtection="1">
      <protection locked="0"/>
    </xf>
    <xf numFmtId="1" fontId="5" fillId="4" borderId="74" xfId="0" applyNumberFormat="1" applyFont="1" applyFill="1" applyBorder="1" applyProtection="1">
      <protection locked="0"/>
    </xf>
    <xf numFmtId="1" fontId="5" fillId="4" borderId="75" xfId="0" applyNumberFormat="1" applyFont="1" applyFill="1" applyBorder="1" applyProtection="1">
      <protection locked="0"/>
    </xf>
    <xf numFmtId="1" fontId="5" fillId="4" borderId="71" xfId="0" applyNumberFormat="1" applyFont="1" applyFill="1" applyBorder="1" applyProtection="1">
      <protection locked="0"/>
    </xf>
    <xf numFmtId="1" fontId="5" fillId="10" borderId="71" xfId="0" applyNumberFormat="1" applyFont="1" applyFill="1" applyBorder="1"/>
    <xf numFmtId="1" fontId="5" fillId="8" borderId="71" xfId="0" applyNumberFormat="1" applyFont="1" applyFill="1" applyBorder="1"/>
    <xf numFmtId="1" fontId="5" fillId="0" borderId="1" xfId="0" applyNumberFormat="1" applyFont="1" applyBorder="1" applyAlignment="1">
      <alignment horizontal="left" vertical="center" wrapText="1"/>
    </xf>
    <xf numFmtId="1" fontId="5" fillId="0" borderId="54" xfId="0" applyNumberFormat="1" applyFont="1" applyBorder="1" applyAlignment="1">
      <alignment horizontal="right" wrapText="1"/>
    </xf>
    <xf numFmtId="1" fontId="5" fillId="0" borderId="59" xfId="0" applyNumberFormat="1" applyFont="1" applyBorder="1" applyAlignment="1">
      <alignment horizontal="right" wrapText="1"/>
    </xf>
    <xf numFmtId="1" fontId="5" fillId="0" borderId="14" xfId="0" applyNumberFormat="1" applyFont="1" applyBorder="1" applyAlignment="1">
      <alignment horizontal="right"/>
    </xf>
    <xf numFmtId="1" fontId="5" fillId="4" borderId="22" xfId="0" applyNumberFormat="1" applyFont="1" applyFill="1" applyBorder="1" applyProtection="1">
      <protection locked="0"/>
    </xf>
    <xf numFmtId="1" fontId="5" fillId="4" borderId="14" xfId="0" applyNumberFormat="1" applyFont="1" applyFill="1" applyBorder="1" applyProtection="1">
      <protection locked="0"/>
    </xf>
    <xf numFmtId="1" fontId="5" fillId="4" borderId="24" xfId="0" applyNumberFormat="1" applyFont="1" applyFill="1" applyBorder="1" applyProtection="1">
      <protection locked="0"/>
    </xf>
    <xf numFmtId="1" fontId="5" fillId="4" borderId="52" xfId="0" applyNumberFormat="1" applyFont="1" applyFill="1" applyBorder="1" applyProtection="1">
      <protection locked="0"/>
    </xf>
    <xf numFmtId="1" fontId="5" fillId="4" borderId="76" xfId="0" applyNumberFormat="1" applyFont="1" applyFill="1" applyBorder="1" applyProtection="1">
      <protection locked="0"/>
    </xf>
    <xf numFmtId="1" fontId="5" fillId="4" borderId="23" xfId="0" applyNumberFormat="1" applyFont="1" applyFill="1" applyBorder="1" applyProtection="1">
      <protection locked="0"/>
    </xf>
    <xf numFmtId="1" fontId="5" fillId="8" borderId="23" xfId="0" applyNumberFormat="1" applyFont="1" applyFill="1" applyBorder="1"/>
    <xf numFmtId="1" fontId="3" fillId="0" borderId="0" xfId="0" applyNumberFormat="1" applyFont="1"/>
    <xf numFmtId="1" fontId="3" fillId="0" borderId="1" xfId="0" applyNumberFormat="1" applyFont="1" applyBorder="1"/>
    <xf numFmtId="1" fontId="3" fillId="0" borderId="0" xfId="0" applyNumberFormat="1" applyFont="1" applyProtection="1">
      <protection locked="0"/>
    </xf>
    <xf numFmtId="1" fontId="3" fillId="3" borderId="0" xfId="0" applyNumberFormat="1" applyFont="1" applyFill="1" applyAlignment="1" applyProtection="1">
      <alignment vertical="center"/>
      <protection locked="0"/>
    </xf>
    <xf numFmtId="1" fontId="3" fillId="3" borderId="0" xfId="0" applyNumberFormat="1" applyFont="1" applyFill="1" applyAlignment="1">
      <alignment vertical="top" wrapText="1"/>
    </xf>
    <xf numFmtId="1" fontId="3" fillId="3" borderId="0" xfId="0" applyNumberFormat="1" applyFont="1" applyFill="1" applyProtection="1">
      <protection locked="0"/>
    </xf>
    <xf numFmtId="1" fontId="5" fillId="0" borderId="0" xfId="0" applyNumberFormat="1" applyFont="1" applyProtection="1">
      <protection locked="0"/>
    </xf>
    <xf numFmtId="1" fontId="5" fillId="0" borderId="8" xfId="0" applyNumberFormat="1" applyFont="1" applyBorder="1" applyAlignment="1">
      <alignment horizontal="center" vertical="center" wrapText="1"/>
    </xf>
    <xf numFmtId="1" fontId="5" fillId="0" borderId="26" xfId="0" applyNumberFormat="1" applyFont="1" applyBorder="1" applyAlignment="1">
      <alignment horizontal="right" wrapText="1"/>
    </xf>
    <xf numFmtId="1" fontId="5" fillId="0" borderId="27" xfId="0" applyNumberFormat="1" applyFont="1" applyBorder="1" applyAlignment="1">
      <alignment horizontal="right" wrapText="1"/>
    </xf>
    <xf numFmtId="1" fontId="5" fillId="0" borderId="30" xfId="0" applyNumberFormat="1" applyFont="1" applyBorder="1" applyAlignment="1">
      <alignment horizontal="right"/>
    </xf>
    <xf numFmtId="1" fontId="5" fillId="10" borderId="38" xfId="0" applyNumberFormat="1" applyFont="1" applyFill="1" applyBorder="1"/>
    <xf numFmtId="1" fontId="5" fillId="0" borderId="78" xfId="0" applyNumberFormat="1" applyFont="1" applyBorder="1" applyAlignment="1">
      <alignment horizontal="left" vertical="center" wrapText="1"/>
    </xf>
    <xf numFmtId="1" fontId="5" fillId="0" borderId="42" xfId="0" applyNumberFormat="1" applyFont="1" applyBorder="1" applyAlignment="1">
      <alignment horizontal="right" wrapText="1"/>
    </xf>
    <xf numFmtId="1" fontId="5" fillId="0" borderId="43" xfId="0" applyNumberFormat="1" applyFont="1" applyBorder="1" applyAlignment="1">
      <alignment horizontal="right" wrapText="1"/>
    </xf>
    <xf numFmtId="1" fontId="5" fillId="0" borderId="45" xfId="0" applyNumberFormat="1" applyFont="1" applyBorder="1" applyAlignment="1">
      <alignment horizontal="right"/>
    </xf>
    <xf numFmtId="1" fontId="5" fillId="4" borderId="44" xfId="0" applyNumberFormat="1" applyFont="1" applyFill="1" applyBorder="1" applyProtection="1">
      <protection locked="0"/>
    </xf>
    <xf numFmtId="1" fontId="5" fillId="4" borderId="79" xfId="0" applyNumberFormat="1" applyFont="1" applyFill="1" applyBorder="1" applyProtection="1">
      <protection locked="0"/>
    </xf>
    <xf numFmtId="1" fontId="5" fillId="4" borderId="80" xfId="0" applyNumberFormat="1" applyFont="1" applyFill="1" applyBorder="1" applyProtection="1">
      <protection locked="0"/>
    </xf>
    <xf numFmtId="1" fontId="5" fillId="4" borderId="47" xfId="0" applyNumberFormat="1" applyFont="1" applyFill="1" applyBorder="1" applyProtection="1">
      <protection locked="0"/>
    </xf>
    <xf numFmtId="1" fontId="5" fillId="10" borderId="45" xfId="0" applyNumberFormat="1" applyFont="1" applyFill="1" applyBorder="1"/>
    <xf numFmtId="1" fontId="6" fillId="0" borderId="0" xfId="0" applyNumberFormat="1" applyFont="1"/>
    <xf numFmtId="1" fontId="5" fillId="3" borderId="77" xfId="0" applyNumberFormat="1" applyFont="1" applyFill="1" applyBorder="1" applyAlignment="1" applyProtection="1">
      <alignment vertical="center"/>
      <protection locked="0"/>
    </xf>
    <xf numFmtId="1" fontId="5" fillId="0" borderId="81" xfId="0" applyNumberFormat="1" applyFont="1" applyBorder="1" applyAlignment="1">
      <alignment horizontal="center" vertical="center" wrapText="1"/>
    </xf>
    <xf numFmtId="1" fontId="5" fillId="4" borderId="82" xfId="0" applyNumberFormat="1" applyFont="1" applyFill="1" applyBorder="1" applyProtection="1">
      <protection locked="0"/>
    </xf>
    <xf numFmtId="1" fontId="6" fillId="0" borderId="4" xfId="0" applyNumberFormat="1" applyFont="1" applyBorder="1"/>
    <xf numFmtId="1" fontId="3" fillId="2" borderId="0" xfId="0" applyNumberFormat="1" applyFont="1" applyFill="1" applyAlignment="1">
      <alignment vertical="center"/>
    </xf>
    <xf numFmtId="1" fontId="5" fillId="3" borderId="0" xfId="0" applyNumberFormat="1" applyFont="1" applyFill="1" applyAlignment="1">
      <alignment horizontal="left"/>
    </xf>
    <xf numFmtId="1" fontId="5" fillId="0" borderId="16" xfId="0" applyNumberFormat="1" applyFont="1" applyBorder="1" applyAlignment="1">
      <alignment horizontal="center" vertical="center" wrapText="1"/>
    </xf>
    <xf numFmtId="1" fontId="5" fillId="0" borderId="9" xfId="0" applyNumberFormat="1" applyFont="1" applyBorder="1" applyAlignment="1">
      <alignment horizontal="center" vertical="center" wrapText="1"/>
    </xf>
    <xf numFmtId="1" fontId="5" fillId="0" borderId="83" xfId="0" applyNumberFormat="1" applyFont="1" applyBorder="1" applyAlignment="1">
      <alignment horizontal="center" vertical="center" wrapText="1"/>
    </xf>
    <xf numFmtId="1" fontId="5" fillId="0" borderId="84" xfId="0" applyNumberFormat="1" applyFont="1" applyBorder="1" applyAlignment="1">
      <alignment horizontal="center" vertical="center" wrapText="1"/>
    </xf>
    <xf numFmtId="1" fontId="5" fillId="4" borderId="85" xfId="0" applyNumberFormat="1" applyFont="1" applyFill="1" applyBorder="1" applyProtection="1">
      <protection locked="0"/>
    </xf>
    <xf numFmtId="1" fontId="5" fillId="0" borderId="61" xfId="0" applyNumberFormat="1" applyFont="1" applyBorder="1" applyAlignment="1">
      <alignment horizontal="center" vertical="center" wrapText="1"/>
    </xf>
    <xf numFmtId="1" fontId="5" fillId="4" borderId="87" xfId="0" applyNumberFormat="1" applyFont="1" applyFill="1" applyBorder="1" applyProtection="1">
      <protection locked="0"/>
    </xf>
    <xf numFmtId="1" fontId="5" fillId="4" borderId="88" xfId="0" applyNumberFormat="1" applyFont="1" applyFill="1" applyBorder="1" applyProtection="1">
      <protection locked="0"/>
    </xf>
    <xf numFmtId="1" fontId="5" fillId="0" borderId="89" xfId="0" applyNumberFormat="1" applyFont="1" applyBorder="1" applyAlignment="1">
      <alignment horizontal="center" vertical="center" wrapText="1"/>
    </xf>
    <xf numFmtId="1" fontId="5" fillId="0" borderId="67" xfId="0" applyNumberFormat="1" applyFont="1" applyBorder="1" applyAlignment="1">
      <alignment horizontal="right" wrapText="1"/>
    </xf>
    <xf numFmtId="1" fontId="5" fillId="4" borderId="90" xfId="0" applyNumberFormat="1" applyFont="1" applyFill="1" applyBorder="1" applyProtection="1">
      <protection locked="0"/>
    </xf>
    <xf numFmtId="1" fontId="5" fillId="4" borderId="89" xfId="0" applyNumberFormat="1" applyFont="1" applyFill="1" applyBorder="1" applyProtection="1">
      <protection locked="0"/>
    </xf>
    <xf numFmtId="1" fontId="5" fillId="4" borderId="91" xfId="0" applyNumberFormat="1" applyFont="1" applyFill="1" applyBorder="1" applyProtection="1">
      <protection locked="0"/>
    </xf>
    <xf numFmtId="1" fontId="5" fillId="4" borderId="92" xfId="0" applyNumberFormat="1" applyFont="1" applyFill="1" applyBorder="1" applyProtection="1">
      <protection locked="0"/>
    </xf>
    <xf numFmtId="1" fontId="5" fillId="0" borderId="79" xfId="0" applyNumberFormat="1" applyFont="1" applyBorder="1" applyAlignment="1">
      <alignment horizontal="center" vertical="center" wrapText="1"/>
    </xf>
    <xf numFmtId="1" fontId="5" fillId="4" borderId="93" xfId="0" applyNumberFormat="1" applyFont="1" applyFill="1" applyBorder="1" applyProtection="1">
      <protection locked="0"/>
    </xf>
    <xf numFmtId="1" fontId="5" fillId="7" borderId="43" xfId="0" applyNumberFormat="1" applyFont="1" applyFill="1" applyBorder="1"/>
    <xf numFmtId="1" fontId="5" fillId="3" borderId="77" xfId="0" applyNumberFormat="1" applyFont="1" applyFill="1" applyBorder="1" applyAlignment="1">
      <alignment vertical="center"/>
    </xf>
    <xf numFmtId="1" fontId="5" fillId="0" borderId="50" xfId="0" applyNumberFormat="1" applyFont="1" applyBorder="1" applyAlignment="1">
      <alignment horizontal="right" wrapText="1"/>
    </xf>
    <xf numFmtId="1" fontId="5" fillId="0" borderId="51" xfId="0" applyNumberFormat="1" applyFont="1" applyBorder="1" applyAlignment="1">
      <alignment horizontal="right" wrapText="1"/>
    </xf>
    <xf numFmtId="1" fontId="5" fillId="0" borderId="10" xfId="0" applyNumberFormat="1" applyFont="1" applyBorder="1" applyAlignment="1">
      <alignment horizontal="right"/>
    </xf>
    <xf numFmtId="1" fontId="5" fillId="0" borderId="50" xfId="0" applyNumberFormat="1" applyFont="1" applyBorder="1"/>
    <xf numFmtId="1" fontId="5" fillId="0" borderId="10" xfId="0" applyNumberFormat="1" applyFont="1" applyBorder="1"/>
    <xf numFmtId="1" fontId="5" fillId="0" borderId="81" xfId="0" applyNumberFormat="1" applyFont="1" applyBorder="1"/>
    <xf numFmtId="1" fontId="5" fillId="0" borderId="83" xfId="0" applyNumberFormat="1" applyFont="1" applyBorder="1"/>
    <xf numFmtId="1" fontId="5" fillId="0" borderId="94" xfId="0" applyNumberFormat="1" applyFont="1" applyBorder="1"/>
    <xf numFmtId="1" fontId="5" fillId="0" borderId="8" xfId="0" applyNumberFormat="1" applyFont="1" applyBorder="1"/>
    <xf numFmtId="1" fontId="5" fillId="0" borderId="95" xfId="0" applyNumberFormat="1" applyFont="1" applyBorder="1"/>
    <xf numFmtId="1" fontId="5" fillId="0" borderId="9" xfId="0" applyNumberFormat="1" applyFont="1" applyBorder="1"/>
    <xf numFmtId="1" fontId="3" fillId="0" borderId="0" xfId="0" applyNumberFormat="1" applyFont="1" applyAlignment="1">
      <alignment vertical="center"/>
    </xf>
    <xf numFmtId="1" fontId="6" fillId="2" borderId="4" xfId="0" applyNumberFormat="1" applyFont="1" applyFill="1" applyBorder="1"/>
    <xf numFmtId="1" fontId="5" fillId="0" borderId="3" xfId="0" applyNumberFormat="1" applyFont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center" vertical="center" wrapText="1"/>
    </xf>
    <xf numFmtId="1" fontId="5" fillId="0" borderId="51" xfId="0" applyNumberFormat="1" applyFont="1" applyBorder="1" applyAlignment="1">
      <alignment horizontal="center" vertical="center" wrapText="1"/>
    </xf>
    <xf numFmtId="1" fontId="5" fillId="2" borderId="0" xfId="0" applyNumberFormat="1" applyFont="1" applyFill="1" applyAlignment="1">
      <alignment vertical="center"/>
    </xf>
    <xf numFmtId="1" fontId="5" fillId="0" borderId="84" xfId="0" applyNumberFormat="1" applyFont="1" applyBorder="1" applyAlignment="1">
      <alignment vertical="center" wrapText="1"/>
    </xf>
    <xf numFmtId="1" fontId="5" fillId="2" borderId="25" xfId="0" applyNumberFormat="1" applyFont="1" applyFill="1" applyBorder="1"/>
    <xf numFmtId="1" fontId="5" fillId="4" borderId="27" xfId="0" applyNumberFormat="1" applyFont="1" applyFill="1" applyBorder="1" applyProtection="1">
      <protection locked="0"/>
    </xf>
    <xf numFmtId="1" fontId="5" fillId="2" borderId="0" xfId="0" applyNumberFormat="1" applyFont="1" applyFill="1" applyProtection="1">
      <protection locked="0"/>
    </xf>
    <xf numFmtId="1" fontId="5" fillId="0" borderId="61" xfId="0" applyNumberFormat="1" applyFont="1" applyBorder="1" applyAlignment="1">
      <alignment vertical="center" wrapText="1"/>
    </xf>
    <xf numFmtId="1" fontId="5" fillId="2" borderId="32" xfId="0" applyNumberFormat="1" applyFont="1" applyFill="1" applyBorder="1"/>
    <xf numFmtId="1" fontId="5" fillId="0" borderId="77" xfId="0" applyNumberFormat="1" applyFont="1" applyBorder="1" applyAlignment="1">
      <alignment vertical="center" wrapText="1"/>
    </xf>
    <xf numFmtId="1" fontId="5" fillId="0" borderId="6" xfId="0" applyNumberFormat="1" applyFont="1" applyBorder="1"/>
    <xf numFmtId="1" fontId="5" fillId="0" borderId="51" xfId="0" applyNumberFormat="1" applyFont="1" applyBorder="1"/>
    <xf numFmtId="1" fontId="5" fillId="0" borderId="86" xfId="0" applyNumberFormat="1" applyFont="1" applyBorder="1" applyAlignment="1">
      <alignment horizontal="right" wrapText="1"/>
    </xf>
    <xf numFmtId="1" fontId="5" fillId="0" borderId="31" xfId="0" applyNumberFormat="1" applyFont="1" applyBorder="1" applyAlignment="1">
      <alignment horizontal="right" wrapText="1"/>
    </xf>
    <xf numFmtId="1" fontId="5" fillId="0" borderId="29" xfId="0" applyNumberFormat="1" applyFont="1" applyBorder="1" applyAlignment="1">
      <alignment horizontal="right" wrapText="1"/>
    </xf>
    <xf numFmtId="1" fontId="5" fillId="0" borderId="30" xfId="0" applyNumberFormat="1" applyFont="1" applyBorder="1" applyAlignment="1">
      <alignment horizontal="right" wrapText="1"/>
    </xf>
    <xf numFmtId="1" fontId="5" fillId="0" borderId="4" xfId="0" applyNumberFormat="1" applyFont="1" applyBorder="1" applyAlignment="1">
      <alignment horizontal="center" vertical="center"/>
    </xf>
    <xf numFmtId="1" fontId="5" fillId="4" borderId="26" xfId="0" applyNumberFormat="1" applyFont="1" applyFill="1" applyBorder="1" applyAlignment="1" applyProtection="1">
      <alignment horizontal="right"/>
      <protection locked="0"/>
    </xf>
    <xf numFmtId="1" fontId="5" fillId="4" borderId="28" xfId="0" applyNumberFormat="1" applyFont="1" applyFill="1" applyBorder="1" applyAlignment="1" applyProtection="1">
      <alignment horizontal="right"/>
      <protection locked="0"/>
    </xf>
    <xf numFmtId="1" fontId="5" fillId="4" borderId="82" xfId="0" applyNumberFormat="1" applyFont="1" applyFill="1" applyBorder="1" applyAlignment="1" applyProtection="1">
      <alignment horizontal="right"/>
      <protection locked="0"/>
    </xf>
    <xf numFmtId="1" fontId="5" fillId="0" borderId="88" xfId="0" applyNumberFormat="1" applyFont="1" applyBorder="1" applyAlignment="1">
      <alignment horizontal="center" vertical="center" wrapText="1"/>
    </xf>
    <xf numFmtId="1" fontId="5" fillId="0" borderId="49" xfId="0" applyNumberFormat="1" applyFont="1" applyBorder="1" applyAlignment="1">
      <alignment horizontal="right" wrapText="1"/>
    </xf>
    <xf numFmtId="1" fontId="5" fillId="4" borderId="37" xfId="0" applyNumberFormat="1" applyFont="1" applyFill="1" applyBorder="1" applyAlignment="1" applyProtection="1">
      <alignment horizontal="right" wrapText="1"/>
      <protection locked="0"/>
    </xf>
    <xf numFmtId="1" fontId="5" fillId="4" borderId="38" xfId="0" applyNumberFormat="1" applyFont="1" applyFill="1" applyBorder="1" applyAlignment="1" applyProtection="1">
      <alignment horizontal="right" wrapText="1"/>
      <protection locked="0"/>
    </xf>
    <xf numFmtId="1" fontId="5" fillId="4" borderId="35" xfId="0" applyNumberFormat="1" applyFont="1" applyFill="1" applyBorder="1" applyAlignment="1" applyProtection="1">
      <alignment horizontal="right" wrapText="1"/>
      <protection locked="0"/>
    </xf>
    <xf numFmtId="1" fontId="5" fillId="4" borderId="88" xfId="0" applyNumberFormat="1" applyFont="1" applyFill="1" applyBorder="1" applyAlignment="1" applyProtection="1">
      <alignment horizontal="right" wrapText="1"/>
      <protection locked="0"/>
    </xf>
    <xf numFmtId="1" fontId="5" fillId="4" borderId="36" xfId="0" applyNumberFormat="1" applyFont="1" applyFill="1" applyBorder="1" applyAlignment="1" applyProtection="1">
      <alignment horizontal="right" wrapText="1"/>
      <protection locked="0"/>
    </xf>
    <xf numFmtId="1" fontId="5" fillId="4" borderId="87" xfId="0" applyNumberFormat="1" applyFont="1" applyFill="1" applyBorder="1" applyAlignment="1" applyProtection="1">
      <alignment horizontal="right" wrapText="1"/>
      <protection locked="0"/>
    </xf>
    <xf numFmtId="1" fontId="5" fillId="4" borderId="61" xfId="0" applyNumberFormat="1" applyFont="1" applyFill="1" applyBorder="1" applyAlignment="1" applyProtection="1">
      <alignment horizontal="right" wrapText="1"/>
      <protection locked="0"/>
    </xf>
    <xf numFmtId="1" fontId="5" fillId="4" borderId="62" xfId="0" applyNumberFormat="1" applyFont="1" applyFill="1" applyBorder="1" applyAlignment="1" applyProtection="1">
      <alignment horizontal="right" wrapText="1"/>
      <protection locked="0"/>
    </xf>
    <xf numFmtId="1" fontId="5" fillId="0" borderId="1" xfId="0" applyNumberFormat="1" applyFont="1" applyBorder="1" applyAlignment="1">
      <alignment horizontal="center" vertical="center" wrapText="1"/>
    </xf>
    <xf numFmtId="1" fontId="5" fillId="0" borderId="96" xfId="0" applyNumberFormat="1" applyFont="1" applyBorder="1" applyAlignment="1">
      <alignment horizontal="right" wrapText="1"/>
    </xf>
    <xf numFmtId="1" fontId="5" fillId="0" borderId="97" xfId="0" applyNumberFormat="1" applyFont="1" applyBorder="1" applyAlignment="1">
      <alignment horizontal="right" wrapText="1"/>
    </xf>
    <xf numFmtId="1" fontId="5" fillId="0" borderId="98" xfId="0" applyNumberFormat="1" applyFont="1" applyBorder="1" applyAlignment="1">
      <alignment horizontal="right" wrapText="1"/>
    </xf>
    <xf numFmtId="1" fontId="5" fillId="4" borderId="99" xfId="0" applyNumberFormat="1" applyFont="1" applyFill="1" applyBorder="1" applyAlignment="1" applyProtection="1">
      <alignment horizontal="right" wrapText="1"/>
      <protection locked="0"/>
    </xf>
    <xf numFmtId="1" fontId="5" fillId="4" borderId="100" xfId="0" applyNumberFormat="1" applyFont="1" applyFill="1" applyBorder="1" applyAlignment="1" applyProtection="1">
      <alignment horizontal="right" wrapText="1"/>
      <protection locked="0"/>
    </xf>
    <xf numFmtId="1" fontId="5" fillId="4" borderId="101" xfId="0" applyNumberFormat="1" applyFont="1" applyFill="1" applyBorder="1" applyAlignment="1" applyProtection="1">
      <alignment horizontal="right" wrapText="1"/>
      <protection locked="0"/>
    </xf>
    <xf numFmtId="1" fontId="5" fillId="4" borderId="102" xfId="0" applyNumberFormat="1" applyFont="1" applyFill="1" applyBorder="1" applyAlignment="1" applyProtection="1">
      <alignment horizontal="right" wrapText="1"/>
      <protection locked="0"/>
    </xf>
    <xf numFmtId="1" fontId="5" fillId="4" borderId="103" xfId="0" applyNumberFormat="1" applyFont="1" applyFill="1" applyBorder="1" applyAlignment="1" applyProtection="1">
      <alignment horizontal="right" wrapText="1"/>
      <protection locked="0"/>
    </xf>
    <xf numFmtId="1" fontId="5" fillId="4" borderId="104" xfId="0" applyNumberFormat="1" applyFont="1" applyFill="1" applyBorder="1" applyAlignment="1" applyProtection="1">
      <alignment horizontal="right" wrapText="1"/>
      <protection locked="0"/>
    </xf>
    <xf numFmtId="1" fontId="5" fillId="4" borderId="105" xfId="0" applyNumberFormat="1" applyFont="1" applyFill="1" applyBorder="1" applyAlignment="1" applyProtection="1">
      <alignment horizontal="right" wrapText="1"/>
      <protection locked="0"/>
    </xf>
    <xf numFmtId="1" fontId="5" fillId="4" borderId="106" xfId="0" applyNumberFormat="1" applyFont="1" applyFill="1" applyBorder="1" applyAlignment="1" applyProtection="1">
      <alignment horizontal="right" wrapText="1"/>
      <protection locked="0"/>
    </xf>
    <xf numFmtId="1" fontId="5" fillId="0" borderId="53" xfId="0" applyNumberFormat="1" applyFont="1" applyBorder="1" applyAlignment="1">
      <alignment horizontal="right" wrapText="1"/>
    </xf>
    <xf numFmtId="1" fontId="5" fillId="4" borderId="18" xfId="0" applyNumberFormat="1" applyFont="1" applyFill="1" applyBorder="1" applyAlignment="1" applyProtection="1">
      <alignment horizontal="right" wrapText="1"/>
      <protection locked="0"/>
    </xf>
    <xf numFmtId="1" fontId="5" fillId="4" borderId="73" xfId="0" applyNumberFormat="1" applyFont="1" applyFill="1" applyBorder="1" applyAlignment="1" applyProtection="1">
      <alignment horizontal="right" wrapText="1"/>
      <protection locked="0"/>
    </xf>
    <xf numFmtId="1" fontId="5" fillId="4" borderId="74" xfId="0" applyNumberFormat="1" applyFont="1" applyFill="1" applyBorder="1" applyAlignment="1" applyProtection="1">
      <alignment horizontal="right" wrapText="1"/>
      <protection locked="0"/>
    </xf>
    <xf numFmtId="1" fontId="5" fillId="4" borderId="107" xfId="0" applyNumberFormat="1" applyFont="1" applyFill="1" applyBorder="1" applyAlignment="1" applyProtection="1">
      <alignment horizontal="right" wrapText="1"/>
      <protection locked="0"/>
    </xf>
    <xf numFmtId="1" fontId="5" fillId="4" borderId="70" xfId="0" applyNumberFormat="1" applyFont="1" applyFill="1" applyBorder="1" applyAlignment="1" applyProtection="1">
      <alignment horizontal="right" wrapText="1"/>
      <protection locked="0"/>
    </xf>
    <xf numFmtId="1" fontId="5" fillId="4" borderId="108" xfId="0" applyNumberFormat="1" applyFont="1" applyFill="1" applyBorder="1" applyAlignment="1" applyProtection="1">
      <alignment horizontal="right" wrapText="1"/>
      <protection locked="0"/>
    </xf>
    <xf numFmtId="1" fontId="5" fillId="4" borderId="109" xfId="0" applyNumberFormat="1" applyFont="1" applyFill="1" applyBorder="1" applyAlignment="1" applyProtection="1">
      <alignment horizontal="right" wrapText="1"/>
      <protection locked="0"/>
    </xf>
    <xf numFmtId="1" fontId="5" fillId="4" borderId="110" xfId="0" applyNumberFormat="1" applyFont="1" applyFill="1" applyBorder="1" applyAlignment="1" applyProtection="1">
      <alignment horizontal="right" wrapText="1"/>
      <protection locked="0"/>
    </xf>
    <xf numFmtId="1" fontId="5" fillId="8" borderId="72" xfId="0" applyNumberFormat="1" applyFont="1" applyFill="1" applyBorder="1" applyAlignment="1">
      <alignment horizontal="right" wrapText="1"/>
    </xf>
    <xf numFmtId="1" fontId="5" fillId="0" borderId="15" xfId="0" applyNumberFormat="1" applyFont="1" applyBorder="1" applyAlignment="1">
      <alignment horizontal="right" wrapText="1"/>
    </xf>
    <xf numFmtId="1" fontId="5" fillId="4" borderId="67" xfId="0" applyNumberFormat="1" applyFont="1" applyFill="1" applyBorder="1" applyAlignment="1" applyProtection="1">
      <alignment horizontal="right" wrapText="1"/>
      <protection locked="0"/>
    </xf>
    <xf numFmtId="1" fontId="5" fillId="4" borderId="15" xfId="0" applyNumberFormat="1" applyFont="1" applyFill="1" applyBorder="1" applyAlignment="1" applyProtection="1">
      <alignment horizontal="right" wrapText="1"/>
      <protection locked="0"/>
    </xf>
    <xf numFmtId="1" fontId="5" fillId="4" borderId="49" xfId="0" applyNumberFormat="1" applyFont="1" applyFill="1" applyBorder="1" applyAlignment="1" applyProtection="1">
      <alignment horizontal="right" wrapText="1"/>
      <protection locked="0"/>
    </xf>
    <xf numFmtId="1" fontId="5" fillId="4" borderId="0" xfId="0" applyNumberFormat="1" applyFont="1" applyFill="1" applyAlignment="1" applyProtection="1">
      <alignment horizontal="right" wrapText="1"/>
      <protection locked="0"/>
    </xf>
    <xf numFmtId="1" fontId="5" fillId="4" borderId="34" xfId="0" applyNumberFormat="1" applyFont="1" applyFill="1" applyBorder="1" applyAlignment="1" applyProtection="1">
      <alignment horizontal="right" wrapText="1"/>
      <protection locked="0"/>
    </xf>
    <xf numFmtId="1" fontId="5" fillId="4" borderId="111" xfId="0" applyNumberFormat="1" applyFont="1" applyFill="1" applyBorder="1" applyAlignment="1" applyProtection="1">
      <alignment horizontal="right" wrapText="1"/>
      <protection locked="0"/>
    </xf>
    <xf numFmtId="1" fontId="5" fillId="4" borderId="77" xfId="0" applyNumberFormat="1" applyFont="1" applyFill="1" applyBorder="1" applyAlignment="1" applyProtection="1">
      <alignment horizontal="right" wrapText="1"/>
      <protection locked="0"/>
    </xf>
    <xf numFmtId="1" fontId="5" fillId="4" borderId="112" xfId="0" applyNumberFormat="1" applyFont="1" applyFill="1" applyBorder="1" applyAlignment="1" applyProtection="1">
      <alignment horizontal="right" wrapText="1"/>
      <protection locked="0"/>
    </xf>
    <xf numFmtId="1" fontId="5" fillId="8" borderId="15" xfId="0" applyNumberFormat="1" applyFont="1" applyFill="1" applyBorder="1" applyAlignment="1">
      <alignment horizontal="right" wrapText="1"/>
    </xf>
    <xf numFmtId="1" fontId="5" fillId="0" borderId="88" xfId="0" applyNumberFormat="1" applyFont="1" applyBorder="1" applyAlignment="1">
      <alignment horizontal="right" wrapText="1"/>
    </xf>
    <xf numFmtId="1" fontId="5" fillId="8" borderId="38" xfId="0" applyNumberFormat="1" applyFont="1" applyFill="1" applyBorder="1" applyAlignment="1">
      <alignment horizontal="right" wrapText="1"/>
    </xf>
    <xf numFmtId="1" fontId="5" fillId="0" borderId="45" xfId="0" applyNumberFormat="1" applyFont="1" applyBorder="1" applyAlignment="1">
      <alignment horizontal="right" wrapText="1"/>
    </xf>
    <xf numFmtId="1" fontId="5" fillId="4" borderId="22" xfId="0" applyNumberFormat="1" applyFont="1" applyFill="1" applyBorder="1" applyAlignment="1" applyProtection="1">
      <alignment horizontal="right" wrapText="1"/>
      <protection locked="0"/>
    </xf>
    <xf numFmtId="1" fontId="5" fillId="4" borderId="14" xfId="0" applyNumberFormat="1" applyFont="1" applyFill="1" applyBorder="1" applyAlignment="1" applyProtection="1">
      <alignment horizontal="right" wrapText="1"/>
      <protection locked="0"/>
    </xf>
    <xf numFmtId="1" fontId="5" fillId="4" borderId="52" xfId="0" applyNumberFormat="1" applyFont="1" applyFill="1" applyBorder="1" applyAlignment="1" applyProtection="1">
      <alignment horizontal="right" wrapText="1"/>
      <protection locked="0"/>
    </xf>
    <xf numFmtId="1" fontId="5" fillId="4" borderId="1" xfId="0" applyNumberFormat="1" applyFont="1" applyFill="1" applyBorder="1" applyAlignment="1" applyProtection="1">
      <alignment horizontal="right" wrapText="1"/>
      <protection locked="0"/>
    </xf>
    <xf numFmtId="1" fontId="5" fillId="4" borderId="24" xfId="0" applyNumberFormat="1" applyFont="1" applyFill="1" applyBorder="1" applyAlignment="1" applyProtection="1">
      <alignment horizontal="right" wrapText="1"/>
      <protection locked="0"/>
    </xf>
    <xf numFmtId="1" fontId="5" fillId="4" borderId="113" xfId="0" applyNumberFormat="1" applyFont="1" applyFill="1" applyBorder="1" applyAlignment="1" applyProtection="1">
      <alignment horizontal="right" wrapText="1"/>
      <protection locked="0"/>
    </xf>
    <xf numFmtId="1" fontId="5" fillId="4" borderId="114" xfId="0" applyNumberFormat="1" applyFont="1" applyFill="1" applyBorder="1" applyAlignment="1" applyProtection="1">
      <alignment horizontal="right" wrapText="1"/>
      <protection locked="0"/>
    </xf>
    <xf numFmtId="1" fontId="5" fillId="8" borderId="14" xfId="0" applyNumberFormat="1" applyFont="1" applyFill="1" applyBorder="1" applyAlignment="1">
      <alignment horizontal="right" wrapText="1"/>
    </xf>
    <xf numFmtId="1" fontId="5" fillId="0" borderId="25" xfId="0" applyNumberFormat="1" applyFont="1" applyBorder="1" applyAlignment="1">
      <alignment horizontal="center" vertical="center" wrapText="1"/>
    </xf>
    <xf numFmtId="1" fontId="5" fillId="4" borderId="25" xfId="0" applyNumberFormat="1" applyFont="1" applyFill="1" applyBorder="1" applyAlignment="1" applyProtection="1">
      <alignment horizontal="right" wrapText="1"/>
      <protection locked="0"/>
    </xf>
    <xf numFmtId="1" fontId="5" fillId="0" borderId="32" xfId="0" applyNumberFormat="1" applyFont="1" applyBorder="1" applyAlignment="1">
      <alignment horizontal="center" vertical="center" wrapText="1"/>
    </xf>
    <xf numFmtId="1" fontId="5" fillId="4" borderId="32" xfId="0" applyNumberFormat="1" applyFont="1" applyFill="1" applyBorder="1" applyAlignment="1" applyProtection="1">
      <alignment horizontal="right" wrapText="1"/>
      <protection locked="0"/>
    </xf>
    <xf numFmtId="1" fontId="5" fillId="0" borderId="78" xfId="0" applyNumberFormat="1" applyFont="1" applyBorder="1" applyAlignment="1">
      <alignment horizontal="center" vertical="center" wrapText="1"/>
    </xf>
    <xf numFmtId="1" fontId="5" fillId="4" borderId="78" xfId="0" applyNumberFormat="1" applyFont="1" applyFill="1" applyBorder="1" applyAlignment="1" applyProtection="1">
      <alignment horizontal="right" wrapText="1"/>
      <protection locked="0"/>
    </xf>
    <xf numFmtId="1" fontId="6" fillId="0" borderId="116" xfId="0" applyNumberFormat="1" applyFont="1" applyBorder="1"/>
    <xf numFmtId="1" fontId="3" fillId="0" borderId="116" xfId="0" applyNumberFormat="1" applyFont="1" applyBorder="1"/>
    <xf numFmtId="1" fontId="3" fillId="0" borderId="117" xfId="0" applyNumberFormat="1" applyFont="1" applyBorder="1"/>
    <xf numFmtId="1" fontId="3" fillId="0" borderId="115" xfId="0" applyNumberFormat="1" applyFont="1" applyBorder="1"/>
    <xf numFmtId="1" fontId="3" fillId="0" borderId="118" xfId="0" applyNumberFormat="1" applyFont="1" applyBorder="1"/>
    <xf numFmtId="1" fontId="2" fillId="2" borderId="77" xfId="0" applyNumberFormat="1" applyFont="1" applyFill="1" applyBorder="1"/>
    <xf numFmtId="1" fontId="2" fillId="3" borderId="77" xfId="0" applyNumberFormat="1" applyFont="1" applyFill="1" applyBorder="1"/>
    <xf numFmtId="1" fontId="5" fillId="4" borderId="54" xfId="0" applyNumberFormat="1" applyFont="1" applyFill="1" applyBorder="1" applyAlignment="1" applyProtection="1">
      <alignment horizontal="right"/>
      <protection locked="0"/>
    </xf>
    <xf numFmtId="1" fontId="5" fillId="4" borderId="55" xfId="0" applyNumberFormat="1" applyFont="1" applyFill="1" applyBorder="1" applyAlignment="1" applyProtection="1">
      <alignment horizontal="right"/>
      <protection locked="0"/>
    </xf>
    <xf numFmtId="1" fontId="5" fillId="4" borderId="58" xfId="0" applyNumberFormat="1" applyFont="1" applyFill="1" applyBorder="1" applyAlignment="1" applyProtection="1">
      <alignment horizontal="right"/>
      <protection locked="0"/>
    </xf>
    <xf numFmtId="1" fontId="5" fillId="4" borderId="119" xfId="0" applyNumberFormat="1" applyFont="1" applyFill="1" applyBorder="1" applyAlignment="1" applyProtection="1">
      <alignment horizontal="right"/>
      <protection locked="0"/>
    </xf>
    <xf numFmtId="1" fontId="5" fillId="4" borderId="57" xfId="0" applyNumberFormat="1" applyFont="1" applyFill="1" applyBorder="1" applyAlignment="1" applyProtection="1">
      <alignment horizontal="right"/>
      <protection locked="0"/>
    </xf>
    <xf numFmtId="1" fontId="5" fillId="4" borderId="53" xfId="0" applyNumberFormat="1" applyFont="1" applyFill="1" applyBorder="1" applyAlignment="1" applyProtection="1">
      <alignment horizontal="right"/>
      <protection locked="0"/>
    </xf>
    <xf numFmtId="1" fontId="5" fillId="4" borderId="37" xfId="0" applyNumberFormat="1" applyFont="1" applyFill="1" applyBorder="1" applyAlignment="1" applyProtection="1">
      <alignment horizontal="right"/>
      <protection locked="0"/>
    </xf>
    <xf numFmtId="1" fontId="5" fillId="4" borderId="36" xfId="0" applyNumberFormat="1" applyFont="1" applyFill="1" applyBorder="1" applyAlignment="1" applyProtection="1">
      <alignment horizontal="right"/>
      <protection locked="0"/>
    </xf>
    <xf numFmtId="1" fontId="5" fillId="4" borderId="35" xfId="0" applyNumberFormat="1" applyFont="1" applyFill="1" applyBorder="1" applyAlignment="1" applyProtection="1">
      <alignment horizontal="right"/>
      <protection locked="0"/>
    </xf>
    <xf numFmtId="1" fontId="5" fillId="4" borderId="87" xfId="0" applyNumberFormat="1" applyFont="1" applyFill="1" applyBorder="1" applyAlignment="1" applyProtection="1">
      <alignment horizontal="right"/>
      <protection locked="0"/>
    </xf>
    <xf numFmtId="1" fontId="5" fillId="4" borderId="62" xfId="0" applyNumberFormat="1" applyFont="1" applyFill="1" applyBorder="1" applyAlignment="1" applyProtection="1">
      <alignment horizontal="right"/>
      <protection locked="0"/>
    </xf>
    <xf numFmtId="1" fontId="5" fillId="4" borderId="42" xfId="0" applyNumberFormat="1" applyFont="1" applyFill="1" applyBorder="1" applyAlignment="1" applyProtection="1">
      <alignment horizontal="right"/>
      <protection locked="0"/>
    </xf>
    <xf numFmtId="1" fontId="5" fillId="4" borderId="44" xfId="0" applyNumberFormat="1" applyFont="1" applyFill="1" applyBorder="1" applyAlignment="1" applyProtection="1">
      <alignment horizontal="right"/>
      <protection locked="0"/>
    </xf>
    <xf numFmtId="1" fontId="5" fillId="4" borderId="47" xfId="0" applyNumberFormat="1" applyFont="1" applyFill="1" applyBorder="1" applyAlignment="1" applyProtection="1">
      <alignment horizontal="right"/>
      <protection locked="0"/>
    </xf>
    <xf numFmtId="1" fontId="5" fillId="4" borderId="93" xfId="0" applyNumberFormat="1" applyFont="1" applyFill="1" applyBorder="1" applyAlignment="1" applyProtection="1">
      <alignment horizontal="right"/>
      <protection locked="0"/>
    </xf>
    <xf numFmtId="1" fontId="5" fillId="4" borderId="80" xfId="0" applyNumberFormat="1" applyFont="1" applyFill="1" applyBorder="1" applyAlignment="1" applyProtection="1">
      <alignment horizontal="right"/>
      <protection locked="0"/>
    </xf>
    <xf numFmtId="1" fontId="5" fillId="4" borderId="45" xfId="0" applyNumberFormat="1" applyFont="1" applyFill="1" applyBorder="1" applyAlignment="1" applyProtection="1">
      <alignment horizontal="right"/>
      <protection locked="0"/>
    </xf>
    <xf numFmtId="1" fontId="5" fillId="0" borderId="10" xfId="0" applyNumberFormat="1" applyFont="1" applyBorder="1" applyAlignment="1">
      <alignment horizontal="center" vertical="center"/>
    </xf>
    <xf numFmtId="1" fontId="5" fillId="0" borderId="94" xfId="0" applyNumberFormat="1" applyFont="1" applyBorder="1" applyAlignment="1">
      <alignment horizontal="center" vertical="center" wrapText="1"/>
    </xf>
    <xf numFmtId="1" fontId="5" fillId="0" borderId="122" xfId="0" applyNumberFormat="1" applyFont="1" applyBorder="1" applyAlignment="1">
      <alignment horizontal="center" vertical="center" wrapText="1"/>
    </xf>
    <xf numFmtId="1" fontId="5" fillId="2" borderId="16" xfId="0" applyNumberFormat="1" applyFont="1" applyFill="1" applyBorder="1" applyAlignment="1">
      <alignment horizontal="center" vertical="center" wrapText="1"/>
    </xf>
    <xf numFmtId="1" fontId="5" fillId="4" borderId="124" xfId="0" applyNumberFormat="1" applyFont="1" applyFill="1" applyBorder="1" applyAlignment="1" applyProtection="1">
      <alignment horizontal="right"/>
      <protection locked="0"/>
    </xf>
    <xf numFmtId="1" fontId="5" fillId="4" borderId="125" xfId="0" applyNumberFormat="1" applyFont="1" applyFill="1" applyBorder="1" applyAlignment="1" applyProtection="1">
      <alignment horizontal="right"/>
      <protection locked="0"/>
    </xf>
    <xf numFmtId="1" fontId="5" fillId="0" borderId="54" xfId="0" applyNumberFormat="1" applyFont="1" applyBorder="1" applyAlignment="1">
      <alignment horizontal="right"/>
    </xf>
    <xf numFmtId="1" fontId="5" fillId="4" borderId="126" xfId="0" applyNumberFormat="1" applyFont="1" applyFill="1" applyBorder="1" applyAlignment="1" applyProtection="1">
      <alignment horizontal="right"/>
      <protection locked="0"/>
    </xf>
    <xf numFmtId="1" fontId="5" fillId="4" borderId="127" xfId="0" applyNumberFormat="1" applyFont="1" applyFill="1" applyBorder="1" applyAlignment="1" applyProtection="1">
      <alignment horizontal="right"/>
      <protection locked="0"/>
    </xf>
    <xf numFmtId="1" fontId="5" fillId="4" borderId="59" xfId="0" applyNumberFormat="1" applyFont="1" applyFill="1" applyBorder="1" applyAlignment="1" applyProtection="1">
      <alignment horizontal="right"/>
      <protection locked="0"/>
    </xf>
    <xf numFmtId="1" fontId="5" fillId="4" borderId="128" xfId="0" applyNumberFormat="1" applyFont="1" applyFill="1" applyBorder="1" applyAlignment="1" applyProtection="1">
      <alignment horizontal="right"/>
      <protection locked="0"/>
    </xf>
    <xf numFmtId="1" fontId="5" fillId="0" borderId="22" xfId="0" applyNumberFormat="1" applyFont="1" applyBorder="1" applyAlignment="1">
      <alignment horizontal="right"/>
    </xf>
    <xf numFmtId="1" fontId="5" fillId="0" borderId="23" xfId="0" applyNumberFormat="1" applyFont="1" applyBorder="1" applyAlignment="1">
      <alignment horizontal="right" wrapText="1"/>
    </xf>
    <xf numFmtId="1" fontId="5" fillId="4" borderId="22" xfId="0" applyNumberFormat="1" applyFont="1" applyFill="1" applyBorder="1" applyAlignment="1" applyProtection="1">
      <alignment horizontal="right"/>
      <protection locked="0"/>
    </xf>
    <xf numFmtId="1" fontId="5" fillId="4" borderId="76" xfId="0" applyNumberFormat="1" applyFont="1" applyFill="1" applyBorder="1" applyAlignment="1" applyProtection="1">
      <alignment horizontal="right"/>
      <protection locked="0"/>
    </xf>
    <xf numFmtId="1" fontId="5" fillId="4" borderId="123" xfId="0" applyNumberFormat="1" applyFont="1" applyFill="1" applyBorder="1" applyAlignment="1" applyProtection="1">
      <alignment horizontal="right"/>
      <protection locked="0"/>
    </xf>
    <xf numFmtId="1" fontId="2" fillId="2" borderId="0" xfId="0" applyNumberFormat="1" applyFont="1" applyFill="1" applyProtection="1">
      <protection locked="0"/>
    </xf>
    <xf numFmtId="1" fontId="5" fillId="0" borderId="26" xfId="0" applyNumberFormat="1" applyFont="1" applyBorder="1" applyAlignment="1">
      <alignment horizontal="center" vertical="center" wrapText="1"/>
    </xf>
    <xf numFmtId="1" fontId="5" fillId="0" borderId="27" xfId="0" applyNumberFormat="1" applyFont="1" applyBorder="1" applyAlignment="1">
      <alignment horizontal="center" vertical="center" wrapText="1"/>
    </xf>
    <xf numFmtId="1" fontId="5" fillId="2" borderId="50" xfId="0" applyNumberFormat="1" applyFont="1" applyFill="1" applyBorder="1" applyAlignment="1">
      <alignment horizontal="center" vertical="center"/>
    </xf>
    <xf numFmtId="1" fontId="5" fillId="2" borderId="10" xfId="0" applyNumberFormat="1" applyFont="1" applyFill="1" applyBorder="1" applyAlignment="1">
      <alignment horizontal="center" vertical="center"/>
    </xf>
    <xf numFmtId="1" fontId="5" fillId="3" borderId="84" xfId="0" applyNumberFormat="1" applyFont="1" applyFill="1" applyBorder="1" applyAlignment="1">
      <alignment vertical="center" wrapText="1"/>
    </xf>
    <xf numFmtId="1" fontId="5" fillId="7" borderId="27" xfId="0" applyNumberFormat="1" applyFont="1" applyFill="1" applyBorder="1" applyAlignment="1">
      <alignment horizontal="right"/>
    </xf>
    <xf numFmtId="1" fontId="5" fillId="3" borderId="61" xfId="0" applyNumberFormat="1" applyFont="1" applyFill="1" applyBorder="1" applyAlignment="1">
      <alignment vertical="center"/>
    </xf>
    <xf numFmtId="1" fontId="5" fillId="8" borderId="37" xfId="0" applyNumberFormat="1" applyFont="1" applyFill="1" applyBorder="1" applyAlignment="1">
      <alignment horizontal="right"/>
    </xf>
    <xf numFmtId="1" fontId="5" fillId="8" borderId="40" xfId="0" applyNumberFormat="1" applyFont="1" applyFill="1" applyBorder="1" applyAlignment="1">
      <alignment horizontal="right"/>
    </xf>
    <xf numFmtId="1" fontId="5" fillId="0" borderId="13" xfId="0" applyNumberFormat="1" applyFont="1" applyBorder="1" applyAlignment="1">
      <alignment vertical="center"/>
    </xf>
    <xf numFmtId="1" fontId="5" fillId="0" borderId="95" xfId="0" applyNumberFormat="1" applyFont="1" applyBorder="1" applyAlignment="1">
      <alignment horizontal="center" vertical="center" wrapText="1"/>
    </xf>
    <xf numFmtId="1" fontId="5" fillId="0" borderId="25" xfId="0" applyNumberFormat="1" applyFont="1" applyBorder="1" applyAlignment="1">
      <alignment horizontal="left" wrapText="1"/>
    </xf>
    <xf numFmtId="1" fontId="5" fillId="0" borderId="25" xfId="0" applyNumberFormat="1" applyFont="1" applyBorder="1"/>
    <xf numFmtId="1" fontId="5" fillId="0" borderId="78" xfId="0" applyNumberFormat="1" applyFont="1" applyBorder="1" applyAlignment="1">
      <alignment horizontal="left" wrapText="1"/>
    </xf>
    <xf numFmtId="1" fontId="5" fillId="0" borderId="78" xfId="0" applyNumberFormat="1" applyFont="1" applyBorder="1"/>
    <xf numFmtId="1" fontId="5" fillId="4" borderId="43" xfId="0" applyNumberFormat="1" applyFont="1" applyFill="1" applyBorder="1" applyProtection="1">
      <protection locked="0"/>
    </xf>
    <xf numFmtId="1" fontId="5" fillId="2" borderId="0" xfId="0" applyNumberFormat="1" applyFont="1" applyFill="1" applyAlignment="1">
      <alignment wrapText="1"/>
    </xf>
    <xf numFmtId="1" fontId="5" fillId="0" borderId="25" xfId="0" applyNumberFormat="1" applyFont="1" applyBorder="1" applyAlignment="1">
      <alignment wrapText="1"/>
    </xf>
    <xf numFmtId="1" fontId="5" fillId="4" borderId="25" xfId="0" applyNumberFormat="1" applyFont="1" applyFill="1" applyBorder="1" applyProtection="1">
      <protection locked="0"/>
    </xf>
    <xf numFmtId="1" fontId="5" fillId="0" borderId="60" xfId="0" applyNumberFormat="1" applyFont="1" applyBorder="1" applyAlignment="1">
      <alignment wrapText="1"/>
    </xf>
    <xf numFmtId="1" fontId="5" fillId="4" borderId="60" xfId="0" applyNumberFormat="1" applyFont="1" applyFill="1" applyBorder="1" applyProtection="1">
      <protection locked="0"/>
    </xf>
    <xf numFmtId="1" fontId="5" fillId="0" borderId="32" xfId="0" applyNumberFormat="1" applyFont="1" applyBorder="1" applyAlignment="1">
      <alignment horizontal="left" wrapText="1"/>
    </xf>
    <xf numFmtId="1" fontId="5" fillId="4" borderId="32" xfId="0" applyNumberFormat="1" applyFont="1" applyFill="1" applyBorder="1" applyProtection="1">
      <protection locked="0"/>
    </xf>
    <xf numFmtId="1" fontId="5" fillId="0" borderId="129" xfId="0" applyNumberFormat="1" applyFont="1" applyBorder="1" applyAlignment="1">
      <alignment horizontal="left" wrapText="1"/>
    </xf>
    <xf numFmtId="1" fontId="5" fillId="4" borderId="129" xfId="0" applyNumberFormat="1" applyFont="1" applyFill="1" applyBorder="1" applyProtection="1">
      <protection locked="0"/>
    </xf>
    <xf numFmtId="1" fontId="5" fillId="0" borderId="129" xfId="0" applyNumberFormat="1" applyFont="1" applyBorder="1" applyAlignment="1">
      <alignment wrapText="1"/>
    </xf>
    <xf numFmtId="1" fontId="5" fillId="3" borderId="0" xfId="0" applyNumberFormat="1" applyFont="1" applyFill="1"/>
    <xf numFmtId="1" fontId="5" fillId="0" borderId="6" xfId="0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left" vertical="center" wrapText="1"/>
    </xf>
    <xf numFmtId="1" fontId="5" fillId="4" borderId="6" xfId="0" applyNumberFormat="1" applyFont="1" applyFill="1" applyBorder="1" applyProtection="1">
      <protection locked="0"/>
    </xf>
    <xf numFmtId="1" fontId="5" fillId="0" borderId="2" xfId="0" applyNumberFormat="1" applyFont="1" applyBorder="1" applyAlignment="1">
      <alignment horizontal="center" vertical="center"/>
    </xf>
    <xf numFmtId="1" fontId="5" fillId="0" borderId="84" xfId="0" applyNumberFormat="1" applyFont="1" applyBorder="1"/>
    <xf numFmtId="1" fontId="5" fillId="0" borderId="79" xfId="0" applyNumberFormat="1" applyFont="1" applyBorder="1" applyAlignment="1">
      <alignment vertical="center"/>
    </xf>
    <xf numFmtId="1" fontId="5" fillId="0" borderId="19" xfId="0" applyNumberFormat="1" applyFont="1" applyBorder="1"/>
    <xf numFmtId="1" fontId="5" fillId="4" borderId="19" xfId="0" applyNumberFormat="1" applyFont="1" applyFill="1" applyBorder="1" applyProtection="1">
      <protection locked="0"/>
    </xf>
    <xf numFmtId="1" fontId="5" fillId="0" borderId="2" xfId="0" applyNumberFormat="1" applyFont="1" applyBorder="1" applyAlignment="1">
      <alignment horizontal="left" vertical="center" wrapText="1"/>
    </xf>
    <xf numFmtId="1" fontId="5" fillId="7" borderId="27" xfId="0" applyNumberFormat="1" applyFont="1" applyFill="1" applyBorder="1"/>
    <xf numFmtId="1" fontId="5" fillId="7" borderId="30" xfId="0" applyNumberFormat="1" applyFont="1" applyFill="1" applyBorder="1"/>
    <xf numFmtId="1" fontId="5" fillId="7" borderId="23" xfId="0" applyNumberFormat="1" applyFont="1" applyFill="1" applyBorder="1"/>
    <xf numFmtId="1" fontId="5" fillId="7" borderId="14" xfId="0" applyNumberFormat="1" applyFont="1" applyFill="1" applyBorder="1"/>
    <xf numFmtId="1" fontId="5" fillId="0" borderId="12" xfId="0" applyNumberFormat="1" applyFont="1" applyBorder="1" applyAlignment="1">
      <alignment horizontal="left" vertical="center" wrapText="1"/>
    </xf>
    <xf numFmtId="1" fontId="5" fillId="4" borderId="50" xfId="0" applyNumberFormat="1" applyFont="1" applyFill="1" applyBorder="1" applyProtection="1">
      <protection locked="0"/>
    </xf>
    <xf numFmtId="1" fontId="5" fillId="4" borderId="51" xfId="0" applyNumberFormat="1" applyFont="1" applyFill="1" applyBorder="1" applyProtection="1">
      <protection locked="0"/>
    </xf>
    <xf numFmtId="1" fontId="5" fillId="7" borderId="10" xfId="0" applyNumberFormat="1" applyFont="1" applyFill="1" applyBorder="1"/>
    <xf numFmtId="1" fontId="6" fillId="0" borderId="2" xfId="0" applyNumberFormat="1" applyFont="1" applyBorder="1"/>
    <xf numFmtId="1" fontId="5" fillId="0" borderId="84" xfId="0" applyNumberFormat="1" applyFont="1" applyBorder="1" applyAlignment="1">
      <alignment vertical="center"/>
    </xf>
    <xf numFmtId="1" fontId="5" fillId="0" borderId="32" xfId="0" applyNumberFormat="1" applyFont="1" applyBorder="1"/>
    <xf numFmtId="1" fontId="5" fillId="2" borderId="50" xfId="0" applyNumberFormat="1" applyFont="1" applyFill="1" applyBorder="1" applyAlignment="1">
      <alignment horizontal="center" vertical="center" wrapText="1"/>
    </xf>
    <xf numFmtId="1" fontId="5" fillId="2" borderId="83" xfId="0" applyNumberFormat="1" applyFont="1" applyFill="1" applyBorder="1" applyAlignment="1">
      <alignment horizontal="center"/>
    </xf>
    <xf numFmtId="1" fontId="5" fillId="2" borderId="10" xfId="0" applyNumberFormat="1" applyFont="1" applyFill="1" applyBorder="1" applyAlignment="1">
      <alignment horizontal="center"/>
    </xf>
    <xf numFmtId="1" fontId="5" fillId="2" borderId="84" xfId="0" applyNumberFormat="1" applyFont="1" applyFill="1" applyBorder="1" applyAlignment="1">
      <alignment vertical="center" wrapText="1"/>
    </xf>
    <xf numFmtId="1" fontId="5" fillId="2" borderId="11" xfId="0" applyNumberFormat="1" applyFont="1" applyFill="1" applyBorder="1" applyAlignment="1">
      <alignment horizontal="right" wrapText="1"/>
    </xf>
    <xf numFmtId="1" fontId="5" fillId="2" borderId="20" xfId="0" applyNumberFormat="1" applyFont="1" applyFill="1" applyBorder="1" applyAlignment="1">
      <alignment horizontal="right"/>
    </xf>
    <xf numFmtId="1" fontId="5" fillId="2" borderId="30" xfId="0" applyNumberFormat="1" applyFont="1" applyFill="1" applyBorder="1" applyAlignment="1">
      <alignment horizontal="right"/>
    </xf>
    <xf numFmtId="1" fontId="5" fillId="7" borderId="130" xfId="0" applyNumberFormat="1" applyFont="1" applyFill="1" applyBorder="1" applyAlignment="1">
      <alignment horizontal="right"/>
    </xf>
    <xf numFmtId="1" fontId="5" fillId="7" borderId="53" xfId="0" applyNumberFormat="1" applyFont="1" applyFill="1" applyBorder="1" applyAlignment="1">
      <alignment horizontal="right"/>
    </xf>
    <xf numFmtId="1" fontId="5" fillId="7" borderId="119" xfId="0" applyNumberFormat="1" applyFont="1" applyFill="1" applyBorder="1" applyAlignment="1">
      <alignment horizontal="right"/>
    </xf>
    <xf numFmtId="1" fontId="5" fillId="7" borderId="131" xfId="0" applyNumberFormat="1" applyFont="1" applyFill="1" applyBorder="1" applyAlignment="1">
      <alignment horizontal="right"/>
    </xf>
    <xf numFmtId="1" fontId="5" fillId="11" borderId="133" xfId="1" applyNumberFormat="1" applyFont="1" applyBorder="1" applyAlignment="1" applyProtection="1">
      <alignment horizontal="right"/>
      <protection locked="0"/>
    </xf>
    <xf numFmtId="1" fontId="5" fillId="11" borderId="134" xfId="1" applyNumberFormat="1" applyFont="1" applyBorder="1" applyAlignment="1" applyProtection="1">
      <alignment horizontal="right"/>
      <protection locked="0"/>
    </xf>
    <xf numFmtId="1" fontId="5" fillId="11" borderId="135" xfId="1" applyNumberFormat="1" applyFont="1" applyBorder="1" applyAlignment="1" applyProtection="1">
      <alignment horizontal="right"/>
      <protection locked="0"/>
    </xf>
    <xf numFmtId="1" fontId="5" fillId="11" borderId="136" xfId="1" applyNumberFormat="1" applyFont="1" applyBorder="1" applyAlignment="1" applyProtection="1">
      <alignment horizontal="right"/>
      <protection locked="0"/>
    </xf>
    <xf numFmtId="1" fontId="5" fillId="2" borderId="77" xfId="0" applyNumberFormat="1" applyFont="1" applyFill="1" applyBorder="1" applyAlignment="1">
      <alignment vertical="center" wrapText="1"/>
    </xf>
    <xf numFmtId="1" fontId="5" fillId="2" borderId="67" xfId="0" applyNumberFormat="1" applyFont="1" applyFill="1" applyBorder="1" applyAlignment="1">
      <alignment horizontal="right" wrapText="1"/>
    </xf>
    <xf numFmtId="1" fontId="5" fillId="2" borderId="64" xfId="0" applyNumberFormat="1" applyFont="1" applyFill="1" applyBorder="1" applyAlignment="1">
      <alignment horizontal="right"/>
    </xf>
    <xf numFmtId="1" fontId="5" fillId="2" borderId="38" xfId="0" applyNumberFormat="1" applyFont="1" applyFill="1" applyBorder="1" applyAlignment="1">
      <alignment horizontal="right"/>
    </xf>
    <xf numFmtId="1" fontId="5" fillId="11" borderId="137" xfId="1" applyNumberFormat="1" applyFont="1" applyBorder="1" applyAlignment="1" applyProtection="1">
      <alignment horizontal="right"/>
      <protection locked="0"/>
    </xf>
    <xf numFmtId="1" fontId="5" fillId="11" borderId="138" xfId="1" applyNumberFormat="1" applyFont="1" applyBorder="1" applyAlignment="1" applyProtection="1">
      <alignment horizontal="right"/>
      <protection locked="0"/>
    </xf>
    <xf numFmtId="1" fontId="5" fillId="11" borderId="139" xfId="1" applyNumberFormat="1" applyFont="1" applyBorder="1" applyAlignment="1" applyProtection="1">
      <alignment horizontal="right"/>
      <protection locked="0"/>
    </xf>
    <xf numFmtId="1" fontId="5" fillId="11" borderId="140" xfId="1" applyNumberFormat="1" applyFont="1" applyBorder="1" applyAlignment="1" applyProtection="1">
      <alignment horizontal="right"/>
      <protection locked="0"/>
    </xf>
    <xf numFmtId="1" fontId="5" fillId="2" borderId="89" xfId="0" applyNumberFormat="1" applyFont="1" applyFill="1" applyBorder="1" applyAlignment="1">
      <alignment vertical="center" wrapText="1"/>
    </xf>
    <xf numFmtId="1" fontId="5" fillId="2" borderId="79" xfId="0" applyNumberFormat="1" applyFont="1" applyFill="1" applyBorder="1" applyAlignment="1">
      <alignment vertical="center" wrapText="1"/>
    </xf>
    <xf numFmtId="1" fontId="5" fillId="2" borderId="42" xfId="0" applyNumberFormat="1" applyFont="1" applyFill="1" applyBorder="1" applyAlignment="1">
      <alignment horizontal="right" wrapText="1"/>
    </xf>
    <xf numFmtId="1" fontId="5" fillId="2" borderId="47" xfId="0" applyNumberFormat="1" applyFont="1" applyFill="1" applyBorder="1" applyAlignment="1">
      <alignment horizontal="right"/>
    </xf>
    <xf numFmtId="1" fontId="5" fillId="2" borderId="14" xfId="0" applyNumberFormat="1" applyFont="1" applyFill="1" applyBorder="1" applyAlignment="1">
      <alignment horizontal="right"/>
    </xf>
    <xf numFmtId="1" fontId="5" fillId="11" borderId="141" xfId="1" applyNumberFormat="1" applyFont="1" applyBorder="1" applyAlignment="1" applyProtection="1">
      <alignment horizontal="right"/>
      <protection locked="0"/>
    </xf>
    <xf numFmtId="1" fontId="5" fillId="11" borderId="142" xfId="1" applyNumberFormat="1" applyFont="1" applyBorder="1" applyAlignment="1" applyProtection="1">
      <alignment horizontal="right"/>
      <protection locked="0"/>
    </xf>
    <xf numFmtId="1" fontId="5" fillId="11" borderId="143" xfId="1" applyNumberFormat="1" applyFont="1" applyBorder="1" applyAlignment="1" applyProtection="1">
      <alignment horizontal="right"/>
      <protection locked="0"/>
    </xf>
    <xf numFmtId="1" fontId="5" fillId="11" borderId="144" xfId="1" applyNumberFormat="1" applyFont="1" applyBorder="1" applyAlignment="1" applyProtection="1">
      <alignment horizontal="right"/>
      <protection locked="0"/>
    </xf>
    <xf numFmtId="1" fontId="3" fillId="0" borderId="145" xfId="0" applyNumberFormat="1" applyFont="1" applyBorder="1"/>
    <xf numFmtId="1" fontId="5" fillId="0" borderId="153" xfId="0" applyNumberFormat="1" applyFont="1" applyBorder="1" applyAlignment="1">
      <alignment horizontal="center" vertical="center"/>
    </xf>
    <xf numFmtId="1" fontId="5" fillId="0" borderId="154" xfId="0" applyNumberFormat="1" applyFont="1" applyBorder="1" applyAlignment="1">
      <alignment horizontal="center" vertical="center"/>
    </xf>
    <xf numFmtId="1" fontId="5" fillId="0" borderId="149" xfId="0" applyNumberFormat="1" applyFont="1" applyBorder="1" applyAlignment="1">
      <alignment horizontal="center" vertical="center"/>
    </xf>
    <xf numFmtId="1" fontId="5" fillId="0" borderId="153" xfId="0" applyNumberFormat="1" applyFont="1" applyBorder="1" applyAlignment="1">
      <alignment horizontal="center" vertical="center" wrapText="1"/>
    </xf>
    <xf numFmtId="1" fontId="5" fillId="0" borderId="155" xfId="0" applyNumberFormat="1" applyFont="1" applyBorder="1" applyAlignment="1">
      <alignment horizontal="center" vertical="center" wrapText="1"/>
    </xf>
    <xf numFmtId="1" fontId="5" fillId="0" borderId="156" xfId="0" applyNumberFormat="1" applyFont="1" applyBorder="1" applyAlignment="1">
      <alignment horizontal="center" vertical="center" wrapText="1"/>
    </xf>
    <xf numFmtId="1" fontId="5" fillId="0" borderId="152" xfId="0" applyNumberFormat="1" applyFont="1" applyBorder="1" applyAlignment="1">
      <alignment horizontal="center" vertical="center" wrapText="1"/>
    </xf>
    <xf numFmtId="1" fontId="5" fillId="0" borderId="149" xfId="0" applyNumberFormat="1" applyFont="1" applyBorder="1" applyAlignment="1">
      <alignment horizontal="center" vertical="center" wrapText="1"/>
    </xf>
    <xf numFmtId="1" fontId="5" fillId="2" borderId="152" xfId="0" applyNumberFormat="1" applyFont="1" applyFill="1" applyBorder="1" applyAlignment="1">
      <alignment horizontal="center" vertical="center"/>
    </xf>
    <xf numFmtId="1" fontId="5" fillId="2" borderId="150" xfId="0" applyNumberFormat="1" applyFont="1" applyFill="1" applyBorder="1" applyAlignment="1">
      <alignment horizontal="center" vertical="center"/>
    </xf>
    <xf numFmtId="1" fontId="5" fillId="0" borderId="158" xfId="0" applyNumberFormat="1" applyFont="1" applyBorder="1"/>
    <xf numFmtId="1" fontId="5" fillId="4" borderId="160" xfId="0" applyNumberFormat="1" applyFont="1" applyFill="1" applyBorder="1" applyAlignment="1" applyProtection="1">
      <alignment horizontal="right"/>
      <protection locked="0"/>
    </xf>
    <xf numFmtId="1" fontId="5" fillId="0" borderId="22" xfId="0" applyNumberFormat="1" applyFont="1" applyBorder="1" applyAlignment="1">
      <alignment horizontal="right" wrapText="1"/>
    </xf>
    <xf numFmtId="1" fontId="5" fillId="0" borderId="23" xfId="0" applyNumberFormat="1" applyFont="1" applyBorder="1" applyAlignment="1">
      <alignment horizontal="right"/>
    </xf>
    <xf numFmtId="1" fontId="5" fillId="0" borderId="14" xfId="0" applyNumberFormat="1" applyFont="1" applyBorder="1"/>
    <xf numFmtId="1" fontId="5" fillId="4" borderId="43" xfId="0" applyNumberFormat="1" applyFont="1" applyFill="1" applyBorder="1" applyAlignment="1" applyProtection="1">
      <alignment horizontal="right"/>
      <protection locked="0"/>
    </xf>
    <xf numFmtId="1" fontId="5" fillId="4" borderId="41" xfId="0" applyNumberFormat="1" applyFont="1" applyFill="1" applyBorder="1" applyAlignment="1" applyProtection="1">
      <alignment horizontal="right"/>
      <protection locked="0"/>
    </xf>
    <xf numFmtId="1" fontId="5" fillId="4" borderId="78" xfId="0" applyNumberFormat="1" applyFont="1" applyFill="1" applyBorder="1" applyAlignment="1" applyProtection="1">
      <alignment horizontal="right"/>
      <protection locked="0"/>
    </xf>
    <xf numFmtId="1" fontId="5" fillId="4" borderId="46" xfId="0" applyNumberFormat="1" applyFont="1" applyFill="1" applyBorder="1" applyAlignment="1" applyProtection="1">
      <alignment horizontal="right"/>
      <protection locked="0"/>
    </xf>
    <xf numFmtId="1" fontId="5" fillId="4" borderId="161" xfId="0" applyNumberFormat="1" applyFont="1" applyFill="1" applyBorder="1" applyAlignment="1" applyProtection="1">
      <alignment horizontal="right"/>
      <protection locked="0"/>
    </xf>
    <xf numFmtId="1" fontId="5" fillId="0" borderId="159" xfId="0" applyNumberFormat="1" applyFont="1" applyBorder="1" applyAlignment="1">
      <alignment horizontal="left" vertical="center" wrapText="1"/>
    </xf>
    <xf numFmtId="1" fontId="5" fillId="0" borderId="159" xfId="0" applyNumberFormat="1" applyFont="1" applyBorder="1" applyAlignment="1">
      <alignment horizontal="right" vertical="center" wrapText="1"/>
    </xf>
    <xf numFmtId="1" fontId="5" fillId="0" borderId="78" xfId="0" applyNumberFormat="1" applyFont="1" applyBorder="1" applyAlignment="1">
      <alignment horizontal="right" vertical="center" wrapText="1"/>
    </xf>
    <xf numFmtId="1" fontId="6" fillId="3" borderId="9" xfId="0" applyNumberFormat="1" applyFont="1" applyFill="1" applyBorder="1"/>
    <xf numFmtId="1" fontId="6" fillId="2" borderId="9" xfId="0" applyNumberFormat="1" applyFont="1" applyFill="1" applyBorder="1"/>
    <xf numFmtId="1" fontId="6" fillId="3" borderId="1" xfId="0" applyNumberFormat="1" applyFont="1" applyFill="1" applyBorder="1"/>
    <xf numFmtId="1" fontId="3" fillId="0" borderId="162" xfId="0" applyNumberFormat="1" applyFont="1" applyBorder="1"/>
    <xf numFmtId="1" fontId="3" fillId="0" borderId="163" xfId="0" applyNumberFormat="1" applyFont="1" applyBorder="1"/>
    <xf numFmtId="1" fontId="2" fillId="0" borderId="0" xfId="0" applyNumberFormat="1" applyFont="1" applyProtection="1">
      <protection locked="0"/>
    </xf>
    <xf numFmtId="1" fontId="5" fillId="0" borderId="165" xfId="0" applyNumberFormat="1" applyFont="1" applyBorder="1" applyAlignment="1">
      <alignment horizontal="center" vertical="center"/>
    </xf>
    <xf numFmtId="1" fontId="5" fillId="0" borderId="165" xfId="0" applyNumberFormat="1" applyFont="1" applyBorder="1" applyAlignment="1">
      <alignment horizontal="center" vertical="center" wrapText="1"/>
    </xf>
    <xf numFmtId="1" fontId="5" fillId="0" borderId="168" xfId="0" applyNumberFormat="1" applyFont="1" applyBorder="1" applyAlignment="1">
      <alignment horizontal="center" vertical="center" wrapText="1"/>
    </xf>
    <xf numFmtId="1" fontId="5" fillId="0" borderId="169" xfId="0" applyNumberFormat="1" applyFont="1" applyBorder="1" applyAlignment="1">
      <alignment horizontal="center" vertical="center" wrapText="1"/>
    </xf>
    <xf numFmtId="0" fontId="5" fillId="0" borderId="149" xfId="0" applyFont="1" applyBorder="1" applyAlignment="1">
      <alignment horizontal="center" vertical="center" wrapText="1"/>
    </xf>
    <xf numFmtId="1" fontId="5" fillId="0" borderId="152" xfId="0" applyNumberFormat="1" applyFont="1" applyBorder="1" applyAlignment="1">
      <alignment horizontal="center" vertical="center"/>
    </xf>
    <xf numFmtId="1" fontId="5" fillId="0" borderId="165" xfId="0" applyNumberFormat="1" applyFont="1" applyBorder="1" applyAlignment="1">
      <alignment horizontal="right"/>
    </xf>
    <xf numFmtId="1" fontId="5" fillId="0" borderId="170" xfId="0" applyNumberFormat="1" applyFont="1" applyBorder="1" applyAlignment="1">
      <alignment horizontal="right"/>
    </xf>
    <xf numFmtId="1" fontId="5" fillId="0" borderId="149" xfId="0" applyNumberFormat="1" applyFont="1" applyBorder="1" applyAlignment="1">
      <alignment horizontal="right"/>
    </xf>
    <xf numFmtId="1" fontId="5" fillId="0" borderId="170" xfId="0" applyNumberFormat="1" applyFont="1" applyBorder="1" applyAlignment="1">
      <alignment horizontal="center" vertical="center"/>
    </xf>
    <xf numFmtId="1" fontId="5" fillId="0" borderId="52" xfId="0" applyNumberFormat="1" applyFont="1" applyBorder="1" applyAlignment="1">
      <alignment horizontal="center" vertical="center" wrapText="1"/>
    </xf>
    <xf numFmtId="1" fontId="5" fillId="0" borderId="22" xfId="0" applyNumberFormat="1" applyFont="1" applyBorder="1" applyAlignment="1">
      <alignment horizontal="center" vertical="center" wrapText="1"/>
    </xf>
    <xf numFmtId="1" fontId="5" fillId="0" borderId="24" xfId="0" applyNumberFormat="1" applyFont="1" applyBorder="1" applyAlignment="1">
      <alignment horizontal="center" vertical="center" wrapText="1"/>
    </xf>
    <xf numFmtId="1" fontId="5" fillId="0" borderId="150" xfId="0" applyNumberFormat="1" applyFont="1" applyBorder="1" applyAlignment="1">
      <alignment horizontal="center" vertical="center" wrapText="1"/>
    </xf>
    <xf numFmtId="1" fontId="5" fillId="0" borderId="171" xfId="0" applyNumberFormat="1" applyFont="1" applyBorder="1" applyAlignment="1">
      <alignment horizontal="center" vertical="center" wrapText="1"/>
    </xf>
    <xf numFmtId="1" fontId="5" fillId="0" borderId="76" xfId="0" applyNumberFormat="1" applyFont="1" applyBorder="1" applyAlignment="1">
      <alignment horizontal="center" vertical="center" wrapText="1"/>
    </xf>
    <xf numFmtId="1" fontId="5" fillId="0" borderId="22" xfId="0" applyNumberFormat="1" applyFont="1" applyBorder="1" applyAlignment="1">
      <alignment horizontal="right" vertical="center"/>
    </xf>
    <xf numFmtId="1" fontId="5" fillId="0" borderId="23" xfId="0" applyNumberFormat="1" applyFont="1" applyBorder="1" applyAlignment="1">
      <alignment horizontal="right" vertical="center"/>
    </xf>
    <xf numFmtId="1" fontId="5" fillId="0" borderId="14" xfId="0" applyNumberFormat="1" applyFont="1" applyBorder="1" applyAlignment="1">
      <alignment vertical="center" wrapText="1"/>
    </xf>
    <xf numFmtId="1" fontId="5" fillId="2" borderId="165" xfId="0" applyNumberFormat="1" applyFont="1" applyFill="1" applyBorder="1"/>
    <xf numFmtId="1" fontId="5" fillId="2" borderId="149" xfId="0" applyNumberFormat="1" applyFont="1" applyFill="1" applyBorder="1"/>
    <xf numFmtId="1" fontId="5" fillId="2" borderId="168" xfId="0" applyNumberFormat="1" applyFont="1" applyFill="1" applyBorder="1"/>
    <xf numFmtId="1" fontId="5" fillId="0" borderId="150" xfId="0" applyNumberFormat="1" applyFont="1" applyBorder="1" applyAlignment="1">
      <alignment horizontal="right"/>
    </xf>
    <xf numFmtId="1" fontId="5" fillId="2" borderId="169" xfId="0" applyNumberFormat="1" applyFont="1" applyFill="1" applyBorder="1"/>
    <xf numFmtId="1" fontId="5" fillId="2" borderId="172" xfId="0" applyNumberFormat="1" applyFont="1" applyFill="1" applyBorder="1"/>
    <xf numFmtId="1" fontId="5" fillId="0" borderId="26" xfId="0" applyNumberFormat="1" applyFont="1" applyBorder="1" applyAlignment="1">
      <alignment horizontal="right" vertical="center" wrapText="1"/>
    </xf>
    <xf numFmtId="1" fontId="5" fillId="0" borderId="27" xfId="0" applyNumberFormat="1" applyFont="1" applyBorder="1" applyAlignment="1">
      <alignment horizontal="right" vertical="center" wrapText="1"/>
    </xf>
    <xf numFmtId="1" fontId="5" fillId="0" borderId="158" xfId="0" applyNumberFormat="1" applyFont="1" applyBorder="1" applyAlignment="1">
      <alignment horizontal="right"/>
    </xf>
    <xf numFmtId="1" fontId="5" fillId="4" borderId="173" xfId="0" applyNumberFormat="1" applyFont="1" applyFill="1" applyBorder="1" applyAlignment="1" applyProtection="1">
      <alignment horizontal="right"/>
      <protection locked="0"/>
    </xf>
    <xf numFmtId="1" fontId="5" fillId="0" borderId="37" xfId="0" applyNumberFormat="1" applyFont="1" applyBorder="1" applyAlignment="1">
      <alignment horizontal="right" vertical="center" wrapText="1"/>
    </xf>
    <xf numFmtId="1" fontId="5" fillId="0" borderId="40" xfId="0" applyNumberFormat="1" applyFont="1" applyBorder="1" applyAlignment="1">
      <alignment horizontal="right" vertical="center" wrapText="1"/>
    </xf>
    <xf numFmtId="1" fontId="5" fillId="4" borderId="39" xfId="0" applyNumberFormat="1" applyFont="1" applyFill="1" applyBorder="1" applyAlignment="1" applyProtection="1">
      <alignment horizontal="right"/>
      <protection locked="0"/>
    </xf>
    <xf numFmtId="1" fontId="5" fillId="4" borderId="174" xfId="0" applyNumberFormat="1" applyFont="1" applyFill="1" applyBorder="1" applyAlignment="1" applyProtection="1">
      <alignment horizontal="right"/>
      <protection locked="0"/>
    </xf>
    <xf numFmtId="1" fontId="5" fillId="4" borderId="67" xfId="0" applyNumberFormat="1" applyFont="1" applyFill="1" applyBorder="1" applyAlignment="1" applyProtection="1">
      <alignment horizontal="right"/>
      <protection locked="0"/>
    </xf>
    <xf numFmtId="1" fontId="5" fillId="4" borderId="66" xfId="0" applyNumberFormat="1" applyFont="1" applyFill="1" applyBorder="1" applyAlignment="1" applyProtection="1">
      <alignment horizontal="right"/>
      <protection locked="0"/>
    </xf>
    <xf numFmtId="1" fontId="5" fillId="4" borderId="68" xfId="0" applyNumberFormat="1" applyFont="1" applyFill="1" applyBorder="1" applyAlignment="1" applyProtection="1">
      <alignment horizontal="right"/>
      <protection locked="0"/>
    </xf>
    <xf numFmtId="1" fontId="5" fillId="4" borderId="69" xfId="0" applyNumberFormat="1" applyFont="1" applyFill="1" applyBorder="1" applyAlignment="1" applyProtection="1">
      <alignment horizontal="right"/>
      <protection locked="0"/>
    </xf>
    <xf numFmtId="1" fontId="5" fillId="4" borderId="64" xfId="0" applyNumberFormat="1" applyFont="1" applyFill="1" applyBorder="1" applyAlignment="1" applyProtection="1">
      <alignment horizontal="right"/>
      <protection locked="0"/>
    </xf>
    <xf numFmtId="1" fontId="5" fillId="4" borderId="175" xfId="0" applyNumberFormat="1" applyFont="1" applyFill="1" applyBorder="1" applyAlignment="1" applyProtection="1">
      <alignment horizontal="right"/>
      <protection locked="0"/>
    </xf>
    <xf numFmtId="1" fontId="5" fillId="0" borderId="19" xfId="0" applyNumberFormat="1" applyFont="1" applyBorder="1" applyAlignment="1">
      <alignment horizontal="left" vertical="center" wrapText="1"/>
    </xf>
    <xf numFmtId="1" fontId="5" fillId="0" borderId="22" xfId="0" applyNumberFormat="1" applyFont="1" applyBorder="1" applyAlignment="1">
      <alignment horizontal="right" vertical="center" wrapText="1"/>
    </xf>
    <xf numFmtId="1" fontId="5" fillId="0" borderId="23" xfId="0" applyNumberFormat="1" applyFont="1" applyBorder="1" applyAlignment="1">
      <alignment horizontal="right" vertical="center" wrapText="1"/>
    </xf>
    <xf numFmtId="1" fontId="5" fillId="4" borderId="176" xfId="0" applyNumberFormat="1" applyFont="1" applyFill="1" applyBorder="1" applyAlignment="1" applyProtection="1">
      <alignment horizontal="right"/>
      <protection locked="0"/>
    </xf>
    <xf numFmtId="1" fontId="2" fillId="12" borderId="0" xfId="0" applyNumberFormat="1" applyFont="1" applyFill="1"/>
    <xf numFmtId="1" fontId="0" fillId="13" borderId="0" xfId="0" applyNumberFormat="1" applyFill="1"/>
    <xf numFmtId="0" fontId="0" fillId="13" borderId="0" xfId="0" applyFill="1"/>
    <xf numFmtId="1" fontId="5" fillId="4" borderId="177" xfId="0" applyNumberFormat="1" applyFont="1" applyFill="1" applyBorder="1" applyAlignment="1" applyProtection="1">
      <alignment horizontal="right"/>
      <protection locked="0"/>
    </xf>
    <xf numFmtId="1" fontId="5" fillId="0" borderId="180" xfId="0" applyNumberFormat="1" applyFont="1" applyBorder="1" applyAlignment="1">
      <alignment horizontal="center" vertical="center"/>
    </xf>
    <xf numFmtId="1" fontId="5" fillId="0" borderId="178" xfId="0" applyNumberFormat="1" applyFont="1" applyBorder="1" applyAlignment="1">
      <alignment horizontal="center" vertical="center" wrapText="1"/>
    </xf>
    <xf numFmtId="1" fontId="5" fillId="0" borderId="180" xfId="0" applyNumberFormat="1" applyFont="1" applyBorder="1" applyAlignment="1">
      <alignment horizontal="center" vertical="center" wrapText="1"/>
    </xf>
    <xf numFmtId="1" fontId="5" fillId="2" borderId="178" xfId="0" applyNumberFormat="1" applyFont="1" applyFill="1" applyBorder="1" applyAlignment="1">
      <alignment horizontal="center" vertical="center"/>
    </xf>
    <xf numFmtId="1" fontId="5" fillId="2" borderId="181" xfId="0" applyNumberFormat="1" applyFont="1" applyFill="1" applyBorder="1" applyAlignment="1">
      <alignment horizontal="center" vertical="center"/>
    </xf>
    <xf numFmtId="1" fontId="5" fillId="4" borderId="25" xfId="0" applyNumberFormat="1" applyFont="1" applyFill="1" applyBorder="1" applyAlignment="1" applyProtection="1">
      <alignment horizontal="right"/>
      <protection locked="0"/>
    </xf>
    <xf numFmtId="1" fontId="5" fillId="8" borderId="180" xfId="0" applyNumberFormat="1" applyFont="1" applyFill="1" applyBorder="1" applyAlignment="1">
      <alignment horizontal="right"/>
    </xf>
    <xf numFmtId="1" fontId="5" fillId="0" borderId="182" xfId="0" applyNumberFormat="1" applyFont="1" applyBorder="1" applyAlignment="1">
      <alignment horizontal="center" vertical="center" wrapText="1"/>
    </xf>
    <xf numFmtId="0" fontId="5" fillId="0" borderId="180" xfId="0" applyFont="1" applyBorder="1" applyAlignment="1">
      <alignment horizontal="center" vertical="center" wrapText="1"/>
    </xf>
    <xf numFmtId="1" fontId="5" fillId="0" borderId="178" xfId="0" applyNumberFormat="1" applyFont="1" applyBorder="1" applyAlignment="1">
      <alignment horizontal="center" vertical="center"/>
    </xf>
    <xf numFmtId="1" fontId="5" fillId="0" borderId="180" xfId="0" applyNumberFormat="1" applyFont="1" applyBorder="1" applyAlignment="1">
      <alignment horizontal="right"/>
    </xf>
    <xf numFmtId="1" fontId="5" fillId="4" borderId="180" xfId="0" applyNumberFormat="1" applyFont="1" applyFill="1" applyBorder="1" applyAlignment="1" applyProtection="1">
      <alignment horizontal="right"/>
      <protection locked="0"/>
    </xf>
    <xf numFmtId="1" fontId="5" fillId="4" borderId="181" xfId="0" applyNumberFormat="1" applyFont="1" applyFill="1" applyBorder="1" applyAlignment="1" applyProtection="1">
      <alignment horizontal="right"/>
      <protection locked="0"/>
    </xf>
    <xf numFmtId="1" fontId="5" fillId="0" borderId="181" xfId="0" applyNumberFormat="1" applyFont="1" applyBorder="1" applyAlignment="1">
      <alignment horizontal="center" vertical="center" wrapText="1"/>
    </xf>
    <xf numFmtId="1" fontId="5" fillId="2" borderId="180" xfId="0" applyNumberFormat="1" applyFont="1" applyFill="1" applyBorder="1"/>
    <xf numFmtId="1" fontId="5" fillId="0" borderId="181" xfId="0" applyNumberFormat="1" applyFont="1" applyBorder="1" applyAlignment="1">
      <alignment horizontal="right"/>
    </xf>
    <xf numFmtId="1" fontId="5" fillId="2" borderId="182" xfId="0" applyNumberFormat="1" applyFont="1" applyFill="1" applyBorder="1"/>
    <xf numFmtId="1" fontId="5" fillId="0" borderId="179" xfId="0" applyNumberFormat="1" applyFont="1" applyBorder="1" applyAlignment="1">
      <alignment horizontal="center" vertical="center" wrapText="1"/>
    </xf>
    <xf numFmtId="1" fontId="5" fillId="0" borderId="180" xfId="0" applyNumberFormat="1" applyFont="1" applyBorder="1"/>
    <xf numFmtId="1" fontId="5" fillId="0" borderId="182" xfId="0" applyNumberFormat="1" applyFont="1" applyBorder="1"/>
    <xf numFmtId="1" fontId="5" fillId="0" borderId="179" xfId="0" applyNumberFormat="1" applyFont="1" applyBorder="1"/>
    <xf numFmtId="1" fontId="5" fillId="2" borderId="180" xfId="0" applyNumberFormat="1" applyFont="1" applyFill="1" applyBorder="1" applyAlignment="1">
      <alignment horizontal="center" vertical="center"/>
    </xf>
    <xf numFmtId="1" fontId="5" fillId="7" borderId="180" xfId="0" applyNumberFormat="1" applyFont="1" applyFill="1" applyBorder="1"/>
    <xf numFmtId="1" fontId="5" fillId="2" borderId="182" xfId="0" applyNumberFormat="1" applyFont="1" applyFill="1" applyBorder="1" applyAlignment="1">
      <alignment horizontal="center"/>
    </xf>
    <xf numFmtId="1" fontId="5" fillId="2" borderId="180" xfId="0" applyNumberFormat="1" applyFont="1" applyFill="1" applyBorder="1" applyAlignment="1">
      <alignment horizontal="center"/>
    </xf>
    <xf numFmtId="1" fontId="5" fillId="11" borderId="184" xfId="1" applyNumberFormat="1" applyFont="1" applyBorder="1" applyAlignment="1" applyProtection="1">
      <alignment horizontal="right"/>
      <protection locked="0"/>
    </xf>
    <xf numFmtId="1" fontId="5" fillId="4" borderId="185" xfId="0" applyNumberFormat="1" applyFont="1" applyFill="1" applyBorder="1" applyAlignment="1" applyProtection="1">
      <alignment horizontal="right"/>
      <protection locked="0"/>
    </xf>
    <xf numFmtId="1" fontId="5" fillId="0" borderId="185" xfId="0" applyNumberFormat="1" applyFont="1" applyBorder="1" applyAlignment="1">
      <alignment horizontal="left" vertical="center" wrapText="1"/>
    </xf>
    <xf numFmtId="1" fontId="5" fillId="0" borderId="185" xfId="0" applyNumberFormat="1" applyFont="1" applyBorder="1" applyAlignment="1">
      <alignment horizontal="right" vertical="center" wrapText="1"/>
    </xf>
    <xf numFmtId="1" fontId="5" fillId="0" borderId="185" xfId="0" applyNumberFormat="1" applyFont="1" applyBorder="1" applyAlignment="1">
      <alignment horizontal="left" vertical="center"/>
    </xf>
    <xf numFmtId="1" fontId="5" fillId="2" borderId="185" xfId="0" applyNumberFormat="1" applyFont="1" applyFill="1" applyBorder="1"/>
    <xf numFmtId="1" fontId="5" fillId="0" borderId="185" xfId="0" applyNumberFormat="1" applyFont="1" applyBorder="1" applyAlignment="1">
      <alignment horizontal="center" vertical="center" wrapText="1"/>
    </xf>
    <xf numFmtId="1" fontId="5" fillId="4" borderId="185" xfId="0" applyNumberFormat="1" applyFont="1" applyFill="1" applyBorder="1" applyAlignment="1" applyProtection="1">
      <alignment horizontal="right" wrapText="1"/>
      <protection locked="0"/>
    </xf>
    <xf numFmtId="1" fontId="5" fillId="0" borderId="185" xfId="0" applyNumberFormat="1" applyFont="1" applyBorder="1" applyAlignment="1">
      <alignment horizontal="left" wrapText="1"/>
    </xf>
    <xf numFmtId="1" fontId="5" fillId="0" borderId="185" xfId="0" applyNumberFormat="1" applyFont="1" applyBorder="1"/>
    <xf numFmtId="1" fontId="5" fillId="0" borderId="185" xfId="0" applyNumberFormat="1" applyFont="1" applyBorder="1" applyAlignment="1">
      <alignment wrapText="1"/>
    </xf>
    <xf numFmtId="1" fontId="5" fillId="4" borderId="185" xfId="0" applyNumberFormat="1" applyFont="1" applyFill="1" applyBorder="1" applyProtection="1">
      <protection locked="0"/>
    </xf>
    <xf numFmtId="1" fontId="5" fillId="0" borderId="186" xfId="0" applyNumberFormat="1" applyFont="1" applyBorder="1" applyAlignment="1">
      <alignment horizontal="center" vertical="center" wrapText="1"/>
    </xf>
    <xf numFmtId="1" fontId="5" fillId="4" borderId="186" xfId="0" applyNumberFormat="1" applyFont="1" applyFill="1" applyBorder="1" applyProtection="1">
      <protection locked="0"/>
    </xf>
    <xf numFmtId="1" fontId="5" fillId="0" borderId="186" xfId="0" applyNumberFormat="1" applyFont="1" applyBorder="1" applyAlignment="1">
      <alignment vertical="center" wrapText="1"/>
    </xf>
    <xf numFmtId="1" fontId="5" fillId="4" borderId="186" xfId="0" applyNumberFormat="1" applyFont="1" applyFill="1" applyBorder="1" applyAlignment="1" applyProtection="1">
      <alignment horizontal="right"/>
      <protection locked="0"/>
    </xf>
    <xf numFmtId="1" fontId="5" fillId="3" borderId="186" xfId="0" applyNumberFormat="1" applyFont="1" applyFill="1" applyBorder="1" applyAlignment="1">
      <alignment vertical="center" wrapText="1"/>
    </xf>
    <xf numFmtId="1" fontId="5" fillId="0" borderId="186" xfId="0" applyNumberFormat="1" applyFont="1" applyBorder="1"/>
    <xf numFmtId="1" fontId="5" fillId="0" borderId="186" xfId="0" applyNumberFormat="1" applyFont="1" applyBorder="1" applyAlignment="1">
      <alignment vertical="center"/>
    </xf>
    <xf numFmtId="1" fontId="5" fillId="2" borderId="186" xfId="0" applyNumberFormat="1" applyFont="1" applyFill="1" applyBorder="1" applyAlignment="1">
      <alignment vertical="center" wrapText="1"/>
    </xf>
    <xf numFmtId="1" fontId="5" fillId="4" borderId="187" xfId="0" applyNumberFormat="1" applyFont="1" applyFill="1" applyBorder="1" applyAlignment="1" applyProtection="1">
      <alignment horizontal="right"/>
      <protection locked="0"/>
    </xf>
    <xf numFmtId="1" fontId="5" fillId="11" borderId="188" xfId="1" applyNumberFormat="1" applyFont="1" applyBorder="1" applyAlignment="1" applyProtection="1">
      <alignment horizontal="right"/>
      <protection locked="0"/>
    </xf>
    <xf numFmtId="1" fontId="5" fillId="11" borderId="189" xfId="1" applyNumberFormat="1" applyFont="1" applyBorder="1" applyAlignment="1" applyProtection="1">
      <alignment horizontal="right"/>
      <protection locked="0"/>
    </xf>
    <xf numFmtId="1" fontId="5" fillId="11" borderId="190" xfId="1" applyNumberFormat="1" applyFont="1" applyBorder="1" applyAlignment="1" applyProtection="1">
      <alignment horizontal="right"/>
      <protection locked="0"/>
    </xf>
    <xf numFmtId="1" fontId="5" fillId="11" borderId="191" xfId="1" applyNumberFormat="1" applyFont="1" applyBorder="1" applyAlignment="1" applyProtection="1">
      <alignment horizontal="right"/>
      <protection locked="0"/>
    </xf>
    <xf numFmtId="1" fontId="5" fillId="11" borderId="192" xfId="1" applyNumberFormat="1" applyFont="1" applyBorder="1" applyAlignment="1" applyProtection="1">
      <alignment horizontal="right"/>
      <protection locked="0"/>
    </xf>
    <xf numFmtId="1" fontId="5" fillId="11" borderId="193" xfId="1" applyNumberFormat="1" applyFont="1" applyBorder="1" applyAlignment="1" applyProtection="1">
      <alignment horizontal="right"/>
      <protection locked="0"/>
    </xf>
    <xf numFmtId="1" fontId="5" fillId="11" borderId="194" xfId="1" applyNumberFormat="1" applyFont="1" applyBorder="1" applyAlignment="1" applyProtection="1">
      <alignment horizontal="right"/>
      <protection locked="0"/>
    </xf>
    <xf numFmtId="1" fontId="5" fillId="11" borderId="195" xfId="1" applyNumberFormat="1" applyFont="1" applyBorder="1" applyAlignment="1" applyProtection="1">
      <alignment horizontal="right"/>
      <protection locked="0"/>
    </xf>
    <xf numFmtId="1" fontId="5" fillId="4" borderId="196" xfId="0" applyNumberFormat="1" applyFont="1" applyFill="1" applyBorder="1" applyProtection="1">
      <protection locked="0"/>
    </xf>
    <xf numFmtId="1" fontId="5" fillId="4" borderId="197" xfId="0" applyNumberFormat="1" applyFont="1" applyFill="1" applyBorder="1" applyProtection="1">
      <protection locked="0"/>
    </xf>
    <xf numFmtId="1" fontId="5" fillId="0" borderId="197" xfId="0" applyNumberFormat="1" applyFont="1" applyBorder="1" applyAlignment="1">
      <alignment horizontal="right" wrapText="1"/>
    </xf>
    <xf numFmtId="1" fontId="5" fillId="0" borderId="196" xfId="0" applyNumberFormat="1" applyFont="1" applyBorder="1" applyAlignment="1">
      <alignment horizontal="right" wrapText="1"/>
    </xf>
    <xf numFmtId="1" fontId="5" fillId="4" borderId="196" xfId="0" applyNumberFormat="1" applyFont="1" applyFill="1" applyBorder="1" applyAlignment="1" applyProtection="1">
      <alignment horizontal="right"/>
      <protection locked="0"/>
    </xf>
    <xf numFmtId="1" fontId="5" fillId="4" borderId="197" xfId="0" applyNumberFormat="1" applyFont="1" applyFill="1" applyBorder="1" applyAlignment="1" applyProtection="1">
      <alignment horizontal="right"/>
      <protection locked="0"/>
    </xf>
    <xf numFmtId="1" fontId="6" fillId="0" borderId="198" xfId="0" applyNumberFormat="1" applyFont="1" applyBorder="1"/>
    <xf numFmtId="1" fontId="3" fillId="0" borderId="198" xfId="0" applyNumberFormat="1" applyFont="1" applyBorder="1"/>
    <xf numFmtId="1" fontId="3" fillId="0" borderId="199" xfId="0" applyNumberFormat="1" applyFont="1" applyBorder="1"/>
    <xf numFmtId="1" fontId="5" fillId="7" borderId="200" xfId="0" applyNumberFormat="1" applyFont="1" applyFill="1" applyBorder="1" applyAlignment="1">
      <alignment horizontal="right"/>
    </xf>
    <xf numFmtId="1" fontId="5" fillId="7" borderId="201" xfId="0" applyNumberFormat="1" applyFont="1" applyFill="1" applyBorder="1" applyAlignment="1">
      <alignment horizontal="right"/>
    </xf>
    <xf numFmtId="1" fontId="5" fillId="11" borderId="202" xfId="1" applyNumberFormat="1" applyFont="1" applyBorder="1" applyAlignment="1" applyProtection="1">
      <alignment horizontal="right"/>
      <protection locked="0"/>
    </xf>
    <xf numFmtId="1" fontId="5" fillId="11" borderId="203" xfId="1" applyNumberFormat="1" applyFont="1" applyBorder="1" applyAlignment="1" applyProtection="1">
      <alignment horizontal="right"/>
      <protection locked="0"/>
    </xf>
    <xf numFmtId="1" fontId="5" fillId="11" borderId="204" xfId="1" applyNumberFormat="1" applyFont="1" applyBorder="1" applyAlignment="1" applyProtection="1">
      <alignment horizontal="right"/>
      <protection locked="0"/>
    </xf>
    <xf numFmtId="1" fontId="5" fillId="11" borderId="205" xfId="1" applyNumberFormat="1" applyFont="1" applyBorder="1" applyAlignment="1" applyProtection="1">
      <alignment horizontal="right"/>
      <protection locked="0"/>
    </xf>
    <xf numFmtId="1" fontId="5" fillId="0" borderId="206" xfId="0" applyNumberFormat="1" applyFont="1" applyBorder="1" applyAlignment="1">
      <alignment horizontal="center" vertical="center" wrapText="1"/>
    </xf>
    <xf numFmtId="1" fontId="5" fillId="4" borderId="206" xfId="0" applyNumberFormat="1" applyFont="1" applyFill="1" applyBorder="1" applyProtection="1">
      <protection locked="0"/>
    </xf>
    <xf numFmtId="1" fontId="5" fillId="0" borderId="206" xfId="0" applyNumberFormat="1" applyFont="1" applyBorder="1" applyAlignment="1">
      <alignment vertical="center" wrapText="1"/>
    </xf>
    <xf numFmtId="1" fontId="5" fillId="4" borderId="206" xfId="0" applyNumberFormat="1" applyFont="1" applyFill="1" applyBorder="1" applyAlignment="1" applyProtection="1">
      <alignment horizontal="right"/>
      <protection locked="0"/>
    </xf>
    <xf numFmtId="1" fontId="5" fillId="3" borderId="206" xfId="0" applyNumberFormat="1" applyFont="1" applyFill="1" applyBorder="1" applyAlignment="1">
      <alignment vertical="center" wrapText="1"/>
    </xf>
    <xf numFmtId="1" fontId="5" fillId="0" borderId="206" xfId="0" applyNumberFormat="1" applyFont="1" applyBorder="1"/>
    <xf numFmtId="1" fontId="5" fillId="0" borderId="206" xfId="0" applyNumberFormat="1" applyFont="1" applyBorder="1" applyAlignment="1">
      <alignment vertical="center"/>
    </xf>
    <xf numFmtId="1" fontId="5" fillId="2" borderId="206" xfId="0" applyNumberFormat="1" applyFont="1" applyFill="1" applyBorder="1" applyAlignment="1">
      <alignment vertical="center" wrapText="1"/>
    </xf>
    <xf numFmtId="1" fontId="5" fillId="4" borderId="208" xfId="0" applyNumberFormat="1" applyFont="1" applyFill="1" applyBorder="1" applyAlignment="1" applyProtection="1">
      <alignment horizontal="right" wrapText="1"/>
      <protection locked="0"/>
    </xf>
    <xf numFmtId="1" fontId="3" fillId="0" borderId="209" xfId="0" applyNumberFormat="1" applyFont="1" applyBorder="1"/>
    <xf numFmtId="1" fontId="5" fillId="0" borderId="210" xfId="0" applyNumberFormat="1" applyFont="1" applyBorder="1" applyAlignment="1">
      <alignment horizontal="center" vertical="center"/>
    </xf>
    <xf numFmtId="1" fontId="5" fillId="0" borderId="210" xfId="0" applyNumberFormat="1" applyFont="1" applyBorder="1" applyAlignment="1">
      <alignment horizontal="center" vertical="center" wrapText="1"/>
    </xf>
    <xf numFmtId="1" fontId="5" fillId="4" borderId="211" xfId="0" applyNumberFormat="1" applyFont="1" applyFill="1" applyBorder="1" applyProtection="1">
      <protection locked="0"/>
    </xf>
    <xf numFmtId="1" fontId="5" fillId="4" borderId="212" xfId="0" applyNumberFormat="1" applyFont="1" applyFill="1" applyBorder="1" applyProtection="1">
      <protection locked="0"/>
    </xf>
    <xf numFmtId="1" fontId="5" fillId="4" borderId="213" xfId="0" applyNumberFormat="1" applyFont="1" applyFill="1" applyBorder="1" applyProtection="1">
      <protection locked="0"/>
    </xf>
    <xf numFmtId="1" fontId="5" fillId="4" borderId="212" xfId="0" applyNumberFormat="1" applyFont="1" applyFill="1" applyBorder="1" applyAlignment="1" applyProtection="1">
      <alignment horizontal="right"/>
      <protection locked="0"/>
    </xf>
    <xf numFmtId="1" fontId="5" fillId="0" borderId="212" xfId="0" applyNumberFormat="1" applyFont="1" applyBorder="1" applyAlignment="1">
      <alignment horizontal="right"/>
    </xf>
    <xf numFmtId="1" fontId="5" fillId="4" borderId="214" xfId="0" applyNumberFormat="1" applyFont="1" applyFill="1" applyBorder="1" applyProtection="1">
      <protection locked="0"/>
    </xf>
    <xf numFmtId="1" fontId="5" fillId="0" borderId="214" xfId="0" applyNumberFormat="1" applyFont="1" applyBorder="1" applyAlignment="1">
      <alignment horizontal="right" wrapText="1"/>
    </xf>
    <xf numFmtId="1" fontId="5" fillId="0" borderId="213" xfId="0" applyNumberFormat="1" applyFont="1" applyBorder="1" applyAlignment="1">
      <alignment horizontal="right" wrapText="1"/>
    </xf>
    <xf numFmtId="1" fontId="5" fillId="0" borderId="211" xfId="0" applyNumberFormat="1" applyFont="1" applyBorder="1" applyAlignment="1">
      <alignment horizontal="right" wrapText="1"/>
    </xf>
    <xf numFmtId="1" fontId="5" fillId="0" borderId="212" xfId="0" applyNumberFormat="1" applyFont="1" applyBorder="1" applyAlignment="1">
      <alignment horizontal="right" wrapText="1"/>
    </xf>
    <xf numFmtId="1" fontId="5" fillId="4" borderId="211" xfId="0" applyNumberFormat="1" applyFont="1" applyFill="1" applyBorder="1" applyAlignment="1" applyProtection="1">
      <alignment horizontal="right"/>
      <protection locked="0"/>
    </xf>
    <xf numFmtId="1" fontId="5" fillId="4" borderId="213" xfId="0" applyNumberFormat="1" applyFont="1" applyFill="1" applyBorder="1" applyAlignment="1" applyProtection="1">
      <alignment horizontal="right"/>
      <protection locked="0"/>
    </xf>
    <xf numFmtId="1" fontId="5" fillId="7" borderId="212" xfId="0" applyNumberFormat="1" applyFont="1" applyFill="1" applyBorder="1" applyAlignment="1">
      <alignment horizontal="right"/>
    </xf>
    <xf numFmtId="1" fontId="5" fillId="7" borderId="212" xfId="0" applyNumberFormat="1" applyFont="1" applyFill="1" applyBorder="1"/>
    <xf numFmtId="1" fontId="5" fillId="2" borderId="212" xfId="0" applyNumberFormat="1" applyFont="1" applyFill="1" applyBorder="1" applyAlignment="1">
      <alignment horizontal="right"/>
    </xf>
    <xf numFmtId="1" fontId="5" fillId="0" borderId="212" xfId="0" applyNumberFormat="1" applyFont="1" applyBorder="1"/>
    <xf numFmtId="1" fontId="5" fillId="4" borderId="214" xfId="0" applyNumberFormat="1" applyFont="1" applyFill="1" applyBorder="1" applyAlignment="1" applyProtection="1">
      <alignment horizontal="right"/>
      <protection locked="0"/>
    </xf>
    <xf numFmtId="1" fontId="5" fillId="0" borderId="216" xfId="0" applyNumberFormat="1" applyFont="1" applyBorder="1" applyAlignment="1">
      <alignment horizontal="right"/>
    </xf>
    <xf numFmtId="1" fontId="5" fillId="0" borderId="216" xfId="0" applyNumberFormat="1" applyFont="1" applyBorder="1" applyAlignment="1">
      <alignment horizontal="center" vertical="center"/>
    </xf>
    <xf numFmtId="1" fontId="5" fillId="0" borderId="217" xfId="0" applyNumberFormat="1" applyFont="1" applyBorder="1" applyAlignment="1">
      <alignment horizontal="center" vertical="center"/>
    </xf>
    <xf numFmtId="1" fontId="5" fillId="0" borderId="217" xfId="0" applyNumberFormat="1" applyFont="1" applyBorder="1" applyAlignment="1">
      <alignment horizontal="center" vertical="center" wrapText="1"/>
    </xf>
    <xf numFmtId="1" fontId="5" fillId="0" borderId="218" xfId="0" applyNumberFormat="1" applyFont="1" applyBorder="1" applyAlignment="1">
      <alignment horizontal="center" vertical="center" wrapText="1"/>
    </xf>
    <xf numFmtId="1" fontId="5" fillId="0" borderId="217" xfId="0" applyNumberFormat="1" applyFont="1" applyBorder="1" applyAlignment="1">
      <alignment horizontal="right" wrapText="1"/>
    </xf>
    <xf numFmtId="1" fontId="5" fillId="0" borderId="216" xfId="0" applyNumberFormat="1" applyFont="1" applyBorder="1" applyAlignment="1">
      <alignment horizontal="right" wrapText="1"/>
    </xf>
    <xf numFmtId="1" fontId="5" fillId="0" borderId="217" xfId="0" applyNumberFormat="1" applyFont="1" applyBorder="1"/>
    <xf numFmtId="1" fontId="5" fillId="0" borderId="218" xfId="0" applyNumberFormat="1" applyFont="1" applyBorder="1"/>
    <xf numFmtId="1" fontId="5" fillId="0" borderId="219" xfId="0" applyNumberFormat="1" applyFont="1" applyBorder="1"/>
    <xf numFmtId="1" fontId="5" fillId="0" borderId="220" xfId="0" applyNumberFormat="1" applyFont="1" applyBorder="1"/>
    <xf numFmtId="1" fontId="5" fillId="0" borderId="216" xfId="0" applyNumberFormat="1" applyFont="1" applyBorder="1" applyAlignment="1">
      <alignment horizontal="center" vertical="center" wrapText="1"/>
    </xf>
    <xf numFmtId="1" fontId="5" fillId="0" borderId="210" xfId="0" applyNumberFormat="1" applyFont="1" applyBorder="1"/>
    <xf numFmtId="1" fontId="5" fillId="0" borderId="216" xfId="0" applyNumberFormat="1" applyFont="1" applyBorder="1"/>
    <xf numFmtId="1" fontId="5" fillId="0" borderId="219" xfId="0" applyNumberFormat="1" applyFont="1" applyBorder="1" applyAlignment="1">
      <alignment horizontal="center" vertical="center" wrapText="1"/>
    </xf>
    <xf numFmtId="1" fontId="5" fillId="0" borderId="222" xfId="0" applyNumberFormat="1" applyFont="1" applyBorder="1" applyAlignment="1">
      <alignment horizontal="center" vertical="center" wrapText="1"/>
    </xf>
    <xf numFmtId="1" fontId="5" fillId="2" borderId="217" xfId="0" applyNumberFormat="1" applyFont="1" applyFill="1" applyBorder="1" applyAlignment="1">
      <alignment horizontal="center" vertical="center"/>
    </xf>
    <xf numFmtId="1" fontId="5" fillId="0" borderId="224" xfId="0" applyNumberFormat="1" applyFont="1" applyBorder="1" applyAlignment="1">
      <alignment vertical="center"/>
    </xf>
    <xf numFmtId="1" fontId="5" fillId="0" borderId="220" xfId="0" applyNumberFormat="1" applyFont="1" applyBorder="1" applyAlignment="1">
      <alignment horizontal="center" vertical="center" wrapText="1"/>
    </xf>
    <xf numFmtId="1" fontId="5" fillId="0" borderId="210" xfId="0" applyNumberFormat="1" applyFont="1" applyBorder="1" applyAlignment="1">
      <alignment horizontal="center"/>
    </xf>
    <xf numFmtId="1" fontId="5" fillId="0" borderId="210" xfId="0" applyNumberFormat="1" applyFont="1" applyBorder="1" applyAlignment="1">
      <alignment horizontal="left" vertical="center" wrapText="1"/>
    </xf>
    <xf numFmtId="1" fontId="5" fillId="4" borderId="210" xfId="0" applyNumberFormat="1" applyFont="1" applyFill="1" applyBorder="1" applyProtection="1">
      <protection locked="0"/>
    </xf>
    <xf numFmtId="1" fontId="5" fillId="0" borderId="223" xfId="0" applyNumberFormat="1" applyFont="1" applyBorder="1"/>
    <xf numFmtId="1" fontId="5" fillId="4" borderId="223" xfId="0" applyNumberFormat="1" applyFont="1" applyFill="1" applyBorder="1" applyProtection="1">
      <protection locked="0"/>
    </xf>
    <xf numFmtId="1" fontId="5" fillId="4" borderId="217" xfId="0" applyNumberFormat="1" applyFont="1" applyFill="1" applyBorder="1" applyProtection="1">
      <protection locked="0"/>
    </xf>
    <xf numFmtId="1" fontId="5" fillId="4" borderId="216" xfId="0" applyNumberFormat="1" applyFont="1" applyFill="1" applyBorder="1" applyProtection="1">
      <protection locked="0"/>
    </xf>
    <xf numFmtId="1" fontId="5" fillId="2" borderId="217" xfId="0" applyNumberFormat="1" applyFont="1" applyFill="1" applyBorder="1" applyAlignment="1">
      <alignment horizontal="center" vertical="center" wrapText="1"/>
    </xf>
    <xf numFmtId="1" fontId="5" fillId="7" borderId="225" xfId="0" applyNumberFormat="1" applyFont="1" applyFill="1" applyBorder="1" applyAlignment="1">
      <alignment horizontal="right"/>
    </xf>
    <xf numFmtId="1" fontId="5" fillId="7" borderId="226" xfId="0" applyNumberFormat="1" applyFont="1" applyFill="1" applyBorder="1" applyAlignment="1">
      <alignment horizontal="right"/>
    </xf>
    <xf numFmtId="1" fontId="5" fillId="11" borderId="227" xfId="1" applyNumberFormat="1" applyFont="1" applyBorder="1" applyAlignment="1" applyProtection="1">
      <alignment horizontal="right"/>
      <protection locked="0"/>
    </xf>
    <xf numFmtId="1" fontId="5" fillId="11" borderId="228" xfId="1" applyNumberFormat="1" applyFont="1" applyBorder="1" applyAlignment="1" applyProtection="1">
      <alignment horizontal="right"/>
      <protection locked="0"/>
    </xf>
    <xf numFmtId="1" fontId="5" fillId="11" borderId="229" xfId="1" applyNumberFormat="1" applyFont="1" applyBorder="1" applyAlignment="1" applyProtection="1">
      <alignment horizontal="right"/>
      <protection locked="0"/>
    </xf>
    <xf numFmtId="1" fontId="5" fillId="11" borderId="230" xfId="1" applyNumberFormat="1" applyFont="1" applyBorder="1" applyAlignment="1" applyProtection="1">
      <alignment horizontal="right"/>
      <protection locked="0"/>
    </xf>
    <xf numFmtId="1" fontId="5" fillId="11" borderId="231" xfId="1" applyNumberFormat="1" applyFont="1" applyBorder="1" applyAlignment="1" applyProtection="1">
      <alignment horizontal="right"/>
      <protection locked="0"/>
    </xf>
    <xf numFmtId="1" fontId="5" fillId="11" borderId="232" xfId="1" applyNumberFormat="1" applyFont="1" applyBorder="1" applyAlignment="1" applyProtection="1">
      <alignment horizontal="right"/>
      <protection locked="0"/>
    </xf>
    <xf numFmtId="1" fontId="5" fillId="11" borderId="233" xfId="1" applyNumberFormat="1" applyFont="1" applyBorder="1" applyAlignment="1" applyProtection="1">
      <alignment horizontal="right"/>
      <protection locked="0"/>
    </xf>
    <xf numFmtId="1" fontId="5" fillId="11" borderId="234" xfId="1" applyNumberFormat="1" applyFont="1" applyBorder="1" applyAlignment="1" applyProtection="1">
      <alignment horizontal="right"/>
      <protection locked="0"/>
    </xf>
    <xf numFmtId="1" fontId="5" fillId="11" borderId="235" xfId="1" applyNumberFormat="1" applyFont="1" applyBorder="1" applyAlignment="1" applyProtection="1">
      <alignment horizontal="right"/>
      <protection locked="0"/>
    </xf>
    <xf numFmtId="1" fontId="5" fillId="11" borderId="236" xfId="1" applyNumberFormat="1" applyFont="1" applyBorder="1" applyAlignment="1" applyProtection="1">
      <alignment horizontal="right"/>
      <protection locked="0"/>
    </xf>
    <xf numFmtId="1" fontId="5" fillId="11" borderId="237" xfId="1" applyNumberFormat="1" applyFont="1" applyBorder="1" applyAlignment="1" applyProtection="1">
      <alignment horizontal="right"/>
      <protection locked="0"/>
    </xf>
    <xf numFmtId="1" fontId="5" fillId="11" borderId="238" xfId="1" applyNumberFormat="1" applyFont="1" applyBorder="1" applyAlignment="1" applyProtection="1">
      <alignment horizontal="right"/>
      <protection locked="0"/>
    </xf>
    <xf numFmtId="1" fontId="3" fillId="0" borderId="239" xfId="0" applyNumberFormat="1" applyFont="1" applyBorder="1"/>
    <xf numFmtId="1" fontId="5" fillId="2" borderId="210" xfId="0" applyNumberFormat="1" applyFont="1" applyFill="1" applyBorder="1" applyAlignment="1">
      <alignment horizontal="center" vertical="center"/>
    </xf>
    <xf numFmtId="1" fontId="5" fillId="0" borderId="217" xfId="0" applyNumberFormat="1" applyFont="1" applyBorder="1" applyAlignment="1">
      <alignment horizontal="right"/>
    </xf>
    <xf numFmtId="1" fontId="5" fillId="4" borderId="217" xfId="0" applyNumberFormat="1" applyFont="1" applyFill="1" applyBorder="1" applyAlignment="1" applyProtection="1">
      <alignment horizontal="right"/>
      <protection locked="0"/>
    </xf>
    <xf numFmtId="1" fontId="5" fillId="4" borderId="218" xfId="0" applyNumberFormat="1" applyFont="1" applyFill="1" applyBorder="1" applyAlignment="1" applyProtection="1">
      <alignment horizontal="right"/>
      <protection locked="0"/>
    </xf>
    <xf numFmtId="1" fontId="5" fillId="2" borderId="217" xfId="0" applyNumberFormat="1" applyFont="1" applyFill="1" applyBorder="1"/>
    <xf numFmtId="1" fontId="5" fillId="2" borderId="218" xfId="0" applyNumberFormat="1" applyFont="1" applyFill="1" applyBorder="1"/>
    <xf numFmtId="1" fontId="5" fillId="2" borderId="242" xfId="0" applyNumberFormat="1" applyFont="1" applyFill="1" applyBorder="1"/>
    <xf numFmtId="1" fontId="5" fillId="0" borderId="223" xfId="0" applyNumberFormat="1" applyFont="1" applyBorder="1" applyAlignment="1">
      <alignment horizontal="left" vertical="center" wrapText="1"/>
    </xf>
    <xf numFmtId="1" fontId="5" fillId="0" borderId="246" xfId="0" applyNumberFormat="1" applyFont="1" applyBorder="1" applyAlignment="1">
      <alignment horizontal="center" vertical="center"/>
    </xf>
    <xf numFmtId="1" fontId="5" fillId="0" borderId="247" xfId="0" applyNumberFormat="1" applyFont="1" applyBorder="1" applyAlignment="1">
      <alignment horizontal="center" vertical="center"/>
    </xf>
    <xf numFmtId="1" fontId="5" fillId="0" borderId="244" xfId="0" applyNumberFormat="1" applyFont="1" applyBorder="1" applyAlignment="1">
      <alignment horizontal="center" vertical="center" wrapText="1"/>
    </xf>
    <xf numFmtId="1" fontId="5" fillId="0" borderId="246" xfId="0" applyNumberFormat="1" applyFont="1" applyBorder="1" applyAlignment="1">
      <alignment horizontal="center" vertical="center" wrapText="1"/>
    </xf>
    <xf numFmtId="1" fontId="5" fillId="0" borderId="245" xfId="0" applyNumberFormat="1" applyFont="1" applyBorder="1" applyAlignment="1">
      <alignment horizontal="center" vertical="center" wrapText="1"/>
    </xf>
    <xf numFmtId="1" fontId="5" fillId="0" borderId="243" xfId="0" applyNumberFormat="1" applyFont="1" applyBorder="1" applyAlignment="1">
      <alignment horizontal="center" vertical="center" wrapText="1"/>
    </xf>
    <xf numFmtId="1" fontId="5" fillId="0" borderId="248" xfId="0" applyNumberFormat="1" applyFont="1" applyBorder="1" applyAlignment="1">
      <alignment horizontal="center" vertical="center" wrapText="1"/>
    </xf>
    <xf numFmtId="1" fontId="5" fillId="0" borderId="209" xfId="0" applyNumberFormat="1" applyFont="1" applyBorder="1" applyAlignment="1">
      <alignment horizontal="center" vertical="center" wrapText="1"/>
    </xf>
    <xf numFmtId="1" fontId="5" fillId="0" borderId="249" xfId="0" applyNumberFormat="1" applyFont="1" applyBorder="1" applyAlignment="1">
      <alignment horizontal="center" vertical="center" wrapText="1"/>
    </xf>
    <xf numFmtId="1" fontId="5" fillId="0" borderId="246" xfId="0" applyNumberFormat="1" applyFont="1" applyBorder="1" applyAlignment="1">
      <alignment horizontal="right" wrapText="1"/>
    </xf>
    <xf numFmtId="1" fontId="5" fillId="0" borderId="247" xfId="0" applyNumberFormat="1" applyFont="1" applyBorder="1" applyAlignment="1">
      <alignment horizontal="right" wrapText="1"/>
    </xf>
    <xf numFmtId="1" fontId="5" fillId="0" borderId="244" xfId="0" applyNumberFormat="1" applyFont="1" applyBorder="1" applyAlignment="1">
      <alignment horizontal="right"/>
    </xf>
    <xf numFmtId="1" fontId="5" fillId="0" borderId="246" xfId="0" applyNumberFormat="1" applyFont="1" applyBorder="1"/>
    <xf numFmtId="1" fontId="5" fillId="0" borderId="244" xfId="0" applyNumberFormat="1" applyFont="1" applyBorder="1"/>
    <xf numFmtId="1" fontId="5" fillId="0" borderId="248" xfId="0" applyNumberFormat="1" applyFont="1" applyBorder="1"/>
    <xf numFmtId="1" fontId="5" fillId="0" borderId="249" xfId="0" applyNumberFormat="1" applyFont="1" applyBorder="1"/>
    <xf numFmtId="1" fontId="5" fillId="0" borderId="250" xfId="0" applyNumberFormat="1" applyFont="1" applyBorder="1"/>
    <xf numFmtId="1" fontId="5" fillId="0" borderId="243" xfId="0" applyNumberFormat="1" applyFont="1" applyBorder="1"/>
    <xf numFmtId="1" fontId="5" fillId="0" borderId="251" xfId="0" applyNumberFormat="1" applyFont="1" applyBorder="1"/>
    <xf numFmtId="1" fontId="5" fillId="0" borderId="209" xfId="0" applyNumberFormat="1" applyFont="1" applyBorder="1"/>
    <xf numFmtId="1" fontId="5" fillId="0" borderId="247" xfId="0" applyNumberFormat="1" applyFont="1" applyBorder="1" applyAlignment="1">
      <alignment horizontal="center" vertical="center" wrapText="1"/>
    </xf>
    <xf numFmtId="1" fontId="5" fillId="0" borderId="247" xfId="0" applyNumberFormat="1" applyFont="1" applyBorder="1"/>
    <xf numFmtId="1" fontId="5" fillId="4" borderId="224" xfId="0" applyNumberFormat="1" applyFont="1" applyFill="1" applyBorder="1" applyAlignment="1" applyProtection="1">
      <alignment horizontal="right" wrapText="1"/>
      <protection locked="0"/>
    </xf>
    <xf numFmtId="1" fontId="5" fillId="0" borderId="244" xfId="0" applyNumberFormat="1" applyFont="1" applyBorder="1" applyAlignment="1">
      <alignment horizontal="center" vertical="center"/>
    </xf>
    <xf numFmtId="1" fontId="5" fillId="0" borderId="250" xfId="0" applyNumberFormat="1" applyFont="1" applyBorder="1" applyAlignment="1">
      <alignment horizontal="center" vertical="center" wrapText="1"/>
    </xf>
    <xf numFmtId="1" fontId="5" fillId="0" borderId="253" xfId="0" applyNumberFormat="1" applyFont="1" applyBorder="1" applyAlignment="1">
      <alignment horizontal="center" vertical="center" wrapText="1"/>
    </xf>
    <xf numFmtId="1" fontId="5" fillId="2" borderId="246" xfId="0" applyNumberFormat="1" applyFont="1" applyFill="1" applyBorder="1" applyAlignment="1">
      <alignment horizontal="center" vertical="center"/>
    </xf>
    <xf numFmtId="1" fontId="5" fillId="2" borderId="244" xfId="0" applyNumberFormat="1" applyFont="1" applyFill="1" applyBorder="1" applyAlignment="1">
      <alignment horizontal="center" vertical="center"/>
    </xf>
    <xf numFmtId="1" fontId="5" fillId="0" borderId="255" xfId="0" applyNumberFormat="1" applyFont="1" applyBorder="1" applyAlignment="1">
      <alignment vertical="center"/>
    </xf>
    <xf numFmtId="1" fontId="5" fillId="0" borderId="251" xfId="0" applyNumberFormat="1" applyFont="1" applyBorder="1" applyAlignment="1">
      <alignment horizontal="center" vertical="center" wrapText="1"/>
    </xf>
    <xf numFmtId="1" fontId="5" fillId="0" borderId="254" xfId="0" applyNumberFormat="1" applyFont="1" applyBorder="1"/>
    <xf numFmtId="1" fontId="5" fillId="4" borderId="254" xfId="0" applyNumberFormat="1" applyFont="1" applyFill="1" applyBorder="1" applyProtection="1">
      <protection locked="0"/>
    </xf>
    <xf numFmtId="1" fontId="5" fillId="4" borderId="246" xfId="0" applyNumberFormat="1" applyFont="1" applyFill="1" applyBorder="1" applyProtection="1">
      <protection locked="0"/>
    </xf>
    <xf numFmtId="1" fontId="5" fillId="4" borderId="247" xfId="0" applyNumberFormat="1" applyFont="1" applyFill="1" applyBorder="1" applyProtection="1">
      <protection locked="0"/>
    </xf>
    <xf numFmtId="1" fontId="5" fillId="7" borderId="244" xfId="0" applyNumberFormat="1" applyFont="1" applyFill="1" applyBorder="1"/>
    <xf numFmtId="1" fontId="5" fillId="2" borderId="246" xfId="0" applyNumberFormat="1" applyFont="1" applyFill="1" applyBorder="1" applyAlignment="1">
      <alignment horizontal="center" vertical="center" wrapText="1"/>
    </xf>
    <xf numFmtId="1" fontId="5" fillId="2" borderId="249" xfId="0" applyNumberFormat="1" applyFont="1" applyFill="1" applyBorder="1" applyAlignment="1">
      <alignment horizontal="center"/>
    </xf>
    <xf numFmtId="1" fontId="5" fillId="2" borderId="244" xfId="0" applyNumberFormat="1" applyFont="1" applyFill="1" applyBorder="1" applyAlignment="1">
      <alignment horizontal="center"/>
    </xf>
    <xf numFmtId="1" fontId="5" fillId="7" borderId="256" xfId="0" applyNumberFormat="1" applyFont="1" applyFill="1" applyBorder="1" applyAlignment="1">
      <alignment horizontal="right"/>
    </xf>
    <xf numFmtId="1" fontId="5" fillId="7" borderId="257" xfId="0" applyNumberFormat="1" applyFont="1" applyFill="1" applyBorder="1" applyAlignment="1">
      <alignment horizontal="right"/>
    </xf>
    <xf numFmtId="1" fontId="5" fillId="11" borderId="258" xfId="1" applyNumberFormat="1" applyFont="1" applyBorder="1" applyAlignment="1" applyProtection="1">
      <alignment horizontal="right"/>
      <protection locked="0"/>
    </xf>
    <xf numFmtId="1" fontId="5" fillId="11" borderId="259" xfId="1" applyNumberFormat="1" applyFont="1" applyBorder="1" applyAlignment="1" applyProtection="1">
      <alignment horizontal="right"/>
      <protection locked="0"/>
    </xf>
    <xf numFmtId="1" fontId="5" fillId="11" borderId="260" xfId="1" applyNumberFormat="1" applyFont="1" applyBorder="1" applyAlignment="1" applyProtection="1">
      <alignment horizontal="right"/>
      <protection locked="0"/>
    </xf>
    <xf numFmtId="1" fontId="5" fillId="11" borderId="261" xfId="1" applyNumberFormat="1" applyFont="1" applyBorder="1" applyAlignment="1" applyProtection="1">
      <alignment horizontal="right"/>
      <protection locked="0"/>
    </xf>
    <xf numFmtId="1" fontId="3" fillId="0" borderId="262" xfId="0" applyNumberFormat="1" applyFont="1" applyBorder="1"/>
    <xf numFmtId="1" fontId="5" fillId="2" borderId="245" xfId="0" applyNumberFormat="1" applyFont="1" applyFill="1" applyBorder="1" applyAlignment="1">
      <alignment horizontal="center" vertical="center"/>
    </xf>
    <xf numFmtId="1" fontId="5" fillId="8" borderId="244" xfId="0" applyNumberFormat="1" applyFont="1" applyFill="1" applyBorder="1" applyAlignment="1">
      <alignment horizontal="right"/>
    </xf>
    <xf numFmtId="1" fontId="6" fillId="3" borderId="209" xfId="0" applyNumberFormat="1" applyFont="1" applyFill="1" applyBorder="1"/>
    <xf numFmtId="1" fontId="6" fillId="2" borderId="209" xfId="0" applyNumberFormat="1" applyFont="1" applyFill="1" applyBorder="1"/>
    <xf numFmtId="0" fontId="5" fillId="0" borderId="244" xfId="0" applyFont="1" applyBorder="1" applyAlignment="1">
      <alignment horizontal="center" vertical="center" wrapText="1"/>
    </xf>
    <xf numFmtId="1" fontId="5" fillId="0" borderId="246" xfId="0" applyNumberFormat="1" applyFont="1" applyBorder="1" applyAlignment="1">
      <alignment horizontal="right"/>
    </xf>
    <xf numFmtId="1" fontId="5" fillId="0" borderId="265" xfId="0" applyNumberFormat="1" applyFont="1" applyBorder="1" applyAlignment="1">
      <alignment horizontal="right"/>
    </xf>
    <xf numFmtId="1" fontId="5" fillId="4" borderId="246" xfId="0" applyNumberFormat="1" applyFont="1" applyFill="1" applyBorder="1" applyAlignment="1" applyProtection="1">
      <alignment horizontal="right"/>
      <protection locked="0"/>
    </xf>
    <xf numFmtId="1" fontId="5" fillId="4" borderId="248" xfId="0" applyNumberFormat="1" applyFont="1" applyFill="1" applyBorder="1" applyAlignment="1" applyProtection="1">
      <alignment horizontal="right"/>
      <protection locked="0"/>
    </xf>
    <xf numFmtId="1" fontId="5" fillId="4" borderId="244" xfId="0" applyNumberFormat="1" applyFont="1" applyFill="1" applyBorder="1" applyAlignment="1" applyProtection="1">
      <alignment horizontal="right"/>
      <protection locked="0"/>
    </xf>
    <xf numFmtId="1" fontId="5" fillId="4" borderId="245" xfId="0" applyNumberFormat="1" applyFont="1" applyFill="1" applyBorder="1" applyAlignment="1" applyProtection="1">
      <alignment horizontal="right"/>
      <protection locked="0"/>
    </xf>
    <xf numFmtId="1" fontId="5" fillId="0" borderId="265" xfId="0" applyNumberFormat="1" applyFont="1" applyBorder="1" applyAlignment="1">
      <alignment horizontal="center" vertical="center"/>
    </xf>
    <xf numFmtId="1" fontId="5" fillId="2" borderId="246" xfId="0" applyNumberFormat="1" applyFont="1" applyFill="1" applyBorder="1"/>
    <xf numFmtId="1" fontId="5" fillId="2" borderId="244" xfId="0" applyNumberFormat="1" applyFont="1" applyFill="1" applyBorder="1"/>
    <xf numFmtId="1" fontId="5" fillId="2" borderId="248" xfId="0" applyNumberFormat="1" applyFont="1" applyFill="1" applyBorder="1"/>
    <xf numFmtId="1" fontId="5" fillId="0" borderId="245" xfId="0" applyNumberFormat="1" applyFont="1" applyBorder="1" applyAlignment="1">
      <alignment horizontal="right"/>
    </xf>
    <xf numFmtId="1" fontId="5" fillId="2" borderId="249" xfId="0" applyNumberFormat="1" applyFont="1" applyFill="1" applyBorder="1"/>
    <xf numFmtId="1" fontId="5" fillId="0" borderId="254" xfId="0" applyNumberFormat="1" applyFont="1" applyBorder="1" applyAlignment="1">
      <alignment horizontal="left" vertical="center" wrapText="1"/>
    </xf>
    <xf numFmtId="1" fontId="5" fillId="0" borderId="265" xfId="0" applyNumberFormat="1" applyFont="1" applyBorder="1" applyAlignment="1">
      <alignment horizontal="right" wrapText="1"/>
    </xf>
    <xf numFmtId="1" fontId="5" fillId="0" borderId="266" xfId="0" applyNumberFormat="1" applyFont="1" applyBorder="1"/>
    <xf numFmtId="1" fontId="5" fillId="0" borderId="267" xfId="0" applyNumberFormat="1" applyFont="1" applyBorder="1"/>
    <xf numFmtId="1" fontId="5" fillId="0" borderId="268" xfId="0" applyNumberFormat="1" applyFont="1" applyBorder="1" applyAlignment="1">
      <alignment horizontal="center" vertical="center" wrapText="1"/>
    </xf>
    <xf numFmtId="1" fontId="5" fillId="0" borderId="268" xfId="0" applyNumberFormat="1" applyFont="1" applyBorder="1" applyAlignment="1">
      <alignment horizontal="right" wrapText="1"/>
    </xf>
    <xf numFmtId="1" fontId="5" fillId="0" borderId="268" xfId="0" applyNumberFormat="1" applyFont="1" applyBorder="1"/>
    <xf numFmtId="1" fontId="5" fillId="0" borderId="269" xfId="0" applyNumberFormat="1" applyFont="1" applyBorder="1"/>
    <xf numFmtId="1" fontId="5" fillId="0" borderId="265" xfId="0" applyNumberFormat="1" applyFont="1" applyBorder="1" applyAlignment="1">
      <alignment horizontal="center" vertical="center" wrapText="1"/>
    </xf>
    <xf numFmtId="1" fontId="5" fillId="0" borderId="265" xfId="0" applyNumberFormat="1" applyFont="1" applyBorder="1"/>
    <xf numFmtId="1" fontId="5" fillId="4" borderId="255" xfId="0" applyNumberFormat="1" applyFont="1" applyFill="1" applyBorder="1" applyAlignment="1" applyProtection="1">
      <alignment horizontal="right" wrapText="1"/>
      <protection locked="0"/>
    </xf>
    <xf numFmtId="1" fontId="6" fillId="0" borderId="270" xfId="0" applyNumberFormat="1" applyFont="1" applyBorder="1"/>
    <xf numFmtId="1" fontId="3" fillId="0" borderId="270" xfId="0" applyNumberFormat="1" applyFont="1" applyBorder="1"/>
    <xf numFmtId="1" fontId="3" fillId="0" borderId="271" xfId="0" applyNumberFormat="1" applyFont="1" applyBorder="1"/>
    <xf numFmtId="1" fontId="5" fillId="0" borderId="268" xfId="0" applyNumberFormat="1" applyFont="1" applyBorder="1" applyAlignment="1">
      <alignment horizontal="center" vertical="center"/>
    </xf>
    <xf numFmtId="1" fontId="5" fillId="0" borderId="267" xfId="0" applyNumberFormat="1" applyFont="1" applyBorder="1" applyAlignment="1">
      <alignment horizontal="center" vertical="center" wrapText="1"/>
    </xf>
    <xf numFmtId="1" fontId="5" fillId="0" borderId="269" xfId="0" applyNumberFormat="1" applyFont="1" applyBorder="1" applyAlignment="1">
      <alignment horizontal="center" vertical="center" wrapText="1"/>
    </xf>
    <xf numFmtId="1" fontId="5" fillId="0" borderId="273" xfId="0" applyNumberFormat="1" applyFont="1" applyBorder="1" applyAlignment="1">
      <alignment horizontal="center" vertical="center" wrapText="1"/>
    </xf>
    <xf numFmtId="1" fontId="5" fillId="2" borderId="268" xfId="0" applyNumberFormat="1" applyFont="1" applyFill="1" applyBorder="1" applyAlignment="1">
      <alignment horizontal="center" vertical="center"/>
    </xf>
    <xf numFmtId="1" fontId="5" fillId="0" borderId="266" xfId="0" applyNumberFormat="1" applyFont="1" applyBorder="1" applyAlignment="1">
      <alignment horizontal="center" vertical="center" wrapText="1"/>
    </xf>
    <xf numFmtId="1" fontId="5" fillId="4" borderId="268" xfId="0" applyNumberFormat="1" applyFont="1" applyFill="1" applyBorder="1" applyProtection="1">
      <protection locked="0"/>
    </xf>
    <xf numFmtId="1" fontId="5" fillId="4" borderId="265" xfId="0" applyNumberFormat="1" applyFont="1" applyFill="1" applyBorder="1" applyProtection="1">
      <protection locked="0"/>
    </xf>
    <xf numFmtId="1" fontId="5" fillId="2" borderId="268" xfId="0" applyNumberFormat="1" applyFont="1" applyFill="1" applyBorder="1" applyAlignment="1">
      <alignment horizontal="center" vertical="center" wrapText="1"/>
    </xf>
    <xf numFmtId="1" fontId="5" fillId="7" borderId="274" xfId="0" applyNumberFormat="1" applyFont="1" applyFill="1" applyBorder="1" applyAlignment="1">
      <alignment horizontal="right"/>
    </xf>
    <xf numFmtId="1" fontId="5" fillId="7" borderId="275" xfId="0" applyNumberFormat="1" applyFont="1" applyFill="1" applyBorder="1" applyAlignment="1">
      <alignment horizontal="right"/>
    </xf>
    <xf numFmtId="1" fontId="5" fillId="11" borderId="276" xfId="1" applyNumberFormat="1" applyFont="1" applyBorder="1" applyAlignment="1" applyProtection="1">
      <alignment horizontal="right"/>
      <protection locked="0"/>
    </xf>
    <xf numFmtId="1" fontId="5" fillId="11" borderId="277" xfId="1" applyNumberFormat="1" applyFont="1" applyBorder="1" applyAlignment="1" applyProtection="1">
      <alignment horizontal="right"/>
      <protection locked="0"/>
    </xf>
    <xf numFmtId="1" fontId="5" fillId="11" borderId="278" xfId="1" applyNumberFormat="1" applyFont="1" applyBorder="1" applyAlignment="1" applyProtection="1">
      <alignment horizontal="right"/>
      <protection locked="0"/>
    </xf>
    <xf numFmtId="1" fontId="5" fillId="11" borderId="279" xfId="1" applyNumberFormat="1" applyFont="1" applyBorder="1" applyAlignment="1" applyProtection="1">
      <alignment horizontal="right"/>
      <protection locked="0"/>
    </xf>
    <xf numFmtId="1" fontId="3" fillId="0" borderId="280" xfId="0" applyNumberFormat="1" applyFont="1" applyBorder="1"/>
    <xf numFmtId="1" fontId="5" fillId="0" borderId="286" xfId="0" applyNumberFormat="1" applyFont="1" applyBorder="1" applyAlignment="1">
      <alignment horizontal="center" vertical="center"/>
    </xf>
    <xf numFmtId="1" fontId="5" fillId="0" borderId="287" xfId="0" applyNumberFormat="1" applyFont="1" applyBorder="1" applyAlignment="1">
      <alignment horizontal="center" vertical="center"/>
    </xf>
    <xf numFmtId="1" fontId="5" fillId="0" borderId="284" xfId="0" applyNumberFormat="1" applyFont="1" applyBorder="1" applyAlignment="1">
      <alignment horizontal="center" vertical="center"/>
    </xf>
    <xf numFmtId="1" fontId="5" fillId="0" borderId="286" xfId="0" applyNumberFormat="1" applyFont="1" applyBorder="1" applyAlignment="1">
      <alignment horizontal="center" vertical="center" wrapText="1"/>
    </xf>
    <xf numFmtId="1" fontId="5" fillId="0" borderId="288" xfId="0" applyNumberFormat="1" applyFont="1" applyBorder="1" applyAlignment="1">
      <alignment horizontal="center" vertical="center" wrapText="1"/>
    </xf>
    <xf numFmtId="1" fontId="5" fillId="0" borderId="289" xfId="0" applyNumberFormat="1" applyFont="1" applyBorder="1" applyAlignment="1">
      <alignment horizontal="center" vertical="center" wrapText="1"/>
    </xf>
    <xf numFmtId="1" fontId="5" fillId="0" borderId="281" xfId="0" applyNumberFormat="1" applyFont="1" applyBorder="1" applyAlignment="1">
      <alignment horizontal="center" vertical="center" wrapText="1"/>
    </xf>
    <xf numFmtId="1" fontId="5" fillId="0" borderId="284" xfId="0" applyNumberFormat="1" applyFont="1" applyBorder="1" applyAlignment="1">
      <alignment horizontal="center" vertical="center" wrapText="1"/>
    </xf>
    <xf numFmtId="1" fontId="5" fillId="2" borderId="281" xfId="0" applyNumberFormat="1" applyFont="1" applyFill="1" applyBorder="1" applyAlignment="1">
      <alignment horizontal="center" vertical="center"/>
    </xf>
    <xf numFmtId="1" fontId="5" fillId="2" borderId="285" xfId="0" applyNumberFormat="1" applyFont="1" applyFill="1" applyBorder="1" applyAlignment="1">
      <alignment horizontal="center" vertical="center"/>
    </xf>
    <xf numFmtId="1" fontId="5" fillId="8" borderId="284" xfId="0" applyNumberFormat="1" applyFont="1" applyFill="1" applyBorder="1" applyAlignment="1">
      <alignment horizontal="right"/>
    </xf>
    <xf numFmtId="1" fontId="6" fillId="3" borderId="280" xfId="0" applyNumberFormat="1" applyFont="1" applyFill="1" applyBorder="1"/>
    <xf numFmtId="1" fontId="6" fillId="2" borderId="280" xfId="0" applyNumberFormat="1" applyFont="1" applyFill="1" applyBorder="1"/>
    <xf numFmtId="1" fontId="5" fillId="0" borderId="290" xfId="0" applyNumberFormat="1" applyFont="1" applyBorder="1" applyAlignment="1">
      <alignment horizontal="center" vertical="center" wrapText="1"/>
    </xf>
    <xf numFmtId="0" fontId="5" fillId="0" borderId="284" xfId="0" applyFont="1" applyBorder="1" applyAlignment="1">
      <alignment horizontal="center" vertical="center" wrapText="1"/>
    </xf>
    <xf numFmtId="1" fontId="5" fillId="0" borderId="281" xfId="0" applyNumberFormat="1" applyFont="1" applyBorder="1" applyAlignment="1">
      <alignment horizontal="center" vertical="center"/>
    </xf>
    <xf numFmtId="1" fontId="5" fillId="0" borderId="286" xfId="0" applyNumberFormat="1" applyFont="1" applyBorder="1" applyAlignment="1">
      <alignment horizontal="right"/>
    </xf>
    <xf numFmtId="1" fontId="5" fillId="0" borderId="287" xfId="0" applyNumberFormat="1" applyFont="1" applyBorder="1" applyAlignment="1">
      <alignment horizontal="right"/>
    </xf>
    <xf numFmtId="1" fontId="5" fillId="0" borderId="284" xfId="0" applyNumberFormat="1" applyFont="1" applyBorder="1" applyAlignment="1">
      <alignment horizontal="right"/>
    </xf>
    <xf numFmtId="1" fontId="5" fillId="4" borderId="286" xfId="0" applyNumberFormat="1" applyFont="1" applyFill="1" applyBorder="1" applyAlignment="1" applyProtection="1">
      <alignment horizontal="right"/>
      <protection locked="0"/>
    </xf>
    <xf numFmtId="1" fontId="5" fillId="4" borderId="288" xfId="0" applyNumberFormat="1" applyFont="1" applyFill="1" applyBorder="1" applyAlignment="1" applyProtection="1">
      <alignment horizontal="right"/>
      <protection locked="0"/>
    </xf>
    <xf numFmtId="1" fontId="5" fillId="4" borderId="284" xfId="0" applyNumberFormat="1" applyFont="1" applyFill="1" applyBorder="1" applyAlignment="1" applyProtection="1">
      <alignment horizontal="right"/>
      <protection locked="0"/>
    </xf>
    <xf numFmtId="1" fontId="5" fillId="4" borderId="285" xfId="0" applyNumberFormat="1" applyFont="1" applyFill="1" applyBorder="1" applyAlignment="1" applyProtection="1">
      <alignment horizontal="right"/>
      <protection locked="0"/>
    </xf>
    <xf numFmtId="1" fontId="5" fillId="0" borderId="285" xfId="0" applyNumberFormat="1" applyFont="1" applyBorder="1" applyAlignment="1">
      <alignment horizontal="center" vertical="center" wrapText="1"/>
    </xf>
    <xf numFmtId="1" fontId="5" fillId="0" borderId="291" xfId="0" applyNumberFormat="1" applyFont="1" applyBorder="1" applyAlignment="1">
      <alignment horizontal="center" vertical="center" wrapText="1"/>
    </xf>
    <xf numFmtId="1" fontId="5" fillId="2" borderId="286" xfId="0" applyNumberFormat="1" applyFont="1" applyFill="1" applyBorder="1"/>
    <xf numFmtId="1" fontId="5" fillId="2" borderId="284" xfId="0" applyNumberFormat="1" applyFont="1" applyFill="1" applyBorder="1"/>
    <xf numFmtId="1" fontId="5" fillId="2" borderId="288" xfId="0" applyNumberFormat="1" applyFont="1" applyFill="1" applyBorder="1"/>
    <xf numFmtId="1" fontId="5" fillId="0" borderId="285" xfId="0" applyNumberFormat="1" applyFont="1" applyBorder="1" applyAlignment="1">
      <alignment horizontal="right"/>
    </xf>
    <xf numFmtId="1" fontId="5" fillId="2" borderId="290" xfId="0" applyNumberFormat="1" applyFont="1" applyFill="1" applyBorder="1"/>
    <xf numFmtId="1" fontId="5" fillId="2" borderId="292" xfId="0" applyNumberFormat="1" applyFont="1" applyFill="1" applyBorder="1"/>
    <xf numFmtId="1" fontId="5" fillId="0" borderId="283" xfId="0" applyNumberFormat="1" applyFont="1" applyBorder="1" applyAlignment="1">
      <alignment horizontal="center" vertical="center" wrapText="1"/>
    </xf>
    <xf numFmtId="1" fontId="5" fillId="0" borderId="280" xfId="0" applyNumberFormat="1" applyFont="1" applyBorder="1" applyAlignment="1">
      <alignment horizontal="center" vertical="center" wrapText="1"/>
    </xf>
    <xf numFmtId="1" fontId="5" fillId="0" borderId="286" xfId="0" applyNumberFormat="1" applyFont="1" applyBorder="1" applyAlignment="1">
      <alignment horizontal="right" wrapText="1"/>
    </xf>
    <xf numFmtId="1" fontId="5" fillId="0" borderId="287" xfId="0" applyNumberFormat="1" applyFont="1" applyBorder="1" applyAlignment="1">
      <alignment horizontal="right" wrapText="1"/>
    </xf>
    <xf numFmtId="1" fontId="5" fillId="0" borderId="286" xfId="0" applyNumberFormat="1" applyFont="1" applyBorder="1"/>
    <xf numFmtId="1" fontId="5" fillId="0" borderId="284" xfId="0" applyNumberFormat="1" applyFont="1" applyBorder="1"/>
    <xf numFmtId="1" fontId="5" fillId="0" borderId="288" xfId="0" applyNumberFormat="1" applyFont="1" applyBorder="1"/>
    <xf numFmtId="1" fontId="5" fillId="0" borderId="290" xfId="0" applyNumberFormat="1" applyFont="1" applyBorder="1"/>
    <xf numFmtId="1" fontId="5" fillId="0" borderId="293" xfId="0" applyNumberFormat="1" applyFont="1" applyBorder="1"/>
    <xf numFmtId="1" fontId="5" fillId="0" borderId="283" xfId="0" applyNumberFormat="1" applyFont="1" applyBorder="1"/>
    <xf numFmtId="1" fontId="5" fillId="0" borderId="289" xfId="0" applyNumberFormat="1" applyFont="1" applyBorder="1"/>
    <xf numFmtId="1" fontId="5" fillId="0" borderId="280" xfId="0" applyNumberFormat="1" applyFont="1" applyBorder="1"/>
    <xf numFmtId="1" fontId="5" fillId="0" borderId="287" xfId="0" applyNumberFormat="1" applyFont="1" applyBorder="1" applyAlignment="1">
      <alignment horizontal="center" vertical="center" wrapText="1"/>
    </xf>
    <xf numFmtId="1" fontId="5" fillId="0" borderId="281" xfId="0" applyNumberFormat="1" applyFont="1" applyBorder="1"/>
    <xf numFmtId="1" fontId="5" fillId="0" borderId="287" xfId="0" applyNumberFormat="1" applyFont="1" applyBorder="1"/>
    <xf numFmtId="1" fontId="5" fillId="0" borderId="293" xfId="0" applyNumberFormat="1" applyFont="1" applyBorder="1" applyAlignment="1">
      <alignment horizontal="center" vertical="center" wrapText="1"/>
    </xf>
    <xf numFmtId="1" fontId="5" fillId="2" borderId="286" xfId="0" applyNumberFormat="1" applyFont="1" applyFill="1" applyBorder="1" applyAlignment="1">
      <alignment horizontal="center" vertical="center"/>
    </xf>
    <xf numFmtId="1" fontId="5" fillId="2" borderId="284" xfId="0" applyNumberFormat="1" applyFont="1" applyFill="1" applyBorder="1" applyAlignment="1">
      <alignment horizontal="center" vertical="center"/>
    </xf>
    <xf numFmtId="1" fontId="5" fillId="0" borderId="281" xfId="0" applyNumberFormat="1" applyFont="1" applyBorder="1" applyAlignment="1">
      <alignment horizontal="center"/>
    </xf>
    <xf numFmtId="1" fontId="5" fillId="0" borderId="281" xfId="0" applyNumberFormat="1" applyFont="1" applyBorder="1" applyAlignment="1">
      <alignment horizontal="left" vertical="center" wrapText="1"/>
    </xf>
    <xf numFmtId="1" fontId="5" fillId="4" borderId="281" xfId="0" applyNumberFormat="1" applyFont="1" applyFill="1" applyBorder="1" applyProtection="1">
      <protection locked="0"/>
    </xf>
    <xf numFmtId="1" fontId="5" fillId="4" borderId="286" xfId="0" applyNumberFormat="1" applyFont="1" applyFill="1" applyBorder="1" applyProtection="1">
      <protection locked="0"/>
    </xf>
    <xf numFmtId="1" fontId="5" fillId="4" borderId="287" xfId="0" applyNumberFormat="1" applyFont="1" applyFill="1" applyBorder="1" applyProtection="1">
      <protection locked="0"/>
    </xf>
    <xf numFmtId="1" fontId="5" fillId="7" borderId="284" xfId="0" applyNumberFormat="1" applyFont="1" applyFill="1" applyBorder="1"/>
    <xf numFmtId="1" fontId="5" fillId="2" borderId="286" xfId="0" applyNumberFormat="1" applyFont="1" applyFill="1" applyBorder="1" applyAlignment="1">
      <alignment horizontal="center" vertical="center" wrapText="1"/>
    </xf>
    <xf numFmtId="1" fontId="5" fillId="2" borderId="290" xfId="0" applyNumberFormat="1" applyFont="1" applyFill="1" applyBorder="1" applyAlignment="1">
      <alignment horizontal="center"/>
    </xf>
    <xf numFmtId="1" fontId="5" fillId="2" borderId="284" xfId="0" applyNumberFormat="1" applyFont="1" applyFill="1" applyBorder="1" applyAlignment="1">
      <alignment horizontal="center"/>
    </xf>
    <xf numFmtId="1" fontId="5" fillId="0" borderId="268" xfId="0" applyNumberFormat="1" applyFont="1" applyBorder="1" applyAlignment="1">
      <alignment horizontal="right"/>
    </xf>
    <xf numFmtId="1" fontId="5" fillId="4" borderId="268" xfId="0" applyNumberFormat="1" applyFont="1" applyFill="1" applyBorder="1" applyAlignment="1" applyProtection="1">
      <alignment horizontal="right"/>
      <protection locked="0"/>
    </xf>
    <xf numFmtId="1" fontId="5" fillId="4" borderId="267" xfId="0" applyNumberFormat="1" applyFont="1" applyFill="1" applyBorder="1" applyAlignment="1" applyProtection="1">
      <alignment horizontal="right"/>
      <protection locked="0"/>
    </xf>
    <xf numFmtId="1" fontId="5" fillId="2" borderId="268" xfId="0" applyNumberFormat="1" applyFont="1" applyFill="1" applyBorder="1"/>
    <xf numFmtId="1" fontId="5" fillId="2" borderId="267" xfId="0" applyNumberFormat="1" applyFont="1" applyFill="1" applyBorder="1"/>
    <xf numFmtId="1" fontId="5" fillId="2" borderId="295" xfId="0" applyNumberFormat="1" applyFont="1" applyFill="1" applyBorder="1"/>
    <xf numFmtId="1" fontId="5" fillId="11" borderId="296" xfId="1" applyNumberFormat="1" applyFont="1" applyBorder="1" applyAlignment="1" applyProtection="1">
      <alignment horizontal="right"/>
      <protection locked="0"/>
    </xf>
    <xf numFmtId="1" fontId="5" fillId="11" borderId="297" xfId="1" applyNumberFormat="1" applyFont="1" applyBorder="1" applyAlignment="1" applyProtection="1">
      <alignment horizontal="right"/>
      <protection locked="0"/>
    </xf>
    <xf numFmtId="1" fontId="5" fillId="11" borderId="298" xfId="1" applyNumberFormat="1" applyFont="1" applyBorder="1" applyAlignment="1" applyProtection="1">
      <alignment horizontal="right"/>
      <protection locked="0"/>
    </xf>
    <xf numFmtId="1" fontId="5" fillId="11" borderId="299" xfId="1" applyNumberFormat="1" applyFont="1" applyBorder="1" applyAlignment="1" applyProtection="1">
      <alignment horizontal="right"/>
      <protection locked="0"/>
    </xf>
    <xf numFmtId="1" fontId="5" fillId="11" borderId="300" xfId="1" applyNumberFormat="1" applyFont="1" applyBorder="1" applyAlignment="1" applyProtection="1">
      <alignment horizontal="right"/>
      <protection locked="0"/>
    </xf>
    <xf numFmtId="1" fontId="5" fillId="11" borderId="301" xfId="1" applyNumberFormat="1" applyFont="1" applyBorder="1" applyAlignment="1" applyProtection="1">
      <alignment horizontal="right"/>
      <protection locked="0"/>
    </xf>
    <xf numFmtId="1" fontId="5" fillId="11" borderId="302" xfId="1" applyNumberFormat="1" applyFont="1" applyBorder="1" applyAlignment="1" applyProtection="1">
      <alignment horizontal="right"/>
      <protection locked="0"/>
    </xf>
    <xf numFmtId="1" fontId="5" fillId="11" borderId="303" xfId="1" applyNumberFormat="1" applyFont="1" applyBorder="1" applyAlignment="1" applyProtection="1">
      <alignment horizontal="right"/>
      <protection locked="0"/>
    </xf>
    <xf numFmtId="1" fontId="5" fillId="0" borderId="309" xfId="0" applyNumberFormat="1" applyFont="1" applyBorder="1" applyAlignment="1">
      <alignment horizontal="center" vertical="center"/>
    </xf>
    <xf numFmtId="1" fontId="5" fillId="0" borderId="304" xfId="0" applyNumberFormat="1" applyFont="1" applyBorder="1" applyAlignment="1">
      <alignment horizontal="center" vertical="center" wrapText="1"/>
    </xf>
    <xf numFmtId="1" fontId="5" fillId="0" borderId="307" xfId="0" applyNumberFormat="1" applyFont="1" applyBorder="1" applyAlignment="1">
      <alignment horizontal="center" vertical="center" wrapText="1"/>
    </xf>
    <xf numFmtId="1" fontId="5" fillId="2" borderId="304" xfId="0" applyNumberFormat="1" applyFont="1" applyFill="1" applyBorder="1" applyAlignment="1">
      <alignment horizontal="center" vertical="center"/>
    </xf>
    <xf numFmtId="1" fontId="5" fillId="2" borderId="308" xfId="0" applyNumberFormat="1" applyFont="1" applyFill="1" applyBorder="1" applyAlignment="1">
      <alignment horizontal="center" vertical="center"/>
    </xf>
    <xf numFmtId="1" fontId="5" fillId="8" borderId="307" xfId="0" applyNumberFormat="1" applyFont="1" applyFill="1" applyBorder="1" applyAlignment="1">
      <alignment horizontal="right"/>
    </xf>
    <xf numFmtId="1" fontId="5" fillId="0" borderId="307" xfId="0" applyNumberFormat="1" applyFont="1" applyBorder="1" applyAlignment="1">
      <alignment horizontal="center" vertical="center"/>
    </xf>
    <xf numFmtId="1" fontId="5" fillId="0" borderId="310" xfId="0" applyNumberFormat="1" applyFont="1" applyBorder="1" applyAlignment="1">
      <alignment horizontal="center" vertical="center" wrapText="1"/>
    </xf>
    <xf numFmtId="0" fontId="5" fillId="0" borderId="307" xfId="0" applyFont="1" applyBorder="1" applyAlignment="1">
      <alignment horizontal="center" vertical="center" wrapText="1"/>
    </xf>
    <xf numFmtId="1" fontId="5" fillId="0" borderId="304" xfId="0" applyNumberFormat="1" applyFont="1" applyBorder="1" applyAlignment="1">
      <alignment horizontal="center" vertical="center"/>
    </xf>
    <xf numFmtId="1" fontId="5" fillId="0" borderId="307" xfId="0" applyNumberFormat="1" applyFont="1" applyBorder="1" applyAlignment="1">
      <alignment horizontal="right"/>
    </xf>
    <xf numFmtId="1" fontId="5" fillId="4" borderId="307" xfId="0" applyNumberFormat="1" applyFont="1" applyFill="1" applyBorder="1" applyAlignment="1" applyProtection="1">
      <alignment horizontal="right"/>
      <protection locked="0"/>
    </xf>
    <xf numFmtId="1" fontId="5" fillId="4" borderId="308" xfId="0" applyNumberFormat="1" applyFont="1" applyFill="1" applyBorder="1" applyAlignment="1" applyProtection="1">
      <alignment horizontal="right"/>
      <protection locked="0"/>
    </xf>
    <xf numFmtId="1" fontId="5" fillId="0" borderId="308" xfId="0" applyNumberFormat="1" applyFont="1" applyBorder="1" applyAlignment="1">
      <alignment horizontal="center" vertical="center" wrapText="1"/>
    </xf>
    <xf numFmtId="1" fontId="5" fillId="2" borderId="307" xfId="0" applyNumberFormat="1" applyFont="1" applyFill="1" applyBorder="1"/>
    <xf numFmtId="1" fontId="5" fillId="0" borderId="308" xfId="0" applyNumberFormat="1" applyFont="1" applyBorder="1" applyAlignment="1">
      <alignment horizontal="right"/>
    </xf>
    <xf numFmtId="1" fontId="5" fillId="2" borderId="310" xfId="0" applyNumberFormat="1" applyFont="1" applyFill="1" applyBorder="1"/>
    <xf numFmtId="1" fontId="5" fillId="0" borderId="306" xfId="0" applyNumberFormat="1" applyFont="1" applyBorder="1" applyAlignment="1">
      <alignment horizontal="center" vertical="center" wrapText="1"/>
    </xf>
    <xf numFmtId="1" fontId="5" fillId="0" borderId="307" xfId="0" applyNumberFormat="1" applyFont="1" applyBorder="1"/>
    <xf numFmtId="1" fontId="5" fillId="0" borderId="310" xfId="0" applyNumberFormat="1" applyFont="1" applyBorder="1"/>
    <xf numFmtId="1" fontId="5" fillId="0" borderId="306" xfId="0" applyNumberFormat="1" applyFont="1" applyBorder="1"/>
    <xf numFmtId="1" fontId="5" fillId="0" borderId="304" xfId="0" applyNumberFormat="1" applyFont="1" applyBorder="1"/>
    <xf numFmtId="1" fontId="5" fillId="2" borderId="307" xfId="0" applyNumberFormat="1" applyFont="1" applyFill="1" applyBorder="1" applyAlignment="1">
      <alignment horizontal="center" vertical="center"/>
    </xf>
    <xf numFmtId="1" fontId="5" fillId="0" borderId="304" xfId="0" applyNumberFormat="1" applyFont="1" applyBorder="1" applyAlignment="1">
      <alignment horizontal="center"/>
    </xf>
    <xf numFmtId="1" fontId="5" fillId="0" borderId="304" xfId="0" applyNumberFormat="1" applyFont="1" applyBorder="1" applyAlignment="1">
      <alignment horizontal="left" vertical="center" wrapText="1"/>
    </xf>
    <xf numFmtId="1" fontId="5" fillId="4" borderId="304" xfId="0" applyNumberFormat="1" applyFont="1" applyFill="1" applyBorder="1" applyProtection="1">
      <protection locked="0"/>
    </xf>
    <xf numFmtId="1" fontId="5" fillId="7" borderId="307" xfId="0" applyNumberFormat="1" applyFont="1" applyFill="1" applyBorder="1"/>
    <xf numFmtId="1" fontId="5" fillId="2" borderId="310" xfId="0" applyNumberFormat="1" applyFont="1" applyFill="1" applyBorder="1" applyAlignment="1">
      <alignment horizontal="center"/>
    </xf>
    <xf numFmtId="1" fontId="5" fillId="2" borderId="307" xfId="0" applyNumberFormat="1" applyFont="1" applyFill="1" applyBorder="1" applyAlignment="1">
      <alignment horizontal="center"/>
    </xf>
    <xf numFmtId="1" fontId="5" fillId="7" borderId="311" xfId="0" applyNumberFormat="1" applyFont="1" applyFill="1" applyBorder="1" applyAlignment="1">
      <alignment horizontal="right"/>
    </xf>
    <xf numFmtId="1" fontId="5" fillId="7" borderId="312" xfId="0" applyNumberFormat="1" applyFont="1" applyFill="1" applyBorder="1" applyAlignment="1">
      <alignment horizontal="right"/>
    </xf>
    <xf numFmtId="1" fontId="5" fillId="11" borderId="313" xfId="1" applyNumberFormat="1" applyFont="1" applyBorder="1" applyAlignment="1" applyProtection="1">
      <alignment horizontal="right"/>
      <protection locked="0"/>
    </xf>
    <xf numFmtId="1" fontId="5" fillId="11" borderId="314" xfId="1" applyNumberFormat="1" applyFont="1" applyBorder="1" applyAlignment="1" applyProtection="1">
      <alignment horizontal="right"/>
      <protection locked="0"/>
    </xf>
    <xf numFmtId="1" fontId="5" fillId="11" borderId="315" xfId="1" applyNumberFormat="1" applyFont="1" applyBorder="1" applyAlignment="1" applyProtection="1">
      <alignment horizontal="right"/>
      <protection locked="0"/>
    </xf>
    <xf numFmtId="1" fontId="5" fillId="11" borderId="316" xfId="1" applyNumberFormat="1" applyFont="1" applyBorder="1" applyAlignment="1" applyProtection="1">
      <alignment horizontal="right"/>
      <protection locked="0"/>
    </xf>
    <xf numFmtId="1" fontId="3" fillId="0" borderId="317" xfId="0" applyNumberFormat="1" applyFont="1" applyBorder="1"/>
    <xf numFmtId="1" fontId="5" fillId="0" borderId="320" xfId="0" applyNumberFormat="1" applyFont="1" applyBorder="1" applyAlignment="1">
      <alignment horizontal="center" vertical="center"/>
    </xf>
    <xf numFmtId="1" fontId="5" fillId="0" borderId="321" xfId="0" applyNumberFormat="1" applyFont="1" applyBorder="1" applyAlignment="1">
      <alignment horizontal="center" vertical="center"/>
    </xf>
    <xf numFmtId="1" fontId="5" fillId="0" borderId="320" xfId="0" applyNumberFormat="1" applyFont="1" applyBorder="1" applyAlignment="1">
      <alignment horizontal="center" vertical="center" wrapText="1"/>
    </xf>
    <xf numFmtId="1" fontId="5" fillId="0" borderId="322" xfId="0" applyNumberFormat="1" applyFont="1" applyBorder="1" applyAlignment="1">
      <alignment horizontal="center" vertical="center" wrapText="1"/>
    </xf>
    <xf numFmtId="1" fontId="5" fillId="0" borderId="323" xfId="0" applyNumberFormat="1" applyFont="1" applyBorder="1" applyAlignment="1">
      <alignment horizontal="center" vertical="center" wrapText="1"/>
    </xf>
    <xf numFmtId="1" fontId="5" fillId="0" borderId="318" xfId="0" applyNumberFormat="1" applyFont="1" applyBorder="1" applyAlignment="1">
      <alignment horizontal="center" vertical="center" wrapText="1"/>
    </xf>
    <xf numFmtId="1" fontId="5" fillId="2" borderId="318" xfId="0" applyNumberFormat="1" applyFont="1" applyFill="1" applyBorder="1" applyAlignment="1">
      <alignment horizontal="center" vertical="center"/>
    </xf>
    <xf numFmtId="1" fontId="5" fillId="0" borderId="318" xfId="0" applyNumberFormat="1" applyFont="1" applyBorder="1" applyAlignment="1">
      <alignment horizontal="center" vertical="center"/>
    </xf>
    <xf numFmtId="1" fontId="5" fillId="0" borderId="320" xfId="0" applyNumberFormat="1" applyFont="1" applyBorder="1" applyAlignment="1">
      <alignment horizontal="right"/>
    </xf>
    <xf numFmtId="1" fontId="5" fillId="0" borderId="321" xfId="0" applyNumberFormat="1" applyFont="1" applyBorder="1" applyAlignment="1">
      <alignment horizontal="right"/>
    </xf>
    <xf numFmtId="1" fontId="5" fillId="4" borderId="320" xfId="0" applyNumberFormat="1" applyFont="1" applyFill="1" applyBorder="1" applyAlignment="1" applyProtection="1">
      <alignment horizontal="right"/>
      <protection locked="0"/>
    </xf>
    <xf numFmtId="1" fontId="5" fillId="4" borderId="322" xfId="0" applyNumberFormat="1" applyFont="1" applyFill="1" applyBorder="1" applyAlignment="1" applyProtection="1">
      <alignment horizontal="right"/>
      <protection locked="0"/>
    </xf>
    <xf numFmtId="1" fontId="5" fillId="0" borderId="324" xfId="0" applyNumberFormat="1" applyFont="1" applyBorder="1" applyAlignment="1">
      <alignment horizontal="center" vertical="center" wrapText="1"/>
    </xf>
    <xf numFmtId="1" fontId="5" fillId="2" borderId="320" xfId="0" applyNumberFormat="1" applyFont="1" applyFill="1" applyBorder="1"/>
    <xf numFmtId="1" fontId="5" fillId="2" borderId="322" xfId="0" applyNumberFormat="1" applyFont="1" applyFill="1" applyBorder="1"/>
    <xf numFmtId="1" fontId="5" fillId="2" borderId="325" xfId="0" applyNumberFormat="1" applyFont="1" applyFill="1" applyBorder="1"/>
    <xf numFmtId="1" fontId="5" fillId="0" borderId="320" xfId="0" applyNumberFormat="1" applyFont="1" applyBorder="1" applyAlignment="1">
      <alignment horizontal="right" wrapText="1"/>
    </xf>
    <xf numFmtId="1" fontId="5" fillId="0" borderId="321" xfId="0" applyNumberFormat="1" applyFont="1" applyBorder="1" applyAlignment="1">
      <alignment horizontal="right" wrapText="1"/>
    </xf>
    <xf numFmtId="1" fontId="5" fillId="0" borderId="320" xfId="0" applyNumberFormat="1" applyFont="1" applyBorder="1"/>
    <xf numFmtId="1" fontId="5" fillId="0" borderId="322" xfId="0" applyNumberFormat="1" applyFont="1" applyBorder="1"/>
    <xf numFmtId="1" fontId="5" fillId="0" borderId="326" xfId="0" applyNumberFormat="1" applyFont="1" applyBorder="1"/>
    <xf numFmtId="1" fontId="5" fillId="0" borderId="323" xfId="0" applyNumberFormat="1" applyFont="1" applyBorder="1"/>
    <xf numFmtId="1" fontId="5" fillId="0" borderId="321" xfId="0" applyNumberFormat="1" applyFont="1" applyBorder="1" applyAlignment="1">
      <alignment horizontal="center" vertical="center" wrapText="1"/>
    </xf>
    <xf numFmtId="1" fontId="5" fillId="0" borderId="318" xfId="0" applyNumberFormat="1" applyFont="1" applyBorder="1"/>
    <xf numFmtId="1" fontId="5" fillId="0" borderId="321" xfId="0" applyNumberFormat="1" applyFont="1" applyBorder="1"/>
    <xf numFmtId="1" fontId="5" fillId="0" borderId="326" xfId="0" applyNumberFormat="1" applyFont="1" applyBorder="1" applyAlignment="1">
      <alignment horizontal="center" vertical="center" wrapText="1"/>
    </xf>
    <xf numFmtId="1" fontId="5" fillId="2" borderId="320" xfId="0" applyNumberFormat="1" applyFont="1" applyFill="1" applyBorder="1" applyAlignment="1">
      <alignment horizontal="center" vertical="center"/>
    </xf>
    <xf numFmtId="1" fontId="5" fillId="0" borderId="318" xfId="0" applyNumberFormat="1" applyFont="1" applyBorder="1" applyAlignment="1">
      <alignment horizontal="center"/>
    </xf>
    <xf numFmtId="1" fontId="5" fillId="0" borderId="318" xfId="0" applyNumberFormat="1" applyFont="1" applyBorder="1" applyAlignment="1">
      <alignment horizontal="left" vertical="center" wrapText="1"/>
    </xf>
    <xf numFmtId="1" fontId="5" fillId="4" borderId="318" xfId="0" applyNumberFormat="1" applyFont="1" applyFill="1" applyBorder="1" applyProtection="1">
      <protection locked="0"/>
    </xf>
    <xf numFmtId="1" fontId="5" fillId="4" borderId="320" xfId="0" applyNumberFormat="1" applyFont="1" applyFill="1" applyBorder="1" applyProtection="1">
      <protection locked="0"/>
    </xf>
    <xf numFmtId="1" fontId="5" fillId="4" borderId="321" xfId="0" applyNumberFormat="1" applyFont="1" applyFill="1" applyBorder="1" applyProtection="1">
      <protection locked="0"/>
    </xf>
    <xf numFmtId="1" fontId="5" fillId="2" borderId="320" xfId="0" applyNumberFormat="1" applyFont="1" applyFill="1" applyBorder="1" applyAlignment="1">
      <alignment horizontal="center" vertical="center" wrapText="1"/>
    </xf>
    <xf numFmtId="1" fontId="6" fillId="3" borderId="145" xfId="0" applyNumberFormat="1" applyFont="1" applyFill="1" applyBorder="1"/>
    <xf numFmtId="1" fontId="6" fillId="2" borderId="145" xfId="0" applyNumberFormat="1" applyFont="1" applyFill="1" applyBorder="1"/>
    <xf numFmtId="1" fontId="5" fillId="0" borderId="328" xfId="0" applyNumberFormat="1" applyFont="1" applyBorder="1" applyAlignment="1">
      <alignment horizontal="center" vertical="center" wrapText="1"/>
    </xf>
    <xf numFmtId="1" fontId="5" fillId="0" borderId="329" xfId="0" applyNumberFormat="1" applyFont="1" applyBorder="1" applyAlignment="1">
      <alignment horizontal="center" vertical="center" wrapText="1"/>
    </xf>
    <xf numFmtId="1" fontId="5" fillId="0" borderId="330" xfId="0" applyNumberFormat="1" applyFont="1" applyBorder="1" applyAlignment="1">
      <alignment horizontal="center" vertical="center" wrapText="1"/>
    </xf>
    <xf numFmtId="1" fontId="5" fillId="0" borderId="328" xfId="0" applyNumberFormat="1" applyFont="1" applyBorder="1" applyAlignment="1">
      <alignment horizontal="center" vertical="center"/>
    </xf>
    <xf numFmtId="1" fontId="5" fillId="0" borderId="331" xfId="0" applyNumberFormat="1" applyFont="1" applyBorder="1" applyAlignment="1">
      <alignment horizontal="center" vertical="center" wrapText="1"/>
    </xf>
    <xf numFmtId="1" fontId="5" fillId="0" borderId="328" xfId="0" applyNumberFormat="1" applyFont="1" applyBorder="1" applyAlignment="1">
      <alignment horizontal="right"/>
    </xf>
    <xf numFmtId="1" fontId="5" fillId="0" borderId="328" xfId="0" applyNumberFormat="1" applyFont="1" applyBorder="1"/>
    <xf numFmtId="1" fontId="5" fillId="0" borderId="331" xfId="0" applyNumberFormat="1" applyFont="1" applyBorder="1"/>
    <xf numFmtId="1" fontId="5" fillId="0" borderId="329" xfId="0" applyNumberFormat="1" applyFont="1" applyBorder="1"/>
    <xf numFmtId="1" fontId="5" fillId="4" borderId="332" xfId="0" applyNumberFormat="1" applyFont="1" applyFill="1" applyBorder="1" applyAlignment="1" applyProtection="1">
      <alignment horizontal="right"/>
      <protection locked="0"/>
    </xf>
    <xf numFmtId="1" fontId="5" fillId="2" borderId="328" xfId="0" applyNumberFormat="1" applyFont="1" applyFill="1" applyBorder="1" applyAlignment="1">
      <alignment horizontal="center" vertical="center"/>
    </xf>
    <xf numFmtId="1" fontId="5" fillId="7" borderId="328" xfId="0" applyNumberFormat="1" applyFont="1" applyFill="1" applyBorder="1"/>
    <xf numFmtId="1" fontId="5" fillId="2" borderId="328" xfId="0" applyNumberFormat="1" applyFont="1" applyFill="1" applyBorder="1" applyAlignment="1">
      <alignment horizontal="center"/>
    </xf>
    <xf numFmtId="1" fontId="5" fillId="2" borderId="331" xfId="0" applyNumberFormat="1" applyFont="1" applyFill="1" applyBorder="1" applyAlignment="1">
      <alignment horizontal="center"/>
    </xf>
    <xf numFmtId="0" fontId="9" fillId="14" borderId="333" xfId="0" applyFont="1" applyFill="1" applyBorder="1" applyAlignment="1" applyProtection="1">
      <alignment horizontal="center" wrapText="1"/>
      <protection locked="0"/>
    </xf>
    <xf numFmtId="1" fontId="5" fillId="0" borderId="6" xfId="0" applyNumberFormat="1" applyFont="1" applyBorder="1" applyAlignment="1">
      <alignment horizontal="center" vertical="center"/>
    </xf>
    <xf numFmtId="1" fontId="5" fillId="2" borderId="6" xfId="0" applyNumberFormat="1" applyFont="1" applyFill="1" applyBorder="1" applyAlignment="1">
      <alignment horizontal="center" vertical="center"/>
    </xf>
    <xf numFmtId="1" fontId="5" fillId="0" borderId="337" xfId="0" applyNumberFormat="1" applyFont="1" applyBorder="1" applyAlignment="1">
      <alignment horizontal="center" vertical="center" wrapText="1"/>
    </xf>
    <xf numFmtId="1" fontId="5" fillId="4" borderId="340" xfId="0" applyNumberFormat="1" applyFont="1" applyFill="1" applyBorder="1" applyProtection="1">
      <protection locked="0"/>
    </xf>
    <xf numFmtId="1" fontId="5" fillId="4" borderId="341" xfId="0" applyNumberFormat="1" applyFont="1" applyFill="1" applyBorder="1" applyProtection="1">
      <protection locked="0"/>
    </xf>
    <xf numFmtId="1" fontId="5" fillId="4" borderId="342" xfId="0" applyNumberFormat="1" applyFont="1" applyFill="1" applyBorder="1" applyProtection="1">
      <protection locked="0"/>
    </xf>
    <xf numFmtId="1" fontId="5" fillId="0" borderId="343" xfId="0" applyNumberFormat="1" applyFont="1" applyBorder="1" applyAlignment="1">
      <alignment horizontal="center" vertical="center" wrapText="1"/>
    </xf>
    <xf numFmtId="1" fontId="5" fillId="0" borderId="344" xfId="0" applyNumberFormat="1" applyFont="1" applyBorder="1" applyAlignment="1">
      <alignment horizontal="center" vertical="center" wrapText="1"/>
    </xf>
    <xf numFmtId="1" fontId="5" fillId="0" borderId="337" xfId="0" applyNumberFormat="1" applyFont="1" applyBorder="1" applyAlignment="1">
      <alignment horizontal="center" vertical="center"/>
    </xf>
    <xf numFmtId="1" fontId="5" fillId="0" borderId="345" xfId="0" applyNumberFormat="1" applyFont="1" applyBorder="1" applyAlignment="1">
      <alignment horizontal="center" vertical="center"/>
    </xf>
    <xf numFmtId="1" fontId="5" fillId="0" borderId="346" xfId="0" applyNumberFormat="1" applyFont="1" applyBorder="1" applyAlignment="1">
      <alignment horizontal="center" vertical="center"/>
    </xf>
    <xf numFmtId="1" fontId="5" fillId="0" borderId="345" xfId="0" applyNumberFormat="1" applyFont="1" applyBorder="1" applyAlignment="1">
      <alignment horizontal="center" vertical="center" wrapText="1"/>
    </xf>
    <xf numFmtId="1" fontId="5" fillId="4" borderId="341" xfId="0" applyNumberFormat="1" applyFont="1" applyFill="1" applyBorder="1" applyAlignment="1" applyProtection="1">
      <alignment horizontal="right"/>
      <protection locked="0"/>
    </xf>
    <xf numFmtId="1" fontId="5" fillId="0" borderId="341" xfId="0" applyNumberFormat="1" applyFont="1" applyBorder="1" applyAlignment="1">
      <alignment horizontal="right"/>
    </xf>
    <xf numFmtId="1" fontId="5" fillId="0" borderId="347" xfId="0" applyNumberFormat="1" applyFont="1" applyBorder="1" applyAlignment="1">
      <alignment horizontal="center" vertical="center" wrapText="1"/>
    </xf>
    <xf numFmtId="1" fontId="5" fillId="4" borderId="348" xfId="0" applyNumberFormat="1" applyFont="1" applyFill="1" applyBorder="1" applyProtection="1">
      <protection locked="0"/>
    </xf>
    <xf numFmtId="1" fontId="5" fillId="0" borderId="345" xfId="0" applyNumberFormat="1" applyFont="1" applyBorder="1" applyAlignment="1">
      <alignment horizontal="right" wrapText="1"/>
    </xf>
    <xf numFmtId="1" fontId="5" fillId="0" borderId="346" xfId="0" applyNumberFormat="1" applyFont="1" applyBorder="1" applyAlignment="1">
      <alignment horizontal="right" wrapText="1"/>
    </xf>
    <xf numFmtId="1" fontId="5" fillId="0" borderId="337" xfId="0" applyNumberFormat="1" applyFont="1" applyBorder="1" applyAlignment="1">
      <alignment horizontal="right"/>
    </xf>
    <xf numFmtId="1" fontId="5" fillId="0" borderId="345" xfId="0" applyNumberFormat="1" applyFont="1" applyBorder="1"/>
    <xf numFmtId="1" fontId="5" fillId="0" borderId="337" xfId="0" applyNumberFormat="1" applyFont="1" applyBorder="1"/>
    <xf numFmtId="1" fontId="5" fillId="0" borderId="347" xfId="0" applyNumberFormat="1" applyFont="1" applyBorder="1"/>
    <xf numFmtId="1" fontId="5" fillId="0" borderId="343" xfId="0" applyNumberFormat="1" applyFont="1" applyBorder="1"/>
    <xf numFmtId="1" fontId="5" fillId="0" borderId="346" xfId="0" applyNumberFormat="1" applyFont="1" applyBorder="1" applyAlignment="1">
      <alignment horizontal="center" vertical="center" wrapText="1"/>
    </xf>
    <xf numFmtId="1" fontId="5" fillId="0" borderId="346" xfId="0" applyNumberFormat="1" applyFont="1" applyBorder="1"/>
    <xf numFmtId="1" fontId="5" fillId="0" borderId="348" xfId="0" applyNumberFormat="1" applyFont="1" applyBorder="1" applyAlignment="1">
      <alignment horizontal="right" wrapText="1"/>
    </xf>
    <xf numFmtId="1" fontId="5" fillId="0" borderId="342" xfId="0" applyNumberFormat="1" applyFont="1" applyBorder="1" applyAlignment="1">
      <alignment horizontal="right" wrapText="1"/>
    </xf>
    <xf numFmtId="1" fontId="5" fillId="0" borderId="341" xfId="0" applyNumberFormat="1" applyFont="1" applyBorder="1" applyAlignment="1">
      <alignment horizontal="right" wrapText="1"/>
    </xf>
    <xf numFmtId="1" fontId="5" fillId="4" borderId="338" xfId="0" applyNumberFormat="1" applyFont="1" applyFill="1" applyBorder="1" applyAlignment="1" applyProtection="1">
      <alignment horizontal="right" wrapText="1"/>
      <protection locked="0"/>
    </xf>
    <xf numFmtId="1" fontId="6" fillId="0" borderId="349" xfId="0" applyNumberFormat="1" applyFont="1" applyBorder="1"/>
    <xf numFmtId="1" fontId="3" fillId="0" borderId="349" xfId="0" applyNumberFormat="1" applyFont="1" applyBorder="1"/>
    <xf numFmtId="1" fontId="3" fillId="0" borderId="350" xfId="0" applyNumberFormat="1" applyFont="1" applyBorder="1"/>
    <xf numFmtId="1" fontId="5" fillId="4" borderId="342" xfId="0" applyNumberFormat="1" applyFont="1" applyFill="1" applyBorder="1" applyAlignment="1" applyProtection="1">
      <alignment horizontal="right"/>
      <protection locked="0"/>
    </xf>
    <xf numFmtId="1" fontId="5" fillId="2" borderId="345" xfId="0" applyNumberFormat="1" applyFont="1" applyFill="1" applyBorder="1" applyAlignment="1">
      <alignment horizontal="center" vertical="center"/>
    </xf>
    <xf numFmtId="1" fontId="5" fillId="2" borderId="337" xfId="0" applyNumberFormat="1" applyFont="1" applyFill="1" applyBorder="1" applyAlignment="1">
      <alignment horizontal="center" vertical="center"/>
    </xf>
    <xf numFmtId="1" fontId="5" fillId="7" borderId="341" xfId="0" applyNumberFormat="1" applyFont="1" applyFill="1" applyBorder="1" applyAlignment="1">
      <alignment horizontal="right"/>
    </xf>
    <xf numFmtId="1" fontId="5" fillId="0" borderId="338" xfId="0" applyNumberFormat="1" applyFont="1" applyBorder="1" applyAlignment="1">
      <alignment vertical="center"/>
    </xf>
    <xf numFmtId="1" fontId="5" fillId="0" borderId="339" xfId="0" applyNumberFormat="1" applyFont="1" applyBorder="1" applyAlignment="1">
      <alignment horizontal="left" vertical="center" wrapText="1"/>
    </xf>
    <xf numFmtId="1" fontId="5" fillId="0" borderId="339" xfId="0" applyNumberFormat="1" applyFont="1" applyBorder="1"/>
    <xf numFmtId="1" fontId="5" fillId="4" borderId="339" xfId="0" applyNumberFormat="1" applyFont="1" applyFill="1" applyBorder="1" applyProtection="1">
      <protection locked="0"/>
    </xf>
    <xf numFmtId="1" fontId="5" fillId="7" borderId="341" xfId="0" applyNumberFormat="1" applyFont="1" applyFill="1" applyBorder="1"/>
    <xf numFmtId="1" fontId="5" fillId="4" borderId="345" xfId="0" applyNumberFormat="1" applyFont="1" applyFill="1" applyBorder="1" applyProtection="1">
      <protection locked="0"/>
    </xf>
    <xf numFmtId="1" fontId="5" fillId="4" borderId="346" xfId="0" applyNumberFormat="1" applyFont="1" applyFill="1" applyBorder="1" applyProtection="1">
      <protection locked="0"/>
    </xf>
    <xf numFmtId="1" fontId="5" fillId="7" borderId="337" xfId="0" applyNumberFormat="1" applyFont="1" applyFill="1" applyBorder="1"/>
    <xf numFmtId="1" fontId="5" fillId="2" borderId="337" xfId="0" applyNumberFormat="1" applyFont="1" applyFill="1" applyBorder="1" applyAlignment="1">
      <alignment horizontal="center"/>
    </xf>
    <xf numFmtId="1" fontId="5" fillId="2" borderId="345" xfId="0" applyNumberFormat="1" applyFont="1" applyFill="1" applyBorder="1" applyAlignment="1">
      <alignment horizontal="center" vertical="center" wrapText="1"/>
    </xf>
    <xf numFmtId="1" fontId="5" fillId="2" borderId="347" xfId="0" applyNumberFormat="1" applyFont="1" applyFill="1" applyBorder="1" applyAlignment="1">
      <alignment horizontal="center"/>
    </xf>
    <xf numFmtId="1" fontId="5" fillId="2" borderId="341" xfId="0" applyNumberFormat="1" applyFont="1" applyFill="1" applyBorder="1" applyAlignment="1">
      <alignment horizontal="right"/>
    </xf>
    <xf numFmtId="1" fontId="5" fillId="7" borderId="351" xfId="0" applyNumberFormat="1" applyFont="1" applyFill="1" applyBorder="1" applyAlignment="1">
      <alignment horizontal="right"/>
    </xf>
    <xf numFmtId="1" fontId="5" fillId="7" borderId="352" xfId="0" applyNumberFormat="1" applyFont="1" applyFill="1" applyBorder="1" applyAlignment="1">
      <alignment horizontal="right"/>
    </xf>
    <xf numFmtId="1" fontId="5" fillId="11" borderId="353" xfId="1" applyNumberFormat="1" applyFont="1" applyBorder="1" applyAlignment="1" applyProtection="1">
      <alignment horizontal="right"/>
      <protection locked="0"/>
    </xf>
    <xf numFmtId="1" fontId="5" fillId="11" borderId="354" xfId="1" applyNumberFormat="1" applyFont="1" applyBorder="1" applyAlignment="1" applyProtection="1">
      <alignment horizontal="right"/>
      <protection locked="0"/>
    </xf>
    <xf numFmtId="1" fontId="5" fillId="11" borderId="355" xfId="1" applyNumberFormat="1" applyFont="1" applyBorder="1" applyAlignment="1" applyProtection="1">
      <alignment horizontal="right"/>
      <protection locked="0"/>
    </xf>
    <xf numFmtId="1" fontId="5" fillId="11" borderId="356" xfId="1" applyNumberFormat="1" applyFont="1" applyBorder="1" applyAlignment="1" applyProtection="1">
      <alignment horizontal="right"/>
      <protection locked="0"/>
    </xf>
    <xf numFmtId="1" fontId="3" fillId="0" borderId="357" xfId="0" applyNumberFormat="1" applyFont="1" applyBorder="1"/>
    <xf numFmtId="1" fontId="5" fillId="0" borderId="358" xfId="0" applyNumberFormat="1" applyFont="1" applyBorder="1" applyAlignment="1">
      <alignment horizontal="center" vertical="center"/>
    </xf>
    <xf numFmtId="1" fontId="5" fillId="0" borderId="358" xfId="0" applyNumberFormat="1" applyFont="1" applyBorder="1" applyAlignment="1">
      <alignment horizontal="center" vertical="center" wrapText="1"/>
    </xf>
    <xf numFmtId="1" fontId="5" fillId="0" borderId="360" xfId="0" applyNumberFormat="1" applyFont="1" applyBorder="1" applyAlignment="1">
      <alignment horizontal="center" vertical="center"/>
    </xf>
    <xf numFmtId="1" fontId="5" fillId="0" borderId="361" xfId="0" applyNumberFormat="1" applyFont="1" applyBorder="1" applyAlignment="1">
      <alignment horizontal="center" vertical="center"/>
    </xf>
    <xf numFmtId="1" fontId="5" fillId="0" borderId="360" xfId="0" applyNumberFormat="1" applyFont="1" applyBorder="1" applyAlignment="1">
      <alignment horizontal="center" vertical="center" wrapText="1"/>
    </xf>
    <xf numFmtId="1" fontId="5" fillId="0" borderId="362" xfId="0" applyNumberFormat="1" applyFont="1" applyBorder="1" applyAlignment="1">
      <alignment horizontal="center" vertical="center" wrapText="1"/>
    </xf>
    <xf numFmtId="1" fontId="5" fillId="0" borderId="363" xfId="0" applyNumberFormat="1" applyFont="1" applyBorder="1" applyAlignment="1">
      <alignment horizontal="center" vertical="center" wrapText="1"/>
    </xf>
    <xf numFmtId="1" fontId="5" fillId="2" borderId="358" xfId="0" applyNumberFormat="1" applyFont="1" applyFill="1" applyBorder="1" applyAlignment="1">
      <alignment horizontal="center" vertical="center"/>
    </xf>
    <xf numFmtId="1" fontId="5" fillId="2" borderId="344" xfId="0" applyNumberFormat="1" applyFont="1" applyFill="1" applyBorder="1" applyAlignment="1">
      <alignment horizontal="center" vertical="center"/>
    </xf>
    <xf numFmtId="1" fontId="5" fillId="0" borderId="341" xfId="0" applyNumberFormat="1" applyFont="1" applyBorder="1"/>
    <xf numFmtId="1" fontId="5" fillId="4" borderId="348" xfId="0" applyNumberFormat="1" applyFont="1" applyFill="1" applyBorder="1" applyAlignment="1" applyProtection="1">
      <alignment horizontal="right"/>
      <protection locked="0"/>
    </xf>
    <xf numFmtId="1" fontId="5" fillId="0" borderId="25" xfId="0" applyNumberFormat="1" applyFont="1" applyBorder="1" applyAlignment="1">
      <alignment horizontal="right" vertical="center" wrapText="1"/>
    </xf>
    <xf numFmtId="1" fontId="5" fillId="8" borderId="337" xfId="0" applyNumberFormat="1" applyFont="1" applyFill="1" applyBorder="1" applyAlignment="1">
      <alignment horizontal="right"/>
    </xf>
    <xf numFmtId="0" fontId="5" fillId="0" borderId="337" xfId="0" applyFont="1" applyBorder="1" applyAlignment="1">
      <alignment horizontal="center" vertical="center" wrapText="1"/>
    </xf>
    <xf numFmtId="1" fontId="5" fillId="0" borderId="360" xfId="0" applyNumberFormat="1" applyFont="1" applyBorder="1" applyAlignment="1">
      <alignment horizontal="right"/>
    </xf>
    <xf numFmtId="1" fontId="5" fillId="0" borderId="361" xfId="0" applyNumberFormat="1" applyFont="1" applyBorder="1" applyAlignment="1">
      <alignment horizontal="right"/>
    </xf>
    <xf numFmtId="1" fontId="5" fillId="4" borderId="360" xfId="0" applyNumberFormat="1" applyFont="1" applyFill="1" applyBorder="1" applyAlignment="1" applyProtection="1">
      <alignment horizontal="right"/>
      <protection locked="0"/>
    </xf>
    <xf numFmtId="1" fontId="5" fillId="4" borderId="362" xfId="0" applyNumberFormat="1" applyFont="1" applyFill="1" applyBorder="1" applyAlignment="1" applyProtection="1">
      <alignment horizontal="right"/>
      <protection locked="0"/>
    </xf>
    <xf numFmtId="1" fontId="5" fillId="4" borderId="337" xfId="0" applyNumberFormat="1" applyFont="1" applyFill="1" applyBorder="1" applyAlignment="1" applyProtection="1">
      <alignment horizontal="right"/>
      <protection locked="0"/>
    </xf>
    <xf numFmtId="1" fontId="5" fillId="4" borderId="344" xfId="0" applyNumberFormat="1" applyFont="1" applyFill="1" applyBorder="1" applyAlignment="1" applyProtection="1">
      <alignment horizontal="right"/>
      <protection locked="0"/>
    </xf>
    <xf numFmtId="1" fontId="5" fillId="0" borderId="364" xfId="0" applyNumberFormat="1" applyFont="1" applyBorder="1" applyAlignment="1">
      <alignment horizontal="center" vertical="center" wrapText="1"/>
    </xf>
    <xf numFmtId="1" fontId="5" fillId="2" borderId="360" xfId="0" applyNumberFormat="1" applyFont="1" applyFill="1" applyBorder="1"/>
    <xf numFmtId="1" fontId="5" fillId="2" borderId="337" xfId="0" applyNumberFormat="1" applyFont="1" applyFill="1" applyBorder="1"/>
    <xf numFmtId="1" fontId="5" fillId="2" borderId="362" xfId="0" applyNumberFormat="1" applyFont="1" applyFill="1" applyBorder="1"/>
    <xf numFmtId="1" fontId="5" fillId="0" borderId="344" xfId="0" applyNumberFormat="1" applyFont="1" applyBorder="1" applyAlignment="1">
      <alignment horizontal="right"/>
    </xf>
    <xf numFmtId="1" fontId="5" fillId="2" borderId="347" xfId="0" applyNumberFormat="1" applyFont="1" applyFill="1" applyBorder="1"/>
    <xf numFmtId="1" fontId="5" fillId="2" borderId="365" xfId="0" applyNumberFormat="1" applyFont="1" applyFill="1" applyBorder="1"/>
    <xf numFmtId="1" fontId="5" fillId="0" borderId="366" xfId="0" applyNumberFormat="1" applyFont="1" applyBorder="1" applyAlignment="1">
      <alignment horizontal="center" vertical="center" wrapText="1"/>
    </xf>
    <xf numFmtId="1" fontId="5" fillId="0" borderId="367" xfId="0" applyNumberFormat="1" applyFont="1" applyBorder="1" applyAlignment="1">
      <alignment horizontal="center" vertical="center" wrapText="1"/>
    </xf>
    <xf numFmtId="1" fontId="5" fillId="0" borderId="368" xfId="0" applyNumberFormat="1" applyFont="1" applyBorder="1" applyAlignment="1">
      <alignment horizontal="center" vertical="center" wrapText="1"/>
    </xf>
    <xf numFmtId="1" fontId="5" fillId="0" borderId="366" xfId="0" applyNumberFormat="1" applyFont="1" applyBorder="1" applyAlignment="1">
      <alignment horizontal="center" vertical="center"/>
    </xf>
    <xf numFmtId="1" fontId="5" fillId="0" borderId="369" xfId="0" applyNumberFormat="1" applyFont="1" applyBorder="1" applyAlignment="1">
      <alignment horizontal="center" vertical="center" wrapText="1"/>
    </xf>
    <xf numFmtId="1" fontId="5" fillId="0" borderId="360" xfId="0" applyNumberFormat="1" applyFont="1" applyBorder="1" applyAlignment="1">
      <alignment horizontal="right" wrapText="1"/>
    </xf>
    <xf numFmtId="1" fontId="5" fillId="0" borderId="361" xfId="0" applyNumberFormat="1" applyFont="1" applyBorder="1" applyAlignment="1">
      <alignment horizontal="right" wrapText="1"/>
    </xf>
    <xf numFmtId="1" fontId="5" fillId="0" borderId="366" xfId="0" applyNumberFormat="1" applyFont="1" applyBorder="1" applyAlignment="1">
      <alignment horizontal="right"/>
    </xf>
    <xf numFmtId="1" fontId="5" fillId="0" borderId="360" xfId="0" applyNumberFormat="1" applyFont="1" applyBorder="1"/>
    <xf numFmtId="1" fontId="5" fillId="0" borderId="366" xfId="0" applyNumberFormat="1" applyFont="1" applyBorder="1"/>
    <xf numFmtId="1" fontId="5" fillId="0" borderId="362" xfId="0" applyNumberFormat="1" applyFont="1" applyBorder="1"/>
    <xf numFmtId="1" fontId="5" fillId="0" borderId="369" xfId="0" applyNumberFormat="1" applyFont="1" applyBorder="1"/>
    <xf numFmtId="1" fontId="5" fillId="0" borderId="368" xfId="0" applyNumberFormat="1" applyFont="1" applyBorder="1"/>
    <xf numFmtId="1" fontId="5" fillId="0" borderId="363" xfId="0" applyNumberFormat="1" applyFont="1" applyBorder="1"/>
    <xf numFmtId="1" fontId="5" fillId="0" borderId="361" xfId="0" applyNumberFormat="1" applyFont="1" applyBorder="1" applyAlignment="1">
      <alignment horizontal="center" vertical="center" wrapText="1"/>
    </xf>
    <xf numFmtId="1" fontId="5" fillId="0" borderId="361" xfId="0" applyNumberFormat="1" applyFont="1" applyBorder="1"/>
    <xf numFmtId="1" fontId="5" fillId="0" borderId="340" xfId="0" applyNumberFormat="1" applyFont="1" applyBorder="1" applyAlignment="1">
      <alignment horizontal="right" wrapText="1"/>
    </xf>
    <xf numFmtId="1" fontId="5" fillId="4" borderId="340" xfId="0" applyNumberFormat="1" applyFont="1" applyFill="1" applyBorder="1" applyAlignment="1" applyProtection="1">
      <alignment horizontal="right"/>
      <protection locked="0"/>
    </xf>
    <xf numFmtId="1" fontId="5" fillId="2" borderId="360" xfId="0" applyNumberFormat="1" applyFont="1" applyFill="1" applyBorder="1" applyAlignment="1">
      <alignment horizontal="center" vertical="center"/>
    </xf>
    <xf numFmtId="1" fontId="5" fillId="2" borderId="366" xfId="0" applyNumberFormat="1" applyFont="1" applyFill="1" applyBorder="1" applyAlignment="1">
      <alignment horizontal="center" vertical="center"/>
    </xf>
    <xf numFmtId="1" fontId="5" fillId="4" borderId="360" xfId="0" applyNumberFormat="1" applyFont="1" applyFill="1" applyBorder="1" applyProtection="1">
      <protection locked="0"/>
    </xf>
    <xf numFmtId="1" fontId="5" fillId="4" borderId="361" xfId="0" applyNumberFormat="1" applyFont="1" applyFill="1" applyBorder="1" applyProtection="1">
      <protection locked="0"/>
    </xf>
    <xf numFmtId="1" fontId="5" fillId="7" borderId="366" xfId="0" applyNumberFormat="1" applyFont="1" applyFill="1" applyBorder="1"/>
    <xf numFmtId="1" fontId="5" fillId="2" borderId="366" xfId="0" applyNumberFormat="1" applyFont="1" applyFill="1" applyBorder="1" applyAlignment="1">
      <alignment horizontal="center"/>
    </xf>
    <xf numFmtId="1" fontId="5" fillId="2" borderId="360" xfId="0" applyNumberFormat="1" applyFont="1" applyFill="1" applyBorder="1" applyAlignment="1">
      <alignment horizontal="center" vertical="center" wrapText="1"/>
    </xf>
    <xf numFmtId="1" fontId="5" fillId="2" borderId="369" xfId="0" applyNumberFormat="1" applyFont="1" applyFill="1" applyBorder="1" applyAlignment="1">
      <alignment horizontal="center"/>
    </xf>
    <xf numFmtId="1" fontId="5" fillId="2" borderId="48" xfId="0" applyNumberFormat="1" applyFont="1" applyFill="1" applyBorder="1" applyAlignment="1">
      <alignment horizontal="center" vertical="center"/>
    </xf>
    <xf numFmtId="1" fontId="5" fillId="8" borderId="10" xfId="0" applyNumberFormat="1" applyFont="1" applyFill="1" applyBorder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1" fontId="5" fillId="0" borderId="50" xfId="0" applyNumberFormat="1" applyFont="1" applyBorder="1" applyAlignment="1">
      <alignment horizontal="right"/>
    </xf>
    <xf numFmtId="1" fontId="5" fillId="4" borderId="50" xfId="0" applyNumberFormat="1" applyFont="1" applyFill="1" applyBorder="1" applyAlignment="1" applyProtection="1">
      <alignment horizontal="right"/>
      <protection locked="0"/>
    </xf>
    <xf numFmtId="1" fontId="5" fillId="4" borderId="10" xfId="0" applyNumberFormat="1" applyFont="1" applyFill="1" applyBorder="1" applyAlignment="1" applyProtection="1">
      <alignment horizontal="right"/>
      <protection locked="0"/>
    </xf>
    <xf numFmtId="1" fontId="5" fillId="4" borderId="48" xfId="0" applyNumberFormat="1" applyFont="1" applyFill="1" applyBorder="1" applyAlignment="1" applyProtection="1">
      <alignment horizontal="right"/>
      <protection locked="0"/>
    </xf>
    <xf numFmtId="1" fontId="5" fillId="2" borderId="50" xfId="0" applyNumberFormat="1" applyFont="1" applyFill="1" applyBorder="1"/>
    <xf numFmtId="1" fontId="5" fillId="2" borderId="10" xfId="0" applyNumberFormat="1" applyFont="1" applyFill="1" applyBorder="1"/>
    <xf numFmtId="1" fontId="5" fillId="0" borderId="48" xfId="0" applyNumberFormat="1" applyFont="1" applyBorder="1" applyAlignment="1">
      <alignment horizontal="right"/>
    </xf>
    <xf numFmtId="1" fontId="5" fillId="2" borderId="83" xfId="0" applyNumberFormat="1" applyFont="1" applyFill="1" applyBorder="1"/>
    <xf numFmtId="1" fontId="5" fillId="0" borderId="183" xfId="0" applyNumberFormat="1" applyFont="1" applyBorder="1" applyAlignment="1">
      <alignment horizontal="center" vertical="center" wrapText="1"/>
    </xf>
    <xf numFmtId="1" fontId="4" fillId="2" borderId="0" xfId="0" applyNumberFormat="1" applyFont="1" applyFill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5" fillId="0" borderId="12" xfId="0" applyNumberFormat="1" applyFont="1" applyBorder="1" applyAlignment="1">
      <alignment horizontal="center" vertical="center"/>
    </xf>
    <xf numFmtId="1" fontId="5" fillId="0" borderId="19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 wrapText="1"/>
    </xf>
    <xf numFmtId="1" fontId="5" fillId="0" borderId="13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5" fillId="0" borderId="14" xfId="0" applyNumberFormat="1" applyFont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center" vertical="center" wrapText="1"/>
    </xf>
    <xf numFmtId="1" fontId="5" fillId="0" borderId="7" xfId="0" applyNumberFormat="1" applyFont="1" applyBorder="1" applyAlignment="1">
      <alignment horizontal="center" vertical="center" wrapText="1"/>
    </xf>
    <xf numFmtId="1" fontId="5" fillId="0" borderId="15" xfId="0" applyNumberFormat="1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1" fontId="5" fillId="0" borderId="9" xfId="0" applyNumberFormat="1" applyFont="1" applyBorder="1" applyAlignment="1">
      <alignment horizontal="center" vertical="center" wrapText="1"/>
    </xf>
    <xf numFmtId="1" fontId="5" fillId="0" borderId="10" xfId="0" applyNumberFormat="1" applyFont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 vertical="center"/>
    </xf>
    <xf numFmtId="1" fontId="5" fillId="0" borderId="11" xfId="0" applyNumberFormat="1" applyFont="1" applyBorder="1" applyAlignment="1">
      <alignment horizontal="center" vertical="center" wrapText="1"/>
    </xf>
    <xf numFmtId="1" fontId="5" fillId="0" borderId="22" xfId="0" applyNumberFormat="1" applyFont="1" applyBorder="1" applyAlignment="1">
      <alignment horizontal="center" vertical="center" wrapText="1"/>
    </xf>
    <xf numFmtId="1" fontId="5" fillId="0" borderId="18" xfId="0" applyNumberFormat="1" applyFont="1" applyBorder="1" applyAlignment="1">
      <alignment horizontal="center" vertical="center" wrapText="1"/>
    </xf>
    <xf numFmtId="1" fontId="5" fillId="0" borderId="16" xfId="0" applyNumberFormat="1" applyFont="1" applyBorder="1" applyAlignment="1">
      <alignment horizontal="center" vertical="center" wrapText="1"/>
    </xf>
    <xf numFmtId="1" fontId="5" fillId="0" borderId="23" xfId="0" applyNumberFormat="1" applyFont="1" applyBorder="1" applyAlignment="1">
      <alignment horizontal="center" vertical="center" wrapText="1"/>
    </xf>
    <xf numFmtId="1" fontId="5" fillId="0" borderId="17" xfId="0" applyNumberFormat="1" applyFont="1" applyBorder="1" applyAlignment="1">
      <alignment horizontal="center" vertical="center" wrapText="1"/>
    </xf>
    <xf numFmtId="1" fontId="5" fillId="0" borderId="24" xfId="0" applyNumberFormat="1" applyFont="1" applyBorder="1" applyAlignment="1">
      <alignment horizontal="center" vertical="center" wrapText="1"/>
    </xf>
    <xf numFmtId="1" fontId="5" fillId="0" borderId="33" xfId="0" applyNumberFormat="1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/>
    </xf>
    <xf numFmtId="1" fontId="5" fillId="0" borderId="10" xfId="0" applyNumberFormat="1" applyFont="1" applyBorder="1" applyAlignment="1">
      <alignment horizontal="center" vertical="center"/>
    </xf>
    <xf numFmtId="1" fontId="5" fillId="0" borderId="48" xfId="0" applyNumberFormat="1" applyFont="1" applyBorder="1" applyAlignment="1">
      <alignment horizontal="center" vertical="center"/>
    </xf>
    <xf numFmtId="1" fontId="5" fillId="0" borderId="48" xfId="0" applyNumberFormat="1" applyFont="1" applyBorder="1" applyAlignment="1">
      <alignment horizontal="center" vertical="center" wrapText="1"/>
    </xf>
    <xf numFmtId="1" fontId="5" fillId="0" borderId="20" xfId="0" applyNumberFormat="1" applyFont="1" applyBorder="1" applyAlignment="1">
      <alignment horizontal="center" vertical="center" wrapText="1"/>
    </xf>
    <xf numFmtId="1" fontId="5" fillId="0" borderId="49" xfId="0" applyNumberFormat="1" applyFont="1" applyBorder="1" applyAlignment="1">
      <alignment horizontal="center" vertical="center" wrapText="1"/>
    </xf>
    <xf numFmtId="1" fontId="5" fillId="0" borderId="52" xfId="0" applyNumberFormat="1" applyFon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left"/>
    </xf>
    <xf numFmtId="1" fontId="5" fillId="0" borderId="3" xfId="0" applyNumberFormat="1" applyFont="1" applyBorder="1" applyAlignment="1">
      <alignment horizontal="center" vertical="center"/>
    </xf>
    <xf numFmtId="1" fontId="5" fillId="0" borderId="77" xfId="0" applyNumberFormat="1" applyFont="1" applyBorder="1" applyAlignment="1">
      <alignment horizontal="center" vertical="center"/>
    </xf>
    <xf numFmtId="1" fontId="5" fillId="0" borderId="13" xfId="0" applyNumberFormat="1" applyFont="1" applyBorder="1" applyAlignment="1">
      <alignment horizontal="center" vertical="center"/>
    </xf>
    <xf numFmtId="1" fontId="5" fillId="2" borderId="4" xfId="0" applyNumberFormat="1" applyFont="1" applyFill="1" applyBorder="1" applyAlignment="1">
      <alignment horizontal="center" vertical="center" wrapText="1"/>
    </xf>
    <xf numFmtId="1" fontId="5" fillId="2" borderId="5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5" fillId="2" borderId="14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/>
    </xf>
    <xf numFmtId="1" fontId="5" fillId="0" borderId="5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" fontId="5" fillId="0" borderId="14" xfId="0" applyNumberFormat="1" applyFont="1" applyBorder="1" applyAlignment="1">
      <alignment horizontal="center" vertical="center"/>
    </xf>
    <xf numFmtId="1" fontId="5" fillId="0" borderId="9" xfId="0" applyNumberFormat="1" applyFont="1" applyBorder="1" applyAlignment="1">
      <alignment horizontal="center" vertical="center"/>
    </xf>
    <xf numFmtId="1" fontId="5" fillId="2" borderId="3" xfId="0" applyNumberFormat="1" applyFont="1" applyFill="1" applyBorder="1" applyAlignment="1">
      <alignment horizontal="center" vertical="center"/>
    </xf>
    <xf numFmtId="1" fontId="5" fillId="2" borderId="4" xfId="0" applyNumberFormat="1" applyFont="1" applyFill="1" applyBorder="1" applyAlignment="1">
      <alignment horizontal="center" vertical="center"/>
    </xf>
    <xf numFmtId="1" fontId="5" fillId="2" borderId="5" xfId="0" applyNumberFormat="1" applyFont="1" applyFill="1" applyBorder="1" applyAlignment="1">
      <alignment horizontal="center" vertical="center"/>
    </xf>
    <xf numFmtId="1" fontId="5" fillId="2" borderId="13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1" fontId="5" fillId="2" borderId="14" xfId="0" applyNumberFormat="1" applyFont="1" applyFill="1" applyBorder="1" applyAlignment="1">
      <alignment horizontal="center" vertical="center"/>
    </xf>
    <xf numFmtId="1" fontId="5" fillId="2" borderId="6" xfId="0" applyNumberFormat="1" applyFont="1" applyFill="1" applyBorder="1" applyAlignment="1">
      <alignment horizontal="center" vertical="center"/>
    </xf>
    <xf numFmtId="1" fontId="1" fillId="2" borderId="6" xfId="0" applyNumberFormat="1" applyFont="1" applyFill="1" applyBorder="1" applyAlignment="1">
      <alignment horizontal="center" vertical="center"/>
    </xf>
    <xf numFmtId="1" fontId="1" fillId="2" borderId="7" xfId="0" applyNumberFormat="1" applyFont="1" applyFill="1" applyBorder="1" applyAlignment="1">
      <alignment horizontal="center" vertical="center"/>
    </xf>
    <xf numFmtId="1" fontId="5" fillId="0" borderId="2" xfId="0" applyNumberFormat="1" applyFont="1" applyBorder="1" applyAlignment="1">
      <alignment horizontal="left" vertical="center" wrapText="1"/>
    </xf>
    <xf numFmtId="1" fontId="5" fillId="0" borderId="12" xfId="0" applyNumberFormat="1" applyFont="1" applyBorder="1" applyAlignment="1">
      <alignment horizontal="left" vertical="center" wrapText="1"/>
    </xf>
    <xf numFmtId="1" fontId="5" fillId="0" borderId="14" xfId="0" applyNumberFormat="1" applyFont="1" applyBorder="1" applyAlignment="1">
      <alignment horizontal="left" wrapText="1"/>
    </xf>
    <xf numFmtId="1" fontId="5" fillId="0" borderId="56" xfId="0" applyNumberFormat="1" applyFont="1" applyBorder="1" applyAlignment="1">
      <alignment horizontal="left" vertical="center"/>
    </xf>
    <xf numFmtId="1" fontId="5" fillId="0" borderId="53" xfId="0" applyNumberFormat="1" applyFont="1" applyBorder="1" applyAlignment="1">
      <alignment horizontal="left" vertical="center"/>
    </xf>
    <xf numFmtId="1" fontId="5" fillId="0" borderId="61" xfId="0" applyNumberFormat="1" applyFont="1" applyBorder="1" applyAlignment="1">
      <alignment horizontal="left" vertical="center"/>
    </xf>
    <xf numFmtId="1" fontId="5" fillId="0" borderId="38" xfId="0" applyNumberFormat="1" applyFont="1" applyBorder="1" applyAlignment="1">
      <alignment horizontal="left" vertical="center"/>
    </xf>
    <xf numFmtId="1" fontId="5" fillId="0" borderId="79" xfId="0" applyNumberFormat="1" applyFont="1" applyBorder="1" applyAlignment="1">
      <alignment horizontal="left" vertical="center"/>
    </xf>
    <xf numFmtId="1" fontId="5" fillId="0" borderId="45" xfId="0" applyNumberFormat="1" applyFont="1" applyBorder="1" applyAlignment="1">
      <alignment horizontal="left" vertical="center"/>
    </xf>
    <xf numFmtId="1" fontId="5" fillId="0" borderId="8" xfId="0" applyNumberFormat="1" applyFont="1" applyBorder="1" applyAlignment="1">
      <alignment horizontal="left" vertical="center" wrapText="1"/>
    </xf>
    <xf numFmtId="1" fontId="5" fillId="0" borderId="10" xfId="0" applyNumberFormat="1" applyFont="1" applyBorder="1" applyAlignment="1">
      <alignment horizontal="left" vertical="center" wrapText="1"/>
    </xf>
    <xf numFmtId="1" fontId="5" fillId="0" borderId="77" xfId="0" applyNumberFormat="1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left" vertical="center" wrapText="1"/>
    </xf>
    <xf numFmtId="1" fontId="5" fillId="0" borderId="5" xfId="0" applyNumberFormat="1" applyFont="1" applyBorder="1" applyAlignment="1">
      <alignment horizontal="left" vertical="center" wrapText="1"/>
    </xf>
    <xf numFmtId="1" fontId="5" fillId="0" borderId="77" xfId="0" applyNumberFormat="1" applyFont="1" applyBorder="1" applyAlignment="1">
      <alignment horizontal="left" vertical="center" wrapText="1"/>
    </xf>
    <xf numFmtId="1" fontId="5" fillId="0" borderId="15" xfId="0" applyNumberFormat="1" applyFont="1" applyBorder="1" applyAlignment="1">
      <alignment horizontal="left" vertical="center" wrapText="1"/>
    </xf>
    <xf numFmtId="1" fontId="5" fillId="0" borderId="13" xfId="0" applyNumberFormat="1" applyFont="1" applyBorder="1" applyAlignment="1">
      <alignment horizontal="left" vertical="center" wrapText="1"/>
    </xf>
    <xf numFmtId="1" fontId="5" fillId="0" borderId="14" xfId="0" applyNumberFormat="1" applyFont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left"/>
    </xf>
    <xf numFmtId="1" fontId="6" fillId="0" borderId="115" xfId="0" applyNumberFormat="1" applyFont="1" applyBorder="1" applyAlignment="1">
      <alignment horizontal="left"/>
    </xf>
    <xf numFmtId="1" fontId="5" fillId="0" borderId="15" xfId="0" applyNumberFormat="1" applyFont="1" applyBorder="1" applyAlignment="1">
      <alignment horizontal="center" vertical="center"/>
    </xf>
    <xf numFmtId="1" fontId="5" fillId="0" borderId="84" xfId="0" applyNumberFormat="1" applyFont="1" applyBorder="1" applyAlignment="1">
      <alignment horizontal="left" vertical="center" wrapText="1"/>
    </xf>
    <xf numFmtId="1" fontId="5" fillId="0" borderId="30" xfId="0" applyNumberFormat="1" applyFont="1" applyBorder="1" applyAlignment="1">
      <alignment horizontal="left" vertical="center" wrapText="1"/>
    </xf>
    <xf numFmtId="1" fontId="5" fillId="0" borderId="61" xfId="0" applyNumberFormat="1" applyFont="1" applyBorder="1" applyAlignment="1">
      <alignment horizontal="left" vertical="center" wrapText="1"/>
    </xf>
    <xf numFmtId="1" fontId="5" fillId="0" borderId="38" xfId="0" applyNumberFormat="1" applyFont="1" applyBorder="1" applyAlignment="1">
      <alignment horizontal="left" vertical="center" wrapText="1"/>
    </xf>
    <xf numFmtId="1" fontId="5" fillId="0" borderId="79" xfId="0" applyNumberFormat="1" applyFont="1" applyBorder="1" applyAlignment="1">
      <alignment horizontal="left" vertical="center" wrapText="1"/>
    </xf>
    <xf numFmtId="1" fontId="5" fillId="0" borderId="45" xfId="0" applyNumberFormat="1" applyFont="1" applyBorder="1" applyAlignment="1">
      <alignment horizontal="left" vertical="center" wrapText="1"/>
    </xf>
    <xf numFmtId="1" fontId="5" fillId="0" borderId="8" xfId="0" quotePrefix="1" applyNumberFormat="1" applyFont="1" applyBorder="1" applyAlignment="1">
      <alignment horizontal="center" vertical="center" wrapText="1"/>
    </xf>
    <xf numFmtId="1" fontId="5" fillId="0" borderId="13" xfId="0" applyNumberFormat="1" applyFont="1" applyBorder="1" applyAlignment="1">
      <alignment horizontal="left" vertical="center"/>
    </xf>
    <xf numFmtId="1" fontId="5" fillId="0" borderId="14" xfId="0" applyNumberFormat="1" applyFont="1" applyBorder="1" applyAlignment="1">
      <alignment horizontal="left" vertical="center"/>
    </xf>
    <xf numFmtId="1" fontId="5" fillId="3" borderId="2" xfId="0" applyNumberFormat="1" applyFont="1" applyFill="1" applyBorder="1" applyAlignment="1">
      <alignment horizontal="center" vertical="center"/>
    </xf>
    <xf numFmtId="1" fontId="5" fillId="3" borderId="19" xfId="0" applyNumberFormat="1" applyFont="1" applyFill="1" applyBorder="1" applyAlignment="1">
      <alignment horizontal="center" vertical="center"/>
    </xf>
    <xf numFmtId="1" fontId="5" fillId="2" borderId="6" xfId="0" applyNumberFormat="1" applyFont="1" applyFill="1" applyBorder="1" applyAlignment="1">
      <alignment horizontal="center"/>
    </xf>
    <xf numFmtId="1" fontId="5" fillId="0" borderId="120" xfId="0" applyNumberFormat="1" applyFont="1" applyBorder="1" applyAlignment="1">
      <alignment horizontal="center" vertical="center"/>
    </xf>
    <xf numFmtId="1" fontId="5" fillId="0" borderId="121" xfId="0" applyNumberFormat="1" applyFont="1" applyBorder="1" applyAlignment="1">
      <alignment horizontal="center" vertical="center" wrapText="1"/>
    </xf>
    <xf numFmtId="1" fontId="5" fillId="0" borderId="123" xfId="0" applyNumberFormat="1" applyFont="1" applyBorder="1" applyAlignment="1">
      <alignment horizontal="center" vertical="center" wrapText="1"/>
    </xf>
    <xf numFmtId="1" fontId="5" fillId="3" borderId="50" xfId="0" applyNumberFormat="1" applyFont="1" applyFill="1" applyBorder="1" applyAlignment="1">
      <alignment horizontal="center" vertical="center" wrapText="1"/>
    </xf>
    <xf numFmtId="1" fontId="5" fillId="0" borderId="51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1" fontId="5" fillId="0" borderId="19" xfId="0" applyNumberFormat="1" applyFont="1" applyBorder="1" applyAlignment="1">
      <alignment horizontal="center" vertical="center" wrapText="1"/>
    </xf>
    <xf numFmtId="1" fontId="5" fillId="0" borderId="19" xfId="0" applyNumberFormat="1" applyFont="1" applyBorder="1" applyAlignment="1">
      <alignment horizontal="left" vertical="center" wrapText="1"/>
    </xf>
    <xf numFmtId="1" fontId="5" fillId="0" borderId="50" xfId="0" applyNumberFormat="1" applyFont="1" applyBorder="1" applyAlignment="1">
      <alignment horizontal="center" vertical="center" wrapText="1"/>
    </xf>
    <xf numFmtId="1" fontId="5" fillId="0" borderId="25" xfId="0" applyNumberFormat="1" applyFont="1" applyBorder="1" applyAlignment="1">
      <alignment horizontal="left" vertical="center" wrapText="1"/>
    </xf>
    <xf numFmtId="1" fontId="5" fillId="0" borderId="32" xfId="0" applyNumberFormat="1" applyFont="1" applyBorder="1" applyAlignment="1">
      <alignment horizontal="left" vertical="center" wrapText="1"/>
    </xf>
    <xf numFmtId="1" fontId="5" fillId="0" borderId="78" xfId="0" applyNumberFormat="1" applyFont="1" applyBorder="1" applyAlignment="1">
      <alignment horizontal="left" vertical="center" wrapText="1"/>
    </xf>
    <xf numFmtId="1" fontId="5" fillId="2" borderId="2" xfId="0" applyNumberFormat="1" applyFont="1" applyFill="1" applyBorder="1" applyAlignment="1">
      <alignment horizontal="center" vertical="center" wrapText="1"/>
    </xf>
    <xf numFmtId="1" fontId="5" fillId="2" borderId="12" xfId="0" applyNumberFormat="1" applyFont="1" applyFill="1" applyBorder="1" applyAlignment="1">
      <alignment horizontal="center" vertical="center" wrapText="1"/>
    </xf>
    <xf numFmtId="1" fontId="5" fillId="2" borderId="19" xfId="0" applyNumberFormat="1" applyFont="1" applyFill="1" applyBorder="1" applyAlignment="1">
      <alignment horizontal="center" vertical="center" wrapText="1"/>
    </xf>
    <xf numFmtId="1" fontId="5" fillId="2" borderId="8" xfId="0" applyNumberFormat="1" applyFont="1" applyFill="1" applyBorder="1" applyAlignment="1">
      <alignment horizontal="center"/>
    </xf>
    <xf numFmtId="1" fontId="5" fillId="2" borderId="9" xfId="0" applyNumberFormat="1" applyFont="1" applyFill="1" applyBorder="1" applyAlignment="1">
      <alignment horizontal="center"/>
    </xf>
    <xf numFmtId="1" fontId="5" fillId="2" borderId="10" xfId="0" applyNumberFormat="1" applyFont="1" applyFill="1" applyBorder="1" applyAlignment="1">
      <alignment horizontal="center"/>
    </xf>
    <xf numFmtId="1" fontId="5" fillId="0" borderId="146" xfId="0" applyNumberFormat="1" applyFont="1" applyBorder="1" applyAlignment="1">
      <alignment horizontal="center" vertical="center" wrapText="1"/>
    </xf>
    <xf numFmtId="1" fontId="5" fillId="0" borderId="151" xfId="0" applyNumberFormat="1" applyFont="1" applyBorder="1" applyAlignment="1">
      <alignment horizontal="center" vertical="center" wrapText="1"/>
    </xf>
    <xf numFmtId="1" fontId="5" fillId="0" borderId="157" xfId="0" applyNumberFormat="1" applyFont="1" applyBorder="1" applyAlignment="1">
      <alignment horizontal="center" vertical="center" wrapText="1"/>
    </xf>
    <xf numFmtId="1" fontId="5" fillId="0" borderId="152" xfId="0" applyNumberFormat="1" applyFont="1" applyBorder="1" applyAlignment="1">
      <alignment horizontal="left" vertical="center" wrapText="1"/>
    </xf>
    <xf numFmtId="1" fontId="5" fillId="0" borderId="148" xfId="0" applyNumberFormat="1" applyFont="1" applyBorder="1" applyAlignment="1">
      <alignment horizontal="center" vertical="center"/>
    </xf>
    <xf numFmtId="1" fontId="5" fillId="0" borderId="149" xfId="0" applyNumberFormat="1" applyFont="1" applyBorder="1" applyAlignment="1">
      <alignment horizontal="center" vertical="center"/>
    </xf>
    <xf numFmtId="1" fontId="5" fillId="2" borderId="148" xfId="0" applyNumberFormat="1" applyFont="1" applyFill="1" applyBorder="1" applyAlignment="1">
      <alignment horizontal="center"/>
    </xf>
    <xf numFmtId="1" fontId="5" fillId="2" borderId="150" xfId="0" applyNumberFormat="1" applyFont="1" applyFill="1" applyBorder="1" applyAlignment="1">
      <alignment horizontal="center"/>
    </xf>
    <xf numFmtId="1" fontId="5" fillId="0" borderId="146" xfId="0" applyNumberFormat="1" applyFont="1" applyBorder="1" applyAlignment="1">
      <alignment horizontal="center" vertical="center"/>
    </xf>
    <xf numFmtId="1" fontId="5" fillId="0" borderId="147" xfId="0" applyNumberFormat="1" applyFont="1" applyBorder="1" applyAlignment="1">
      <alignment horizontal="center" vertical="center"/>
    </xf>
    <xf numFmtId="1" fontId="5" fillId="0" borderId="152" xfId="0" applyNumberFormat="1" applyFont="1" applyBorder="1" applyAlignment="1">
      <alignment horizontal="center" vertical="center"/>
    </xf>
    <xf numFmtId="1" fontId="5" fillId="0" borderId="166" xfId="0" applyNumberFormat="1" applyFont="1" applyBorder="1" applyAlignment="1">
      <alignment horizontal="center" vertical="center"/>
    </xf>
    <xf numFmtId="1" fontId="5" fillId="0" borderId="148" xfId="0" applyNumberFormat="1" applyFont="1" applyBorder="1" applyAlignment="1">
      <alignment horizontal="center" wrapText="1"/>
    </xf>
    <xf numFmtId="1" fontId="5" fillId="0" borderId="9" xfId="0" applyNumberFormat="1" applyFont="1" applyBorder="1" applyAlignment="1">
      <alignment horizontal="center" wrapText="1"/>
    </xf>
    <xf numFmtId="1" fontId="5" fillId="0" borderId="150" xfId="0" applyNumberFormat="1" applyFont="1" applyBorder="1" applyAlignment="1">
      <alignment horizontal="center" wrapText="1"/>
    </xf>
    <xf numFmtId="1" fontId="5" fillId="0" borderId="164" xfId="0" applyNumberFormat="1" applyFont="1" applyBorder="1" applyAlignment="1">
      <alignment horizontal="center" vertical="center" wrapText="1"/>
    </xf>
    <xf numFmtId="1" fontId="5" fillId="0" borderId="167" xfId="0" applyNumberFormat="1" applyFont="1" applyBorder="1" applyAlignment="1">
      <alignment horizontal="center" vertical="center" wrapText="1"/>
    </xf>
    <xf numFmtId="1" fontId="5" fillId="0" borderId="165" xfId="0" applyNumberFormat="1" applyFont="1" applyBorder="1" applyAlignment="1">
      <alignment horizontal="center" vertical="center" wrapText="1"/>
    </xf>
    <xf numFmtId="1" fontId="5" fillId="0" borderId="149" xfId="0" applyNumberFormat="1" applyFont="1" applyBorder="1" applyAlignment="1">
      <alignment horizontal="center" vertical="center" wrapText="1"/>
    </xf>
    <xf numFmtId="1" fontId="5" fillId="0" borderId="148" xfId="0" applyNumberFormat="1" applyFont="1" applyBorder="1" applyAlignment="1">
      <alignment horizontal="center" vertical="center" wrapText="1"/>
    </xf>
    <xf numFmtId="1" fontId="5" fillId="0" borderId="150" xfId="0" applyNumberFormat="1" applyFont="1" applyBorder="1" applyAlignment="1">
      <alignment horizontal="center" vertical="center"/>
    </xf>
    <xf numFmtId="1" fontId="5" fillId="2" borderId="14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1" fontId="5" fillId="2" borderId="150" xfId="0" applyNumberFormat="1" applyFont="1" applyFill="1" applyBorder="1" applyAlignment="1">
      <alignment horizontal="center" vertical="center"/>
    </xf>
    <xf numFmtId="1" fontId="5" fillId="0" borderId="21" xfId="0" applyNumberFormat="1" applyFont="1" applyBorder="1" applyAlignment="1">
      <alignment horizontal="center" vertical="center" wrapText="1"/>
    </xf>
    <xf numFmtId="1" fontId="5" fillId="0" borderId="76" xfId="0" applyNumberFormat="1" applyFont="1" applyBorder="1" applyAlignment="1">
      <alignment horizontal="center" vertical="center" wrapText="1"/>
    </xf>
    <xf numFmtId="1" fontId="5" fillId="0" borderId="150" xfId="0" applyNumberFormat="1" applyFont="1" applyBorder="1" applyAlignment="1">
      <alignment horizontal="center" vertical="center" wrapText="1"/>
    </xf>
    <xf numFmtId="1" fontId="5" fillId="0" borderId="223" xfId="0" applyNumberFormat="1" applyFont="1" applyBorder="1" applyAlignment="1">
      <alignment horizontal="center" vertical="center"/>
    </xf>
    <xf numFmtId="1" fontId="5" fillId="0" borderId="224" xfId="0" applyNumberFormat="1" applyFont="1" applyBorder="1" applyAlignment="1">
      <alignment horizontal="center" vertical="center" wrapText="1"/>
    </xf>
    <xf numFmtId="1" fontId="5" fillId="0" borderId="240" xfId="0" applyNumberFormat="1" applyFont="1" applyBorder="1" applyAlignment="1">
      <alignment horizontal="center" vertical="center" wrapText="1"/>
    </xf>
    <xf numFmtId="1" fontId="5" fillId="0" borderId="241" xfId="0" applyNumberFormat="1" applyFont="1" applyBorder="1" applyAlignment="1">
      <alignment horizontal="center" vertical="center" wrapText="1"/>
    </xf>
    <xf numFmtId="1" fontId="5" fillId="0" borderId="243" xfId="0" applyNumberFormat="1" applyFont="1" applyBorder="1" applyAlignment="1">
      <alignment horizontal="center" vertical="center" wrapText="1"/>
    </xf>
    <xf numFmtId="1" fontId="5" fillId="0" borderId="209" xfId="0" applyNumberFormat="1" applyFont="1" applyBorder="1" applyAlignment="1">
      <alignment horizontal="center" vertical="center" wrapText="1"/>
    </xf>
    <xf numFmtId="1" fontId="5" fillId="0" borderId="244" xfId="0" applyNumberFormat="1" applyFont="1" applyBorder="1" applyAlignment="1">
      <alignment horizontal="center" vertical="center" wrapText="1"/>
    </xf>
    <xf numFmtId="1" fontId="5" fillId="0" borderId="210" xfId="0" applyNumberFormat="1" applyFont="1" applyBorder="1" applyAlignment="1">
      <alignment horizontal="center" vertical="center"/>
    </xf>
    <xf numFmtId="1" fontId="5" fillId="0" borderId="241" xfId="0" applyNumberFormat="1" applyFont="1" applyBorder="1" applyAlignment="1">
      <alignment horizontal="center" vertical="center"/>
    </xf>
    <xf numFmtId="1" fontId="5" fillId="0" borderId="210" xfId="0" applyNumberFormat="1" applyFont="1" applyBorder="1" applyAlignment="1">
      <alignment horizontal="center" vertical="center" wrapText="1"/>
    </xf>
    <xf numFmtId="1" fontId="5" fillId="0" borderId="243" xfId="0" applyNumberFormat="1" applyFont="1" applyBorder="1" applyAlignment="1">
      <alignment horizontal="center" vertical="center"/>
    </xf>
    <xf numFmtId="1" fontId="5" fillId="0" borderId="244" xfId="0" applyNumberFormat="1" applyFont="1" applyBorder="1" applyAlignment="1">
      <alignment horizontal="center" vertical="center"/>
    </xf>
    <xf numFmtId="1" fontId="5" fillId="0" borderId="245" xfId="0" applyNumberFormat="1" applyFont="1" applyBorder="1" applyAlignment="1">
      <alignment horizontal="center" vertical="center"/>
    </xf>
    <xf numFmtId="1" fontId="5" fillId="0" borderId="245" xfId="0" applyNumberFormat="1" applyFont="1" applyBorder="1" applyAlignment="1">
      <alignment horizontal="center" vertical="center" wrapText="1"/>
    </xf>
    <xf numFmtId="1" fontId="6" fillId="0" borderId="209" xfId="0" applyNumberFormat="1" applyFont="1" applyBorder="1" applyAlignment="1">
      <alignment horizontal="left"/>
    </xf>
    <xf numFmtId="1" fontId="5" fillId="0" borderId="224" xfId="0" applyNumberFormat="1" applyFont="1" applyBorder="1" applyAlignment="1">
      <alignment horizontal="center" vertical="center"/>
    </xf>
    <xf numFmtId="1" fontId="5" fillId="0" borderId="209" xfId="0" applyNumberFormat="1" applyFont="1" applyBorder="1" applyAlignment="1">
      <alignment horizontal="center" vertical="center"/>
    </xf>
    <xf numFmtId="1" fontId="5" fillId="2" borderId="224" xfId="0" applyNumberFormat="1" applyFont="1" applyFill="1" applyBorder="1" applyAlignment="1">
      <alignment horizontal="center" vertical="center"/>
    </xf>
    <xf numFmtId="1" fontId="5" fillId="2" borderId="210" xfId="0" applyNumberFormat="1" applyFont="1" applyFill="1" applyBorder="1" applyAlignment="1">
      <alignment horizontal="center" vertical="center"/>
    </xf>
    <xf numFmtId="1" fontId="1" fillId="2" borderId="210" xfId="0" applyNumberFormat="1" applyFont="1" applyFill="1" applyBorder="1" applyAlignment="1">
      <alignment horizontal="center" vertical="center"/>
    </xf>
    <xf numFmtId="1" fontId="1" fillId="2" borderId="241" xfId="0" applyNumberFormat="1" applyFont="1" applyFill="1" applyBorder="1" applyAlignment="1">
      <alignment horizontal="center" vertical="center"/>
    </xf>
    <xf numFmtId="1" fontId="5" fillId="0" borderId="243" xfId="0" applyNumberFormat="1" applyFont="1" applyBorder="1" applyAlignment="1">
      <alignment horizontal="left" vertical="center" wrapText="1"/>
    </xf>
    <xf numFmtId="1" fontId="5" fillId="0" borderId="244" xfId="0" applyNumberFormat="1" applyFont="1" applyBorder="1" applyAlignment="1">
      <alignment horizontal="left" vertical="center" wrapText="1"/>
    </xf>
    <xf numFmtId="1" fontId="5" fillId="0" borderId="224" xfId="0" applyNumberFormat="1" applyFont="1" applyBorder="1" applyAlignment="1">
      <alignment horizontal="left" vertical="center" wrapText="1"/>
    </xf>
    <xf numFmtId="1" fontId="5" fillId="0" borderId="186" xfId="0" applyNumberFormat="1" applyFont="1" applyBorder="1" applyAlignment="1">
      <alignment horizontal="left" vertical="center" wrapText="1"/>
    </xf>
    <xf numFmtId="1" fontId="5" fillId="0" borderId="212" xfId="0" applyNumberFormat="1" applyFont="1" applyBorder="1" applyAlignment="1">
      <alignment horizontal="left" vertical="center" wrapText="1"/>
    </xf>
    <xf numFmtId="1" fontId="5" fillId="0" borderId="243" xfId="0" quotePrefix="1" applyNumberFormat="1" applyFont="1" applyBorder="1" applyAlignment="1">
      <alignment horizontal="center" vertical="center" wrapText="1"/>
    </xf>
    <xf numFmtId="1" fontId="5" fillId="0" borderId="224" xfId="0" applyNumberFormat="1" applyFont="1" applyBorder="1" applyAlignment="1">
      <alignment horizontal="left" vertical="center"/>
    </xf>
    <xf numFmtId="1" fontId="5" fillId="3" borderId="254" xfId="0" applyNumberFormat="1" applyFont="1" applyFill="1" applyBorder="1" applyAlignment="1">
      <alignment horizontal="center" vertical="center"/>
    </xf>
    <xf numFmtId="1" fontId="5" fillId="2" borderId="210" xfId="0" applyNumberFormat="1" applyFont="1" applyFill="1" applyBorder="1" applyAlignment="1">
      <alignment horizontal="center"/>
    </xf>
    <xf numFmtId="1" fontId="5" fillId="0" borderId="252" xfId="0" applyNumberFormat="1" applyFont="1" applyBorder="1" applyAlignment="1">
      <alignment horizontal="center" vertical="center"/>
    </xf>
    <xf numFmtId="1" fontId="5" fillId="3" borderId="246" xfId="0" applyNumberFormat="1" applyFont="1" applyFill="1" applyBorder="1" applyAlignment="1">
      <alignment horizontal="center" vertical="center" wrapText="1"/>
    </xf>
    <xf numFmtId="1" fontId="5" fillId="0" borderId="247" xfId="0" applyNumberFormat="1" applyFont="1" applyBorder="1" applyAlignment="1">
      <alignment horizontal="center" vertical="center" wrapText="1"/>
    </xf>
    <xf numFmtId="1" fontId="5" fillId="0" borderId="254" xfId="0" applyNumberFormat="1" applyFont="1" applyBorder="1" applyAlignment="1">
      <alignment horizontal="center" vertical="center" wrapText="1"/>
    </xf>
    <xf numFmtId="1" fontId="5" fillId="0" borderId="255" xfId="0" applyNumberFormat="1" applyFont="1" applyBorder="1" applyAlignment="1">
      <alignment horizontal="center" vertical="center"/>
    </xf>
    <xf numFmtId="1" fontId="5" fillId="0" borderId="254" xfId="0" applyNumberFormat="1" applyFont="1" applyBorder="1" applyAlignment="1">
      <alignment horizontal="center" vertical="center"/>
    </xf>
    <xf numFmtId="1" fontId="5" fillId="0" borderId="254" xfId="0" applyNumberFormat="1" applyFont="1" applyBorder="1" applyAlignment="1">
      <alignment horizontal="left" vertical="center" wrapText="1"/>
    </xf>
    <xf numFmtId="1" fontId="5" fillId="0" borderId="246" xfId="0" applyNumberFormat="1" applyFont="1" applyBorder="1" applyAlignment="1">
      <alignment horizontal="center" vertical="center" wrapText="1"/>
    </xf>
    <xf numFmtId="1" fontId="5" fillId="0" borderId="185" xfId="0" applyNumberFormat="1" applyFont="1" applyBorder="1" applyAlignment="1">
      <alignment horizontal="left" vertical="center" wrapText="1"/>
    </xf>
    <xf numFmtId="1" fontId="5" fillId="2" borderId="254" xfId="0" applyNumberFormat="1" applyFont="1" applyFill="1" applyBorder="1" applyAlignment="1">
      <alignment horizontal="center" vertical="center" wrapText="1"/>
    </xf>
    <xf numFmtId="1" fontId="5" fillId="2" borderId="255" xfId="0" applyNumberFormat="1" applyFont="1" applyFill="1" applyBorder="1" applyAlignment="1">
      <alignment horizontal="center" vertical="center"/>
    </xf>
    <xf numFmtId="1" fontId="5" fillId="2" borderId="243" xfId="0" applyNumberFormat="1" applyFont="1" applyFill="1" applyBorder="1" applyAlignment="1">
      <alignment horizontal="center"/>
    </xf>
    <xf numFmtId="1" fontId="5" fillId="2" borderId="209" xfId="0" applyNumberFormat="1" applyFont="1" applyFill="1" applyBorder="1" applyAlignment="1">
      <alignment horizontal="center"/>
    </xf>
    <xf numFmtId="1" fontId="5" fillId="2" borderId="244" xfId="0" applyNumberFormat="1" applyFont="1" applyFill="1" applyBorder="1" applyAlignment="1">
      <alignment horizontal="center"/>
    </xf>
    <xf numFmtId="1" fontId="5" fillId="0" borderId="263" xfId="0" applyNumberFormat="1" applyFont="1" applyBorder="1" applyAlignment="1">
      <alignment horizontal="center" vertical="center" wrapText="1"/>
    </xf>
    <xf numFmtId="1" fontId="5" fillId="0" borderId="210" xfId="0" applyNumberFormat="1" applyFont="1" applyBorder="1" applyAlignment="1">
      <alignment horizontal="left" vertical="center" wrapText="1"/>
    </xf>
    <xf numFmtId="1" fontId="5" fillId="0" borderId="263" xfId="0" applyNumberFormat="1" applyFont="1" applyBorder="1" applyAlignment="1">
      <alignment horizontal="left" vertical="center" wrapText="1"/>
    </xf>
    <xf numFmtId="1" fontId="5" fillId="2" borderId="245" xfId="0" applyNumberFormat="1" applyFont="1" applyFill="1" applyBorder="1" applyAlignment="1">
      <alignment horizontal="center"/>
    </xf>
    <xf numFmtId="1" fontId="5" fillId="0" borderId="263" xfId="0" applyNumberFormat="1" applyFont="1" applyBorder="1" applyAlignment="1">
      <alignment horizontal="center" vertical="center"/>
    </xf>
    <xf numFmtId="1" fontId="5" fillId="0" borderId="264" xfId="0" applyNumberFormat="1" applyFont="1" applyBorder="1" applyAlignment="1">
      <alignment horizontal="center" vertical="center"/>
    </xf>
    <xf numFmtId="1" fontId="5" fillId="0" borderId="243" xfId="0" applyNumberFormat="1" applyFont="1" applyBorder="1" applyAlignment="1">
      <alignment horizontal="center" wrapText="1"/>
    </xf>
    <xf numFmtId="1" fontId="5" fillId="0" borderId="209" xfId="0" applyNumberFormat="1" applyFont="1" applyBorder="1" applyAlignment="1">
      <alignment horizontal="center" wrapText="1"/>
    </xf>
    <xf numFmtId="1" fontId="5" fillId="0" borderId="245" xfId="0" applyNumberFormat="1" applyFont="1" applyBorder="1" applyAlignment="1">
      <alignment horizontal="center" wrapText="1"/>
    </xf>
    <xf numFmtId="1" fontId="5" fillId="0" borderId="255" xfId="0" applyNumberFormat="1" applyFont="1" applyBorder="1" applyAlignment="1">
      <alignment horizontal="center" vertical="center" wrapText="1"/>
    </xf>
    <xf numFmtId="1" fontId="5" fillId="2" borderId="243" xfId="0" applyNumberFormat="1" applyFont="1" applyFill="1" applyBorder="1" applyAlignment="1">
      <alignment horizontal="center" vertical="center"/>
    </xf>
    <xf numFmtId="1" fontId="5" fillId="2" borderId="209" xfId="0" applyNumberFormat="1" applyFont="1" applyFill="1" applyBorder="1" applyAlignment="1">
      <alignment horizontal="center" vertical="center"/>
    </xf>
    <xf numFmtId="1" fontId="5" fillId="2" borderId="245" xfId="0" applyNumberFormat="1" applyFont="1" applyFill="1" applyBorder="1" applyAlignment="1">
      <alignment horizontal="center" vertical="center"/>
    </xf>
    <xf numFmtId="1" fontId="5" fillId="0" borderId="255" xfId="0" applyNumberFormat="1" applyFont="1" applyBorder="1" applyAlignment="1">
      <alignment horizontal="left" vertical="center" wrapText="1"/>
    </xf>
    <xf numFmtId="1" fontId="5" fillId="0" borderId="255" xfId="0" applyNumberFormat="1" applyFont="1" applyBorder="1" applyAlignment="1">
      <alignment horizontal="left" vertical="center"/>
    </xf>
    <xf numFmtId="1" fontId="5" fillId="0" borderId="272" xfId="0" applyNumberFormat="1" applyFont="1" applyBorder="1" applyAlignment="1">
      <alignment horizontal="center" vertical="center"/>
    </xf>
    <xf numFmtId="1" fontId="5" fillId="3" borderId="268" xfId="0" applyNumberFormat="1" applyFont="1" applyFill="1" applyBorder="1" applyAlignment="1">
      <alignment horizontal="center" vertical="center" wrapText="1"/>
    </xf>
    <xf numFmtId="1" fontId="5" fillId="0" borderId="265" xfId="0" applyNumberFormat="1" applyFont="1" applyBorder="1" applyAlignment="1">
      <alignment horizontal="center" vertical="center" wrapText="1"/>
    </xf>
    <xf numFmtId="1" fontId="5" fillId="0" borderId="268" xfId="0" applyNumberFormat="1" applyFont="1" applyBorder="1" applyAlignment="1">
      <alignment horizontal="center" vertical="center" wrapText="1"/>
    </xf>
    <xf numFmtId="1" fontId="5" fillId="0" borderId="281" xfId="0" applyNumberFormat="1" applyFont="1" applyBorder="1" applyAlignment="1">
      <alignment horizontal="center" vertical="center" wrapText="1"/>
    </xf>
    <xf numFmtId="1" fontId="5" fillId="0" borderId="281" xfId="0" applyNumberFormat="1" applyFont="1" applyBorder="1" applyAlignment="1">
      <alignment horizontal="left" vertical="center" wrapText="1"/>
    </xf>
    <xf numFmtId="1" fontId="5" fillId="0" borderId="283" xfId="0" applyNumberFormat="1" applyFont="1" applyBorder="1" applyAlignment="1">
      <alignment horizontal="center" vertical="center"/>
    </xf>
    <xf numFmtId="1" fontId="5" fillId="0" borderId="280" xfId="0" applyNumberFormat="1" applyFont="1" applyBorder="1" applyAlignment="1">
      <alignment horizontal="center" vertical="center"/>
    </xf>
    <xf numFmtId="1" fontId="5" fillId="0" borderId="284" xfId="0" applyNumberFormat="1" applyFont="1" applyBorder="1" applyAlignment="1">
      <alignment horizontal="center" vertical="center"/>
    </xf>
    <xf numFmtId="1" fontId="5" fillId="2" borderId="283" xfId="0" applyNumberFormat="1" applyFont="1" applyFill="1" applyBorder="1" applyAlignment="1">
      <alignment horizontal="center"/>
    </xf>
    <xf numFmtId="1" fontId="5" fillId="2" borderId="285" xfId="0" applyNumberFormat="1" applyFont="1" applyFill="1" applyBorder="1" applyAlignment="1">
      <alignment horizontal="center"/>
    </xf>
    <xf numFmtId="1" fontId="5" fillId="0" borderId="281" xfId="0" applyNumberFormat="1" applyFont="1" applyBorder="1" applyAlignment="1">
      <alignment horizontal="center" vertical="center"/>
    </xf>
    <xf numFmtId="1" fontId="5" fillId="0" borderId="282" xfId="0" applyNumberFormat="1" applyFont="1" applyBorder="1" applyAlignment="1">
      <alignment horizontal="center" vertical="center"/>
    </xf>
    <xf numFmtId="1" fontId="5" fillId="0" borderId="283" xfId="0" applyNumberFormat="1" applyFont="1" applyBorder="1" applyAlignment="1">
      <alignment horizontal="center" wrapText="1"/>
    </xf>
    <xf numFmtId="1" fontId="5" fillId="0" borderId="280" xfId="0" applyNumberFormat="1" applyFont="1" applyBorder="1" applyAlignment="1">
      <alignment horizontal="center" wrapText="1"/>
    </xf>
    <xf numFmtId="1" fontId="5" fillId="0" borderId="285" xfId="0" applyNumberFormat="1" applyFont="1" applyBorder="1" applyAlignment="1">
      <alignment horizontal="center" wrapText="1"/>
    </xf>
    <xf numFmtId="1" fontId="5" fillId="0" borderId="286" xfId="0" applyNumberFormat="1" applyFont="1" applyBorder="1" applyAlignment="1">
      <alignment horizontal="center" vertical="center" wrapText="1"/>
    </xf>
    <xf numFmtId="1" fontId="5" fillId="0" borderId="284" xfId="0" applyNumberFormat="1" applyFont="1" applyBorder="1" applyAlignment="1">
      <alignment horizontal="center" vertical="center" wrapText="1"/>
    </xf>
    <xf numFmtId="1" fontId="5" fillId="0" borderId="283" xfId="0" applyNumberFormat="1" applyFont="1" applyBorder="1" applyAlignment="1">
      <alignment horizontal="center" vertical="center" wrapText="1"/>
    </xf>
    <xf numFmtId="1" fontId="5" fillId="0" borderId="285" xfId="0" applyNumberFormat="1" applyFont="1" applyBorder="1" applyAlignment="1">
      <alignment horizontal="center" vertical="center"/>
    </xf>
    <xf numFmtId="1" fontId="5" fillId="2" borderId="283" xfId="0" applyNumberFormat="1" applyFont="1" applyFill="1" applyBorder="1" applyAlignment="1">
      <alignment horizontal="center" vertical="center"/>
    </xf>
    <xf numFmtId="1" fontId="5" fillId="2" borderId="280" xfId="0" applyNumberFormat="1" applyFont="1" applyFill="1" applyBorder="1" applyAlignment="1">
      <alignment horizontal="center" vertical="center"/>
    </xf>
    <xf numFmtId="1" fontId="5" fillId="2" borderId="285" xfId="0" applyNumberFormat="1" applyFont="1" applyFill="1" applyBorder="1" applyAlignment="1">
      <alignment horizontal="center" vertical="center"/>
    </xf>
    <xf numFmtId="1" fontId="5" fillId="0" borderId="285" xfId="0" applyNumberFormat="1" applyFont="1" applyBorder="1" applyAlignment="1">
      <alignment horizontal="center" vertical="center" wrapText="1"/>
    </xf>
    <xf numFmtId="1" fontId="5" fillId="0" borderId="282" xfId="0" applyNumberFormat="1" applyFont="1" applyBorder="1" applyAlignment="1">
      <alignment horizontal="center" vertical="center" wrapText="1"/>
    </xf>
    <xf numFmtId="1" fontId="5" fillId="0" borderId="280" xfId="0" applyNumberFormat="1" applyFont="1" applyBorder="1" applyAlignment="1">
      <alignment horizontal="center" vertical="center" wrapText="1"/>
    </xf>
    <xf numFmtId="1" fontId="6" fillId="0" borderId="280" xfId="0" applyNumberFormat="1" applyFont="1" applyBorder="1" applyAlignment="1">
      <alignment horizontal="left"/>
    </xf>
    <xf numFmtId="1" fontId="5" fillId="2" borderId="281" xfId="0" applyNumberFormat="1" applyFont="1" applyFill="1" applyBorder="1" applyAlignment="1">
      <alignment horizontal="center" vertical="center"/>
    </xf>
    <xf numFmtId="1" fontId="1" fillId="2" borderId="281" xfId="0" applyNumberFormat="1" applyFont="1" applyFill="1" applyBorder="1" applyAlignment="1">
      <alignment horizontal="center" vertical="center"/>
    </xf>
    <xf numFmtId="1" fontId="1" fillId="2" borderId="282" xfId="0" applyNumberFormat="1" applyFont="1" applyFill="1" applyBorder="1" applyAlignment="1">
      <alignment horizontal="center" vertical="center"/>
    </xf>
    <xf numFmtId="1" fontId="5" fillId="0" borderId="283" xfId="0" applyNumberFormat="1" applyFont="1" applyBorder="1" applyAlignment="1">
      <alignment horizontal="left" vertical="center" wrapText="1"/>
    </xf>
    <xf numFmtId="1" fontId="5" fillId="0" borderId="284" xfId="0" applyNumberFormat="1" applyFont="1" applyBorder="1" applyAlignment="1">
      <alignment horizontal="left" vertical="center" wrapText="1"/>
    </xf>
    <xf numFmtId="1" fontId="5" fillId="0" borderId="283" xfId="0" quotePrefix="1" applyNumberFormat="1" applyFont="1" applyBorder="1" applyAlignment="1">
      <alignment horizontal="center" vertical="center" wrapText="1"/>
    </xf>
    <xf numFmtId="1" fontId="5" fillId="2" borderId="281" xfId="0" applyNumberFormat="1" applyFont="1" applyFill="1" applyBorder="1" applyAlignment="1">
      <alignment horizontal="center"/>
    </xf>
    <xf numFmtId="1" fontId="5" fillId="0" borderId="294" xfId="0" applyNumberFormat="1" applyFont="1" applyBorder="1" applyAlignment="1">
      <alignment horizontal="center" vertical="center"/>
    </xf>
    <xf numFmtId="1" fontId="5" fillId="3" borderId="286" xfId="0" applyNumberFormat="1" applyFont="1" applyFill="1" applyBorder="1" applyAlignment="1">
      <alignment horizontal="center" vertical="center" wrapText="1"/>
    </xf>
    <xf numFmtId="1" fontId="5" fillId="0" borderId="287" xfId="0" applyNumberFormat="1" applyFont="1" applyBorder="1" applyAlignment="1">
      <alignment horizontal="center" vertical="center" wrapText="1"/>
    </xf>
    <xf numFmtId="1" fontId="5" fillId="2" borderId="280" xfId="0" applyNumberFormat="1" applyFont="1" applyFill="1" applyBorder="1" applyAlignment="1">
      <alignment horizontal="center"/>
    </xf>
    <xf numFmtId="1" fontId="5" fillId="2" borderId="284" xfId="0" applyNumberFormat="1" applyFont="1" applyFill="1" applyBorder="1" applyAlignment="1">
      <alignment horizontal="center"/>
    </xf>
    <xf numFmtId="1" fontId="5" fillId="0" borderId="166" xfId="0" applyNumberFormat="1" applyFont="1" applyBorder="1" applyAlignment="1">
      <alignment horizontal="left" vertical="center" wrapText="1"/>
    </xf>
    <xf numFmtId="1" fontId="5" fillId="0" borderId="304" xfId="0" applyNumberFormat="1" applyFont="1" applyBorder="1" applyAlignment="1">
      <alignment horizontal="center" vertical="center" wrapText="1"/>
    </xf>
    <xf numFmtId="1" fontId="5" fillId="0" borderId="304" xfId="0" applyNumberFormat="1" applyFont="1" applyBorder="1" applyAlignment="1">
      <alignment horizontal="left" vertical="center" wrapText="1"/>
    </xf>
    <xf numFmtId="1" fontId="5" fillId="0" borderId="306" xfId="0" applyNumberFormat="1" applyFont="1" applyBorder="1" applyAlignment="1">
      <alignment horizontal="center" vertical="center"/>
    </xf>
    <xf numFmtId="1" fontId="5" fillId="0" borderId="307" xfId="0" applyNumberFormat="1" applyFont="1" applyBorder="1" applyAlignment="1">
      <alignment horizontal="center" vertical="center"/>
    </xf>
    <xf numFmtId="1" fontId="5" fillId="2" borderId="306" xfId="0" applyNumberFormat="1" applyFont="1" applyFill="1" applyBorder="1" applyAlignment="1">
      <alignment horizontal="center"/>
    </xf>
    <xf numFmtId="1" fontId="5" fillId="2" borderId="308" xfId="0" applyNumberFormat="1" applyFont="1" applyFill="1" applyBorder="1" applyAlignment="1">
      <alignment horizontal="center"/>
    </xf>
    <xf numFmtId="1" fontId="5" fillId="0" borderId="304" xfId="0" applyNumberFormat="1" applyFont="1" applyBorder="1" applyAlignment="1">
      <alignment horizontal="center" vertical="center"/>
    </xf>
    <xf numFmtId="1" fontId="5" fillId="0" borderId="305" xfId="0" applyNumberFormat="1" applyFont="1" applyBorder="1" applyAlignment="1">
      <alignment horizontal="center" vertical="center"/>
    </xf>
    <xf numFmtId="1" fontId="5" fillId="0" borderId="306" xfId="0" applyNumberFormat="1" applyFont="1" applyBorder="1" applyAlignment="1">
      <alignment horizontal="center" wrapText="1"/>
    </xf>
    <xf numFmtId="1" fontId="5" fillId="0" borderId="308" xfId="0" applyNumberFormat="1" applyFont="1" applyBorder="1" applyAlignment="1">
      <alignment horizontal="center" wrapText="1"/>
    </xf>
    <xf numFmtId="1" fontId="5" fillId="0" borderId="307" xfId="0" applyNumberFormat="1" applyFont="1" applyBorder="1" applyAlignment="1">
      <alignment horizontal="center" vertical="center" wrapText="1"/>
    </xf>
    <xf numFmtId="1" fontId="5" fillId="0" borderId="306" xfId="0" applyNumberFormat="1" applyFont="1" applyBorder="1" applyAlignment="1">
      <alignment horizontal="center" vertical="center" wrapText="1"/>
    </xf>
    <xf numFmtId="1" fontId="5" fillId="0" borderId="308" xfId="0" applyNumberFormat="1" applyFont="1" applyBorder="1" applyAlignment="1">
      <alignment horizontal="center" vertical="center"/>
    </xf>
    <xf numFmtId="1" fontId="5" fillId="2" borderId="306" xfId="0" applyNumberFormat="1" applyFont="1" applyFill="1" applyBorder="1" applyAlignment="1">
      <alignment horizontal="center" vertical="center"/>
    </xf>
    <xf numFmtId="1" fontId="5" fillId="2" borderId="308" xfId="0" applyNumberFormat="1" applyFont="1" applyFill="1" applyBorder="1" applyAlignment="1">
      <alignment horizontal="center" vertical="center"/>
    </xf>
    <xf numFmtId="1" fontId="5" fillId="0" borderId="308" xfId="0" applyNumberFormat="1" applyFont="1" applyBorder="1" applyAlignment="1">
      <alignment horizontal="center" vertical="center" wrapText="1"/>
    </xf>
    <xf numFmtId="1" fontId="5" fillId="0" borderId="305" xfId="0" applyNumberFormat="1" applyFont="1" applyBorder="1" applyAlignment="1">
      <alignment horizontal="center" vertical="center" wrapText="1"/>
    </xf>
    <xf numFmtId="1" fontId="5" fillId="2" borderId="304" xfId="0" applyNumberFormat="1" applyFont="1" applyFill="1" applyBorder="1" applyAlignment="1">
      <alignment horizontal="center" vertical="center"/>
    </xf>
    <xf numFmtId="1" fontId="1" fillId="2" borderId="304" xfId="0" applyNumberFormat="1" applyFont="1" applyFill="1" applyBorder="1" applyAlignment="1">
      <alignment horizontal="center" vertical="center"/>
    </xf>
    <xf numFmtId="1" fontId="1" fillId="2" borderId="305" xfId="0" applyNumberFormat="1" applyFont="1" applyFill="1" applyBorder="1" applyAlignment="1">
      <alignment horizontal="center" vertical="center"/>
    </xf>
    <xf numFmtId="1" fontId="5" fillId="0" borderId="306" xfId="0" applyNumberFormat="1" applyFont="1" applyBorder="1" applyAlignment="1">
      <alignment horizontal="left" vertical="center" wrapText="1"/>
    </xf>
    <xf numFmtId="1" fontId="5" fillId="0" borderId="307" xfId="0" applyNumberFormat="1" applyFont="1" applyBorder="1" applyAlignment="1">
      <alignment horizontal="left" vertical="center" wrapText="1"/>
    </xf>
    <xf numFmtId="1" fontId="5" fillId="0" borderId="306" xfId="0" quotePrefix="1" applyNumberFormat="1" applyFont="1" applyBorder="1" applyAlignment="1">
      <alignment horizontal="center" vertical="center" wrapText="1"/>
    </xf>
    <xf numFmtId="1" fontId="5" fillId="2" borderId="304" xfId="0" applyNumberFormat="1" applyFont="1" applyFill="1" applyBorder="1" applyAlignment="1">
      <alignment horizontal="center"/>
    </xf>
    <xf numFmtId="1" fontId="5" fillId="2" borderId="307" xfId="0" applyNumberFormat="1" applyFont="1" applyFill="1" applyBorder="1" applyAlignment="1">
      <alignment horizontal="center"/>
    </xf>
    <xf numFmtId="1" fontId="5" fillId="0" borderId="318" xfId="0" applyNumberFormat="1" applyFont="1" applyBorder="1" applyAlignment="1">
      <alignment horizontal="center" vertical="center" wrapText="1"/>
    </xf>
    <xf numFmtId="1" fontId="5" fillId="0" borderId="318" xfId="0" applyNumberFormat="1" applyFont="1" applyBorder="1" applyAlignment="1">
      <alignment horizontal="left" vertical="center" wrapText="1"/>
    </xf>
    <xf numFmtId="1" fontId="5" fillId="0" borderId="318" xfId="0" applyNumberFormat="1" applyFont="1" applyBorder="1" applyAlignment="1">
      <alignment horizontal="center" vertical="center"/>
    </xf>
    <xf numFmtId="1" fontId="5" fillId="0" borderId="319" xfId="0" applyNumberFormat="1" applyFont="1" applyBorder="1" applyAlignment="1">
      <alignment horizontal="center" vertical="center"/>
    </xf>
    <xf numFmtId="1" fontId="5" fillId="0" borderId="320" xfId="0" applyNumberFormat="1" applyFont="1" applyBorder="1" applyAlignment="1">
      <alignment horizontal="center" vertical="center" wrapText="1"/>
    </xf>
    <xf numFmtId="1" fontId="5" fillId="0" borderId="319" xfId="0" applyNumberFormat="1" applyFont="1" applyBorder="1" applyAlignment="1">
      <alignment horizontal="center" vertical="center" wrapText="1"/>
    </xf>
    <xf numFmtId="1" fontId="5" fillId="2" borderId="318" xfId="0" applyNumberFormat="1" applyFont="1" applyFill="1" applyBorder="1" applyAlignment="1">
      <alignment horizontal="center" vertical="center"/>
    </xf>
    <xf numFmtId="1" fontId="1" fillId="2" borderId="318" xfId="0" applyNumberFormat="1" applyFont="1" applyFill="1" applyBorder="1" applyAlignment="1">
      <alignment horizontal="center" vertical="center"/>
    </xf>
    <xf numFmtId="1" fontId="1" fillId="2" borderId="319" xfId="0" applyNumberFormat="1" applyFont="1" applyFill="1" applyBorder="1" applyAlignment="1">
      <alignment horizontal="center" vertical="center"/>
    </xf>
    <xf numFmtId="1" fontId="5" fillId="2" borderId="318" xfId="0" applyNumberFormat="1" applyFont="1" applyFill="1" applyBorder="1" applyAlignment="1">
      <alignment horizontal="center"/>
    </xf>
    <xf numFmtId="1" fontId="5" fillId="0" borderId="327" xfId="0" applyNumberFormat="1" applyFont="1" applyBorder="1" applyAlignment="1">
      <alignment horizontal="center" vertical="center"/>
    </xf>
    <xf numFmtId="1" fontId="5" fillId="3" borderId="320" xfId="0" applyNumberFormat="1" applyFont="1" applyFill="1" applyBorder="1" applyAlignment="1">
      <alignment horizontal="center" vertical="center" wrapText="1"/>
    </xf>
    <xf numFmtId="1" fontId="5" fillId="0" borderId="321" xfId="0" applyNumberFormat="1" applyFont="1" applyBorder="1" applyAlignment="1">
      <alignment horizontal="center" vertical="center" wrapText="1"/>
    </xf>
    <xf numFmtId="1" fontId="5" fillId="0" borderId="207" xfId="0" applyNumberFormat="1" applyFont="1" applyBorder="1" applyAlignment="1">
      <alignment horizontal="center" vertical="center"/>
    </xf>
    <xf numFmtId="1" fontId="5" fillId="0" borderId="208" xfId="0" applyNumberFormat="1" applyFont="1" applyBorder="1" applyAlignment="1">
      <alignment horizontal="center" vertical="center" wrapText="1"/>
    </xf>
    <xf numFmtId="1" fontId="5" fillId="0" borderId="215" xfId="0" applyNumberFormat="1" applyFont="1" applyBorder="1" applyAlignment="1">
      <alignment horizontal="center" vertical="center" wrapText="1"/>
    </xf>
    <xf numFmtId="1" fontId="5" fillId="0" borderId="179" xfId="0" applyNumberFormat="1" applyFont="1" applyBorder="1" applyAlignment="1">
      <alignment horizontal="center" vertical="center" wrapText="1"/>
    </xf>
    <xf numFmtId="1" fontId="5" fillId="0" borderId="180" xfId="0" applyNumberFormat="1" applyFont="1" applyBorder="1" applyAlignment="1">
      <alignment horizontal="center" vertical="center" wrapText="1"/>
    </xf>
    <xf numFmtId="1" fontId="5" fillId="0" borderId="215" xfId="0" applyNumberFormat="1" applyFont="1" applyBorder="1" applyAlignment="1">
      <alignment horizontal="center" vertical="center"/>
    </xf>
    <xf numFmtId="1" fontId="5" fillId="0" borderId="179" xfId="0" applyNumberFormat="1" applyFont="1" applyBorder="1" applyAlignment="1">
      <alignment horizontal="center" vertical="center"/>
    </xf>
    <xf numFmtId="1" fontId="5" fillId="0" borderId="180" xfId="0" applyNumberFormat="1" applyFont="1" applyBorder="1" applyAlignment="1">
      <alignment horizontal="center" vertical="center"/>
    </xf>
    <xf numFmtId="1" fontId="5" fillId="0" borderId="181" xfId="0" applyNumberFormat="1" applyFont="1" applyBorder="1" applyAlignment="1">
      <alignment horizontal="center" vertical="center"/>
    </xf>
    <xf numFmtId="1" fontId="5" fillId="0" borderId="181" xfId="0" applyNumberFormat="1" applyFont="1" applyBorder="1" applyAlignment="1">
      <alignment horizontal="center" vertical="center" wrapText="1"/>
    </xf>
    <xf numFmtId="1" fontId="5" fillId="0" borderId="208" xfId="0" applyNumberFormat="1" applyFont="1" applyBorder="1" applyAlignment="1">
      <alignment horizontal="center" vertical="center"/>
    </xf>
    <xf numFmtId="1" fontId="5" fillId="2" borderId="208" xfId="0" applyNumberFormat="1" applyFont="1" applyFill="1" applyBorder="1" applyAlignment="1">
      <alignment horizontal="center" vertical="center"/>
    </xf>
    <xf numFmtId="1" fontId="1" fillId="2" borderId="215" xfId="0" applyNumberFormat="1" applyFont="1" applyFill="1" applyBorder="1" applyAlignment="1">
      <alignment horizontal="center" vertical="center"/>
    </xf>
    <xf numFmtId="1" fontId="5" fillId="0" borderId="179" xfId="0" applyNumberFormat="1" applyFont="1" applyBorder="1" applyAlignment="1">
      <alignment horizontal="left" vertical="center" wrapText="1"/>
    </xf>
    <xf numFmtId="1" fontId="5" fillId="0" borderId="180" xfId="0" applyNumberFormat="1" applyFont="1" applyBorder="1" applyAlignment="1">
      <alignment horizontal="left" vertical="center" wrapText="1"/>
    </xf>
    <xf numFmtId="1" fontId="5" fillId="0" borderId="208" xfId="0" applyNumberFormat="1" applyFont="1" applyBorder="1" applyAlignment="1">
      <alignment horizontal="left" vertical="center" wrapText="1"/>
    </xf>
    <xf numFmtId="1" fontId="5" fillId="0" borderId="206" xfId="0" applyNumberFormat="1" applyFont="1" applyBorder="1" applyAlignment="1">
      <alignment horizontal="left" vertical="center" wrapText="1"/>
    </xf>
    <xf numFmtId="1" fontId="5" fillId="0" borderId="179" xfId="0" quotePrefix="1" applyNumberFormat="1" applyFont="1" applyBorder="1" applyAlignment="1">
      <alignment horizontal="center" vertical="center" wrapText="1"/>
    </xf>
    <xf numFmtId="1" fontId="5" fillId="0" borderId="208" xfId="0" applyNumberFormat="1" applyFont="1" applyBorder="1" applyAlignment="1">
      <alignment horizontal="left" vertical="center"/>
    </xf>
    <xf numFmtId="1" fontId="5" fillId="3" borderId="223" xfId="0" applyNumberFormat="1" applyFont="1" applyFill="1" applyBorder="1" applyAlignment="1">
      <alignment horizontal="center" vertical="center"/>
    </xf>
    <xf numFmtId="1" fontId="5" fillId="0" borderId="221" xfId="0" applyNumberFormat="1" applyFont="1" applyBorder="1" applyAlignment="1">
      <alignment horizontal="center" vertical="center"/>
    </xf>
    <xf numFmtId="1" fontId="5" fillId="3" borderId="217" xfId="0" applyNumberFormat="1" applyFont="1" applyFill="1" applyBorder="1" applyAlignment="1">
      <alignment horizontal="center" vertical="center" wrapText="1"/>
    </xf>
    <xf numFmtId="1" fontId="5" fillId="0" borderId="216" xfId="0" applyNumberFormat="1" applyFont="1" applyBorder="1" applyAlignment="1">
      <alignment horizontal="center" vertical="center" wrapText="1"/>
    </xf>
    <xf numFmtId="1" fontId="5" fillId="0" borderId="223" xfId="0" applyNumberFormat="1" applyFont="1" applyBorder="1" applyAlignment="1">
      <alignment horizontal="center" vertical="center" wrapText="1"/>
    </xf>
    <xf numFmtId="1" fontId="5" fillId="0" borderId="223" xfId="0" applyNumberFormat="1" applyFont="1" applyBorder="1" applyAlignment="1">
      <alignment horizontal="left" vertical="center" wrapText="1"/>
    </xf>
    <xf numFmtId="1" fontId="5" fillId="0" borderId="217" xfId="0" applyNumberFormat="1" applyFont="1" applyBorder="1" applyAlignment="1">
      <alignment horizontal="center" vertical="center" wrapText="1"/>
    </xf>
    <xf numFmtId="1" fontId="5" fillId="2" borderId="223" xfId="0" applyNumberFormat="1" applyFont="1" applyFill="1" applyBorder="1" applyAlignment="1">
      <alignment horizontal="center" vertical="center" wrapText="1"/>
    </xf>
    <xf numFmtId="1" fontId="5" fillId="2" borderId="179" xfId="0" applyNumberFormat="1" applyFont="1" applyFill="1" applyBorder="1" applyAlignment="1">
      <alignment horizontal="center"/>
    </xf>
    <xf numFmtId="1" fontId="5" fillId="2" borderId="180" xfId="0" applyNumberFormat="1" applyFont="1" applyFill="1" applyBorder="1" applyAlignment="1">
      <alignment horizontal="center"/>
    </xf>
    <xf numFmtId="1" fontId="5" fillId="2" borderId="181" xfId="0" applyNumberFormat="1" applyFont="1" applyFill="1" applyBorder="1" applyAlignment="1">
      <alignment horizontal="center"/>
    </xf>
    <xf numFmtId="1" fontId="5" fillId="0" borderId="240" xfId="0" applyNumberFormat="1" applyFont="1" applyBorder="1" applyAlignment="1">
      <alignment horizontal="center" vertical="center"/>
    </xf>
    <xf numFmtId="1" fontId="5" fillId="0" borderId="179" xfId="0" applyNumberFormat="1" applyFont="1" applyBorder="1" applyAlignment="1">
      <alignment horizontal="center" wrapText="1"/>
    </xf>
    <xf numFmtId="1" fontId="5" fillId="0" borderId="181" xfId="0" applyNumberFormat="1" applyFont="1" applyBorder="1" applyAlignment="1">
      <alignment horizontal="center" wrapText="1"/>
    </xf>
    <xf numFmtId="1" fontId="5" fillId="2" borderId="179" xfId="0" applyNumberFormat="1" applyFont="1" applyFill="1" applyBorder="1" applyAlignment="1">
      <alignment horizontal="center" vertical="center"/>
    </xf>
    <xf numFmtId="1" fontId="5" fillId="2" borderId="181" xfId="0" applyNumberFormat="1" applyFont="1" applyFill="1" applyBorder="1" applyAlignment="1">
      <alignment horizontal="center" vertical="center"/>
    </xf>
    <xf numFmtId="1" fontId="5" fillId="0" borderId="178" xfId="0" applyNumberFormat="1" applyFont="1" applyBorder="1" applyAlignment="1">
      <alignment horizontal="left" vertical="center" wrapText="1"/>
    </xf>
    <xf numFmtId="1" fontId="5" fillId="0" borderId="145" xfId="0" applyNumberFormat="1" applyFont="1" applyBorder="1" applyAlignment="1">
      <alignment horizontal="center" vertical="center"/>
    </xf>
    <xf numFmtId="1" fontId="5" fillId="0" borderId="178" xfId="0" applyNumberFormat="1" applyFont="1" applyBorder="1" applyAlignment="1">
      <alignment horizontal="center" vertical="center"/>
    </xf>
    <xf numFmtId="1" fontId="5" fillId="0" borderId="145" xfId="0" applyNumberFormat="1" applyFont="1" applyBorder="1" applyAlignment="1">
      <alignment horizontal="center" wrapText="1"/>
    </xf>
    <xf numFmtId="1" fontId="5" fillId="2" borderId="145" xfId="0" applyNumberFormat="1" applyFont="1" applyFill="1" applyBorder="1" applyAlignment="1">
      <alignment horizontal="center" vertical="center"/>
    </xf>
    <xf numFmtId="1" fontId="5" fillId="0" borderId="328" xfId="0" applyNumberFormat="1" applyFont="1" applyBorder="1" applyAlignment="1">
      <alignment horizontal="center" vertical="center" wrapText="1"/>
    </xf>
    <xf numFmtId="1" fontId="5" fillId="0" borderId="329" xfId="0" applyNumberFormat="1" applyFont="1" applyBorder="1" applyAlignment="1">
      <alignment horizontal="center" vertical="center" wrapText="1"/>
    </xf>
    <xf numFmtId="1" fontId="5" fillId="0" borderId="329" xfId="0" applyNumberFormat="1" applyFont="1" applyBorder="1" applyAlignment="1">
      <alignment horizontal="center" vertical="center"/>
    </xf>
    <xf numFmtId="1" fontId="5" fillId="0" borderId="328" xfId="0" applyNumberFormat="1" applyFont="1" applyBorder="1" applyAlignment="1">
      <alignment horizontal="center" vertical="center"/>
    </xf>
    <xf numFmtId="1" fontId="5" fillId="0" borderId="330" xfId="0" applyNumberFormat="1" applyFont="1" applyBorder="1" applyAlignment="1">
      <alignment horizontal="center" vertical="center"/>
    </xf>
    <xf numFmtId="1" fontId="5" fillId="0" borderId="330" xfId="0" applyNumberFormat="1" applyFont="1" applyBorder="1" applyAlignment="1">
      <alignment horizontal="center" vertical="center" wrapText="1"/>
    </xf>
    <xf numFmtId="1" fontId="5" fillId="0" borderId="264" xfId="0" applyNumberFormat="1" applyFont="1" applyBorder="1" applyAlignment="1">
      <alignment horizontal="center" vertical="center" wrapText="1"/>
    </xf>
    <xf numFmtId="1" fontId="1" fillId="2" borderId="264" xfId="0" applyNumberFormat="1" applyFont="1" applyFill="1" applyBorder="1" applyAlignment="1">
      <alignment horizontal="center" vertical="center"/>
    </xf>
    <xf numFmtId="1" fontId="5" fillId="0" borderId="329" xfId="0" applyNumberFormat="1" applyFont="1" applyBorder="1" applyAlignment="1">
      <alignment horizontal="left" vertical="center" wrapText="1"/>
    </xf>
    <xf numFmtId="1" fontId="5" fillId="0" borderId="328" xfId="0" applyNumberFormat="1" applyFont="1" applyBorder="1" applyAlignment="1">
      <alignment horizontal="left" vertical="center" wrapText="1"/>
    </xf>
    <xf numFmtId="1" fontId="5" fillId="0" borderId="329" xfId="0" quotePrefix="1" applyNumberFormat="1" applyFont="1" applyBorder="1" applyAlignment="1">
      <alignment horizontal="center" vertical="center" wrapText="1"/>
    </xf>
    <xf numFmtId="1" fontId="5" fillId="2" borderId="329" xfId="0" applyNumberFormat="1" applyFont="1" applyFill="1" applyBorder="1" applyAlignment="1">
      <alignment horizontal="center"/>
    </xf>
    <xf numFmtId="1" fontId="5" fillId="2" borderId="328" xfId="0" applyNumberFormat="1" applyFont="1" applyFill="1" applyBorder="1" applyAlignment="1">
      <alignment horizontal="center"/>
    </xf>
    <xf numFmtId="1" fontId="5" fillId="0" borderId="339" xfId="0" applyNumberFormat="1" applyFont="1" applyBorder="1" applyAlignment="1">
      <alignment horizontal="center" vertical="center"/>
    </xf>
    <xf numFmtId="1" fontId="5" fillId="0" borderId="338" xfId="0" applyNumberFormat="1" applyFont="1" applyBorder="1" applyAlignment="1">
      <alignment horizontal="center" vertical="center" wrapText="1"/>
    </xf>
    <xf numFmtId="1" fontId="5" fillId="0" borderId="334" xfId="0" applyNumberFormat="1" applyFont="1" applyBorder="1" applyAlignment="1">
      <alignment horizontal="center" vertical="center" wrapText="1"/>
    </xf>
    <xf numFmtId="1" fontId="5" fillId="0" borderId="335" xfId="0" applyNumberFormat="1" applyFont="1" applyBorder="1" applyAlignment="1">
      <alignment horizontal="center" vertical="center" wrapText="1"/>
    </xf>
    <xf numFmtId="1" fontId="5" fillId="0" borderId="336" xfId="0" applyNumberFormat="1" applyFont="1" applyBorder="1" applyAlignment="1">
      <alignment horizontal="center" vertical="center" wrapText="1"/>
    </xf>
    <xf numFmtId="1" fontId="5" fillId="0" borderId="337" xfId="0" applyNumberFormat="1" applyFont="1" applyBorder="1" applyAlignment="1">
      <alignment horizontal="center" vertical="center" wrapText="1"/>
    </xf>
    <xf numFmtId="1" fontId="5" fillId="0" borderId="335" xfId="0" applyNumberFormat="1" applyFont="1" applyBorder="1" applyAlignment="1">
      <alignment horizontal="center" vertical="center"/>
    </xf>
    <xf numFmtId="1" fontId="5" fillId="0" borderId="343" xfId="0" applyNumberFormat="1" applyFont="1" applyBorder="1" applyAlignment="1">
      <alignment horizontal="center" vertical="center" wrapText="1"/>
    </xf>
    <xf numFmtId="1" fontId="5" fillId="0" borderId="343" xfId="0" applyNumberFormat="1" applyFont="1" applyBorder="1" applyAlignment="1">
      <alignment horizontal="center" vertical="center"/>
    </xf>
    <xf numFmtId="1" fontId="5" fillId="0" borderId="337" xfId="0" applyNumberFormat="1" applyFont="1" applyBorder="1" applyAlignment="1">
      <alignment horizontal="center" vertical="center"/>
    </xf>
    <xf numFmtId="1" fontId="5" fillId="0" borderId="344" xfId="0" applyNumberFormat="1" applyFont="1" applyBorder="1" applyAlignment="1">
      <alignment horizontal="center" vertical="center"/>
    </xf>
    <xf numFmtId="1" fontId="5" fillId="0" borderId="344" xfId="0" applyNumberFormat="1" applyFont="1" applyBorder="1" applyAlignment="1">
      <alignment horizontal="center" vertical="center" wrapText="1"/>
    </xf>
    <xf numFmtId="1" fontId="5" fillId="0" borderId="338" xfId="0" applyNumberFormat="1" applyFont="1" applyBorder="1" applyAlignment="1">
      <alignment horizontal="center" vertical="center"/>
    </xf>
    <xf numFmtId="1" fontId="5" fillId="2" borderId="338" xfId="0" applyNumberFormat="1" applyFont="1" applyFill="1" applyBorder="1" applyAlignment="1">
      <alignment horizontal="center" vertical="center"/>
    </xf>
    <xf numFmtId="1" fontId="1" fillId="2" borderId="335" xfId="0" applyNumberFormat="1" applyFont="1" applyFill="1" applyBorder="1" applyAlignment="1">
      <alignment horizontal="center" vertical="center"/>
    </xf>
    <xf numFmtId="1" fontId="5" fillId="0" borderId="343" xfId="0" applyNumberFormat="1" applyFont="1" applyBorder="1" applyAlignment="1">
      <alignment horizontal="left" vertical="center" wrapText="1"/>
    </xf>
    <xf numFmtId="1" fontId="5" fillId="0" borderId="337" xfId="0" applyNumberFormat="1" applyFont="1" applyBorder="1" applyAlignment="1">
      <alignment horizontal="left" vertical="center" wrapText="1"/>
    </xf>
    <xf numFmtId="1" fontId="5" fillId="0" borderId="338" xfId="0" applyNumberFormat="1" applyFont="1" applyBorder="1" applyAlignment="1">
      <alignment horizontal="left" vertical="center" wrapText="1"/>
    </xf>
    <xf numFmtId="1" fontId="5" fillId="0" borderId="341" xfId="0" applyNumberFormat="1" applyFont="1" applyBorder="1" applyAlignment="1">
      <alignment horizontal="left" vertical="center" wrapText="1"/>
    </xf>
    <xf numFmtId="1" fontId="5" fillId="0" borderId="343" xfId="0" quotePrefix="1" applyNumberFormat="1" applyFont="1" applyBorder="1" applyAlignment="1">
      <alignment horizontal="center" vertical="center" wrapText="1"/>
    </xf>
    <xf numFmtId="1" fontId="5" fillId="0" borderId="338" xfId="0" applyNumberFormat="1" applyFont="1" applyBorder="1" applyAlignment="1">
      <alignment horizontal="left" vertical="center"/>
    </xf>
    <xf numFmtId="1" fontId="5" fillId="3" borderId="339" xfId="0" applyNumberFormat="1" applyFont="1" applyFill="1" applyBorder="1" applyAlignment="1">
      <alignment horizontal="center" vertical="center"/>
    </xf>
    <xf numFmtId="1" fontId="5" fillId="3" borderId="345" xfId="0" applyNumberFormat="1" applyFont="1" applyFill="1" applyBorder="1" applyAlignment="1">
      <alignment horizontal="center" vertical="center" wrapText="1"/>
    </xf>
    <xf numFmtId="1" fontId="5" fillId="0" borderId="346" xfId="0" applyNumberFormat="1" applyFont="1" applyBorder="1" applyAlignment="1">
      <alignment horizontal="center" vertical="center" wrapText="1"/>
    </xf>
    <xf numFmtId="1" fontId="5" fillId="0" borderId="339" xfId="0" applyNumberFormat="1" applyFont="1" applyBorder="1" applyAlignment="1">
      <alignment horizontal="center" vertical="center" wrapText="1"/>
    </xf>
    <xf numFmtId="1" fontId="5" fillId="0" borderId="339" xfId="0" applyNumberFormat="1" applyFont="1" applyBorder="1" applyAlignment="1">
      <alignment horizontal="left" vertical="center" wrapText="1"/>
    </xf>
    <xf numFmtId="1" fontId="5" fillId="0" borderId="345" xfId="0" applyNumberFormat="1" applyFont="1" applyBorder="1" applyAlignment="1">
      <alignment horizontal="center" vertical="center" wrapText="1"/>
    </xf>
    <xf numFmtId="1" fontId="5" fillId="2" borderId="339" xfId="0" applyNumberFormat="1" applyFont="1" applyFill="1" applyBorder="1" applyAlignment="1">
      <alignment horizontal="center" vertical="center" wrapText="1"/>
    </xf>
    <xf numFmtId="1" fontId="5" fillId="2" borderId="343" xfId="0" applyNumberFormat="1" applyFont="1" applyFill="1" applyBorder="1" applyAlignment="1">
      <alignment horizontal="center"/>
    </xf>
    <xf numFmtId="1" fontId="5" fillId="2" borderId="337" xfId="0" applyNumberFormat="1" applyFont="1" applyFill="1" applyBorder="1" applyAlignment="1">
      <alignment horizontal="center"/>
    </xf>
    <xf numFmtId="1" fontId="5" fillId="0" borderId="358" xfId="0" applyNumberFormat="1" applyFont="1" applyBorder="1" applyAlignment="1">
      <alignment horizontal="center" vertical="center" wrapText="1"/>
    </xf>
    <xf numFmtId="1" fontId="5" fillId="0" borderId="358" xfId="0" applyNumberFormat="1" applyFont="1" applyBorder="1" applyAlignment="1">
      <alignment horizontal="left" vertical="center" wrapText="1"/>
    </xf>
    <xf numFmtId="1" fontId="5" fillId="2" borderId="344" xfId="0" applyNumberFormat="1" applyFont="1" applyFill="1" applyBorder="1" applyAlignment="1">
      <alignment horizontal="center"/>
    </xf>
    <xf numFmtId="1" fontId="5" fillId="0" borderId="358" xfId="0" applyNumberFormat="1" applyFont="1" applyBorder="1" applyAlignment="1">
      <alignment horizontal="center" vertical="center"/>
    </xf>
    <xf numFmtId="1" fontId="5" fillId="0" borderId="359" xfId="0" applyNumberFormat="1" applyFont="1" applyBorder="1" applyAlignment="1">
      <alignment horizontal="center" vertical="center"/>
    </xf>
    <xf numFmtId="1" fontId="5" fillId="0" borderId="343" xfId="0" applyNumberFormat="1" applyFont="1" applyBorder="1" applyAlignment="1">
      <alignment horizontal="center" wrapText="1"/>
    </xf>
    <xf numFmtId="1" fontId="5" fillId="0" borderId="344" xfId="0" applyNumberFormat="1" applyFont="1" applyBorder="1" applyAlignment="1">
      <alignment horizontal="center" wrapText="1"/>
    </xf>
    <xf numFmtId="1" fontId="5" fillId="0" borderId="360" xfId="0" applyNumberFormat="1" applyFont="1" applyBorder="1" applyAlignment="1">
      <alignment horizontal="center" vertical="center" wrapText="1"/>
    </xf>
    <xf numFmtId="1" fontId="5" fillId="2" borderId="343" xfId="0" applyNumberFormat="1" applyFont="1" applyFill="1" applyBorder="1" applyAlignment="1">
      <alignment horizontal="center" vertical="center"/>
    </xf>
    <xf numFmtId="1" fontId="5" fillId="2" borderId="344" xfId="0" applyNumberFormat="1" applyFont="1" applyFill="1" applyBorder="1" applyAlignment="1">
      <alignment horizontal="center" vertical="center"/>
    </xf>
    <xf numFmtId="1" fontId="5" fillId="0" borderId="359" xfId="0" applyNumberFormat="1" applyFont="1" applyBorder="1" applyAlignment="1">
      <alignment horizontal="center" vertical="center" wrapText="1"/>
    </xf>
    <xf numFmtId="1" fontId="5" fillId="0" borderId="183" xfId="0" applyNumberFormat="1" applyFont="1" applyBorder="1" applyAlignment="1">
      <alignment horizontal="center" vertical="center" wrapText="1"/>
    </xf>
    <xf numFmtId="1" fontId="5" fillId="0" borderId="366" xfId="0" applyNumberFormat="1" applyFont="1" applyBorder="1" applyAlignment="1">
      <alignment horizontal="center" vertical="center" wrapText="1"/>
    </xf>
    <xf numFmtId="1" fontId="5" fillId="0" borderId="368" xfId="0" applyNumberFormat="1" applyFont="1" applyBorder="1" applyAlignment="1">
      <alignment horizontal="center" vertical="center" wrapText="1"/>
    </xf>
    <xf numFmtId="1" fontId="5" fillId="0" borderId="368" xfId="0" applyNumberFormat="1" applyFont="1" applyBorder="1" applyAlignment="1">
      <alignment horizontal="center" vertical="center"/>
    </xf>
    <xf numFmtId="1" fontId="5" fillId="0" borderId="366" xfId="0" applyNumberFormat="1" applyFont="1" applyBorder="1" applyAlignment="1">
      <alignment horizontal="center" vertical="center"/>
    </xf>
    <xf numFmtId="1" fontId="5" fillId="0" borderId="367" xfId="0" applyNumberFormat="1" applyFont="1" applyBorder="1" applyAlignment="1">
      <alignment horizontal="center" vertical="center"/>
    </xf>
    <xf numFmtId="1" fontId="5" fillId="0" borderId="367" xfId="0" applyNumberFormat="1" applyFont="1" applyBorder="1" applyAlignment="1">
      <alignment horizontal="center" vertical="center" wrapText="1"/>
    </xf>
    <xf numFmtId="1" fontId="1" fillId="2" borderId="359" xfId="0" applyNumberFormat="1" applyFont="1" applyFill="1" applyBorder="1" applyAlignment="1">
      <alignment horizontal="center" vertical="center"/>
    </xf>
    <xf numFmtId="1" fontId="5" fillId="0" borderId="368" xfId="0" applyNumberFormat="1" applyFont="1" applyBorder="1" applyAlignment="1">
      <alignment horizontal="left" vertical="center" wrapText="1"/>
    </xf>
    <xf numFmtId="1" fontId="5" fillId="0" borderId="366" xfId="0" applyNumberFormat="1" applyFont="1" applyBorder="1" applyAlignment="1">
      <alignment horizontal="left" vertical="center" wrapText="1"/>
    </xf>
    <xf numFmtId="1" fontId="5" fillId="0" borderId="368" xfId="0" quotePrefix="1" applyNumberFormat="1" applyFont="1" applyBorder="1" applyAlignment="1">
      <alignment horizontal="center" vertical="center" wrapText="1"/>
    </xf>
    <xf numFmtId="1" fontId="5" fillId="3" borderId="360" xfId="0" applyNumberFormat="1" applyFont="1" applyFill="1" applyBorder="1" applyAlignment="1">
      <alignment horizontal="center" vertical="center" wrapText="1"/>
    </xf>
    <xf numFmtId="1" fontId="5" fillId="0" borderId="361" xfId="0" applyNumberFormat="1" applyFont="1" applyBorder="1" applyAlignment="1">
      <alignment horizontal="center" vertical="center" wrapText="1"/>
    </xf>
    <xf numFmtId="1" fontId="5" fillId="2" borderId="368" xfId="0" applyNumberFormat="1" applyFont="1" applyFill="1" applyBorder="1" applyAlignment="1">
      <alignment horizontal="center"/>
    </xf>
    <xf numFmtId="1" fontId="5" fillId="2" borderId="366" xfId="0" applyNumberFormat="1" applyFont="1" applyFill="1" applyBorder="1" applyAlignment="1">
      <alignment horizontal="center"/>
    </xf>
    <xf numFmtId="1" fontId="5" fillId="0" borderId="6" xfId="0" applyNumberFormat="1" applyFont="1" applyBorder="1" applyAlignment="1">
      <alignment horizontal="left" vertical="center" wrapText="1"/>
    </xf>
    <xf numFmtId="1" fontId="5" fillId="2" borderId="48" xfId="0" applyNumberFormat="1" applyFont="1" applyFill="1" applyBorder="1" applyAlignment="1">
      <alignment horizontal="center"/>
    </xf>
    <xf numFmtId="1" fontId="5" fillId="0" borderId="8" xfId="0" applyNumberFormat="1" applyFont="1" applyBorder="1" applyAlignment="1">
      <alignment horizontal="center" wrapText="1"/>
    </xf>
    <xf numFmtId="1" fontId="5" fillId="0" borderId="48" xfId="0" applyNumberFormat="1" applyFont="1" applyBorder="1" applyAlignment="1">
      <alignment horizontal="center" wrapText="1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48" xfId="0" applyNumberFormat="1" applyFont="1" applyFill="1" applyBorder="1" applyAlignment="1">
      <alignment horizontal="center" vertical="center"/>
    </xf>
    <xf numFmtId="1" fontId="5" fillId="0" borderId="370" xfId="0" applyNumberFormat="1" applyFont="1" applyBorder="1" applyAlignment="1">
      <alignment horizontal="center" vertical="center" wrapText="1"/>
    </xf>
    <xf numFmtId="1" fontId="5" fillId="0" borderId="371" xfId="0" applyNumberFormat="1" applyFont="1" applyBorder="1" applyAlignment="1">
      <alignment horizontal="center" vertical="center" wrapText="1"/>
    </xf>
    <xf numFmtId="1" fontId="5" fillId="0" borderId="372" xfId="0" applyNumberFormat="1" applyFont="1" applyBorder="1" applyAlignment="1">
      <alignment horizontal="center" vertical="center"/>
    </xf>
    <xf numFmtId="1" fontId="5" fillId="0" borderId="373" xfId="0" applyNumberFormat="1" applyFont="1" applyBorder="1" applyAlignment="1">
      <alignment horizontal="center" vertical="center" wrapText="1"/>
    </xf>
    <xf numFmtId="1" fontId="5" fillId="0" borderId="374" xfId="0" applyNumberFormat="1" applyFont="1" applyBorder="1" applyAlignment="1">
      <alignment horizontal="center" vertical="center" wrapText="1"/>
    </xf>
    <xf numFmtId="1" fontId="5" fillId="0" borderId="375" xfId="0" applyNumberFormat="1" applyFont="1" applyBorder="1" applyAlignment="1">
      <alignment horizontal="center" vertical="center" wrapText="1"/>
    </xf>
    <xf numFmtId="1" fontId="5" fillId="0" borderId="376" xfId="0" applyNumberFormat="1" applyFont="1" applyBorder="1" applyAlignment="1">
      <alignment horizontal="center" vertical="center" wrapText="1"/>
    </xf>
    <xf numFmtId="1" fontId="5" fillId="0" borderId="376" xfId="0" applyNumberFormat="1" applyFont="1" applyBorder="1" applyAlignment="1">
      <alignment horizontal="center" vertical="center"/>
    </xf>
    <xf numFmtId="1" fontId="5" fillId="0" borderId="374" xfId="0" applyNumberFormat="1" applyFont="1" applyBorder="1" applyAlignment="1">
      <alignment horizontal="center" vertical="center"/>
    </xf>
    <xf numFmtId="1" fontId="5" fillId="0" borderId="375" xfId="0" applyNumberFormat="1" applyFont="1" applyBorder="1" applyAlignment="1">
      <alignment horizontal="center" vertical="center"/>
    </xf>
    <xf numFmtId="1" fontId="5" fillId="0" borderId="374" xfId="0" applyNumberFormat="1" applyFont="1" applyBorder="1" applyAlignment="1">
      <alignment horizontal="center" vertical="center" wrapText="1"/>
    </xf>
    <xf numFmtId="1" fontId="5" fillId="0" borderId="375" xfId="0" applyNumberFormat="1" applyFont="1" applyBorder="1" applyAlignment="1">
      <alignment horizontal="center" vertical="center" wrapText="1"/>
    </xf>
    <xf numFmtId="1" fontId="6" fillId="0" borderId="183" xfId="0" applyNumberFormat="1" applyFont="1" applyBorder="1" applyAlignment="1">
      <alignment horizontal="left"/>
    </xf>
    <xf numFmtId="1" fontId="5" fillId="0" borderId="376" xfId="0" applyNumberFormat="1" applyFont="1" applyBorder="1" applyAlignment="1">
      <alignment horizontal="center" vertical="center" wrapText="1"/>
    </xf>
    <xf numFmtId="1" fontId="5" fillId="0" borderId="377" xfId="0" applyNumberFormat="1" applyFont="1" applyBorder="1" applyAlignment="1">
      <alignment horizontal="center" vertical="center" wrapText="1"/>
    </xf>
    <xf numFmtId="1" fontId="5" fillId="0" borderId="374" xfId="0" applyNumberFormat="1" applyFont="1" applyBorder="1" applyAlignment="1">
      <alignment horizontal="right"/>
    </xf>
    <xf numFmtId="1" fontId="5" fillId="0" borderId="374" xfId="0" applyNumberFormat="1" applyFont="1" applyBorder="1"/>
    <xf numFmtId="1" fontId="5" fillId="0" borderId="377" xfId="0" applyNumberFormat="1" applyFont="1" applyBorder="1"/>
    <xf numFmtId="1" fontId="5" fillId="0" borderId="376" xfId="0" applyNumberFormat="1" applyFont="1" applyBorder="1"/>
    <xf numFmtId="1" fontId="5" fillId="0" borderId="183" xfId="0" applyNumberFormat="1" applyFont="1" applyBorder="1"/>
    <xf numFmtId="1" fontId="5" fillId="0" borderId="183" xfId="0" applyNumberFormat="1" applyFont="1" applyBorder="1" applyAlignment="1">
      <alignment horizontal="center" vertical="center"/>
    </xf>
    <xf numFmtId="1" fontId="5" fillId="0" borderId="376" xfId="0" applyNumberFormat="1" applyFont="1" applyBorder="1" applyAlignment="1">
      <alignment horizontal="left" vertical="center" wrapText="1"/>
    </xf>
    <xf numFmtId="1" fontId="5" fillId="0" borderId="374" xfId="0" applyNumberFormat="1" applyFont="1" applyBorder="1" applyAlignment="1">
      <alignment horizontal="left" vertical="center" wrapText="1"/>
    </xf>
    <xf numFmtId="1" fontId="6" fillId="0" borderId="378" xfId="0" applyNumberFormat="1" applyFont="1" applyBorder="1"/>
    <xf numFmtId="1" fontId="3" fillId="0" borderId="378" xfId="0" applyNumberFormat="1" applyFont="1" applyBorder="1"/>
    <xf numFmtId="1" fontId="3" fillId="0" borderId="379" xfId="0" applyNumberFormat="1" applyFont="1" applyBorder="1"/>
    <xf numFmtId="1" fontId="5" fillId="0" borderId="376" xfId="0" quotePrefix="1" applyNumberFormat="1" applyFont="1" applyBorder="1" applyAlignment="1">
      <alignment horizontal="center" vertical="center" wrapText="1"/>
    </xf>
    <xf numFmtId="1" fontId="5" fillId="0" borderId="374" xfId="0" applyNumberFormat="1" applyFont="1" applyBorder="1" applyAlignment="1">
      <alignment horizontal="center" vertical="center"/>
    </xf>
    <xf numFmtId="1" fontId="5" fillId="4" borderId="380" xfId="0" applyNumberFormat="1" applyFont="1" applyFill="1" applyBorder="1" applyAlignment="1" applyProtection="1">
      <alignment horizontal="right"/>
      <protection locked="0"/>
    </xf>
    <xf numFmtId="1" fontId="5" fillId="2" borderId="374" xfId="0" applyNumberFormat="1" applyFont="1" applyFill="1" applyBorder="1" applyAlignment="1">
      <alignment horizontal="center" vertical="center"/>
    </xf>
    <xf numFmtId="1" fontId="5" fillId="7" borderId="374" xfId="0" applyNumberFormat="1" applyFont="1" applyFill="1" applyBorder="1"/>
    <xf numFmtId="1" fontId="5" fillId="2" borderId="376" xfId="0" applyNumberFormat="1" applyFont="1" applyFill="1" applyBorder="1" applyAlignment="1">
      <alignment horizontal="center"/>
    </xf>
    <xf numFmtId="1" fontId="5" fillId="2" borderId="183" xfId="0" applyNumberFormat="1" applyFont="1" applyFill="1" applyBorder="1" applyAlignment="1">
      <alignment horizontal="center"/>
    </xf>
    <xf numFmtId="1" fontId="5" fillId="2" borderId="374" xfId="0" applyNumberFormat="1" applyFont="1" applyFill="1" applyBorder="1" applyAlignment="1">
      <alignment horizontal="center"/>
    </xf>
    <xf numFmtId="1" fontId="5" fillId="2" borderId="377" xfId="0" applyNumberFormat="1" applyFont="1" applyFill="1" applyBorder="1" applyAlignment="1">
      <alignment horizontal="center"/>
    </xf>
    <xf numFmtId="1" fontId="5" fillId="2" borderId="374" xfId="0" applyNumberFormat="1" applyFont="1" applyFill="1" applyBorder="1" applyAlignment="1">
      <alignment horizontal="center"/>
    </xf>
    <xf numFmtId="1" fontId="3" fillId="0" borderId="183" xfId="0" applyNumberFormat="1" applyFont="1" applyBorder="1"/>
    <xf numFmtId="1" fontId="5" fillId="2" borderId="375" xfId="0" applyNumberFormat="1" applyFont="1" applyFill="1" applyBorder="1" applyAlignment="1">
      <alignment horizontal="center"/>
    </xf>
    <xf numFmtId="1" fontId="5" fillId="0" borderId="381" xfId="0" applyNumberFormat="1" applyFont="1" applyBorder="1" applyAlignment="1">
      <alignment horizontal="center" vertical="center"/>
    </xf>
    <xf numFmtId="1" fontId="5" fillId="0" borderId="382" xfId="0" applyNumberFormat="1" applyFont="1" applyBorder="1" applyAlignment="1">
      <alignment horizontal="center" vertical="center"/>
    </xf>
    <xf numFmtId="1" fontId="5" fillId="0" borderId="383" xfId="0" applyNumberFormat="1" applyFont="1" applyBorder="1" applyAlignment="1">
      <alignment horizontal="center" vertical="center" wrapText="1"/>
    </xf>
    <xf numFmtId="1" fontId="5" fillId="0" borderId="384" xfId="0" applyNumberFormat="1" applyFont="1" applyBorder="1" applyAlignment="1">
      <alignment horizontal="center" vertical="center" wrapText="1"/>
    </xf>
    <xf numFmtId="1" fontId="5" fillId="0" borderId="385" xfId="0" applyNumberFormat="1" applyFont="1" applyBorder="1" applyAlignment="1">
      <alignment horizontal="center" vertical="center" wrapText="1"/>
    </xf>
    <xf numFmtId="1" fontId="5" fillId="2" borderId="375" xfId="0" applyNumberFormat="1" applyFont="1" applyFill="1" applyBorder="1" applyAlignment="1">
      <alignment horizontal="center" vertical="center"/>
    </xf>
    <xf numFmtId="1" fontId="5" fillId="0" borderId="386" xfId="0" applyNumberFormat="1" applyFont="1" applyBorder="1"/>
    <xf numFmtId="1" fontId="5" fillId="4" borderId="387" xfId="0" applyNumberFormat="1" applyFont="1" applyFill="1" applyBorder="1" applyAlignment="1" applyProtection="1">
      <alignment horizontal="right"/>
      <protection locked="0"/>
    </xf>
    <xf numFmtId="1" fontId="5" fillId="4" borderId="388" xfId="0" applyNumberFormat="1" applyFont="1" applyFill="1" applyBorder="1" applyAlignment="1" applyProtection="1">
      <alignment horizontal="right"/>
      <protection locked="0"/>
    </xf>
    <xf numFmtId="1" fontId="5" fillId="4" borderId="386" xfId="0" applyNumberFormat="1" applyFont="1" applyFill="1" applyBorder="1" applyAlignment="1" applyProtection="1">
      <alignment horizontal="right"/>
      <protection locked="0"/>
    </xf>
    <xf numFmtId="1" fontId="5" fillId="4" borderId="389" xfId="0" applyNumberFormat="1" applyFont="1" applyFill="1" applyBorder="1" applyAlignment="1" applyProtection="1">
      <alignment horizontal="right"/>
      <protection locked="0"/>
    </xf>
    <xf numFmtId="1" fontId="5" fillId="8" borderId="374" xfId="0" applyNumberFormat="1" applyFont="1" applyFill="1" applyBorder="1" applyAlignment="1">
      <alignment horizontal="right"/>
    </xf>
    <xf numFmtId="1" fontId="6" fillId="3" borderId="183" xfId="0" applyNumberFormat="1" applyFont="1" applyFill="1" applyBorder="1"/>
    <xf numFmtId="1" fontId="6" fillId="2" borderId="183" xfId="0" applyNumberFormat="1" applyFont="1" applyFill="1" applyBorder="1"/>
    <xf numFmtId="1" fontId="5" fillId="0" borderId="376" xfId="0" applyNumberFormat="1" applyFont="1" applyBorder="1" applyAlignment="1">
      <alignment horizontal="center" wrapText="1"/>
    </xf>
    <xf numFmtId="1" fontId="5" fillId="0" borderId="183" xfId="0" applyNumberFormat="1" applyFont="1" applyBorder="1" applyAlignment="1">
      <alignment horizontal="center" wrapText="1"/>
    </xf>
    <xf numFmtId="1" fontId="5" fillId="0" borderId="375" xfId="0" applyNumberFormat="1" applyFont="1" applyBorder="1" applyAlignment="1">
      <alignment horizontal="center" wrapText="1"/>
    </xf>
    <xf numFmtId="0" fontId="5" fillId="0" borderId="374" xfId="0" applyFont="1" applyBorder="1" applyAlignment="1">
      <alignment horizontal="center" vertical="center" wrapText="1"/>
    </xf>
    <xf numFmtId="1" fontId="5" fillId="0" borderId="381" xfId="0" applyNumberFormat="1" applyFont="1" applyBorder="1" applyAlignment="1">
      <alignment horizontal="right"/>
    </xf>
    <xf numFmtId="1" fontId="5" fillId="4" borderId="374" xfId="0" applyNumberFormat="1" applyFont="1" applyFill="1" applyBorder="1" applyAlignment="1" applyProtection="1">
      <alignment horizontal="right"/>
      <protection locked="0"/>
    </xf>
    <xf numFmtId="1" fontId="5" fillId="4" borderId="375" xfId="0" applyNumberFormat="1" applyFont="1" applyFill="1" applyBorder="1" applyAlignment="1" applyProtection="1">
      <alignment horizontal="right"/>
      <protection locked="0"/>
    </xf>
    <xf numFmtId="1" fontId="5" fillId="2" borderId="376" xfId="0" applyNumberFormat="1" applyFont="1" applyFill="1" applyBorder="1" applyAlignment="1">
      <alignment horizontal="center" vertical="center"/>
    </xf>
    <xf numFmtId="1" fontId="5" fillId="2" borderId="183" xfId="0" applyNumberFormat="1" applyFont="1" applyFill="1" applyBorder="1" applyAlignment="1">
      <alignment horizontal="center" vertical="center"/>
    </xf>
    <xf numFmtId="1" fontId="5" fillId="2" borderId="375" xfId="0" applyNumberFormat="1" applyFont="1" applyFill="1" applyBorder="1" applyAlignment="1">
      <alignment horizontal="center" vertical="center"/>
    </xf>
    <xf numFmtId="1" fontId="5" fillId="2" borderId="374" xfId="0" applyNumberFormat="1" applyFont="1" applyFill="1" applyBorder="1"/>
    <xf numFmtId="1" fontId="5" fillId="0" borderId="375" xfId="0" applyNumberFormat="1" applyFont="1" applyBorder="1" applyAlignment="1">
      <alignment horizontal="right"/>
    </xf>
    <xf numFmtId="1" fontId="5" fillId="2" borderId="377" xfId="0" applyNumberFormat="1" applyFont="1" applyFill="1" applyBorder="1"/>
    <xf numFmtId="1" fontId="5" fillId="0" borderId="386" xfId="0" applyNumberFormat="1" applyFont="1" applyBorder="1" applyAlignment="1">
      <alignment horizontal="right"/>
    </xf>
  </cellXfs>
  <cellStyles count="2">
    <cellStyle name="Normal" xfId="0" builtinId="0"/>
    <cellStyle name="Notas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.204.105\compartida_sept.%202025\Users\ccisternasr\Desktop\COMPARTIDOS\JOSE\A&#209;O%202025\MANUALES%20Y%20SERIES%20REM%202025\&#218;LTIMA%20VERSI&#211;N\SA_25_V1.4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.204.105\compartida_sept.%202025\compartidos2\JOSE\A&#209;O%202025\REM%20MENSUAL\Modificaciones%20Rem\28%20Agosto\REM%20A\116108A01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.204.105\compartida_sept.%202025\compartidos2\JOSE\A&#209;O%202025\REM%20MENSUAL\Modificaciones%20Rem\28%20Agosto\REM%20A\116108A02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.204.105\compartida_sept.%202025\compartidos2\JOSE\A&#209;O%202025\REM%20MENSUAL\Modificaciones%20Rem\28%20Agosto\REM%20A\116108A0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.204.105\compartida_sept.%202025\compartidos2\JOSE\A&#209;O%202025\REM%20MENSUAL\Modificaciones%20Rem\28%20Agosto\REM%20A\116108A04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.204.105\compartida_sept.%202025\compartidos2\JOSE\A&#209;O%202025\REM%20MENSUAL\Modificaciones%20Rem\28%20Agosto\REM%20A\116108A05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.204.105\compartida_sept.%202025\compartidos2\JOSE\A&#209;O%202025\REM%20MENSUAL\Modificaciones%20Rem\28%20Agosto\REM%20A\116108A06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.204.105\compartida_sept.%202025\compartidos2\JOSE\A&#209;O%202025\REM%20MENSUAL\JULIO\116108A07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.204.105\compartida_sept.%202025\compartidos2\JOSE\A&#209;O%202025\REM%20MENSUAL\AGOSTO\116108A08.xlsm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SEPTIEMBRE\116108A09.xlsm" TargetMode="External"/><Relationship Id="rId1" Type="http://schemas.openxmlformats.org/officeDocument/2006/relationships/externalLinkPath" Target="/JOSE/A&#209;O%202025/REM%20MENSUAL/SEPTIEMBRE/116108A09.xlsm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OCTUBRE\116108A10.xlsm" TargetMode="External"/><Relationship Id="rId1" Type="http://schemas.openxmlformats.org/officeDocument/2006/relationships/externalLinkPath" Target="/JOSE/A&#209;O%202025/REM%20MENSUAL/OCTUBRE/116108A10.xlsm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NOVIEMBRE\116108A11.xlsm" TargetMode="External"/><Relationship Id="rId1" Type="http://schemas.openxmlformats.org/officeDocument/2006/relationships/externalLinkPath" Target="/JOSE/A&#209;O%202025/REM%20MENSUAL/NOVIEMBRE/116108A11.xlsm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DICIEMBRE\116108A12.xlsm" TargetMode="External"/><Relationship Id="rId1" Type="http://schemas.openxmlformats.org/officeDocument/2006/relationships/externalLinkPath" Target="/JOSE/A&#209;O%202025/REM%20MENSUAL/DICIEMBRE/116108A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>
            <v>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</row>
        <row r="3"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</row>
        <row r="6">
          <cell r="B6">
            <v>0</v>
          </cell>
          <cell r="C6">
            <v>0</v>
          </cell>
          <cell r="D6">
            <v>0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ENERO</v>
          </cell>
          <cell r="C6">
            <v>0</v>
          </cell>
          <cell r="D6">
            <v>1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FEBRERO</v>
          </cell>
          <cell r="C6">
            <v>0</v>
          </cell>
          <cell r="D6">
            <v>2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MARZO</v>
          </cell>
          <cell r="C6">
            <v>0</v>
          </cell>
          <cell r="D6">
            <v>3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ABRIL</v>
          </cell>
          <cell r="C6">
            <v>0</v>
          </cell>
          <cell r="D6">
            <v>4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MAYO</v>
          </cell>
          <cell r="C6">
            <v>0</v>
          </cell>
          <cell r="D6">
            <v>5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JUNIO</v>
          </cell>
          <cell r="C6">
            <v>0</v>
          </cell>
          <cell r="D6">
            <v>6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JULIO</v>
          </cell>
          <cell r="C6">
            <v>0</v>
          </cell>
          <cell r="D6">
            <v>7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AGOSTO</v>
          </cell>
          <cell r="C6">
            <v>0</v>
          </cell>
          <cell r="D6">
            <v>8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SEPTIEMBRE</v>
          </cell>
          <cell r="C6">
            <v>0</v>
          </cell>
          <cell r="D6">
            <v>9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OCTUBRE</v>
          </cell>
          <cell r="C6">
            <v>1</v>
          </cell>
          <cell r="D6">
            <v>0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NOVIEMBRE</v>
          </cell>
          <cell r="C6">
            <v>1</v>
          </cell>
          <cell r="D6">
            <v>1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DICIEMBRE</v>
          </cell>
          <cell r="C6">
            <v>1</v>
          </cell>
          <cell r="D6">
            <v>2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T248"/>
  <sheetViews>
    <sheetView workbookViewId="0">
      <selection activeCell="A6" sqref="A6:O6"/>
    </sheetView>
  </sheetViews>
  <sheetFormatPr baseColWidth="10" defaultColWidth="11.42578125" defaultRowHeight="14.25" x14ac:dyDescent="0.2"/>
  <cols>
    <col min="1" max="1" width="44.7109375" style="2" customWidth="1"/>
    <col min="2" max="2" width="32.5703125" style="2" customWidth="1"/>
    <col min="3" max="3" width="14.140625" style="2" customWidth="1"/>
    <col min="4" max="4" width="12.42578125" style="2" customWidth="1"/>
    <col min="5" max="5" width="13.140625" style="2" customWidth="1"/>
    <col min="6" max="6" width="11.42578125" style="2"/>
    <col min="7" max="7" width="11.85546875" style="2" customWidth="1"/>
    <col min="8" max="9" width="14.42578125" style="2" customWidth="1"/>
    <col min="10" max="10" width="12.5703125" style="2" customWidth="1"/>
    <col min="11" max="13" width="11.42578125" style="2"/>
    <col min="14" max="14" width="12.42578125" style="2" customWidth="1"/>
    <col min="15" max="15" width="12" style="2" customWidth="1"/>
    <col min="16" max="16" width="11.42578125" style="2"/>
    <col min="17" max="17" width="11.42578125" style="2" customWidth="1"/>
    <col min="18" max="22" width="11.42578125" style="2"/>
    <col min="23" max="25" width="13.5703125" style="2" customWidth="1"/>
    <col min="26" max="26" width="15.140625" style="2" customWidth="1"/>
    <col min="27" max="27" width="12.85546875" style="2" customWidth="1"/>
    <col min="28" max="28" width="13.140625" style="2" customWidth="1"/>
    <col min="29" max="30" width="11.42578125" style="2"/>
    <col min="31" max="31" width="13.28515625" style="2" customWidth="1"/>
    <col min="32" max="33" width="15.140625" style="2" customWidth="1"/>
    <col min="34" max="37" width="11.42578125" style="2"/>
    <col min="38" max="38" width="12.5703125" style="2" customWidth="1"/>
    <col min="39" max="40" width="13" style="2" customWidth="1"/>
    <col min="41" max="41" width="13.140625" style="2" customWidth="1"/>
    <col min="42" max="42" width="13.28515625" style="2" customWidth="1"/>
    <col min="43" max="43" width="14.42578125" style="2" customWidth="1"/>
    <col min="44" max="44" width="15.28515625" style="2" customWidth="1"/>
    <col min="45" max="72" width="11.42578125" style="2"/>
    <col min="73" max="73" width="15.42578125" style="2" customWidth="1"/>
    <col min="74" max="74" width="15.42578125" style="3" customWidth="1"/>
    <col min="75" max="75" width="15.7109375" style="3" customWidth="1"/>
    <col min="76" max="77" width="15.7109375" style="4" customWidth="1"/>
    <col min="78" max="78" width="11" style="2" hidden="1" customWidth="1"/>
    <col min="79" max="95" width="11.42578125" style="5" hidden="1" customWidth="1"/>
    <col min="96" max="98" width="11.42578125" style="2" hidden="1" customWidth="1"/>
    <col min="99" max="16384" width="11.42578125" style="2"/>
  </cols>
  <sheetData>
    <row r="1" spans="1:97" x14ac:dyDescent="0.2">
      <c r="A1" s="1" t="s">
        <v>0</v>
      </c>
    </row>
    <row r="2" spans="1:97" x14ac:dyDescent="0.2">
      <c r="A2" s="1" t="str">
        <f>CONCATENATE("COMUNA: ",[1]NOMBRE!B2, " (",[1]NOMBRE!C2,[1]NOMBRE!D2,[1]NOMBRE!E2,[1]NOMBRE!F2,[1]NOMBRE!G2,")")</f>
        <v>COMUNA: 0 (00000)</v>
      </c>
    </row>
    <row r="3" spans="1:97" x14ac:dyDescent="0.2">
      <c r="A3" s="1" t="str">
        <f>CONCATENATE("ESTABLECIMIENTO/ESTRATEGIA: ", [1]NOMBRE!B3, " (",[1]NOMBRE!C3,[1]NOMBRE!D3,[1]NOMBRE!E3,[1]NOMBRE!F3,[1]NOMBRE!G3,[1]NOMBRE!H3,")")</f>
        <v>ESTABLECIMIENTO/ESTRATEGIA: 0 (000000)</v>
      </c>
    </row>
    <row r="4" spans="1:97" x14ac:dyDescent="0.2">
      <c r="A4" s="1" t="str">
        <f>CONCATENATE("MES: ",[1]NOMBRE!B6, " (",[1]NOMBRE!C6,[1]NOMBRE!D6,")")</f>
        <v>MES: 0 (00)</v>
      </c>
    </row>
    <row r="5" spans="1:97" x14ac:dyDescent="0.2">
      <c r="A5" s="6" t="str">
        <f>CONCATENATE("AÑO: ",[1]NOMBRE!B7)</f>
        <v>AÑO: 2025</v>
      </c>
      <c r="AP5" s="7"/>
    </row>
    <row r="6" spans="1:97" ht="15" x14ac:dyDescent="0.2">
      <c r="A6" s="978" t="s">
        <v>1</v>
      </c>
      <c r="B6" s="978"/>
      <c r="C6" s="978"/>
      <c r="D6" s="978"/>
      <c r="E6" s="978"/>
      <c r="F6" s="978"/>
      <c r="G6" s="978"/>
      <c r="H6" s="978"/>
      <c r="I6" s="978"/>
      <c r="J6" s="978"/>
      <c r="K6" s="978"/>
      <c r="L6" s="978"/>
      <c r="M6" s="978"/>
      <c r="N6" s="978"/>
      <c r="O6" s="978"/>
      <c r="P6" s="8"/>
      <c r="Q6" s="8"/>
      <c r="R6" s="8"/>
      <c r="S6" s="8"/>
      <c r="T6" s="9"/>
      <c r="U6" s="9"/>
      <c r="V6" s="9"/>
      <c r="W6" s="9"/>
      <c r="X6" s="9"/>
      <c r="Y6" s="9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</row>
    <row r="7" spans="1:97" s="5" customFormat="1" ht="11.25" x14ac:dyDescent="0.15">
      <c r="A7" s="11" t="s">
        <v>2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BV7" s="12"/>
      <c r="BW7" s="12"/>
      <c r="BX7" s="12"/>
      <c r="BY7" s="12"/>
    </row>
    <row r="8" spans="1:97" s="5" customFormat="1" ht="26.25" customHeight="1" x14ac:dyDescent="0.15">
      <c r="A8" s="13" t="s">
        <v>3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1"/>
      <c r="O8" s="11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V8" s="12"/>
      <c r="BW8" s="12"/>
      <c r="BX8" s="12"/>
      <c r="BY8" s="12"/>
    </row>
    <row r="9" spans="1:97" ht="30" customHeight="1" x14ac:dyDescent="0.2">
      <c r="A9" s="979" t="s">
        <v>4</v>
      </c>
      <c r="B9" s="982" t="s">
        <v>5</v>
      </c>
      <c r="C9" s="983"/>
      <c r="D9" s="984"/>
      <c r="E9" s="988" t="s">
        <v>6</v>
      </c>
      <c r="F9" s="988"/>
      <c r="G9" s="988"/>
      <c r="H9" s="988"/>
      <c r="I9" s="988"/>
      <c r="J9" s="988"/>
      <c r="K9" s="988"/>
      <c r="L9" s="988"/>
      <c r="M9" s="988"/>
      <c r="N9" s="988"/>
      <c r="O9" s="988"/>
      <c r="P9" s="988"/>
      <c r="Q9" s="988"/>
      <c r="R9" s="988"/>
      <c r="S9" s="988"/>
      <c r="T9" s="988"/>
      <c r="U9" s="988"/>
      <c r="V9" s="988"/>
      <c r="W9" s="988"/>
      <c r="X9" s="988"/>
      <c r="Y9" s="988"/>
      <c r="Z9" s="988"/>
      <c r="AA9" s="988"/>
      <c r="AB9" s="988"/>
      <c r="AC9" s="988"/>
      <c r="AD9" s="988"/>
      <c r="AE9" s="988"/>
      <c r="AF9" s="988"/>
      <c r="AG9" s="988"/>
      <c r="AH9" s="988"/>
      <c r="AI9" s="988"/>
      <c r="AJ9" s="988"/>
      <c r="AK9" s="988"/>
      <c r="AL9" s="989"/>
      <c r="AM9" s="984" t="s">
        <v>7</v>
      </c>
      <c r="AN9" s="991" t="s">
        <v>8</v>
      </c>
      <c r="AO9" s="992"/>
      <c r="AP9" s="992"/>
      <c r="AQ9" s="993"/>
      <c r="AR9" s="996" t="s">
        <v>9</v>
      </c>
      <c r="AS9" s="984" t="s">
        <v>10</v>
      </c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</row>
    <row r="10" spans="1:97" x14ac:dyDescent="0.2">
      <c r="A10" s="980"/>
      <c r="B10" s="985"/>
      <c r="C10" s="986"/>
      <c r="D10" s="987"/>
      <c r="E10" s="988" t="s">
        <v>11</v>
      </c>
      <c r="F10" s="988"/>
      <c r="G10" s="988" t="s">
        <v>12</v>
      </c>
      <c r="H10" s="988"/>
      <c r="I10" s="988" t="s">
        <v>13</v>
      </c>
      <c r="J10" s="988"/>
      <c r="K10" s="988" t="s">
        <v>14</v>
      </c>
      <c r="L10" s="988"/>
      <c r="M10" s="988" t="s">
        <v>15</v>
      </c>
      <c r="N10" s="988"/>
      <c r="O10" s="994" t="s">
        <v>16</v>
      </c>
      <c r="P10" s="994"/>
      <c r="Q10" s="994" t="s">
        <v>17</v>
      </c>
      <c r="R10" s="994"/>
      <c r="S10" s="994" t="s">
        <v>18</v>
      </c>
      <c r="T10" s="994"/>
      <c r="U10" s="994" t="s">
        <v>19</v>
      </c>
      <c r="V10" s="994"/>
      <c r="W10" s="994" t="s">
        <v>20</v>
      </c>
      <c r="X10" s="994"/>
      <c r="Y10" s="994" t="s">
        <v>21</v>
      </c>
      <c r="Z10" s="994"/>
      <c r="AA10" s="994" t="s">
        <v>22</v>
      </c>
      <c r="AB10" s="994"/>
      <c r="AC10" s="994" t="s">
        <v>23</v>
      </c>
      <c r="AD10" s="994"/>
      <c r="AE10" s="994" t="s">
        <v>24</v>
      </c>
      <c r="AF10" s="994"/>
      <c r="AG10" s="994" t="s">
        <v>25</v>
      </c>
      <c r="AH10" s="994"/>
      <c r="AI10" s="994" t="s">
        <v>26</v>
      </c>
      <c r="AJ10" s="994"/>
      <c r="AK10" s="994" t="s">
        <v>27</v>
      </c>
      <c r="AL10" s="995"/>
      <c r="AM10" s="990"/>
      <c r="AN10" s="996" t="s">
        <v>28</v>
      </c>
      <c r="AO10" s="999" t="s">
        <v>29</v>
      </c>
      <c r="AP10" s="999" t="s">
        <v>30</v>
      </c>
      <c r="AQ10" s="1001" t="s">
        <v>31</v>
      </c>
      <c r="AR10" s="998"/>
      <c r="AS10" s="990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</row>
    <row r="11" spans="1:97" ht="18.75" customHeight="1" x14ac:dyDescent="0.2">
      <c r="A11" s="981"/>
      <c r="B11" s="14" t="s">
        <v>32</v>
      </c>
      <c r="C11" s="15" t="s">
        <v>33</v>
      </c>
      <c r="D11" s="16" t="s">
        <v>34</v>
      </c>
      <c r="E11" s="17" t="s">
        <v>33</v>
      </c>
      <c r="F11" s="18" t="s">
        <v>34</v>
      </c>
      <c r="G11" s="17" t="s">
        <v>33</v>
      </c>
      <c r="H11" s="18" t="s">
        <v>34</v>
      </c>
      <c r="I11" s="17" t="s">
        <v>33</v>
      </c>
      <c r="J11" s="18" t="s">
        <v>34</v>
      </c>
      <c r="K11" s="17" t="s">
        <v>33</v>
      </c>
      <c r="L11" s="18" t="s">
        <v>34</v>
      </c>
      <c r="M11" s="17" t="s">
        <v>33</v>
      </c>
      <c r="N11" s="18" t="s">
        <v>34</v>
      </c>
      <c r="O11" s="17" t="s">
        <v>33</v>
      </c>
      <c r="P11" s="18" t="s">
        <v>34</v>
      </c>
      <c r="Q11" s="17" t="s">
        <v>33</v>
      </c>
      <c r="R11" s="18" t="s">
        <v>34</v>
      </c>
      <c r="S11" s="17" t="s">
        <v>33</v>
      </c>
      <c r="T11" s="18" t="s">
        <v>34</v>
      </c>
      <c r="U11" s="17" t="s">
        <v>33</v>
      </c>
      <c r="V11" s="18" t="s">
        <v>34</v>
      </c>
      <c r="W11" s="17" t="s">
        <v>33</v>
      </c>
      <c r="X11" s="18" t="s">
        <v>34</v>
      </c>
      <c r="Y11" s="17" t="s">
        <v>33</v>
      </c>
      <c r="Z11" s="18" t="s">
        <v>34</v>
      </c>
      <c r="AA11" s="17" t="s">
        <v>33</v>
      </c>
      <c r="AB11" s="18" t="s">
        <v>34</v>
      </c>
      <c r="AC11" s="17" t="s">
        <v>33</v>
      </c>
      <c r="AD11" s="18" t="s">
        <v>34</v>
      </c>
      <c r="AE11" s="17" t="s">
        <v>33</v>
      </c>
      <c r="AF11" s="18" t="s">
        <v>34</v>
      </c>
      <c r="AG11" s="19" t="s">
        <v>33</v>
      </c>
      <c r="AH11" s="20" t="s">
        <v>34</v>
      </c>
      <c r="AI11" s="17" t="s">
        <v>33</v>
      </c>
      <c r="AJ11" s="18" t="s">
        <v>34</v>
      </c>
      <c r="AK11" s="19" t="s">
        <v>33</v>
      </c>
      <c r="AL11" s="21" t="s">
        <v>34</v>
      </c>
      <c r="AM11" s="987"/>
      <c r="AN11" s="997"/>
      <c r="AO11" s="1000"/>
      <c r="AP11" s="1000"/>
      <c r="AQ11" s="1002"/>
      <c r="AR11" s="997"/>
      <c r="AS11" s="987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</row>
    <row r="12" spans="1:97" ht="15" x14ac:dyDescent="0.25">
      <c r="A12" s="22" t="s">
        <v>35</v>
      </c>
      <c r="B12" s="23">
        <f>SUM(C12+D12)</f>
        <v>50537</v>
      </c>
      <c r="C12" s="24">
        <f t="shared" ref="C12:D15" si="0">SUM(E12+G12+I12+K12+M12+O12+Q12+S12+U12+W12+Y12+AA12+AC12+AE12+AG12+AI12+AK12)</f>
        <v>25174</v>
      </c>
      <c r="D12" s="25">
        <f t="shared" si="0"/>
        <v>25363</v>
      </c>
      <c r="E12" s="26">
        <f>SUM(ENERO:DICIEMBRE!E12)</f>
        <v>4653</v>
      </c>
      <c r="F12" s="26">
        <f>SUM(ENERO:DICIEMBRE!F12)</f>
        <v>4298</v>
      </c>
      <c r="G12" s="26">
        <f>SUM(ENERO:DICIEMBRE!G12)</f>
        <v>2607</v>
      </c>
      <c r="H12" s="26">
        <f>SUM(ENERO:DICIEMBRE!H12)</f>
        <v>2466</v>
      </c>
      <c r="I12" s="26">
        <f>SUM(ENERO:DICIEMBRE!I12)</f>
        <v>2490</v>
      </c>
      <c r="J12" s="26">
        <f>SUM(ENERO:DICIEMBRE!J12)</f>
        <v>1943</v>
      </c>
      <c r="K12" s="26">
        <f>SUM(ENERO:DICIEMBRE!K12)</f>
        <v>1289</v>
      </c>
      <c r="L12" s="26">
        <f>SUM(ENERO:DICIEMBRE!L12)</f>
        <v>1297</v>
      </c>
      <c r="M12" s="26">
        <f>SUM(ENERO:DICIEMBRE!M12)</f>
        <v>816</v>
      </c>
      <c r="N12" s="26">
        <f>SUM(ENERO:DICIEMBRE!N12)</f>
        <v>965</v>
      </c>
      <c r="O12" s="26">
        <f>SUM(ENERO:DICIEMBRE!O12)</f>
        <v>937</v>
      </c>
      <c r="P12" s="26">
        <f>SUM(ENERO:DICIEMBRE!P12)</f>
        <v>1038</v>
      </c>
      <c r="Q12" s="26">
        <f>SUM(ENERO:DICIEMBRE!Q12)</f>
        <v>980</v>
      </c>
      <c r="R12" s="26">
        <f>SUM(ENERO:DICIEMBRE!R12)</f>
        <v>1091</v>
      </c>
      <c r="S12" s="26">
        <f>SUM(ENERO:DICIEMBRE!S12)</f>
        <v>985</v>
      </c>
      <c r="T12" s="26">
        <f>SUM(ENERO:DICIEMBRE!T12)</f>
        <v>1144</v>
      </c>
      <c r="U12" s="26">
        <f>SUM(ENERO:DICIEMBRE!U12)</f>
        <v>943</v>
      </c>
      <c r="V12" s="26">
        <f>SUM(ENERO:DICIEMBRE!V12)</f>
        <v>1092</v>
      </c>
      <c r="W12" s="26">
        <f>SUM(ENERO:DICIEMBRE!W12)</f>
        <v>924</v>
      </c>
      <c r="X12" s="26">
        <f>SUM(ENERO:DICIEMBRE!X12)</f>
        <v>1055</v>
      </c>
      <c r="Y12" s="26">
        <f>SUM(ENERO:DICIEMBRE!Y12)</f>
        <v>922</v>
      </c>
      <c r="Z12" s="26">
        <f>SUM(ENERO:DICIEMBRE!Z12)</f>
        <v>1111</v>
      </c>
      <c r="AA12" s="26">
        <f>SUM(ENERO:DICIEMBRE!AA12)</f>
        <v>1117</v>
      </c>
      <c r="AB12" s="26">
        <f>SUM(ENERO:DICIEMBRE!AB12)</f>
        <v>1273</v>
      </c>
      <c r="AC12" s="26">
        <f>SUM(ENERO:DICIEMBRE!AC12)</f>
        <v>1451</v>
      </c>
      <c r="AD12" s="26">
        <f>SUM(ENERO:DICIEMBRE!AD12)</f>
        <v>1250</v>
      </c>
      <c r="AE12" s="26">
        <f>SUM(ENERO:DICIEMBRE!AE12)</f>
        <v>1327</v>
      </c>
      <c r="AF12" s="26">
        <f>SUM(ENERO:DICIEMBRE!AF12)</f>
        <v>1285</v>
      </c>
      <c r="AG12" s="26">
        <f>SUM(ENERO:DICIEMBRE!AG12)</f>
        <v>1160</v>
      </c>
      <c r="AH12" s="26">
        <f>SUM(ENERO:DICIEMBRE!AH12)</f>
        <v>1160</v>
      </c>
      <c r="AI12" s="26">
        <f>SUM(ENERO:DICIEMBRE!AI12)</f>
        <v>1073</v>
      </c>
      <c r="AJ12" s="26">
        <f>SUM(ENERO:DICIEMBRE!AJ12)</f>
        <v>1132</v>
      </c>
      <c r="AK12" s="26">
        <f>SUM(ENERO:DICIEMBRE!AK12)</f>
        <v>1500</v>
      </c>
      <c r="AL12" s="26">
        <f>SUM(ENERO:DICIEMBRE!AL12)</f>
        <v>1763</v>
      </c>
      <c r="AM12" s="26">
        <f>SUM(ENERO:DICIEMBRE!AM12)</f>
        <v>49143</v>
      </c>
      <c r="AN12" s="26">
        <f>SUM(ENERO:DICIEMBRE!AN12)</f>
        <v>1606</v>
      </c>
      <c r="AO12" s="26">
        <f>SUM(ENERO:DICIEMBRE!AO12)</f>
        <v>17</v>
      </c>
      <c r="AP12" s="26">
        <f>SUM(ENERO:DICIEMBRE!AP12)</f>
        <v>2324</v>
      </c>
      <c r="AQ12" s="26">
        <f>SUM(ENERO:DICIEMBRE!AQ12)</f>
        <v>661</v>
      </c>
      <c r="AR12" s="26">
        <f>SUM(ENERO:DICIEMBRE!AR12)</f>
        <v>5910</v>
      </c>
      <c r="AS12" s="26">
        <f>SUM(ENERO:DICIEMBRE!AS12)</f>
        <v>57633</v>
      </c>
      <c r="AT12" s="30" t="str">
        <f>CA12&amp;CB12&amp;CC12&amp;CD12&amp;CE12&amp;CF12&amp;CG12</f>
        <v/>
      </c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"/>
      <c r="BF12" s="3"/>
      <c r="BG12" s="3"/>
      <c r="CA12" s="32" t="str">
        <f>IF(AND($B12&gt;0,AM12="")," * No olvide digitar la variable "&amp;AM$9&amp;""&amp;". Digite CERO si no tiene",IF(AM12&gt;$B12," * La variable "&amp;AM$9&amp;""&amp;" No puede ser mayor al Total.",""))</f>
        <v/>
      </c>
      <c r="CB12" s="32" t="str">
        <f>IF(AND($B12&gt;0,AN12="")," * No olvide digitar la variable "&amp;AN$9&amp;""&amp;" SAPU/SAR/SUR. Digite CERO si no tiene",IF(AN12&gt;$B12," * La variable "&amp;AN$9&amp;""&amp;" SAPU/SAR/SUR No puede ser mayor al Total.",""))</f>
        <v/>
      </c>
      <c r="CC12" s="32" t="str">
        <f>IF(AND($B12&gt;0,AO12="")," * No olvide digitar la variable "&amp;AN$9&amp;""&amp;" Hospital Baja Complejidad. Digite CERO si no tiene",IF(AO12&gt;$B12," * La variable "&amp;AN$9&amp;""&amp;" Hospital Baja Complejidad No puede ser mayor al Total.",""))</f>
        <v/>
      </c>
      <c r="CD12" s="32" t="str">
        <f>IF(AND($B12&gt;0,AP12="")," * No olvide digitar la variable "&amp;AN$9&amp;""&amp;" Hospital Mediana/Alta Complejidad. Digite CERO si no tiene",IF(AP12&gt;$B12," * La variable "&amp;AN$9&amp;""&amp;" Hospital Mediana/Alta Complejidad No puede ser mayor al Total.",""))</f>
        <v/>
      </c>
      <c r="CE12" s="32" t="str">
        <f>IF(AND($B12&gt;0,AQ12="")," * No olvide digitar la variable "&amp;AN$9&amp;""&amp;" Otros Establecimientos de la Red. Digite CERO si no tiene",IF(AQ12&gt;$B12," * La variable "&amp;AN$9&amp;""&amp;" Otros Establecimientos de la Red No puede ser mayor al Total.",""))</f>
        <v/>
      </c>
      <c r="CF12" s="32" t="str">
        <f>IF(AND($B12&gt;0,AR12="")," * No olvide digitar la variable "&amp;AR$9&amp;""&amp;". Digite CERO si no tiene",IF(AR12&gt;$B12," * La variable "&amp;AR$9&amp;""&amp;" No puede ser mayor al Total.",""))</f>
        <v/>
      </c>
      <c r="CG12" s="32" t="str">
        <f>IF(AND($B12&gt;0,AS12="")," * No olvide digitar la variable "&amp;AS$9&amp;""&amp;". Digite CERO si no tiene",IF(B12&gt;AS12," * La variable "&amp;AS$9&amp;""&amp;" No puede ser menor al Total.",""))</f>
        <v/>
      </c>
      <c r="CM12" s="33">
        <f t="shared" ref="CM12:CR15" si="1">IF(AND($B12&gt;0,AM12=""),1,IF(AM12&gt;$B12,1,0))</f>
        <v>0</v>
      </c>
      <c r="CN12" s="33">
        <f t="shared" si="1"/>
        <v>0</v>
      </c>
      <c r="CO12" s="33">
        <f t="shared" si="1"/>
        <v>0</v>
      </c>
      <c r="CP12" s="33">
        <f t="shared" si="1"/>
        <v>0</v>
      </c>
      <c r="CQ12" s="33">
        <f t="shared" si="1"/>
        <v>0</v>
      </c>
      <c r="CR12" s="34">
        <f t="shared" si="1"/>
        <v>0</v>
      </c>
      <c r="CS12" s="34">
        <f>IF(AND($B12&gt;0,AS12=""),1,IF(B12&gt;AS12,1,0))</f>
        <v>0</v>
      </c>
    </row>
    <row r="13" spans="1:97" ht="15" x14ac:dyDescent="0.25">
      <c r="A13" s="35" t="s">
        <v>36</v>
      </c>
      <c r="B13" s="36">
        <f>SUM(C13+D13)</f>
        <v>3621</v>
      </c>
      <c r="C13" s="37">
        <f t="shared" si="0"/>
        <v>6</v>
      </c>
      <c r="D13" s="38">
        <f t="shared" si="0"/>
        <v>3615</v>
      </c>
      <c r="E13" s="26">
        <f>SUM(ENERO:DICIEMBRE!E13)</f>
        <v>0</v>
      </c>
      <c r="F13" s="26">
        <f>SUM(ENERO:DICIEMBRE!F13)</f>
        <v>0</v>
      </c>
      <c r="G13" s="26">
        <f>SUM(ENERO:DICIEMBRE!G13)</f>
        <v>0</v>
      </c>
      <c r="H13" s="26">
        <f>SUM(ENERO:DICIEMBRE!H13)</f>
        <v>1</v>
      </c>
      <c r="I13" s="26">
        <f>SUM(ENERO:DICIEMBRE!I13)</f>
        <v>0</v>
      </c>
      <c r="J13" s="26">
        <f>SUM(ENERO:DICIEMBRE!J13)</f>
        <v>28</v>
      </c>
      <c r="K13" s="26">
        <f>SUM(ENERO:DICIEMBRE!K13)</f>
        <v>0</v>
      </c>
      <c r="L13" s="26">
        <f>SUM(ENERO:DICIEMBRE!L13)</f>
        <v>268</v>
      </c>
      <c r="M13" s="26">
        <f>SUM(ENERO:DICIEMBRE!M13)</f>
        <v>5</v>
      </c>
      <c r="N13" s="26">
        <f>SUM(ENERO:DICIEMBRE!N13)</f>
        <v>595</v>
      </c>
      <c r="O13" s="26">
        <f>SUM(ENERO:DICIEMBRE!O13)</f>
        <v>0</v>
      </c>
      <c r="P13" s="26">
        <f>SUM(ENERO:DICIEMBRE!P13)</f>
        <v>781</v>
      </c>
      <c r="Q13" s="26">
        <f>SUM(ENERO:DICIEMBRE!Q13)</f>
        <v>1</v>
      </c>
      <c r="R13" s="26">
        <f>SUM(ENERO:DICIEMBRE!R13)</f>
        <v>745</v>
      </c>
      <c r="S13" s="26">
        <f>SUM(ENERO:DICIEMBRE!S13)</f>
        <v>0</v>
      </c>
      <c r="T13" s="26">
        <f>SUM(ENERO:DICIEMBRE!T13)</f>
        <v>543</v>
      </c>
      <c r="U13" s="26">
        <f>SUM(ENERO:DICIEMBRE!U13)</f>
        <v>0</v>
      </c>
      <c r="V13" s="26">
        <f>SUM(ENERO:DICIEMBRE!V13)</f>
        <v>258</v>
      </c>
      <c r="W13" s="26">
        <f>SUM(ENERO:DICIEMBRE!W13)</f>
        <v>0</v>
      </c>
      <c r="X13" s="26">
        <f>SUM(ENERO:DICIEMBRE!X13)</f>
        <v>174</v>
      </c>
      <c r="Y13" s="26">
        <f>SUM(ENERO:DICIEMBRE!Y13)</f>
        <v>0</v>
      </c>
      <c r="Z13" s="26">
        <f>SUM(ENERO:DICIEMBRE!Z13)</f>
        <v>75</v>
      </c>
      <c r="AA13" s="26">
        <f>SUM(ENERO:DICIEMBRE!AA13)</f>
        <v>0</v>
      </c>
      <c r="AB13" s="26">
        <f>SUM(ENERO:DICIEMBRE!AB13)</f>
        <v>42</v>
      </c>
      <c r="AC13" s="26">
        <f>SUM(ENERO:DICIEMBRE!AC13)</f>
        <v>0</v>
      </c>
      <c r="AD13" s="26">
        <f>SUM(ENERO:DICIEMBRE!AD13)</f>
        <v>40</v>
      </c>
      <c r="AE13" s="26">
        <f>SUM(ENERO:DICIEMBRE!AE13)</f>
        <v>0</v>
      </c>
      <c r="AF13" s="26">
        <f>SUM(ENERO:DICIEMBRE!AF13)</f>
        <v>18</v>
      </c>
      <c r="AG13" s="26">
        <f>SUM(ENERO:DICIEMBRE!AG13)</f>
        <v>0</v>
      </c>
      <c r="AH13" s="26">
        <f>SUM(ENERO:DICIEMBRE!AH13)</f>
        <v>18</v>
      </c>
      <c r="AI13" s="26">
        <f>SUM(ENERO:DICIEMBRE!AI13)</f>
        <v>0</v>
      </c>
      <c r="AJ13" s="26">
        <f>SUM(ENERO:DICIEMBRE!AJ13)</f>
        <v>15</v>
      </c>
      <c r="AK13" s="26">
        <f>SUM(ENERO:DICIEMBRE!AK13)</f>
        <v>0</v>
      </c>
      <c r="AL13" s="26">
        <f>SUM(ENERO:DICIEMBRE!AL13)</f>
        <v>14</v>
      </c>
      <c r="AM13" s="26">
        <f>SUM(ENERO:DICIEMBRE!AM13)</f>
        <v>3528</v>
      </c>
      <c r="AN13" s="26">
        <f>SUM(ENERO:DICIEMBRE!AN13)</f>
        <v>75</v>
      </c>
      <c r="AO13" s="26">
        <f>SUM(ENERO:DICIEMBRE!AO13)</f>
        <v>0</v>
      </c>
      <c r="AP13" s="26">
        <f>SUM(ENERO:DICIEMBRE!AP13)</f>
        <v>28</v>
      </c>
      <c r="AQ13" s="26">
        <f>SUM(ENERO:DICIEMBRE!AQ13)</f>
        <v>55</v>
      </c>
      <c r="AR13" s="26">
        <f>SUM(ENERO:DICIEMBRE!AR13)</f>
        <v>261</v>
      </c>
      <c r="AS13" s="26">
        <f>SUM(ENERO:DICIEMBRE!AS13)</f>
        <v>6061</v>
      </c>
      <c r="AT13" s="30" t="str">
        <f>CA13&amp;CB13&amp;CC13&amp;CD13&amp;CE13&amp;CF13&amp;CG13</f>
        <v/>
      </c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"/>
      <c r="BF13" s="3"/>
      <c r="BG13" s="3"/>
      <c r="CA13" s="32" t="str">
        <f t="shared" ref="CA13:CA15" si="2">IF(AND($B13&gt;0,AM13="")," * No olvide digitar la variable "&amp;AM$9&amp;""&amp;". Digite CERO si no tiene",IF(AM13&gt;$B13," * La variable "&amp;AM$9&amp;""&amp;" No puede ser mayor al Total.",""))</f>
        <v/>
      </c>
      <c r="CB13" s="32" t="str">
        <f>IF(AND($B13&gt;0,AN13="")," * No olvide digitar la variable "&amp;AN$9&amp;""&amp;" SAPU/SAR/SUR. Digite CERO si no tiene",IF(AN13&gt;$B13," * La variable "&amp;AN$9&amp;""&amp;" SAPU/SAR/SUR No puede ser mayor al Total.",""))</f>
        <v/>
      </c>
      <c r="CC13" s="32" t="str">
        <f>IF(AND($B13&gt;0,AO13="")," * No olvide digitar la variable "&amp;AN$9&amp;""&amp;" Hospital Baja Complejidad. Digite CERO si no tiene",IF(AO13&gt;$B13," * La variable "&amp;AN$9&amp;""&amp;" Hospital Baja Complejidad No puede ser mayor al Total.",""))</f>
        <v/>
      </c>
      <c r="CD13" s="32" t="str">
        <f>IF(AND($B13&gt;0,AP13="")," * No olvide digitar la variable "&amp;AN$9&amp;""&amp;" Hospital Mediana/Alta Complejidad. Digite CERO si no tiene",IF(AP13&gt;$B13," * La variable "&amp;AN$9&amp;""&amp;" Hospital Mediana/Alta Complejidad No puede ser mayor al Total.",""))</f>
        <v/>
      </c>
      <c r="CE13" s="32" t="str">
        <f>IF(AND($B13&gt;0,AQ13="")," * No olvide digitar la variable "&amp;AN$9&amp;""&amp;" Otros Establecimientos de la Red. Digite CERO si no tiene",IF(AQ13&gt;$B13," * La variable "&amp;AN$9&amp;""&amp;" Otros Establecimientos de la Red No puede ser mayor al Total.",""))</f>
        <v/>
      </c>
      <c r="CF13" s="32" t="str">
        <f>IF(AND($B13&gt;0,AR13="")," * No olvide digitar la variable "&amp;AR$9&amp;""&amp;". Digite CERO si no tiene",IF(AR13&gt;$B13," * La variable "&amp;AR$9&amp;""&amp;" No puede ser mayor al Total.",""))</f>
        <v/>
      </c>
      <c r="CG13" s="32" t="str">
        <f>IF(AND($B13&gt;0,AS13="")," * No olvide digitar la variable "&amp;AS$9&amp;""&amp;". Digite CERO si no tiene",IF(B13&gt;AS13," * La variable "&amp;AS$9&amp;""&amp;" No puede ser menor al Total.",""))</f>
        <v/>
      </c>
      <c r="CM13" s="33">
        <f t="shared" si="1"/>
        <v>0</v>
      </c>
      <c r="CN13" s="33">
        <f t="shared" si="1"/>
        <v>0</v>
      </c>
      <c r="CO13" s="33">
        <f t="shared" si="1"/>
        <v>0</v>
      </c>
      <c r="CP13" s="33">
        <f t="shared" si="1"/>
        <v>0</v>
      </c>
      <c r="CQ13" s="33">
        <f t="shared" si="1"/>
        <v>0</v>
      </c>
      <c r="CR13" s="34">
        <f t="shared" si="1"/>
        <v>0</v>
      </c>
      <c r="CS13" s="34">
        <f>IF(AND($B13&gt;0,AS13=""),1,IF(B13&gt;AS13,1,0))</f>
        <v>0</v>
      </c>
    </row>
    <row r="14" spans="1:97" x14ac:dyDescent="0.2">
      <c r="A14" s="44" t="s">
        <v>37</v>
      </c>
      <c r="B14" s="45">
        <f>SUM(C14+D14)</f>
        <v>2126</v>
      </c>
      <c r="C14" s="46">
        <f t="shared" si="0"/>
        <v>7</v>
      </c>
      <c r="D14" s="47">
        <f t="shared" si="0"/>
        <v>2119</v>
      </c>
      <c r="E14" s="26">
        <f>SUM(ENERO:DICIEMBRE!E14)</f>
        <v>0</v>
      </c>
      <c r="F14" s="26">
        <f>SUM(ENERO:DICIEMBRE!F14)</f>
        <v>0</v>
      </c>
      <c r="G14" s="26">
        <f>SUM(ENERO:DICIEMBRE!G14)</f>
        <v>0</v>
      </c>
      <c r="H14" s="26">
        <f>SUM(ENERO:DICIEMBRE!H14)</f>
        <v>0</v>
      </c>
      <c r="I14" s="26">
        <f>SUM(ENERO:DICIEMBRE!I14)</f>
        <v>0</v>
      </c>
      <c r="J14" s="26">
        <f>SUM(ENERO:DICIEMBRE!J14)</f>
        <v>10</v>
      </c>
      <c r="K14" s="26">
        <f>SUM(ENERO:DICIEMBRE!K14)</f>
        <v>0</v>
      </c>
      <c r="L14" s="26">
        <f>SUM(ENERO:DICIEMBRE!L14)</f>
        <v>133</v>
      </c>
      <c r="M14" s="26">
        <f>SUM(ENERO:DICIEMBRE!M14)</f>
        <v>2</v>
      </c>
      <c r="N14" s="26">
        <f>SUM(ENERO:DICIEMBRE!N14)</f>
        <v>357</v>
      </c>
      <c r="O14" s="26">
        <f>SUM(ENERO:DICIEMBRE!O14)</f>
        <v>0</v>
      </c>
      <c r="P14" s="26">
        <f>SUM(ENERO:DICIEMBRE!P14)</f>
        <v>532</v>
      </c>
      <c r="Q14" s="26">
        <f>SUM(ENERO:DICIEMBRE!Q14)</f>
        <v>0</v>
      </c>
      <c r="R14" s="26">
        <f>SUM(ENERO:DICIEMBRE!R14)</f>
        <v>428</v>
      </c>
      <c r="S14" s="26">
        <f>SUM(ENERO:DICIEMBRE!S14)</f>
        <v>0</v>
      </c>
      <c r="T14" s="26">
        <f>SUM(ENERO:DICIEMBRE!T14)</f>
        <v>351</v>
      </c>
      <c r="U14" s="26">
        <f>SUM(ENERO:DICIEMBRE!U14)</f>
        <v>0</v>
      </c>
      <c r="V14" s="26">
        <f>SUM(ENERO:DICIEMBRE!V14)</f>
        <v>124</v>
      </c>
      <c r="W14" s="26">
        <f>SUM(ENERO:DICIEMBRE!W14)</f>
        <v>0</v>
      </c>
      <c r="X14" s="26">
        <f>SUM(ENERO:DICIEMBRE!X14)</f>
        <v>61</v>
      </c>
      <c r="Y14" s="26">
        <f>SUM(ENERO:DICIEMBRE!Y14)</f>
        <v>0</v>
      </c>
      <c r="Z14" s="26">
        <f>SUM(ENERO:DICIEMBRE!Z14)</f>
        <v>29</v>
      </c>
      <c r="AA14" s="26">
        <f>SUM(ENERO:DICIEMBRE!AA14)</f>
        <v>0</v>
      </c>
      <c r="AB14" s="26">
        <f>SUM(ENERO:DICIEMBRE!AB14)</f>
        <v>31</v>
      </c>
      <c r="AC14" s="26">
        <f>SUM(ENERO:DICIEMBRE!AC14)</f>
        <v>0</v>
      </c>
      <c r="AD14" s="26">
        <f>SUM(ENERO:DICIEMBRE!AD14)</f>
        <v>30</v>
      </c>
      <c r="AE14" s="26">
        <f>SUM(ENERO:DICIEMBRE!AE14)</f>
        <v>0</v>
      </c>
      <c r="AF14" s="26">
        <f>SUM(ENERO:DICIEMBRE!AF14)</f>
        <v>14</v>
      </c>
      <c r="AG14" s="26">
        <f>SUM(ENERO:DICIEMBRE!AG14)</f>
        <v>0</v>
      </c>
      <c r="AH14" s="26">
        <f>SUM(ENERO:DICIEMBRE!AH14)</f>
        <v>13</v>
      </c>
      <c r="AI14" s="26">
        <f>SUM(ENERO:DICIEMBRE!AI14)</f>
        <v>0</v>
      </c>
      <c r="AJ14" s="26">
        <f>SUM(ENERO:DICIEMBRE!AJ14)</f>
        <v>4</v>
      </c>
      <c r="AK14" s="26">
        <f>SUM(ENERO:DICIEMBRE!AK14)</f>
        <v>5</v>
      </c>
      <c r="AL14" s="26">
        <f>SUM(ENERO:DICIEMBRE!AL14)</f>
        <v>2</v>
      </c>
      <c r="AM14" s="26">
        <f>SUM(ENERO:DICIEMBRE!AM14)</f>
        <v>2061</v>
      </c>
      <c r="AN14" s="26">
        <f>SUM(ENERO:DICIEMBRE!AN14)</f>
        <v>0</v>
      </c>
      <c r="AO14" s="26">
        <f>SUM(ENERO:DICIEMBRE!AO14)</f>
        <v>0</v>
      </c>
      <c r="AP14" s="26">
        <f>SUM(ENERO:DICIEMBRE!AP14)</f>
        <v>0</v>
      </c>
      <c r="AQ14" s="26">
        <f>SUM(ENERO:DICIEMBRE!AQ14)</f>
        <v>0</v>
      </c>
      <c r="AR14" s="26">
        <f>SUM(ENERO:DICIEMBRE!AR14)</f>
        <v>0</v>
      </c>
      <c r="AS14" s="26">
        <f>SUM(ENERO:DICIEMBRE!AS14)</f>
        <v>0</v>
      </c>
      <c r="AT14" s="30" t="str">
        <f t="shared" ref="AT14:AT15" si="3">CA14&amp;CB14&amp;CC14&amp;CD14&amp;CE14&amp;CF14&amp;CG14</f>
        <v/>
      </c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"/>
      <c r="BF14" s="3"/>
      <c r="BG14" s="3"/>
      <c r="CA14" s="32" t="str">
        <f t="shared" si="2"/>
        <v/>
      </c>
      <c r="CM14" s="33">
        <f t="shared" si="1"/>
        <v>0</v>
      </c>
    </row>
    <row r="15" spans="1:97" x14ac:dyDescent="0.2">
      <c r="A15" s="51" t="s">
        <v>38</v>
      </c>
      <c r="B15" s="52">
        <f>SUM(C15+D15)</f>
        <v>0</v>
      </c>
      <c r="C15" s="53">
        <f t="shared" si="0"/>
        <v>0</v>
      </c>
      <c r="D15" s="54">
        <f t="shared" si="0"/>
        <v>0</v>
      </c>
      <c r="E15" s="26">
        <f>SUM(ENERO:DICIEMBRE!E15)</f>
        <v>0</v>
      </c>
      <c r="F15" s="26">
        <f>SUM(ENERO:DICIEMBRE!F15)</f>
        <v>0</v>
      </c>
      <c r="G15" s="26">
        <f>SUM(ENERO:DICIEMBRE!G15)</f>
        <v>0</v>
      </c>
      <c r="H15" s="26">
        <f>SUM(ENERO:DICIEMBRE!H15)</f>
        <v>0</v>
      </c>
      <c r="I15" s="26">
        <f>SUM(ENERO:DICIEMBRE!I15)</f>
        <v>0</v>
      </c>
      <c r="J15" s="26">
        <f>SUM(ENERO:DICIEMBRE!J15)</f>
        <v>0</v>
      </c>
      <c r="K15" s="26">
        <f>SUM(ENERO:DICIEMBRE!K15)</f>
        <v>0</v>
      </c>
      <c r="L15" s="26">
        <f>SUM(ENERO:DICIEMBRE!L15)</f>
        <v>0</v>
      </c>
      <c r="M15" s="26">
        <f>SUM(ENERO:DICIEMBRE!M15)</f>
        <v>0</v>
      </c>
      <c r="N15" s="26">
        <f>SUM(ENERO:DICIEMBRE!N15)</f>
        <v>0</v>
      </c>
      <c r="O15" s="26">
        <f>SUM(ENERO:DICIEMBRE!O15)</f>
        <v>0</v>
      </c>
      <c r="P15" s="26">
        <f>SUM(ENERO:DICIEMBRE!P15)</f>
        <v>0</v>
      </c>
      <c r="Q15" s="26">
        <f>SUM(ENERO:DICIEMBRE!Q15)</f>
        <v>0</v>
      </c>
      <c r="R15" s="26">
        <f>SUM(ENERO:DICIEMBRE!R15)</f>
        <v>0</v>
      </c>
      <c r="S15" s="26">
        <f>SUM(ENERO:DICIEMBRE!S15)</f>
        <v>0</v>
      </c>
      <c r="T15" s="26">
        <f>SUM(ENERO:DICIEMBRE!T15)</f>
        <v>0</v>
      </c>
      <c r="U15" s="26">
        <f>SUM(ENERO:DICIEMBRE!U15)</f>
        <v>0</v>
      </c>
      <c r="V15" s="26">
        <f>SUM(ENERO:DICIEMBRE!V15)</f>
        <v>0</v>
      </c>
      <c r="W15" s="26">
        <f>SUM(ENERO:DICIEMBRE!W15)</f>
        <v>0</v>
      </c>
      <c r="X15" s="26">
        <f>SUM(ENERO:DICIEMBRE!X15)</f>
        <v>0</v>
      </c>
      <c r="Y15" s="26">
        <f>SUM(ENERO:DICIEMBRE!Y15)</f>
        <v>0</v>
      </c>
      <c r="Z15" s="26">
        <f>SUM(ENERO:DICIEMBRE!Z15)</f>
        <v>0</v>
      </c>
      <c r="AA15" s="26">
        <f>SUM(ENERO:DICIEMBRE!AA15)</f>
        <v>0</v>
      </c>
      <c r="AB15" s="26">
        <f>SUM(ENERO:DICIEMBRE!AB15)</f>
        <v>0</v>
      </c>
      <c r="AC15" s="26">
        <f>SUM(ENERO:DICIEMBRE!AC15)</f>
        <v>0</v>
      </c>
      <c r="AD15" s="26">
        <f>SUM(ENERO:DICIEMBRE!AD15)</f>
        <v>0</v>
      </c>
      <c r="AE15" s="26">
        <f>SUM(ENERO:DICIEMBRE!AE15)</f>
        <v>0</v>
      </c>
      <c r="AF15" s="26">
        <f>SUM(ENERO:DICIEMBRE!AF15)</f>
        <v>0</v>
      </c>
      <c r="AG15" s="26">
        <f>SUM(ENERO:DICIEMBRE!AG15)</f>
        <v>0</v>
      </c>
      <c r="AH15" s="26">
        <f>SUM(ENERO:DICIEMBRE!AH15)</f>
        <v>0</v>
      </c>
      <c r="AI15" s="26">
        <f>SUM(ENERO:DICIEMBRE!AI15)</f>
        <v>0</v>
      </c>
      <c r="AJ15" s="26">
        <f>SUM(ENERO:DICIEMBRE!AJ15)</f>
        <v>0</v>
      </c>
      <c r="AK15" s="26">
        <f>SUM(ENERO:DICIEMBRE!AK15)</f>
        <v>0</v>
      </c>
      <c r="AL15" s="26">
        <f>SUM(ENERO:DICIEMBRE!AL15)</f>
        <v>0</v>
      </c>
      <c r="AM15" s="26">
        <f>SUM(ENERO:DICIEMBRE!AM15)</f>
        <v>0</v>
      </c>
      <c r="AN15" s="26">
        <f>SUM(ENERO:DICIEMBRE!AN15)</f>
        <v>0</v>
      </c>
      <c r="AO15" s="26">
        <f>SUM(ENERO:DICIEMBRE!AO15)</f>
        <v>0</v>
      </c>
      <c r="AP15" s="26">
        <f>SUM(ENERO:DICIEMBRE!AP15)</f>
        <v>0</v>
      </c>
      <c r="AQ15" s="26">
        <f>SUM(ENERO:DICIEMBRE!AQ15)</f>
        <v>0</v>
      </c>
      <c r="AR15" s="26">
        <f>SUM(ENERO:DICIEMBRE!AR15)</f>
        <v>0</v>
      </c>
      <c r="AS15" s="26">
        <f>SUM(ENERO:DICIEMBRE!AS15)</f>
        <v>0</v>
      </c>
      <c r="AT15" s="30" t="str">
        <f t="shared" si="3"/>
        <v/>
      </c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"/>
      <c r="BF15" s="3"/>
      <c r="BG15" s="3"/>
      <c r="CA15" s="32" t="str">
        <f t="shared" si="2"/>
        <v/>
      </c>
      <c r="CM15" s="33">
        <f t="shared" si="1"/>
        <v>0</v>
      </c>
    </row>
    <row r="16" spans="1:97" s="5" customFormat="1" ht="11.25" hidden="1" x14ac:dyDescent="0.15">
      <c r="A16" s="61" t="s">
        <v>39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V16" s="12"/>
      <c r="BW16" s="12"/>
      <c r="BX16" s="12"/>
      <c r="BY16" s="12"/>
    </row>
    <row r="17" spans="1:97" hidden="1" x14ac:dyDescent="0.2">
      <c r="A17" s="979" t="s">
        <v>40</v>
      </c>
      <c r="B17" s="982" t="s">
        <v>5</v>
      </c>
      <c r="C17" s="983"/>
      <c r="D17" s="984"/>
      <c r="E17" s="991" t="s">
        <v>6</v>
      </c>
      <c r="F17" s="992"/>
      <c r="G17" s="992"/>
      <c r="H17" s="992"/>
      <c r="I17" s="992"/>
      <c r="J17" s="992"/>
      <c r="K17" s="992"/>
      <c r="L17" s="992"/>
      <c r="M17" s="992"/>
      <c r="N17" s="992"/>
      <c r="O17" s="992"/>
      <c r="P17" s="992"/>
      <c r="Q17" s="992"/>
      <c r="R17" s="992"/>
      <c r="S17" s="992"/>
      <c r="T17" s="992"/>
      <c r="U17" s="992"/>
      <c r="V17" s="992"/>
      <c r="W17" s="992"/>
      <c r="X17" s="992"/>
      <c r="Y17" s="992"/>
      <c r="Z17" s="992"/>
      <c r="AA17" s="992"/>
      <c r="AB17" s="992"/>
      <c r="AC17" s="992"/>
      <c r="AD17" s="992"/>
      <c r="AE17" s="992"/>
      <c r="AF17" s="992"/>
      <c r="AG17" s="992"/>
      <c r="AH17" s="992"/>
      <c r="AI17" s="992"/>
      <c r="AJ17" s="992"/>
      <c r="AK17" s="992"/>
      <c r="AL17" s="1007"/>
      <c r="AM17" s="1008" t="s">
        <v>7</v>
      </c>
      <c r="AN17" s="999" t="s">
        <v>41</v>
      </c>
      <c r="AO17" s="999" t="s">
        <v>10</v>
      </c>
      <c r="AP17" s="999" t="s">
        <v>42</v>
      </c>
      <c r="AQ17" s="999" t="s">
        <v>43</v>
      </c>
      <c r="AR17" s="984" t="s">
        <v>44</v>
      </c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</row>
    <row r="18" spans="1:97" hidden="1" x14ac:dyDescent="0.2">
      <c r="A18" s="980"/>
      <c r="B18" s="985"/>
      <c r="C18" s="986"/>
      <c r="D18" s="987"/>
      <c r="E18" s="991" t="s">
        <v>11</v>
      </c>
      <c r="F18" s="993"/>
      <c r="G18" s="991" t="s">
        <v>12</v>
      </c>
      <c r="H18" s="993"/>
      <c r="I18" s="991" t="s">
        <v>13</v>
      </c>
      <c r="J18" s="993"/>
      <c r="K18" s="991" t="s">
        <v>14</v>
      </c>
      <c r="L18" s="993"/>
      <c r="M18" s="991" t="s">
        <v>15</v>
      </c>
      <c r="N18" s="993"/>
      <c r="O18" s="1004" t="s">
        <v>16</v>
      </c>
      <c r="P18" s="1005"/>
      <c r="Q18" s="1004" t="s">
        <v>17</v>
      </c>
      <c r="R18" s="1005"/>
      <c r="S18" s="1004" t="s">
        <v>18</v>
      </c>
      <c r="T18" s="1005"/>
      <c r="U18" s="1004" t="s">
        <v>19</v>
      </c>
      <c r="V18" s="1005"/>
      <c r="W18" s="1004" t="s">
        <v>20</v>
      </c>
      <c r="X18" s="1005"/>
      <c r="Y18" s="1004" t="s">
        <v>21</v>
      </c>
      <c r="Z18" s="1005"/>
      <c r="AA18" s="1004" t="s">
        <v>22</v>
      </c>
      <c r="AB18" s="1005"/>
      <c r="AC18" s="1004" t="s">
        <v>23</v>
      </c>
      <c r="AD18" s="1005"/>
      <c r="AE18" s="1004" t="s">
        <v>24</v>
      </c>
      <c r="AF18" s="1005"/>
      <c r="AG18" s="1004" t="s">
        <v>25</v>
      </c>
      <c r="AH18" s="1005"/>
      <c r="AI18" s="1004" t="s">
        <v>26</v>
      </c>
      <c r="AJ18" s="1005"/>
      <c r="AK18" s="1004" t="s">
        <v>27</v>
      </c>
      <c r="AL18" s="1006"/>
      <c r="AM18" s="1009"/>
      <c r="AN18" s="1003"/>
      <c r="AO18" s="1003"/>
      <c r="AP18" s="1003"/>
      <c r="AQ18" s="1003"/>
      <c r="AR18" s="990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</row>
    <row r="19" spans="1:97" hidden="1" x14ac:dyDescent="0.2">
      <c r="A19" s="981"/>
      <c r="B19" s="62" t="s">
        <v>32</v>
      </c>
      <c r="C19" s="63" t="s">
        <v>45</v>
      </c>
      <c r="D19" s="64" t="s">
        <v>34</v>
      </c>
      <c r="E19" s="65" t="s">
        <v>45</v>
      </c>
      <c r="F19" s="64" t="s">
        <v>34</v>
      </c>
      <c r="G19" s="65" t="s">
        <v>45</v>
      </c>
      <c r="H19" s="64" t="s">
        <v>34</v>
      </c>
      <c r="I19" s="65" t="s">
        <v>45</v>
      </c>
      <c r="J19" s="64" t="s">
        <v>34</v>
      </c>
      <c r="K19" s="65" t="s">
        <v>45</v>
      </c>
      <c r="L19" s="64" t="s">
        <v>34</v>
      </c>
      <c r="M19" s="65" t="s">
        <v>45</v>
      </c>
      <c r="N19" s="64" t="s">
        <v>34</v>
      </c>
      <c r="O19" s="65" t="s">
        <v>45</v>
      </c>
      <c r="P19" s="64" t="s">
        <v>34</v>
      </c>
      <c r="Q19" s="65" t="s">
        <v>45</v>
      </c>
      <c r="R19" s="64" t="s">
        <v>34</v>
      </c>
      <c r="S19" s="65" t="s">
        <v>45</v>
      </c>
      <c r="T19" s="64" t="s">
        <v>34</v>
      </c>
      <c r="U19" s="65" t="s">
        <v>45</v>
      </c>
      <c r="V19" s="64" t="s">
        <v>34</v>
      </c>
      <c r="W19" s="65" t="s">
        <v>45</v>
      </c>
      <c r="X19" s="64" t="s">
        <v>34</v>
      </c>
      <c r="Y19" s="65" t="s">
        <v>45</v>
      </c>
      <c r="Z19" s="64" t="s">
        <v>34</v>
      </c>
      <c r="AA19" s="65" t="s">
        <v>45</v>
      </c>
      <c r="AB19" s="64" t="s">
        <v>34</v>
      </c>
      <c r="AC19" s="65" t="s">
        <v>45</v>
      </c>
      <c r="AD19" s="64" t="s">
        <v>34</v>
      </c>
      <c r="AE19" s="65" t="s">
        <v>45</v>
      </c>
      <c r="AF19" s="64" t="s">
        <v>34</v>
      </c>
      <c r="AG19" s="65" t="s">
        <v>45</v>
      </c>
      <c r="AH19" s="64" t="s">
        <v>34</v>
      </c>
      <c r="AI19" s="65" t="s">
        <v>45</v>
      </c>
      <c r="AJ19" s="64" t="s">
        <v>34</v>
      </c>
      <c r="AK19" s="65" t="s">
        <v>45</v>
      </c>
      <c r="AL19" s="66" t="s">
        <v>34</v>
      </c>
      <c r="AM19" s="1010"/>
      <c r="AN19" s="1000"/>
      <c r="AO19" s="1000"/>
      <c r="AP19" s="1000"/>
      <c r="AQ19" s="1000"/>
      <c r="AR19" s="987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</row>
    <row r="20" spans="1:97" ht="15" hidden="1" x14ac:dyDescent="0.25">
      <c r="A20" s="67" t="s">
        <v>46</v>
      </c>
      <c r="B20" s="68">
        <f t="shared" ref="B20:B26" si="4">SUM(C20+D20)</f>
        <v>0</v>
      </c>
      <c r="C20" s="69">
        <f t="shared" ref="C20:D26" si="5">SUM(E20+G20+I20+K20+M20+O20+Q20+S20+U20+W20+Y20+AA20+AC20+AE20+AG20+AI20+AK20)</f>
        <v>0</v>
      </c>
      <c r="D20" s="70">
        <f t="shared" si="5"/>
        <v>0</v>
      </c>
      <c r="E20" s="71"/>
      <c r="F20" s="72"/>
      <c r="G20" s="71"/>
      <c r="H20" s="72"/>
      <c r="I20" s="71"/>
      <c r="J20" s="73"/>
      <c r="K20" s="71"/>
      <c r="L20" s="73"/>
      <c r="M20" s="71"/>
      <c r="N20" s="73"/>
      <c r="O20" s="74"/>
      <c r="P20" s="73"/>
      <c r="Q20" s="74"/>
      <c r="R20" s="73"/>
      <c r="S20" s="74"/>
      <c r="T20" s="73"/>
      <c r="U20" s="74"/>
      <c r="V20" s="73"/>
      <c r="W20" s="74"/>
      <c r="X20" s="73"/>
      <c r="Y20" s="74"/>
      <c r="Z20" s="73"/>
      <c r="AA20" s="74"/>
      <c r="AB20" s="73"/>
      <c r="AC20" s="74"/>
      <c r="AD20" s="73"/>
      <c r="AE20" s="74"/>
      <c r="AF20" s="73"/>
      <c r="AG20" s="74"/>
      <c r="AH20" s="73"/>
      <c r="AI20" s="74"/>
      <c r="AJ20" s="73"/>
      <c r="AK20" s="74"/>
      <c r="AL20" s="75"/>
      <c r="AM20" s="76"/>
      <c r="AN20" s="77"/>
      <c r="AO20" s="77"/>
      <c r="AP20" s="77"/>
      <c r="AQ20" s="78"/>
      <c r="AR20" s="79"/>
      <c r="AS20" s="30" t="str">
        <f>$CA20&amp;$CB20&amp;$CC20&amp;$CD20&amp;$CE20&amp;$CF20</f>
        <v/>
      </c>
      <c r="AT20" s="31"/>
      <c r="AU20" s="31"/>
      <c r="AV20" s="31"/>
      <c r="AW20" s="31"/>
      <c r="AX20" s="31"/>
      <c r="AY20" s="31"/>
      <c r="AZ20" s="3"/>
      <c r="BA20" s="3"/>
      <c r="BB20" s="3"/>
      <c r="BC20" s="3"/>
      <c r="BD20" s="3"/>
      <c r="BE20" s="3"/>
      <c r="BF20" s="3"/>
      <c r="BG20" s="3"/>
      <c r="BH20" s="3"/>
      <c r="BI20" s="3"/>
      <c r="CA20" s="32" t="str">
        <f>IF(AND($B20&gt;0,AM20="")," * No olvide digitar la variable "&amp;AM$17&amp;""&amp;". Digite CERO si no tiene",IF(AM20&gt;$B20," * La variable "&amp;AM$20&amp;""&amp;" No puede ser mayor al Total.",""))</f>
        <v/>
      </c>
      <c r="CB20" s="32" t="str">
        <f>IF(AND($B20&gt;0,AN20="")," * No olvide digitar la variable "&amp;AN$17&amp;""&amp;". Digite CERO si no tiene",IF(AN20&gt;$B20," * La variable "&amp;AN$17&amp;""&amp;" No puede ser mayor al Total.",""))</f>
        <v/>
      </c>
      <c r="CC20" s="32" t="str">
        <f>IF(AND($B20&gt;0,AO20="")," * No olvide digitar la variable "&amp;AO$17&amp;""&amp;". Digite CERO si no tiene",IF(B20&gt;AO20," * La variable "&amp;AO$17&amp;""&amp;" No puede ser menor al Total.",""))</f>
        <v/>
      </c>
      <c r="CD20" s="32" t="str">
        <f>IF(AND($B20&gt;0,AP20="")," * No olvide digitar la variable "&amp;AP$17&amp;""&amp;". Digite CERO si no tiene",IF(AP20&gt;$B20," * La variable "&amp;AP$17&amp;""&amp;" No puede ser mayor al Total.",""))</f>
        <v/>
      </c>
      <c r="CE20" s="32" t="str">
        <f>IF(AND($B20&gt;0,AQ20="")," * No olvide digitar la variable "&amp;AQ$17&amp;""&amp;". Digite CERO si no tiene",IF(AQ20&gt;$B20," * La variable "&amp;AQ$17&amp;""&amp;" No puede ser mayor al Total.",""))</f>
        <v/>
      </c>
      <c r="CF20" s="32" t="str">
        <f>IF(AND($B20&gt;0,AR20="")," * No olvide digitar la variable "&amp;AR$17&amp;""&amp;". Digite CERO si no tiene",IF(AR20&gt;$B20," * La variable "&amp;AR$17&amp;""&amp;" No puede ser mayor al Total.",""))</f>
        <v/>
      </c>
      <c r="CG20" s="80"/>
      <c r="CM20" s="33">
        <f t="shared" ref="CM20:CR26" si="6">IF(AND($B20&gt;0,AM20=""),1,IF(AM20&gt;$B20,1,0))</f>
        <v>0</v>
      </c>
      <c r="CN20" s="33">
        <f t="shared" si="6"/>
        <v>0</v>
      </c>
      <c r="CO20" s="33">
        <f>IF(AND($B20&gt;0,AO20=""),1,IF(B20&gt;$AO20,1,0))</f>
        <v>0</v>
      </c>
      <c r="CP20" s="33">
        <f t="shared" si="6"/>
        <v>0</v>
      </c>
      <c r="CQ20" s="33">
        <f t="shared" si="6"/>
        <v>0</v>
      </c>
      <c r="CR20" s="34">
        <f t="shared" si="6"/>
        <v>0</v>
      </c>
      <c r="CS20"/>
    </row>
    <row r="21" spans="1:97" ht="15" hidden="1" x14ac:dyDescent="0.25">
      <c r="A21" s="81" t="s">
        <v>47</v>
      </c>
      <c r="B21" s="68">
        <f t="shared" si="4"/>
        <v>0</v>
      </c>
      <c r="C21" s="69">
        <f t="shared" si="5"/>
        <v>0</v>
      </c>
      <c r="D21" s="70">
        <f t="shared" si="5"/>
        <v>0</v>
      </c>
      <c r="E21" s="71"/>
      <c r="F21" s="72"/>
      <c r="G21" s="71"/>
      <c r="H21" s="72"/>
      <c r="I21" s="71"/>
      <c r="J21" s="73"/>
      <c r="K21" s="71"/>
      <c r="L21" s="73"/>
      <c r="M21" s="71"/>
      <c r="N21" s="73"/>
      <c r="O21" s="74"/>
      <c r="P21" s="73"/>
      <c r="Q21" s="74"/>
      <c r="R21" s="73"/>
      <c r="S21" s="74"/>
      <c r="T21" s="73"/>
      <c r="U21" s="74"/>
      <c r="V21" s="73"/>
      <c r="W21" s="74"/>
      <c r="X21" s="73"/>
      <c r="Y21" s="74"/>
      <c r="Z21" s="73"/>
      <c r="AA21" s="74"/>
      <c r="AB21" s="73"/>
      <c r="AC21" s="74"/>
      <c r="AD21" s="73"/>
      <c r="AE21" s="74"/>
      <c r="AF21" s="73"/>
      <c r="AG21" s="74"/>
      <c r="AH21" s="73"/>
      <c r="AI21" s="74"/>
      <c r="AJ21" s="73"/>
      <c r="AK21" s="74"/>
      <c r="AL21" s="75"/>
      <c r="AM21" s="76"/>
      <c r="AN21" s="77"/>
      <c r="AO21" s="77"/>
      <c r="AP21" s="77"/>
      <c r="AQ21" s="82"/>
      <c r="AR21" s="83"/>
      <c r="AS21" s="30" t="str">
        <f t="shared" ref="AS21:AS26" si="7">$CA21&amp;$CB21&amp;$CC21&amp;$CD21&amp;$CE21&amp;$CF21</f>
        <v/>
      </c>
      <c r="AT21" s="31"/>
      <c r="AU21" s="31"/>
      <c r="AV21" s="31"/>
      <c r="AW21" s="31"/>
      <c r="AX21" s="31"/>
      <c r="AY21" s="31"/>
      <c r="AZ21" s="3"/>
      <c r="BA21" s="3"/>
      <c r="BB21" s="3"/>
      <c r="BC21" s="3"/>
      <c r="BD21" s="3"/>
      <c r="BE21" s="3"/>
      <c r="BF21" s="3"/>
      <c r="BG21" s="3"/>
      <c r="BH21" s="3"/>
      <c r="BI21" s="3"/>
      <c r="CA21" s="32" t="str">
        <f>IF(AND($B21&gt;0,AM21="")," * No olvide digitar la variable "&amp;AM$17&amp;""&amp;". Digite CERO si no tiene",IF(AM21&gt;$B21," * La variable "&amp;AM$20&amp;""&amp;" No puede ser mayor al Total.",""))</f>
        <v/>
      </c>
      <c r="CB21" s="32" t="str">
        <f>IF(AND($B21&gt;0,AN21="")," * No olvide digitar la variable "&amp;AN$17&amp;""&amp;". Digite CERO si no tiene",IF(AN21&gt;$B21," * La variable "&amp;AN$17&amp;""&amp;" No puede ser mayor al Total.",""))</f>
        <v/>
      </c>
      <c r="CC21" s="32" t="str">
        <f t="shared" ref="CC21:CC23" si="8">IF(AND($B21&gt;0,AO21="")," * No olvide digitar la variable "&amp;AO$17&amp;""&amp;". Digite CERO si no tiene",IF(B21&gt;AO21," * La variable "&amp;AO$17&amp;""&amp;" No puede ser menor al Total.",""))</f>
        <v/>
      </c>
      <c r="CD21" s="32" t="str">
        <f>IF(AND($B21&gt;0,AP21="")," * No olvide digitar la variable "&amp;AP$17&amp;""&amp;". Digite CERO si no tiene",IF(AP21&gt;$B21," * La variable "&amp;AP$17&amp;""&amp;" No puede ser mayor al Total.",""))</f>
        <v/>
      </c>
      <c r="CE21" s="32" t="str">
        <f t="shared" ref="CE21:CF23" si="9">IF(AND($B21&gt;0,AQ21="")," * No olvide digitar la variable "&amp;AQ$17&amp;""&amp;". Digite CERO si no tiene",IF(AQ21&gt;$B21," * La variable "&amp;AQ$17&amp;""&amp;" No puede ser mayor al Total.",""))</f>
        <v/>
      </c>
      <c r="CF21" s="32" t="str">
        <f t="shared" si="9"/>
        <v/>
      </c>
      <c r="CM21" s="33">
        <f t="shared" si="6"/>
        <v>0</v>
      </c>
      <c r="CN21" s="33">
        <f t="shared" si="6"/>
        <v>0</v>
      </c>
      <c r="CO21" s="33">
        <f t="shared" ref="CO21:CO23" si="10">IF(AND($B21&gt;0,AO21=""),1,IF(B21&gt;$AO21,1,0))</f>
        <v>0</v>
      </c>
      <c r="CP21" s="33">
        <f t="shared" si="6"/>
        <v>0</v>
      </c>
      <c r="CQ21" s="33">
        <f t="shared" si="6"/>
        <v>0</v>
      </c>
      <c r="CR21" s="34">
        <f t="shared" si="6"/>
        <v>0</v>
      </c>
    </row>
    <row r="22" spans="1:97" ht="15" hidden="1" x14ac:dyDescent="0.25">
      <c r="A22" s="35" t="s">
        <v>48</v>
      </c>
      <c r="B22" s="68">
        <f t="shared" si="4"/>
        <v>0</v>
      </c>
      <c r="C22" s="69">
        <f t="shared" si="5"/>
        <v>0</v>
      </c>
      <c r="D22" s="84">
        <f t="shared" si="5"/>
        <v>0</v>
      </c>
      <c r="E22" s="41"/>
      <c r="F22" s="42"/>
      <c r="G22" s="41"/>
      <c r="H22" s="42"/>
      <c r="I22" s="41"/>
      <c r="J22" s="40"/>
      <c r="K22" s="41"/>
      <c r="L22" s="40"/>
      <c r="M22" s="41"/>
      <c r="N22" s="40"/>
      <c r="O22" s="85"/>
      <c r="P22" s="40"/>
      <c r="Q22" s="85"/>
      <c r="R22" s="40"/>
      <c r="S22" s="85"/>
      <c r="T22" s="40"/>
      <c r="U22" s="85"/>
      <c r="V22" s="40"/>
      <c r="W22" s="85"/>
      <c r="X22" s="40"/>
      <c r="Y22" s="85"/>
      <c r="Z22" s="40"/>
      <c r="AA22" s="85"/>
      <c r="AB22" s="40"/>
      <c r="AC22" s="85"/>
      <c r="AD22" s="40"/>
      <c r="AE22" s="85"/>
      <c r="AF22" s="40"/>
      <c r="AG22" s="85"/>
      <c r="AH22" s="40"/>
      <c r="AI22" s="85"/>
      <c r="AJ22" s="40"/>
      <c r="AK22" s="85"/>
      <c r="AL22" s="86"/>
      <c r="AM22" s="39"/>
      <c r="AN22" s="87"/>
      <c r="AO22" s="87"/>
      <c r="AP22" s="88"/>
      <c r="AQ22" s="82"/>
      <c r="AR22" s="83"/>
      <c r="AS22" s="30" t="str">
        <f t="shared" si="7"/>
        <v/>
      </c>
      <c r="AT22" s="31"/>
      <c r="AU22" s="31"/>
      <c r="AV22" s="31"/>
      <c r="AW22" s="31"/>
      <c r="AX22" s="31"/>
      <c r="AY22" s="31"/>
      <c r="AZ22" s="3"/>
      <c r="BA22" s="3"/>
      <c r="BB22" s="3"/>
      <c r="BC22" s="3"/>
      <c r="BD22" s="3"/>
      <c r="BE22" s="3"/>
      <c r="BF22" s="3"/>
      <c r="BG22" s="3"/>
      <c r="BH22" s="3"/>
      <c r="BI22" s="3"/>
      <c r="CA22" s="32" t="str">
        <f t="shared" ref="CA22:CA23" si="11">IF(AND($B22&gt;0,AM22="")," * No olvide digitar la variable "&amp;AM$17&amp;""&amp;". Digite CERO si no tiene",IF(AM22&gt;$B22," * La variable "&amp;AM$20&amp;""&amp;" No puede ser mayor al Total.",""))</f>
        <v/>
      </c>
      <c r="CB22" s="32" t="str">
        <f t="shared" ref="CB22:CB23" si="12">IF(AND($B22&gt;0,AN22="")," * No olvide digitar la variable "&amp;AN$17&amp;""&amp;". Digite CERO si no tiene",IF(AN22&gt;$B22," * La variable "&amp;AN$17&amp;""&amp;" No puede ser mayor al Total.",""))</f>
        <v/>
      </c>
      <c r="CC22" s="32" t="str">
        <f t="shared" si="8"/>
        <v/>
      </c>
      <c r="CD22" s="89"/>
      <c r="CE22" s="32" t="str">
        <f t="shared" si="9"/>
        <v/>
      </c>
      <c r="CF22" s="32" t="str">
        <f t="shared" si="9"/>
        <v/>
      </c>
      <c r="CM22" s="33">
        <f t="shared" si="6"/>
        <v>0</v>
      </c>
      <c r="CN22" s="33">
        <f t="shared" si="6"/>
        <v>0</v>
      </c>
      <c r="CO22" s="33">
        <f t="shared" si="10"/>
        <v>0</v>
      </c>
      <c r="CP22" s="89"/>
      <c r="CQ22" s="33">
        <f t="shared" si="6"/>
        <v>0</v>
      </c>
      <c r="CR22" s="34">
        <f t="shared" si="6"/>
        <v>0</v>
      </c>
    </row>
    <row r="23" spans="1:97" ht="15.75" hidden="1" thickBot="1" x14ac:dyDescent="0.3">
      <c r="A23" s="90" t="s">
        <v>49</v>
      </c>
      <c r="B23" s="91">
        <f t="shared" si="4"/>
        <v>0</v>
      </c>
      <c r="C23" s="92">
        <f t="shared" si="5"/>
        <v>0</v>
      </c>
      <c r="D23" s="93">
        <f t="shared" si="5"/>
        <v>0</v>
      </c>
      <c r="E23" s="94"/>
      <c r="F23" s="95"/>
      <c r="G23" s="94"/>
      <c r="H23" s="95"/>
      <c r="I23" s="94"/>
      <c r="J23" s="96"/>
      <c r="K23" s="97"/>
      <c r="L23" s="95"/>
      <c r="M23" s="94"/>
      <c r="N23" s="95"/>
      <c r="O23" s="94"/>
      <c r="P23" s="95"/>
      <c r="Q23" s="94"/>
      <c r="R23" s="95"/>
      <c r="S23" s="94"/>
      <c r="T23" s="95"/>
      <c r="U23" s="94"/>
      <c r="V23" s="95"/>
      <c r="W23" s="94"/>
      <c r="X23" s="95"/>
      <c r="Y23" s="94"/>
      <c r="Z23" s="95"/>
      <c r="AA23" s="94"/>
      <c r="AB23" s="95"/>
      <c r="AC23" s="94"/>
      <c r="AD23" s="95"/>
      <c r="AE23" s="94"/>
      <c r="AF23" s="95"/>
      <c r="AG23" s="94"/>
      <c r="AH23" s="95"/>
      <c r="AI23" s="94"/>
      <c r="AJ23" s="95"/>
      <c r="AK23" s="94"/>
      <c r="AL23" s="98"/>
      <c r="AM23" s="97"/>
      <c r="AN23" s="99"/>
      <c r="AO23" s="99"/>
      <c r="AP23" s="99"/>
      <c r="AQ23" s="100"/>
      <c r="AR23" s="101"/>
      <c r="AS23" s="30" t="str">
        <f t="shared" si="7"/>
        <v/>
      </c>
      <c r="AT23" s="31"/>
      <c r="AU23" s="31"/>
      <c r="AV23" s="31"/>
      <c r="AW23" s="31"/>
      <c r="AX23" s="31"/>
      <c r="AY23" s="31"/>
      <c r="AZ23" s="3"/>
      <c r="BA23" s="3"/>
      <c r="BB23" s="3"/>
      <c r="BC23" s="3"/>
      <c r="BD23" s="3"/>
      <c r="BE23" s="3"/>
      <c r="BF23" s="3"/>
      <c r="BG23" s="3"/>
      <c r="BH23" s="3"/>
      <c r="BI23" s="3"/>
      <c r="CA23" s="32" t="str">
        <f t="shared" si="11"/>
        <v/>
      </c>
      <c r="CB23" s="32" t="str">
        <f t="shared" si="12"/>
        <v/>
      </c>
      <c r="CC23" s="32" t="str">
        <f t="shared" si="8"/>
        <v/>
      </c>
      <c r="CD23" s="32" t="str">
        <f>IF(AND($B23&gt;0,AP23="")," * No olvide digitar la variable "&amp;AP$17&amp;""&amp;". Digite CERO si no tiene",IF(AP23&gt;$B23," * La variable "&amp;AP$17&amp;""&amp;" No puede ser mayor al Total.",""))</f>
        <v/>
      </c>
      <c r="CE23" s="32" t="str">
        <f t="shared" si="9"/>
        <v/>
      </c>
      <c r="CF23" s="32" t="str">
        <f t="shared" si="9"/>
        <v/>
      </c>
      <c r="CM23" s="33">
        <f t="shared" si="6"/>
        <v>0</v>
      </c>
      <c r="CN23" s="33">
        <f t="shared" si="6"/>
        <v>0</v>
      </c>
      <c r="CO23" s="33">
        <f t="shared" si="10"/>
        <v>0</v>
      </c>
      <c r="CP23" s="33">
        <f t="shared" si="6"/>
        <v>0</v>
      </c>
      <c r="CQ23" s="33">
        <f t="shared" si="6"/>
        <v>0</v>
      </c>
      <c r="CR23" s="34">
        <f t="shared" si="6"/>
        <v>0</v>
      </c>
    </row>
    <row r="24" spans="1:97" ht="15.75" hidden="1" thickTop="1" x14ac:dyDescent="0.25">
      <c r="A24" s="81" t="s">
        <v>50</v>
      </c>
      <c r="B24" s="102">
        <f t="shared" si="4"/>
        <v>0</v>
      </c>
      <c r="C24" s="103">
        <f t="shared" si="5"/>
        <v>0</v>
      </c>
      <c r="D24" s="104">
        <f t="shared" si="5"/>
        <v>0</v>
      </c>
      <c r="E24" s="105"/>
      <c r="F24" s="106"/>
      <c r="G24" s="105"/>
      <c r="H24" s="106"/>
      <c r="I24" s="105"/>
      <c r="J24" s="107"/>
      <c r="K24" s="108"/>
      <c r="L24" s="106"/>
      <c r="M24" s="105"/>
      <c r="N24" s="106"/>
      <c r="O24" s="105"/>
      <c r="P24" s="106"/>
      <c r="Q24" s="105"/>
      <c r="R24" s="106"/>
      <c r="S24" s="105"/>
      <c r="T24" s="106"/>
      <c r="U24" s="105"/>
      <c r="V24" s="106"/>
      <c r="W24" s="105"/>
      <c r="X24" s="106"/>
      <c r="Y24" s="105"/>
      <c r="Z24" s="106"/>
      <c r="AA24" s="105"/>
      <c r="AB24" s="106"/>
      <c r="AC24" s="105"/>
      <c r="AD24" s="106"/>
      <c r="AE24" s="105"/>
      <c r="AF24" s="106"/>
      <c r="AG24" s="105"/>
      <c r="AH24" s="106"/>
      <c r="AI24" s="105"/>
      <c r="AJ24" s="106"/>
      <c r="AK24" s="105"/>
      <c r="AL24" s="109"/>
      <c r="AM24" s="108"/>
      <c r="AN24" s="110"/>
      <c r="AO24" s="111"/>
      <c r="AP24" s="112"/>
      <c r="AQ24" s="110"/>
      <c r="AR24" s="106"/>
      <c r="AS24" s="30" t="str">
        <f t="shared" si="7"/>
        <v/>
      </c>
      <c r="AT24" s="31"/>
      <c r="AU24" s="31"/>
      <c r="AV24" s="31"/>
      <c r="AW24" s="31"/>
      <c r="AX24" s="31"/>
      <c r="AY24" s="31"/>
      <c r="AZ24" s="3"/>
      <c r="BA24" s="3"/>
      <c r="BB24" s="3"/>
      <c r="BC24" s="3"/>
      <c r="BD24" s="3"/>
      <c r="BE24" s="3"/>
      <c r="BF24" s="3"/>
      <c r="BG24" s="3"/>
      <c r="BH24" s="3"/>
      <c r="BI24" s="3"/>
      <c r="CA24" s="32" t="str">
        <f>IF(AND($B24&gt;0,AM24="")," * No olvide digitar la variable "&amp;AM$17&amp;""&amp;". Digite CERO si no tiene",IF(AM24&gt;$B24," * La variable "&amp;AM$17&amp;""&amp;" No puede ser mayor al Total.",""))</f>
        <v/>
      </c>
      <c r="CB24" s="32" t="str">
        <f>IF(AND($B24&gt;0,AN24="")," * No olvide digitar la variable "&amp;AN$17&amp;""&amp;". Digite CERO si no tiene",IF(AN24&gt;$B24," * La variable "&amp;AN$17&amp;""&amp;" No puede ser mayor al Total.",""))</f>
        <v/>
      </c>
      <c r="CC24" s="89"/>
      <c r="CD24" s="89"/>
      <c r="CE24" s="32" t="str">
        <f>IF(AND($B24&gt;0,AQ24="")," * No olvide digitar la variable "&amp;AQ$17&amp;""&amp;" Otros Establecimientos de la Red. Digite CERO si no tiene",IF(AQ24&gt;$B24," * La variable "&amp;AQ$17&amp;""&amp;" Otros Establecimientos de la Red No puede ser mayor al Total.",""))</f>
        <v/>
      </c>
      <c r="CF24" s="32" t="str">
        <f>IF(AND($B24&gt;0,AR24="")," * No olvide digitar la variable "&amp;AR$17&amp;""&amp;". Digite CERO si no tiene",IF(AR24&gt;$B24," * La variable "&amp;AR$17&amp;""&amp;" No puede ser mayor al Total.",""))</f>
        <v/>
      </c>
      <c r="CM24" s="33">
        <f t="shared" si="6"/>
        <v>0</v>
      </c>
      <c r="CN24" s="33">
        <f t="shared" si="6"/>
        <v>0</v>
      </c>
      <c r="CO24" s="89"/>
      <c r="CP24" s="89"/>
      <c r="CQ24" s="33">
        <f t="shared" si="6"/>
        <v>0</v>
      </c>
      <c r="CR24" s="34">
        <f t="shared" si="6"/>
        <v>0</v>
      </c>
    </row>
    <row r="25" spans="1:97" ht="15" hidden="1" x14ac:dyDescent="0.25">
      <c r="A25" s="35" t="s">
        <v>51</v>
      </c>
      <c r="B25" s="68">
        <f t="shared" si="4"/>
        <v>0</v>
      </c>
      <c r="C25" s="69">
        <f t="shared" si="5"/>
        <v>0</v>
      </c>
      <c r="D25" s="84">
        <f t="shared" si="5"/>
        <v>0</v>
      </c>
      <c r="E25" s="41"/>
      <c r="F25" s="42"/>
      <c r="G25" s="41"/>
      <c r="H25" s="42"/>
      <c r="I25" s="41"/>
      <c r="J25" s="40"/>
      <c r="K25" s="39"/>
      <c r="L25" s="42"/>
      <c r="M25" s="41"/>
      <c r="N25" s="42"/>
      <c r="O25" s="41"/>
      <c r="P25" s="42"/>
      <c r="Q25" s="41"/>
      <c r="R25" s="42"/>
      <c r="S25" s="41"/>
      <c r="T25" s="42"/>
      <c r="U25" s="41"/>
      <c r="V25" s="42"/>
      <c r="W25" s="41"/>
      <c r="X25" s="42"/>
      <c r="Y25" s="41"/>
      <c r="Z25" s="42"/>
      <c r="AA25" s="41"/>
      <c r="AB25" s="42"/>
      <c r="AC25" s="41"/>
      <c r="AD25" s="42"/>
      <c r="AE25" s="41"/>
      <c r="AF25" s="42"/>
      <c r="AG25" s="41"/>
      <c r="AH25" s="42"/>
      <c r="AI25" s="41"/>
      <c r="AJ25" s="42"/>
      <c r="AK25" s="41"/>
      <c r="AL25" s="43"/>
      <c r="AM25" s="39"/>
      <c r="AN25" s="87"/>
      <c r="AO25" s="88"/>
      <c r="AP25" s="88"/>
      <c r="AQ25" s="82"/>
      <c r="AR25" s="83"/>
      <c r="AS25" s="30" t="str">
        <f t="shared" si="7"/>
        <v/>
      </c>
      <c r="AT25" s="31"/>
      <c r="AU25" s="31"/>
      <c r="AV25" s="31"/>
      <c r="AW25" s="31"/>
      <c r="AX25" s="31"/>
      <c r="AY25" s="31"/>
      <c r="AZ25" s="3"/>
      <c r="BA25" s="3"/>
      <c r="BB25" s="3"/>
      <c r="BC25" s="3"/>
      <c r="BD25" s="3"/>
      <c r="BE25" s="3"/>
      <c r="BF25" s="3"/>
      <c r="BG25" s="3"/>
      <c r="BH25" s="3"/>
      <c r="BI25" s="3"/>
      <c r="CA25" s="32" t="str">
        <f t="shared" ref="CA25" si="13">IF(AND($B25&gt;0,AM25="")," * No olvide digitar la variable "&amp;AM$17&amp;""&amp;". Digite CERO si no tiene",IF(AM25&gt;$B25," * La variable "&amp;AM$17&amp;""&amp;" No puede ser mayor al Total.",""))</f>
        <v/>
      </c>
      <c r="CB25" s="32" t="str">
        <f>IF(AND($B25&gt;0,AN25="")," * No olvide digitar la variable "&amp;AN$17&amp;""&amp;". Digite CERO si no tiene",IF(AN25&gt;$B25," * La variable "&amp;AN$17&amp;""&amp;" No puede ser mayor al Total.",""))</f>
        <v/>
      </c>
      <c r="CC25" s="89"/>
      <c r="CD25" s="89"/>
      <c r="CE25" s="32" t="str">
        <f t="shared" ref="CE25" si="14">IF(AND($B25&gt;0,AQ25="")," * No olvide digitar la variable "&amp;AQ$17&amp;""&amp;" Otros Establecimientos de la Red. Digite CERO si no tiene",IF(AQ25&gt;$B25," * La variable "&amp;AQ$17&amp;""&amp;" Otros Establecimientos de la Red No puede ser mayor al Total.",""))</f>
        <v/>
      </c>
      <c r="CF25" s="32" t="str">
        <f t="shared" ref="CF25:CF26" si="15">IF(AND($B25&gt;0,AR25="")," * No olvide digitar la variable "&amp;AR$17&amp;""&amp;". Digite CERO si no tiene",IF(AR25&gt;$B25," * La variable "&amp;AR$17&amp;""&amp;" No puede ser mayor al Total.",""))</f>
        <v/>
      </c>
      <c r="CM25" s="33">
        <f t="shared" si="6"/>
        <v>0</v>
      </c>
      <c r="CN25" s="33">
        <f t="shared" si="6"/>
        <v>0</v>
      </c>
      <c r="CO25" s="89"/>
      <c r="CP25" s="89"/>
      <c r="CQ25" s="33">
        <f t="shared" si="6"/>
        <v>0</v>
      </c>
      <c r="CR25" s="34">
        <f t="shared" si="6"/>
        <v>0</v>
      </c>
    </row>
    <row r="26" spans="1:97" ht="15" hidden="1" x14ac:dyDescent="0.25">
      <c r="A26" s="113" t="s">
        <v>52</v>
      </c>
      <c r="B26" s="114">
        <f t="shared" si="4"/>
        <v>0</v>
      </c>
      <c r="C26" s="115">
        <f t="shared" si="5"/>
        <v>0</v>
      </c>
      <c r="D26" s="116">
        <f t="shared" si="5"/>
        <v>0</v>
      </c>
      <c r="E26" s="117"/>
      <c r="F26" s="118"/>
      <c r="G26" s="117"/>
      <c r="H26" s="118"/>
      <c r="I26" s="117"/>
      <c r="J26" s="119"/>
      <c r="K26" s="120"/>
      <c r="L26" s="118"/>
      <c r="M26" s="117"/>
      <c r="N26" s="118"/>
      <c r="O26" s="117"/>
      <c r="P26" s="118"/>
      <c r="Q26" s="117"/>
      <c r="R26" s="118"/>
      <c r="S26" s="117"/>
      <c r="T26" s="118"/>
      <c r="U26" s="117"/>
      <c r="V26" s="118"/>
      <c r="W26" s="117"/>
      <c r="X26" s="118"/>
      <c r="Y26" s="117"/>
      <c r="Z26" s="118"/>
      <c r="AA26" s="117"/>
      <c r="AB26" s="118"/>
      <c r="AC26" s="117"/>
      <c r="AD26" s="118"/>
      <c r="AE26" s="117"/>
      <c r="AF26" s="118"/>
      <c r="AG26" s="117"/>
      <c r="AH26" s="118"/>
      <c r="AI26" s="117"/>
      <c r="AJ26" s="118"/>
      <c r="AK26" s="117"/>
      <c r="AL26" s="121"/>
      <c r="AM26" s="120"/>
      <c r="AN26" s="122"/>
      <c r="AO26" s="123"/>
      <c r="AP26" s="123"/>
      <c r="AQ26" s="100"/>
      <c r="AR26" s="101"/>
      <c r="AS26" s="30" t="str">
        <f t="shared" si="7"/>
        <v/>
      </c>
      <c r="AT26" s="31"/>
      <c r="AU26" s="31"/>
      <c r="AV26" s="31"/>
      <c r="AW26" s="31"/>
      <c r="AX26" s="31"/>
      <c r="AY26" s="31"/>
      <c r="AZ26" s="3"/>
      <c r="BA26" s="3"/>
      <c r="BB26" s="3"/>
      <c r="BC26" s="3"/>
      <c r="BD26" s="3"/>
      <c r="BE26" s="3"/>
      <c r="BF26" s="3"/>
      <c r="BG26" s="3"/>
      <c r="BH26" s="3"/>
      <c r="BI26" s="3"/>
      <c r="CA26" s="32" t="str">
        <f>IF(AND($B26&gt;0,AM26="")," * No olvide digitar la variable "&amp;AM$17&amp;""&amp;". Digite CERO si no tiene",IF(AM26&gt;$B26," * La variable "&amp;AM$17&amp;""&amp;" No puede ser mayor al Total.",""))</f>
        <v/>
      </c>
      <c r="CB26" s="32" t="str">
        <f>IF(AND($B26&gt;0,AN26="")," * No olvide digitar la variable "&amp;AN$17&amp;""&amp;". Digite CERO si no tiene",IF(AN26&gt;$B26," * La variable "&amp;AN$17&amp;""&amp;" No puede ser mayor al Total.",""))</f>
        <v/>
      </c>
      <c r="CC26" s="89"/>
      <c r="CD26" s="89"/>
      <c r="CE26" s="32" t="str">
        <f>IF(AND($B26&gt;0,AQ26="")," * No olvide digitar la variable "&amp;AQ$17&amp;""&amp;" Otros Establecimientos de la Red. Digite CERO si no tiene",IF(AQ26&gt;$B26," * La variable "&amp;AQ$17&amp;""&amp;" Otros Establecimientos de la Red No puede ser mayor al Total.",""))</f>
        <v/>
      </c>
      <c r="CF26" s="32" t="str">
        <f t="shared" si="15"/>
        <v/>
      </c>
      <c r="CM26" s="33">
        <f t="shared" si="6"/>
        <v>0</v>
      </c>
      <c r="CN26" s="33">
        <f t="shared" si="6"/>
        <v>0</v>
      </c>
      <c r="CO26" s="89"/>
      <c r="CP26" s="89"/>
      <c r="CQ26" s="33">
        <f t="shared" si="6"/>
        <v>0</v>
      </c>
      <c r="CR26" s="34">
        <f t="shared" si="6"/>
        <v>0</v>
      </c>
    </row>
    <row r="27" spans="1:97" s="5" customFormat="1" ht="11.25" hidden="1" x14ac:dyDescent="0.15">
      <c r="A27" s="1011" t="s">
        <v>53</v>
      </c>
      <c r="B27" s="1011"/>
      <c r="C27" s="1011"/>
      <c r="D27" s="1011"/>
      <c r="E27" s="1011"/>
      <c r="F27" s="1011"/>
      <c r="G27" s="1011"/>
      <c r="H27" s="1011"/>
      <c r="I27" s="11"/>
      <c r="J27" s="11"/>
      <c r="K27" s="11"/>
      <c r="L27" s="11"/>
      <c r="M27" s="11"/>
      <c r="N27" s="11"/>
      <c r="X27" s="124"/>
      <c r="Y27" s="124"/>
      <c r="Z27" s="124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5"/>
      <c r="AN27" s="12"/>
      <c r="AO27" s="126"/>
      <c r="AP27" s="126"/>
      <c r="AQ27" s="127"/>
      <c r="AR27" s="128"/>
      <c r="AS27" s="128"/>
      <c r="AT27" s="128"/>
      <c r="AU27" s="128"/>
      <c r="AV27" s="128"/>
      <c r="AW27" s="128"/>
      <c r="AX27" s="128"/>
      <c r="AY27" s="128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V27" s="12"/>
      <c r="BW27" s="12"/>
      <c r="BX27" s="129"/>
      <c r="BY27" s="129"/>
    </row>
    <row r="28" spans="1:97" hidden="1" x14ac:dyDescent="0.2">
      <c r="A28" s="1012" t="s">
        <v>54</v>
      </c>
      <c r="B28" s="982" t="s">
        <v>5</v>
      </c>
      <c r="C28" s="983"/>
      <c r="D28" s="984"/>
      <c r="E28" s="991" t="s">
        <v>6</v>
      </c>
      <c r="F28" s="992"/>
      <c r="G28" s="992"/>
      <c r="H28" s="992"/>
      <c r="I28" s="992"/>
      <c r="J28" s="992"/>
      <c r="K28" s="992"/>
      <c r="L28" s="992"/>
      <c r="M28" s="992"/>
      <c r="N28" s="992"/>
      <c r="O28" s="992"/>
      <c r="P28" s="992"/>
      <c r="Q28" s="992"/>
      <c r="R28" s="992"/>
      <c r="S28" s="992"/>
      <c r="T28" s="992"/>
      <c r="U28" s="992"/>
      <c r="V28" s="992"/>
      <c r="W28" s="992"/>
      <c r="X28" s="992"/>
      <c r="Y28" s="992"/>
      <c r="Z28" s="992"/>
      <c r="AA28" s="992"/>
      <c r="AB28" s="992"/>
      <c r="AC28" s="992"/>
      <c r="AD28" s="992"/>
      <c r="AE28" s="992"/>
      <c r="AF28" s="992"/>
      <c r="AG28" s="992"/>
      <c r="AH28" s="992"/>
      <c r="AI28" s="992"/>
      <c r="AJ28" s="992"/>
      <c r="AK28" s="992"/>
      <c r="AL28" s="1007"/>
      <c r="AM28" s="1008" t="s">
        <v>7</v>
      </c>
      <c r="AN28" s="984" t="s">
        <v>10</v>
      </c>
      <c r="AO28" s="130"/>
      <c r="AP28" s="130"/>
      <c r="AQ28" s="30"/>
      <c r="AR28" s="31"/>
      <c r="AS28" s="31"/>
      <c r="AT28" s="31"/>
      <c r="AU28" s="31"/>
      <c r="AV28" s="31"/>
      <c r="AW28" s="31"/>
      <c r="AX28" s="31"/>
      <c r="AY28" s="31"/>
      <c r="AZ28" s="3"/>
      <c r="BA28" s="3"/>
      <c r="BB28" s="3"/>
      <c r="BC28" s="3"/>
      <c r="BD28" s="3"/>
      <c r="BE28" s="3"/>
      <c r="BF28" s="3"/>
      <c r="BG28" s="3"/>
      <c r="BH28" s="3"/>
      <c r="BI28" s="3"/>
    </row>
    <row r="29" spans="1:97" hidden="1" x14ac:dyDescent="0.2">
      <c r="A29" s="1013"/>
      <c r="B29" s="985"/>
      <c r="C29" s="986"/>
      <c r="D29" s="987"/>
      <c r="E29" s="991" t="s">
        <v>55</v>
      </c>
      <c r="F29" s="993"/>
      <c r="G29" s="991" t="s">
        <v>56</v>
      </c>
      <c r="H29" s="993"/>
      <c r="I29" s="991" t="s">
        <v>57</v>
      </c>
      <c r="J29" s="993"/>
      <c r="K29" s="991" t="s">
        <v>58</v>
      </c>
      <c r="L29" s="993"/>
      <c r="M29" s="991" t="s">
        <v>59</v>
      </c>
      <c r="N29" s="993"/>
      <c r="O29" s="1004" t="s">
        <v>60</v>
      </c>
      <c r="P29" s="1005"/>
      <c r="Q29" s="1004" t="s">
        <v>61</v>
      </c>
      <c r="R29" s="1005"/>
      <c r="S29" s="1004" t="s">
        <v>62</v>
      </c>
      <c r="T29" s="1005"/>
      <c r="U29" s="1004" t="s">
        <v>63</v>
      </c>
      <c r="V29" s="1005"/>
      <c r="W29" s="1004" t="s">
        <v>64</v>
      </c>
      <c r="X29" s="1005"/>
      <c r="Y29" s="1004" t="s">
        <v>65</v>
      </c>
      <c r="Z29" s="1005"/>
      <c r="AA29" s="1004" t="s">
        <v>66</v>
      </c>
      <c r="AB29" s="1005"/>
      <c r="AC29" s="1004" t="s">
        <v>67</v>
      </c>
      <c r="AD29" s="1005"/>
      <c r="AE29" s="1004" t="s">
        <v>68</v>
      </c>
      <c r="AF29" s="1005"/>
      <c r="AG29" s="1004" t="s">
        <v>69</v>
      </c>
      <c r="AH29" s="1005"/>
      <c r="AI29" s="1004" t="s">
        <v>70</v>
      </c>
      <c r="AJ29" s="1005"/>
      <c r="AK29" s="1004" t="s">
        <v>71</v>
      </c>
      <c r="AL29" s="1006"/>
      <c r="AM29" s="1009"/>
      <c r="AN29" s="990"/>
      <c r="AO29" s="130"/>
      <c r="AP29" s="130"/>
      <c r="AQ29" s="30"/>
      <c r="AR29" s="31"/>
      <c r="AS29" s="31"/>
      <c r="AT29" s="31"/>
      <c r="AU29" s="31"/>
      <c r="AV29" s="31"/>
      <c r="AW29" s="31"/>
      <c r="AX29" s="31"/>
      <c r="AY29" s="31"/>
      <c r="AZ29" s="3"/>
      <c r="BA29" s="3"/>
      <c r="BB29" s="3"/>
      <c r="BC29" s="3"/>
      <c r="BD29" s="3"/>
      <c r="BE29" s="3"/>
      <c r="BF29" s="3"/>
      <c r="BG29" s="3"/>
      <c r="BH29" s="3"/>
      <c r="BI29" s="3"/>
    </row>
    <row r="30" spans="1:97" hidden="1" x14ac:dyDescent="0.2">
      <c r="A30" s="1014"/>
      <c r="B30" s="62" t="s">
        <v>32</v>
      </c>
      <c r="C30" s="15" t="s">
        <v>45</v>
      </c>
      <c r="D30" s="16" t="s">
        <v>34</v>
      </c>
      <c r="E30" s="131" t="s">
        <v>45</v>
      </c>
      <c r="F30" s="64" t="s">
        <v>34</v>
      </c>
      <c r="G30" s="131" t="s">
        <v>45</v>
      </c>
      <c r="H30" s="64" t="s">
        <v>34</v>
      </c>
      <c r="I30" s="131" t="s">
        <v>45</v>
      </c>
      <c r="J30" s="64" t="s">
        <v>34</v>
      </c>
      <c r="K30" s="131" t="s">
        <v>45</v>
      </c>
      <c r="L30" s="64" t="s">
        <v>34</v>
      </c>
      <c r="M30" s="131" t="s">
        <v>45</v>
      </c>
      <c r="N30" s="64" t="s">
        <v>34</v>
      </c>
      <c r="O30" s="131" t="s">
        <v>45</v>
      </c>
      <c r="P30" s="64" t="s">
        <v>34</v>
      </c>
      <c r="Q30" s="131" t="s">
        <v>45</v>
      </c>
      <c r="R30" s="64" t="s">
        <v>34</v>
      </c>
      <c r="S30" s="131" t="s">
        <v>45</v>
      </c>
      <c r="T30" s="64" t="s">
        <v>34</v>
      </c>
      <c r="U30" s="131" t="s">
        <v>45</v>
      </c>
      <c r="V30" s="64" t="s">
        <v>34</v>
      </c>
      <c r="W30" s="131" t="s">
        <v>45</v>
      </c>
      <c r="X30" s="64" t="s">
        <v>34</v>
      </c>
      <c r="Y30" s="131" t="s">
        <v>45</v>
      </c>
      <c r="Z30" s="64" t="s">
        <v>34</v>
      </c>
      <c r="AA30" s="131" t="s">
        <v>45</v>
      </c>
      <c r="AB30" s="64" t="s">
        <v>34</v>
      </c>
      <c r="AC30" s="131" t="s">
        <v>45</v>
      </c>
      <c r="AD30" s="64" t="s">
        <v>34</v>
      </c>
      <c r="AE30" s="131" t="s">
        <v>45</v>
      </c>
      <c r="AF30" s="64" t="s">
        <v>34</v>
      </c>
      <c r="AG30" s="131" t="s">
        <v>45</v>
      </c>
      <c r="AH30" s="64" t="s">
        <v>34</v>
      </c>
      <c r="AI30" s="131" t="s">
        <v>45</v>
      </c>
      <c r="AJ30" s="64" t="s">
        <v>34</v>
      </c>
      <c r="AK30" s="131" t="s">
        <v>45</v>
      </c>
      <c r="AL30" s="66" t="s">
        <v>34</v>
      </c>
      <c r="AM30" s="1010"/>
      <c r="AN30" s="987"/>
      <c r="AO30" s="130"/>
      <c r="AP30" s="130"/>
      <c r="AQ30" s="30"/>
      <c r="AR30" s="31"/>
      <c r="AS30" s="31"/>
      <c r="AT30" s="31"/>
      <c r="AU30" s="31"/>
      <c r="AV30" s="31"/>
      <c r="AW30" s="31"/>
      <c r="AX30" s="31"/>
      <c r="AY30" s="31"/>
      <c r="AZ30" s="3"/>
      <c r="BA30" s="3"/>
      <c r="BB30" s="3"/>
      <c r="BC30" s="3"/>
      <c r="BD30" s="3"/>
      <c r="BE30" s="3"/>
      <c r="BF30" s="3"/>
      <c r="BG30" s="3"/>
      <c r="BH30" s="3"/>
      <c r="BI30" s="3"/>
    </row>
    <row r="31" spans="1:97" hidden="1" x14ac:dyDescent="0.2">
      <c r="A31" s="67" t="s">
        <v>72</v>
      </c>
      <c r="B31" s="132">
        <f t="shared" ref="B31:B36" si="16">SUM(C31+D31)</f>
        <v>0</v>
      </c>
      <c r="C31" s="133">
        <f t="shared" ref="C31:D36" si="17">SUM(E31+G31+I31+K31+M31+O31+Q31+S31+U31+W31+Y31+AA31+AC31+AE31+AG31+AI31+AK31)</f>
        <v>0</v>
      </c>
      <c r="D31" s="134">
        <f t="shared" si="17"/>
        <v>0</v>
      </c>
      <c r="E31" s="71"/>
      <c r="F31" s="72"/>
      <c r="G31" s="71"/>
      <c r="H31" s="72"/>
      <c r="I31" s="71"/>
      <c r="J31" s="73"/>
      <c r="K31" s="71"/>
      <c r="L31" s="73"/>
      <c r="M31" s="71"/>
      <c r="N31" s="73"/>
      <c r="O31" s="74"/>
      <c r="P31" s="73"/>
      <c r="Q31" s="74"/>
      <c r="R31" s="73"/>
      <c r="S31" s="74"/>
      <c r="T31" s="73"/>
      <c r="U31" s="74"/>
      <c r="V31" s="73"/>
      <c r="W31" s="74"/>
      <c r="X31" s="73"/>
      <c r="Y31" s="74"/>
      <c r="Z31" s="73"/>
      <c r="AA31" s="74"/>
      <c r="AB31" s="73"/>
      <c r="AC31" s="74"/>
      <c r="AD31" s="73"/>
      <c r="AE31" s="74"/>
      <c r="AF31" s="73"/>
      <c r="AG31" s="74"/>
      <c r="AH31" s="73"/>
      <c r="AI31" s="74"/>
      <c r="AJ31" s="73"/>
      <c r="AK31" s="74"/>
      <c r="AL31" s="75"/>
      <c r="AM31" s="76"/>
      <c r="AN31" s="29"/>
      <c r="AO31" s="130" t="str">
        <f>CA31&amp;CB31</f>
        <v/>
      </c>
      <c r="AP31" s="130"/>
      <c r="AQ31" s="30"/>
      <c r="AR31" s="31"/>
      <c r="AS31" s="31"/>
      <c r="AT31" s="31"/>
      <c r="AU31" s="31"/>
      <c r="AV31" s="31"/>
      <c r="AW31" s="31"/>
      <c r="AX31" s="31"/>
      <c r="AY31" s="31"/>
      <c r="AZ31" s="3"/>
      <c r="BA31" s="3"/>
      <c r="BB31" s="3"/>
      <c r="BC31" s="3"/>
      <c r="BD31" s="3"/>
      <c r="BE31" s="3"/>
      <c r="BF31" s="3"/>
      <c r="BG31" s="3"/>
      <c r="BH31" s="3"/>
      <c r="BI31" s="3"/>
      <c r="CA31" s="32" t="str">
        <f>IF(AND($B31&gt;0,AM31="")," * No olvide digitar la variable "&amp;AM$28&amp;""&amp;". Digite CERO si no tiene",IF(AM31&gt;$B31," * La variable "&amp;AM$28&amp;""&amp;" No puede ser mayor al Total.",""))</f>
        <v/>
      </c>
      <c r="CB31" s="32" t="str">
        <f>IF(AND($B31&gt;0,AN31="")," * No olvide digitar la variable "&amp;AN$28&amp;""&amp;". Digite CERO si no tiene",IF(B31&gt;AN31," * La variable "&amp;AN$28&amp;""&amp;" No puede ser menor al Total.",""))</f>
        <v/>
      </c>
      <c r="CM31" s="33">
        <f>IF(AND($B31&gt;0,AM31=""),1,IF(AM31&gt;$B31,1,0))</f>
        <v>0</v>
      </c>
      <c r="CN31" s="33">
        <f>IF(AND($B31&gt;0,AN31=""),1,IF(B31&gt;$AN31,1,0))</f>
        <v>0</v>
      </c>
    </row>
    <row r="32" spans="1:97" hidden="1" x14ac:dyDescent="0.2">
      <c r="A32" s="35" t="s">
        <v>73</v>
      </c>
      <c r="B32" s="68">
        <f t="shared" si="16"/>
        <v>0</v>
      </c>
      <c r="C32" s="69">
        <f t="shared" si="17"/>
        <v>0</v>
      </c>
      <c r="D32" s="84">
        <f t="shared" si="17"/>
        <v>0</v>
      </c>
      <c r="E32" s="71"/>
      <c r="F32" s="72"/>
      <c r="G32" s="71"/>
      <c r="H32" s="72"/>
      <c r="I32" s="71"/>
      <c r="J32" s="73"/>
      <c r="K32" s="71"/>
      <c r="L32" s="73"/>
      <c r="M32" s="71"/>
      <c r="N32" s="73"/>
      <c r="O32" s="74"/>
      <c r="P32" s="73"/>
      <c r="Q32" s="74"/>
      <c r="R32" s="73"/>
      <c r="S32" s="74"/>
      <c r="T32" s="73"/>
      <c r="U32" s="74"/>
      <c r="V32" s="73"/>
      <c r="W32" s="74"/>
      <c r="X32" s="73"/>
      <c r="Y32" s="74"/>
      <c r="Z32" s="73"/>
      <c r="AA32" s="74"/>
      <c r="AB32" s="73"/>
      <c r="AC32" s="74"/>
      <c r="AD32" s="73"/>
      <c r="AE32" s="74"/>
      <c r="AF32" s="73"/>
      <c r="AG32" s="74"/>
      <c r="AH32" s="73"/>
      <c r="AI32" s="74"/>
      <c r="AJ32" s="73"/>
      <c r="AK32" s="74"/>
      <c r="AL32" s="75"/>
      <c r="AM32" s="76"/>
      <c r="AN32" s="135"/>
      <c r="AO32" s="130" t="str">
        <f>CA32</f>
        <v/>
      </c>
      <c r="AP32" s="130"/>
      <c r="AQ32" s="30"/>
      <c r="AR32" s="31"/>
      <c r="AS32" s="31"/>
      <c r="AT32" s="31"/>
      <c r="AU32" s="31"/>
      <c r="AV32" s="31"/>
      <c r="AW32" s="31"/>
      <c r="AX32" s="31"/>
      <c r="AY32" s="31"/>
      <c r="AZ32" s="3"/>
      <c r="BA32" s="3"/>
      <c r="BB32" s="3"/>
      <c r="BC32" s="3"/>
      <c r="BD32" s="3"/>
      <c r="BE32" s="3"/>
      <c r="BF32" s="3"/>
      <c r="BG32" s="3"/>
      <c r="BH32" s="3"/>
      <c r="BI32" s="3"/>
      <c r="CA32" s="32" t="str">
        <f t="shared" ref="CA32:CA36" si="18">IF(AND($B32&gt;0,AM32="")," * No olvide digitar la variable "&amp;AM$28&amp;""&amp;". Digite CERO si no tiene",IF(AM32&gt;$B32," * La variable "&amp;AM$28&amp;""&amp;" No puede ser mayor al Total.",""))</f>
        <v/>
      </c>
      <c r="CM32" s="33">
        <f t="shared" ref="CM32:CM35" si="19">IF(AND($B32&gt;0,AM32=""),1,IF(AM32&gt;$B32,1,0))</f>
        <v>0</v>
      </c>
    </row>
    <row r="33" spans="1:92" s="2" customFormat="1" hidden="1" x14ac:dyDescent="0.2">
      <c r="A33" s="35" t="s">
        <v>74</v>
      </c>
      <c r="B33" s="68">
        <f t="shared" si="16"/>
        <v>0</v>
      </c>
      <c r="C33" s="69">
        <f t="shared" si="17"/>
        <v>0</v>
      </c>
      <c r="D33" s="84">
        <f t="shared" si="17"/>
        <v>0</v>
      </c>
      <c r="E33" s="41"/>
      <c r="F33" s="42"/>
      <c r="G33" s="41"/>
      <c r="H33" s="42"/>
      <c r="I33" s="41"/>
      <c r="J33" s="40"/>
      <c r="K33" s="41"/>
      <c r="L33" s="40"/>
      <c r="M33" s="41"/>
      <c r="N33" s="40"/>
      <c r="O33" s="85"/>
      <c r="P33" s="40"/>
      <c r="Q33" s="85"/>
      <c r="R33" s="40"/>
      <c r="S33" s="85"/>
      <c r="T33" s="40"/>
      <c r="U33" s="85"/>
      <c r="V33" s="40"/>
      <c r="W33" s="85"/>
      <c r="X33" s="40"/>
      <c r="Y33" s="85"/>
      <c r="Z33" s="40"/>
      <c r="AA33" s="85"/>
      <c r="AB33" s="40"/>
      <c r="AC33" s="85"/>
      <c r="AD33" s="40"/>
      <c r="AE33" s="85"/>
      <c r="AF33" s="40"/>
      <c r="AG33" s="85"/>
      <c r="AH33" s="40"/>
      <c r="AI33" s="85"/>
      <c r="AJ33" s="40"/>
      <c r="AK33" s="85"/>
      <c r="AL33" s="86"/>
      <c r="AM33" s="39"/>
      <c r="AN33" s="135"/>
      <c r="AO33" s="130" t="str">
        <f t="shared" ref="AO33:AO36" si="20">CA33</f>
        <v/>
      </c>
      <c r="AP33" s="130"/>
      <c r="AQ33" s="30"/>
      <c r="AR33" s="31"/>
      <c r="AS33" s="31"/>
      <c r="AT33" s="31"/>
      <c r="AU33" s="31"/>
      <c r="AV33" s="31"/>
      <c r="AW33" s="31"/>
      <c r="AX33" s="31"/>
      <c r="AY33" s="31"/>
      <c r="AZ33" s="3"/>
      <c r="BA33" s="3"/>
      <c r="BB33" s="3"/>
      <c r="BC33" s="3"/>
      <c r="BD33" s="3"/>
      <c r="BE33" s="3"/>
      <c r="BF33" s="3"/>
      <c r="BG33" s="3"/>
      <c r="BH33" s="3"/>
      <c r="BI33" s="3"/>
      <c r="BV33" s="3"/>
      <c r="BW33" s="3"/>
      <c r="BX33" s="4"/>
      <c r="BY33" s="4"/>
      <c r="CA33" s="32" t="str">
        <f t="shared" si="18"/>
        <v/>
      </c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33">
        <f t="shared" si="19"/>
        <v>0</v>
      </c>
      <c r="CN33" s="5"/>
    </row>
    <row r="34" spans="1:92" s="2" customFormat="1" hidden="1" x14ac:dyDescent="0.2">
      <c r="A34" s="35" t="s">
        <v>75</v>
      </c>
      <c r="B34" s="68">
        <f t="shared" si="16"/>
        <v>0</v>
      </c>
      <c r="C34" s="69">
        <f t="shared" si="17"/>
        <v>0</v>
      </c>
      <c r="D34" s="84">
        <f t="shared" si="17"/>
        <v>0</v>
      </c>
      <c r="E34" s="41"/>
      <c r="F34" s="42"/>
      <c r="G34" s="41"/>
      <c r="H34" s="42"/>
      <c r="I34" s="41"/>
      <c r="J34" s="40"/>
      <c r="K34" s="41"/>
      <c r="L34" s="40"/>
      <c r="M34" s="41"/>
      <c r="N34" s="40"/>
      <c r="O34" s="85"/>
      <c r="P34" s="40"/>
      <c r="Q34" s="85"/>
      <c r="R34" s="40"/>
      <c r="S34" s="85"/>
      <c r="T34" s="40"/>
      <c r="U34" s="85"/>
      <c r="V34" s="40"/>
      <c r="W34" s="85"/>
      <c r="X34" s="40"/>
      <c r="Y34" s="85"/>
      <c r="Z34" s="40"/>
      <c r="AA34" s="85"/>
      <c r="AB34" s="40"/>
      <c r="AC34" s="85"/>
      <c r="AD34" s="40"/>
      <c r="AE34" s="85"/>
      <c r="AF34" s="40"/>
      <c r="AG34" s="85"/>
      <c r="AH34" s="40"/>
      <c r="AI34" s="85"/>
      <c r="AJ34" s="40"/>
      <c r="AK34" s="85"/>
      <c r="AL34" s="86"/>
      <c r="AM34" s="39"/>
      <c r="AN34" s="135"/>
      <c r="AO34" s="130" t="str">
        <f t="shared" si="20"/>
        <v/>
      </c>
      <c r="AP34" s="130"/>
      <c r="AQ34" s="30"/>
      <c r="AR34" s="31"/>
      <c r="AS34" s="31"/>
      <c r="AT34" s="31"/>
      <c r="AU34" s="31"/>
      <c r="AV34" s="31"/>
      <c r="AW34" s="31"/>
      <c r="AX34" s="31"/>
      <c r="AY34" s="31"/>
      <c r="AZ34" s="3"/>
      <c r="BA34" s="3"/>
      <c r="BB34" s="3"/>
      <c r="BC34" s="3"/>
      <c r="BD34" s="3"/>
      <c r="BE34" s="3"/>
      <c r="BF34" s="3"/>
      <c r="BG34" s="3"/>
      <c r="BH34" s="3"/>
      <c r="BI34" s="3"/>
      <c r="BV34" s="3"/>
      <c r="BW34" s="3"/>
      <c r="BX34" s="4"/>
      <c r="BY34" s="4"/>
      <c r="CA34" s="32" t="str">
        <f t="shared" si="18"/>
        <v/>
      </c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33">
        <f t="shared" si="19"/>
        <v>0</v>
      </c>
      <c r="CN34" s="5"/>
    </row>
    <row r="35" spans="1:92" s="2" customFormat="1" hidden="1" x14ac:dyDescent="0.2">
      <c r="A35" s="35" t="s">
        <v>76</v>
      </c>
      <c r="B35" s="68">
        <f t="shared" si="16"/>
        <v>0</v>
      </c>
      <c r="C35" s="69">
        <f t="shared" si="17"/>
        <v>0</v>
      </c>
      <c r="D35" s="84">
        <f t="shared" si="17"/>
        <v>0</v>
      </c>
      <c r="E35" s="41"/>
      <c r="F35" s="42"/>
      <c r="G35" s="41"/>
      <c r="H35" s="42"/>
      <c r="I35" s="41"/>
      <c r="J35" s="40"/>
      <c r="K35" s="41"/>
      <c r="L35" s="40"/>
      <c r="M35" s="41"/>
      <c r="N35" s="40"/>
      <c r="O35" s="85"/>
      <c r="P35" s="40"/>
      <c r="Q35" s="85"/>
      <c r="R35" s="40"/>
      <c r="S35" s="85"/>
      <c r="T35" s="40"/>
      <c r="U35" s="85"/>
      <c r="V35" s="40"/>
      <c r="W35" s="85"/>
      <c r="X35" s="40"/>
      <c r="Y35" s="85"/>
      <c r="Z35" s="40"/>
      <c r="AA35" s="85"/>
      <c r="AB35" s="40"/>
      <c r="AC35" s="85"/>
      <c r="AD35" s="40"/>
      <c r="AE35" s="85"/>
      <c r="AF35" s="40"/>
      <c r="AG35" s="85"/>
      <c r="AH35" s="40"/>
      <c r="AI35" s="85"/>
      <c r="AJ35" s="40"/>
      <c r="AK35" s="85"/>
      <c r="AL35" s="86"/>
      <c r="AM35" s="39"/>
      <c r="AN35" s="135"/>
      <c r="AO35" s="130" t="str">
        <f t="shared" si="20"/>
        <v/>
      </c>
      <c r="AP35" s="130"/>
      <c r="AQ35" s="30"/>
      <c r="AR35" s="31"/>
      <c r="AS35" s="31"/>
      <c r="AT35" s="31"/>
      <c r="AU35" s="31"/>
      <c r="AV35" s="31"/>
      <c r="AW35" s="31"/>
      <c r="AX35" s="31"/>
      <c r="AY35" s="31"/>
      <c r="AZ35" s="3"/>
      <c r="BA35" s="3"/>
      <c r="BB35" s="3"/>
      <c r="BC35" s="3"/>
      <c r="BD35" s="3"/>
      <c r="BE35" s="3"/>
      <c r="BF35" s="3"/>
      <c r="BG35" s="3"/>
      <c r="BH35" s="3"/>
      <c r="BI35" s="3"/>
      <c r="BV35" s="3"/>
      <c r="BW35" s="3"/>
      <c r="BX35" s="4"/>
      <c r="BY35" s="4"/>
      <c r="CA35" s="32" t="str">
        <f t="shared" si="18"/>
        <v/>
      </c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33">
        <f t="shared" si="19"/>
        <v>0</v>
      </c>
      <c r="CN35" s="5"/>
    </row>
    <row r="36" spans="1:92" s="2" customFormat="1" hidden="1" x14ac:dyDescent="0.2">
      <c r="A36" s="136" t="s">
        <v>77</v>
      </c>
      <c r="B36" s="137">
        <f t="shared" si="16"/>
        <v>0</v>
      </c>
      <c r="C36" s="138">
        <f t="shared" si="17"/>
        <v>0</v>
      </c>
      <c r="D36" s="139">
        <f t="shared" si="17"/>
        <v>0</v>
      </c>
      <c r="E36" s="55"/>
      <c r="F36" s="56"/>
      <c r="G36" s="55"/>
      <c r="H36" s="56"/>
      <c r="I36" s="55"/>
      <c r="J36" s="140"/>
      <c r="K36" s="55"/>
      <c r="L36" s="140"/>
      <c r="M36" s="55"/>
      <c r="N36" s="140"/>
      <c r="O36" s="141"/>
      <c r="P36" s="140"/>
      <c r="Q36" s="141"/>
      <c r="R36" s="140"/>
      <c r="S36" s="141"/>
      <c r="T36" s="140"/>
      <c r="U36" s="141"/>
      <c r="V36" s="140"/>
      <c r="W36" s="141"/>
      <c r="X36" s="140"/>
      <c r="Y36" s="141"/>
      <c r="Z36" s="140"/>
      <c r="AA36" s="141"/>
      <c r="AB36" s="140"/>
      <c r="AC36" s="141"/>
      <c r="AD36" s="140"/>
      <c r="AE36" s="141"/>
      <c r="AF36" s="140"/>
      <c r="AG36" s="141"/>
      <c r="AH36" s="140"/>
      <c r="AI36" s="141"/>
      <c r="AJ36" s="140"/>
      <c r="AK36" s="141"/>
      <c r="AL36" s="142"/>
      <c r="AM36" s="143"/>
      <c r="AN36" s="144"/>
      <c r="AO36" s="130" t="str">
        <f t="shared" si="20"/>
        <v/>
      </c>
      <c r="AP36" s="130"/>
      <c r="AQ36" s="30"/>
      <c r="AR36" s="31"/>
      <c r="AS36" s="31"/>
      <c r="AT36" s="31"/>
      <c r="AU36" s="31"/>
      <c r="AV36" s="31"/>
      <c r="AW36" s="31"/>
      <c r="AX36" s="31"/>
      <c r="AY36" s="31"/>
      <c r="AZ36" s="3"/>
      <c r="BA36" s="3"/>
      <c r="BB36" s="3"/>
      <c r="BC36" s="3"/>
      <c r="BD36" s="3"/>
      <c r="BE36" s="3"/>
      <c r="BF36" s="3"/>
      <c r="BG36" s="3"/>
      <c r="BH36" s="3"/>
      <c r="BI36" s="3"/>
      <c r="BV36" s="3"/>
      <c r="BW36" s="3"/>
      <c r="BX36" s="4"/>
      <c r="BY36" s="4"/>
      <c r="CA36" s="32" t="str">
        <f t="shared" si="18"/>
        <v/>
      </c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33">
        <f>IF(AND($B36&gt;0,AM36=""),1,IF(AM36&gt;$B36,1,0))</f>
        <v>0</v>
      </c>
      <c r="CN36" s="5"/>
    </row>
    <row r="37" spans="1:92" s="5" customFormat="1" ht="11.25" hidden="1" x14ac:dyDescent="0.15">
      <c r="A37" s="145" t="s">
        <v>78</v>
      </c>
      <c r="B37" s="145"/>
      <c r="C37" s="145"/>
      <c r="D37" s="145"/>
      <c r="E37" s="145"/>
      <c r="F37" s="145"/>
      <c r="G37" s="11"/>
      <c r="H37" s="11"/>
      <c r="I37" s="11"/>
      <c r="J37" s="11"/>
      <c r="K37" s="145"/>
      <c r="L37" s="11"/>
      <c r="M37" s="11"/>
      <c r="N37" s="11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V37" s="12"/>
      <c r="BW37" s="12"/>
      <c r="BX37" s="12"/>
      <c r="BY37" s="12"/>
    </row>
    <row r="38" spans="1:92" s="2" customFormat="1" hidden="1" x14ac:dyDescent="0.2">
      <c r="A38" s="1012" t="s">
        <v>54</v>
      </c>
      <c r="B38" s="982" t="s">
        <v>5</v>
      </c>
      <c r="C38" s="983"/>
      <c r="D38" s="984"/>
      <c r="E38" s="988" t="s">
        <v>6</v>
      </c>
      <c r="F38" s="988"/>
      <c r="G38" s="988"/>
      <c r="H38" s="988"/>
      <c r="I38" s="988"/>
      <c r="J38" s="988"/>
      <c r="K38" s="988"/>
      <c r="L38" s="988"/>
      <c r="M38" s="988"/>
      <c r="N38" s="988"/>
      <c r="O38" s="988"/>
      <c r="P38" s="988"/>
      <c r="Q38" s="988"/>
      <c r="R38" s="988"/>
      <c r="S38" s="988"/>
      <c r="T38" s="988"/>
      <c r="U38" s="988"/>
      <c r="V38" s="988"/>
      <c r="W38" s="988"/>
      <c r="X38" s="988"/>
      <c r="Y38" s="988"/>
      <c r="Z38" s="988"/>
      <c r="AA38" s="988"/>
      <c r="AB38" s="988"/>
      <c r="AC38" s="988"/>
      <c r="AD38" s="988"/>
      <c r="AE38" s="988"/>
      <c r="AF38" s="988"/>
      <c r="AG38" s="988"/>
      <c r="AH38" s="988"/>
      <c r="AI38" s="988"/>
      <c r="AJ38" s="988"/>
      <c r="AK38" s="988"/>
      <c r="AL38" s="989"/>
      <c r="AM38" s="1008" t="s">
        <v>7</v>
      </c>
      <c r="AN38" s="984" t="s">
        <v>10</v>
      </c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V38" s="3"/>
      <c r="BW38" s="3"/>
      <c r="BX38" s="4"/>
      <c r="BY38" s="4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</row>
    <row r="39" spans="1:92" s="2" customFormat="1" hidden="1" x14ac:dyDescent="0.2">
      <c r="A39" s="1013"/>
      <c r="B39" s="985"/>
      <c r="C39" s="986"/>
      <c r="D39" s="987"/>
      <c r="E39" s="988" t="s">
        <v>11</v>
      </c>
      <c r="F39" s="988"/>
      <c r="G39" s="988" t="s">
        <v>12</v>
      </c>
      <c r="H39" s="988"/>
      <c r="I39" s="988" t="s">
        <v>13</v>
      </c>
      <c r="J39" s="988"/>
      <c r="K39" s="988" t="s">
        <v>14</v>
      </c>
      <c r="L39" s="988"/>
      <c r="M39" s="988" t="s">
        <v>15</v>
      </c>
      <c r="N39" s="988"/>
      <c r="O39" s="994" t="s">
        <v>16</v>
      </c>
      <c r="P39" s="994"/>
      <c r="Q39" s="994" t="s">
        <v>17</v>
      </c>
      <c r="R39" s="994"/>
      <c r="S39" s="994" t="s">
        <v>18</v>
      </c>
      <c r="T39" s="994"/>
      <c r="U39" s="994" t="s">
        <v>19</v>
      </c>
      <c r="V39" s="994"/>
      <c r="W39" s="994" t="s">
        <v>20</v>
      </c>
      <c r="X39" s="994"/>
      <c r="Y39" s="994" t="s">
        <v>21</v>
      </c>
      <c r="Z39" s="994"/>
      <c r="AA39" s="994" t="s">
        <v>22</v>
      </c>
      <c r="AB39" s="994"/>
      <c r="AC39" s="994" t="s">
        <v>23</v>
      </c>
      <c r="AD39" s="994"/>
      <c r="AE39" s="994" t="s">
        <v>24</v>
      </c>
      <c r="AF39" s="994"/>
      <c r="AG39" s="994" t="s">
        <v>25</v>
      </c>
      <c r="AH39" s="994"/>
      <c r="AI39" s="994" t="s">
        <v>26</v>
      </c>
      <c r="AJ39" s="994"/>
      <c r="AK39" s="994" t="s">
        <v>27</v>
      </c>
      <c r="AL39" s="995"/>
      <c r="AM39" s="1009"/>
      <c r="AN39" s="990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V39" s="3"/>
      <c r="BW39" s="3"/>
      <c r="BX39" s="4"/>
      <c r="BY39" s="4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</row>
    <row r="40" spans="1:92" s="2" customFormat="1" hidden="1" x14ac:dyDescent="0.2">
      <c r="A40" s="1014"/>
      <c r="B40" s="62" t="s">
        <v>32</v>
      </c>
      <c r="C40" s="15" t="s">
        <v>45</v>
      </c>
      <c r="D40" s="16" t="s">
        <v>34</v>
      </c>
      <c r="E40" s="131" t="s">
        <v>45</v>
      </c>
      <c r="F40" s="64" t="s">
        <v>34</v>
      </c>
      <c r="G40" s="131" t="s">
        <v>45</v>
      </c>
      <c r="H40" s="64" t="s">
        <v>34</v>
      </c>
      <c r="I40" s="131" t="s">
        <v>45</v>
      </c>
      <c r="J40" s="64" t="s">
        <v>34</v>
      </c>
      <c r="K40" s="131" t="s">
        <v>45</v>
      </c>
      <c r="L40" s="64" t="s">
        <v>34</v>
      </c>
      <c r="M40" s="131" t="s">
        <v>45</v>
      </c>
      <c r="N40" s="64" t="s">
        <v>34</v>
      </c>
      <c r="O40" s="131" t="s">
        <v>45</v>
      </c>
      <c r="P40" s="64" t="s">
        <v>34</v>
      </c>
      <c r="Q40" s="131" t="s">
        <v>45</v>
      </c>
      <c r="R40" s="64" t="s">
        <v>34</v>
      </c>
      <c r="S40" s="131" t="s">
        <v>45</v>
      </c>
      <c r="T40" s="64" t="s">
        <v>34</v>
      </c>
      <c r="U40" s="131" t="s">
        <v>45</v>
      </c>
      <c r="V40" s="64" t="s">
        <v>34</v>
      </c>
      <c r="W40" s="131" t="s">
        <v>45</v>
      </c>
      <c r="X40" s="64" t="s">
        <v>34</v>
      </c>
      <c r="Y40" s="131" t="s">
        <v>45</v>
      </c>
      <c r="Z40" s="64" t="s">
        <v>34</v>
      </c>
      <c r="AA40" s="131" t="s">
        <v>45</v>
      </c>
      <c r="AB40" s="64" t="s">
        <v>34</v>
      </c>
      <c r="AC40" s="131" t="s">
        <v>45</v>
      </c>
      <c r="AD40" s="64" t="s">
        <v>34</v>
      </c>
      <c r="AE40" s="131" t="s">
        <v>45</v>
      </c>
      <c r="AF40" s="64" t="s">
        <v>34</v>
      </c>
      <c r="AG40" s="131" t="s">
        <v>45</v>
      </c>
      <c r="AH40" s="64" t="s">
        <v>34</v>
      </c>
      <c r="AI40" s="131" t="s">
        <v>45</v>
      </c>
      <c r="AJ40" s="64" t="s">
        <v>34</v>
      </c>
      <c r="AK40" s="131" t="s">
        <v>45</v>
      </c>
      <c r="AL40" s="66" t="s">
        <v>34</v>
      </c>
      <c r="AM40" s="1010"/>
      <c r="AN40" s="987"/>
      <c r="AO40" s="4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V40" s="3"/>
      <c r="BW40" s="3"/>
      <c r="BX40" s="4"/>
      <c r="BY40" s="4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</row>
    <row r="41" spans="1:92" s="2" customFormat="1" hidden="1" x14ac:dyDescent="0.2">
      <c r="A41" s="67" t="s">
        <v>72</v>
      </c>
      <c r="B41" s="132">
        <f t="shared" ref="B41:B46" si="21">SUM(C41+D41)</f>
        <v>0</v>
      </c>
      <c r="C41" s="133">
        <f>SUM(E41+G41+I41+K41+M41+O41+Q41+S41+U41+W41+Y41+AA41+AC41+AE41+AG41+AI41+AK41)</f>
        <v>0</v>
      </c>
      <c r="D41" s="134">
        <f>SUM(F41+H41+J41+L41+N41+P41+R41+T41+V41+X41+Z41+AB41+AD41+AF41+AH41+AJ41+AL41)</f>
        <v>0</v>
      </c>
      <c r="E41" s="71"/>
      <c r="F41" s="72"/>
      <c r="G41" s="71"/>
      <c r="H41" s="72"/>
      <c r="I41" s="71"/>
      <c r="J41" s="73"/>
      <c r="K41" s="71"/>
      <c r="L41" s="73"/>
      <c r="M41" s="71"/>
      <c r="N41" s="73"/>
      <c r="O41" s="74"/>
      <c r="P41" s="73"/>
      <c r="Q41" s="74"/>
      <c r="R41" s="73"/>
      <c r="S41" s="74"/>
      <c r="T41" s="73"/>
      <c r="U41" s="74"/>
      <c r="V41" s="73"/>
      <c r="W41" s="74"/>
      <c r="X41" s="73"/>
      <c r="Y41" s="74"/>
      <c r="Z41" s="73"/>
      <c r="AA41" s="74"/>
      <c r="AB41" s="73"/>
      <c r="AC41" s="74"/>
      <c r="AD41" s="73"/>
      <c r="AE41" s="74"/>
      <c r="AF41" s="73"/>
      <c r="AG41" s="74"/>
      <c r="AH41" s="73"/>
      <c r="AI41" s="74"/>
      <c r="AJ41" s="73"/>
      <c r="AK41" s="74"/>
      <c r="AL41" s="75"/>
      <c r="AM41" s="76"/>
      <c r="AN41" s="29"/>
      <c r="AO41" s="146" t="str">
        <f>CA41&amp;CB41</f>
        <v/>
      </c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"/>
      <c r="BA41" s="3"/>
      <c r="BB41" s="3"/>
      <c r="BC41" s="3"/>
      <c r="BD41" s="3"/>
      <c r="BE41" s="3"/>
      <c r="BF41" s="3"/>
      <c r="BG41" s="3"/>
      <c r="BH41" s="3"/>
      <c r="BI41" s="3"/>
      <c r="BV41" s="3"/>
      <c r="BW41" s="3"/>
      <c r="BX41" s="4"/>
      <c r="BY41" s="4"/>
      <c r="CA41" s="32" t="str">
        <f>IF(AND($B41&gt;0,AM41="")," * No olvide digitar la variable "&amp;AM$38&amp;""&amp;". Digite CERO si no tiene",IF(AM41&gt;$B41," * La variable "&amp;AM$41&amp;""&amp;" No puede ser mayor al Total.",""))</f>
        <v/>
      </c>
      <c r="CB41" s="32" t="str">
        <f>IF(AND($B41&gt;0,AN41="")," * No olvide digitar la variable "&amp;AN$38&amp;""&amp;". Digite CERO si no tiene",IF(B41&gt;AN41," * La variable "&amp;AN$38&amp;""&amp;" No puede ser menor al Total.",""))</f>
        <v/>
      </c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33">
        <f>IF(AND($B41&gt;0,AM41=""),1,IF(AM41&gt;$B41,1,0))</f>
        <v>0</v>
      </c>
      <c r="CN41" s="33">
        <f>IF(AND($B41&gt;0,AN41=""),1,IF(B41&gt;$AN41,1,0))</f>
        <v>0</v>
      </c>
    </row>
    <row r="42" spans="1:92" s="2" customFormat="1" hidden="1" x14ac:dyDescent="0.2">
      <c r="A42" s="35" t="s">
        <v>73</v>
      </c>
      <c r="B42" s="68">
        <f t="shared" si="21"/>
        <v>0</v>
      </c>
      <c r="C42" s="69">
        <f t="shared" ref="C42:D46" si="22">SUM(E42+G42+I42+K42+M42+O42+Q42+S42+U42+W42+Y42+AA42+AC42+AE42+AG42+AI42+AK42)</f>
        <v>0</v>
      </c>
      <c r="D42" s="84">
        <f t="shared" si="22"/>
        <v>0</v>
      </c>
      <c r="E42" s="71"/>
      <c r="F42" s="72"/>
      <c r="G42" s="71"/>
      <c r="H42" s="72"/>
      <c r="I42" s="71"/>
      <c r="J42" s="73"/>
      <c r="K42" s="71"/>
      <c r="L42" s="73"/>
      <c r="M42" s="71"/>
      <c r="N42" s="73"/>
      <c r="O42" s="74"/>
      <c r="P42" s="73"/>
      <c r="Q42" s="74"/>
      <c r="R42" s="73"/>
      <c r="S42" s="74"/>
      <c r="T42" s="73"/>
      <c r="U42" s="74"/>
      <c r="V42" s="73"/>
      <c r="W42" s="74"/>
      <c r="X42" s="73"/>
      <c r="Y42" s="74"/>
      <c r="Z42" s="73"/>
      <c r="AA42" s="74"/>
      <c r="AB42" s="73"/>
      <c r="AC42" s="74"/>
      <c r="AD42" s="73"/>
      <c r="AE42" s="74"/>
      <c r="AF42" s="73"/>
      <c r="AG42" s="74"/>
      <c r="AH42" s="73"/>
      <c r="AI42" s="74"/>
      <c r="AJ42" s="73"/>
      <c r="AK42" s="74"/>
      <c r="AL42" s="75"/>
      <c r="AM42" s="76"/>
      <c r="AN42" s="42"/>
      <c r="AO42" s="146" t="str">
        <f t="shared" ref="AO42:AO46" si="23">CA42&amp;CB42</f>
        <v/>
      </c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"/>
      <c r="BA42" s="3"/>
      <c r="BB42" s="3"/>
      <c r="BC42" s="3"/>
      <c r="BD42" s="3"/>
      <c r="BE42" s="3"/>
      <c r="BF42" s="3"/>
      <c r="BG42" s="3"/>
      <c r="BH42" s="3"/>
      <c r="BI42" s="3"/>
      <c r="BV42" s="3"/>
      <c r="BW42" s="3"/>
      <c r="BX42" s="4"/>
      <c r="BY42" s="4"/>
      <c r="CA42" s="32" t="str">
        <f t="shared" ref="CA42:CA46" si="24">IF(AND($B42&gt;0,AM42="")," * No olvide digitar la variable "&amp;AM$38&amp;""&amp;". Digite CERO si no tiene",IF(AM42&gt;$B42," * La variable "&amp;AM$41&amp;""&amp;" No puede ser mayor al Total.",""))</f>
        <v/>
      </c>
      <c r="CB42" s="32" t="str">
        <f t="shared" ref="CB42:CB46" si="25">IF(AND($B42&gt;0,AN42="")," * No olvide digitar la variable "&amp;AN$38&amp;""&amp;". Digite CERO si no tiene",IF(B42&gt;AN42," * La variable "&amp;AN$38&amp;""&amp;" No puede ser menor al Total.",""))</f>
        <v/>
      </c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33">
        <f t="shared" ref="CM42:CM45" si="26">IF(AND($B42&gt;0,AM42=""),1,IF(AM42&gt;$B42,1,0))</f>
        <v>0</v>
      </c>
      <c r="CN42" s="33">
        <f t="shared" ref="CN42:CN46" si="27">IF(AND($B42&gt;0,AN42=""),1,IF(B42&gt;$AN42,1,0))</f>
        <v>0</v>
      </c>
    </row>
    <row r="43" spans="1:92" s="2" customFormat="1" hidden="1" x14ac:dyDescent="0.2">
      <c r="A43" s="35" t="s">
        <v>74</v>
      </c>
      <c r="B43" s="68">
        <f t="shared" si="21"/>
        <v>0</v>
      </c>
      <c r="C43" s="69">
        <f t="shared" si="22"/>
        <v>0</v>
      </c>
      <c r="D43" s="84">
        <f t="shared" si="22"/>
        <v>0</v>
      </c>
      <c r="E43" s="41"/>
      <c r="F43" s="42"/>
      <c r="G43" s="41"/>
      <c r="H43" s="42"/>
      <c r="I43" s="41"/>
      <c r="J43" s="40"/>
      <c r="K43" s="41"/>
      <c r="L43" s="40"/>
      <c r="M43" s="41"/>
      <c r="N43" s="40"/>
      <c r="O43" s="85"/>
      <c r="P43" s="40"/>
      <c r="Q43" s="85"/>
      <c r="R43" s="40"/>
      <c r="S43" s="85"/>
      <c r="T43" s="40"/>
      <c r="U43" s="85"/>
      <c r="V43" s="40"/>
      <c r="W43" s="85"/>
      <c r="X43" s="40"/>
      <c r="Y43" s="85"/>
      <c r="Z43" s="40"/>
      <c r="AA43" s="85"/>
      <c r="AB43" s="40"/>
      <c r="AC43" s="85"/>
      <c r="AD43" s="40"/>
      <c r="AE43" s="85"/>
      <c r="AF43" s="40"/>
      <c r="AG43" s="85"/>
      <c r="AH43" s="40"/>
      <c r="AI43" s="85"/>
      <c r="AJ43" s="40"/>
      <c r="AK43" s="85"/>
      <c r="AL43" s="86"/>
      <c r="AM43" s="39"/>
      <c r="AN43" s="42"/>
      <c r="AO43" s="146" t="str">
        <f t="shared" si="23"/>
        <v/>
      </c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"/>
      <c r="BA43" s="3"/>
      <c r="BB43" s="3"/>
      <c r="BC43" s="3"/>
      <c r="BD43" s="3"/>
      <c r="BE43" s="3"/>
      <c r="BF43" s="3"/>
      <c r="BG43" s="3"/>
      <c r="BH43" s="3"/>
      <c r="BI43" s="3"/>
      <c r="BV43" s="3"/>
      <c r="BW43" s="3"/>
      <c r="BX43" s="4"/>
      <c r="BY43" s="4"/>
      <c r="CA43" s="32" t="str">
        <f t="shared" si="24"/>
        <v/>
      </c>
      <c r="CB43" s="32" t="str">
        <f t="shared" si="25"/>
        <v/>
      </c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33">
        <f t="shared" si="26"/>
        <v>0</v>
      </c>
      <c r="CN43" s="33">
        <f t="shared" si="27"/>
        <v>0</v>
      </c>
    </row>
    <row r="44" spans="1:92" s="2" customFormat="1" hidden="1" x14ac:dyDescent="0.2">
      <c r="A44" s="35" t="s">
        <v>75</v>
      </c>
      <c r="B44" s="68">
        <f t="shared" si="21"/>
        <v>0</v>
      </c>
      <c r="C44" s="69">
        <f t="shared" si="22"/>
        <v>0</v>
      </c>
      <c r="D44" s="84">
        <f t="shared" si="22"/>
        <v>0</v>
      </c>
      <c r="E44" s="41"/>
      <c r="F44" s="42"/>
      <c r="G44" s="41"/>
      <c r="H44" s="42"/>
      <c r="I44" s="41"/>
      <c r="J44" s="40"/>
      <c r="K44" s="41"/>
      <c r="L44" s="40"/>
      <c r="M44" s="41"/>
      <c r="N44" s="40"/>
      <c r="O44" s="85"/>
      <c r="P44" s="40"/>
      <c r="Q44" s="85"/>
      <c r="R44" s="40"/>
      <c r="S44" s="85"/>
      <c r="T44" s="40"/>
      <c r="U44" s="85"/>
      <c r="V44" s="40"/>
      <c r="W44" s="85"/>
      <c r="X44" s="40"/>
      <c r="Y44" s="85"/>
      <c r="Z44" s="40"/>
      <c r="AA44" s="85"/>
      <c r="AB44" s="40"/>
      <c r="AC44" s="85"/>
      <c r="AD44" s="40"/>
      <c r="AE44" s="85"/>
      <c r="AF44" s="40"/>
      <c r="AG44" s="85"/>
      <c r="AH44" s="40"/>
      <c r="AI44" s="85"/>
      <c r="AJ44" s="40"/>
      <c r="AK44" s="85"/>
      <c r="AL44" s="86"/>
      <c r="AM44" s="39"/>
      <c r="AN44" s="42"/>
      <c r="AO44" s="146" t="str">
        <f t="shared" si="23"/>
        <v/>
      </c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"/>
      <c r="BA44" s="3"/>
      <c r="BB44" s="3"/>
      <c r="BC44" s="3"/>
      <c r="BD44" s="3"/>
      <c r="BE44" s="3"/>
      <c r="BF44" s="3"/>
      <c r="BG44" s="3"/>
      <c r="BH44" s="3"/>
      <c r="BI44" s="3"/>
      <c r="BV44" s="3"/>
      <c r="BW44" s="3"/>
      <c r="BX44" s="4"/>
      <c r="BY44" s="4"/>
      <c r="CA44" s="32" t="str">
        <f t="shared" si="24"/>
        <v/>
      </c>
      <c r="CB44" s="32" t="str">
        <f t="shared" si="25"/>
        <v/>
      </c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33">
        <f t="shared" si="26"/>
        <v>0</v>
      </c>
      <c r="CN44" s="33">
        <f t="shared" si="27"/>
        <v>0</v>
      </c>
    </row>
    <row r="45" spans="1:92" s="2" customFormat="1" hidden="1" x14ac:dyDescent="0.2">
      <c r="A45" s="35" t="s">
        <v>76</v>
      </c>
      <c r="B45" s="68">
        <f t="shared" si="21"/>
        <v>0</v>
      </c>
      <c r="C45" s="69">
        <f t="shared" si="22"/>
        <v>0</v>
      </c>
      <c r="D45" s="84">
        <f t="shared" si="22"/>
        <v>0</v>
      </c>
      <c r="E45" s="41"/>
      <c r="F45" s="42"/>
      <c r="G45" s="41"/>
      <c r="H45" s="42"/>
      <c r="I45" s="41"/>
      <c r="J45" s="40"/>
      <c r="K45" s="41"/>
      <c r="L45" s="40"/>
      <c r="M45" s="41"/>
      <c r="N45" s="40"/>
      <c r="O45" s="85"/>
      <c r="P45" s="40"/>
      <c r="Q45" s="85"/>
      <c r="R45" s="40"/>
      <c r="S45" s="85"/>
      <c r="T45" s="40"/>
      <c r="U45" s="85"/>
      <c r="V45" s="40"/>
      <c r="W45" s="85"/>
      <c r="X45" s="40"/>
      <c r="Y45" s="85"/>
      <c r="Z45" s="40"/>
      <c r="AA45" s="85"/>
      <c r="AB45" s="40"/>
      <c r="AC45" s="85"/>
      <c r="AD45" s="40"/>
      <c r="AE45" s="85"/>
      <c r="AF45" s="40"/>
      <c r="AG45" s="85"/>
      <c r="AH45" s="40"/>
      <c r="AI45" s="85"/>
      <c r="AJ45" s="40"/>
      <c r="AK45" s="85"/>
      <c r="AL45" s="86"/>
      <c r="AM45" s="39"/>
      <c r="AN45" s="42"/>
      <c r="AO45" s="146" t="str">
        <f t="shared" si="23"/>
        <v/>
      </c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"/>
      <c r="BA45" s="3"/>
      <c r="BB45" s="3"/>
      <c r="BC45" s="3"/>
      <c r="BD45" s="3"/>
      <c r="BE45" s="3"/>
      <c r="BF45" s="3"/>
      <c r="BG45" s="3"/>
      <c r="BH45" s="3"/>
      <c r="BI45" s="3"/>
      <c r="BV45" s="3"/>
      <c r="BW45" s="3"/>
      <c r="BX45" s="4"/>
      <c r="BY45" s="4"/>
      <c r="CA45" s="32" t="str">
        <f t="shared" si="24"/>
        <v/>
      </c>
      <c r="CB45" s="32" t="str">
        <f t="shared" si="25"/>
        <v/>
      </c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33">
        <f t="shared" si="26"/>
        <v>0</v>
      </c>
      <c r="CN45" s="33">
        <f t="shared" si="27"/>
        <v>0</v>
      </c>
    </row>
    <row r="46" spans="1:92" s="2" customFormat="1" hidden="1" x14ac:dyDescent="0.2">
      <c r="A46" s="136" t="s">
        <v>77</v>
      </c>
      <c r="B46" s="137">
        <f t="shared" si="21"/>
        <v>0</v>
      </c>
      <c r="C46" s="138">
        <f t="shared" si="22"/>
        <v>0</v>
      </c>
      <c r="D46" s="139">
        <f t="shared" si="22"/>
        <v>0</v>
      </c>
      <c r="E46" s="55"/>
      <c r="F46" s="56"/>
      <c r="G46" s="55"/>
      <c r="H46" s="56"/>
      <c r="I46" s="55"/>
      <c r="J46" s="140"/>
      <c r="K46" s="55"/>
      <c r="L46" s="140"/>
      <c r="M46" s="55"/>
      <c r="N46" s="140"/>
      <c r="O46" s="141"/>
      <c r="P46" s="140"/>
      <c r="Q46" s="141"/>
      <c r="R46" s="140"/>
      <c r="S46" s="141"/>
      <c r="T46" s="140"/>
      <c r="U46" s="141"/>
      <c r="V46" s="140"/>
      <c r="W46" s="141"/>
      <c r="X46" s="140"/>
      <c r="Y46" s="141"/>
      <c r="Z46" s="140"/>
      <c r="AA46" s="141"/>
      <c r="AB46" s="140"/>
      <c r="AC46" s="141"/>
      <c r="AD46" s="140"/>
      <c r="AE46" s="141"/>
      <c r="AF46" s="140"/>
      <c r="AG46" s="141"/>
      <c r="AH46" s="140"/>
      <c r="AI46" s="141"/>
      <c r="AJ46" s="140"/>
      <c r="AK46" s="141"/>
      <c r="AL46" s="142"/>
      <c r="AM46" s="143"/>
      <c r="AN46" s="56"/>
      <c r="AO46" s="146" t="str">
        <f t="shared" si="23"/>
        <v/>
      </c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"/>
      <c r="BA46" s="3"/>
      <c r="BB46" s="3"/>
      <c r="BC46" s="3"/>
      <c r="BD46" s="3"/>
      <c r="BE46" s="3"/>
      <c r="BF46" s="3"/>
      <c r="BG46" s="3"/>
      <c r="BH46" s="3"/>
      <c r="BI46" s="3"/>
      <c r="BV46" s="3"/>
      <c r="BW46" s="3"/>
      <c r="BX46" s="4"/>
      <c r="BY46" s="4"/>
      <c r="CA46" s="32" t="str">
        <f t="shared" si="24"/>
        <v/>
      </c>
      <c r="CB46" s="32" t="str">
        <f t="shared" si="25"/>
        <v/>
      </c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33">
        <f>IF(AND($B46&gt;0,AM46=""),1,IF(AM46&gt;$B46,1,0))</f>
        <v>0</v>
      </c>
      <c r="CN46" s="33">
        <f t="shared" si="27"/>
        <v>0</v>
      </c>
    </row>
    <row r="47" spans="1:92" s="5" customFormat="1" ht="11.25" hidden="1" x14ac:dyDescent="0.15">
      <c r="A47" s="145" t="s">
        <v>79</v>
      </c>
      <c r="B47" s="145"/>
      <c r="C47" s="145"/>
      <c r="D47" s="145"/>
      <c r="E47" s="145"/>
      <c r="F47" s="145"/>
      <c r="G47" s="145"/>
      <c r="H47" s="11"/>
      <c r="I47" s="11"/>
      <c r="J47" s="11"/>
      <c r="K47" s="11"/>
      <c r="L47" s="11"/>
      <c r="M47" s="11"/>
      <c r="N47" s="11"/>
      <c r="X47" s="124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124"/>
      <c r="AK47" s="124"/>
      <c r="AL47" s="124"/>
      <c r="AM47" s="125"/>
      <c r="AN47" s="12"/>
      <c r="AO47" s="127"/>
      <c r="AP47" s="128"/>
      <c r="AQ47" s="128"/>
      <c r="AR47" s="128"/>
      <c r="AS47" s="128"/>
      <c r="AT47" s="128"/>
      <c r="AU47" s="128"/>
      <c r="AV47" s="128"/>
      <c r="AW47" s="128"/>
      <c r="AX47" s="128"/>
      <c r="AY47" s="128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V47" s="12"/>
      <c r="BW47" s="12"/>
      <c r="BX47" s="129"/>
      <c r="BY47" s="129"/>
    </row>
    <row r="48" spans="1:92" s="2" customFormat="1" hidden="1" x14ac:dyDescent="0.2">
      <c r="A48" s="1012" t="s">
        <v>54</v>
      </c>
      <c r="B48" s="982" t="s">
        <v>5</v>
      </c>
      <c r="C48" s="983"/>
      <c r="D48" s="984"/>
      <c r="E48" s="991" t="s">
        <v>80</v>
      </c>
      <c r="F48" s="992"/>
      <c r="G48" s="992"/>
      <c r="H48" s="992"/>
      <c r="I48" s="992"/>
      <c r="J48" s="992"/>
      <c r="K48" s="992"/>
      <c r="L48" s="992"/>
      <c r="M48" s="992"/>
      <c r="N48" s="992"/>
      <c r="O48" s="992"/>
      <c r="P48" s="992"/>
      <c r="Q48" s="992"/>
      <c r="R48" s="992"/>
      <c r="S48" s="992"/>
      <c r="T48" s="992"/>
      <c r="U48" s="992"/>
      <c r="V48" s="992"/>
      <c r="W48" s="992"/>
      <c r="X48" s="992"/>
      <c r="Y48" s="992"/>
      <c r="Z48" s="992"/>
      <c r="AA48" s="992"/>
      <c r="AB48" s="992"/>
      <c r="AC48" s="992"/>
      <c r="AD48" s="992"/>
      <c r="AE48" s="992"/>
      <c r="AF48" s="992"/>
      <c r="AG48" s="992"/>
      <c r="AH48" s="992"/>
      <c r="AI48" s="992"/>
      <c r="AJ48" s="992"/>
      <c r="AK48" s="992"/>
      <c r="AL48" s="1007"/>
      <c r="AM48" s="1008" t="s">
        <v>7</v>
      </c>
      <c r="AN48" s="984" t="s">
        <v>10</v>
      </c>
      <c r="AO48" s="30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"/>
      <c r="BA48" s="3"/>
      <c r="BB48" s="3"/>
      <c r="BC48" s="3"/>
      <c r="BD48" s="3"/>
      <c r="BE48" s="3"/>
      <c r="BF48" s="3"/>
      <c r="BG48" s="3"/>
      <c r="BH48" s="3"/>
      <c r="BI48" s="3"/>
      <c r="BV48" s="3"/>
      <c r="BW48" s="3"/>
      <c r="BX48" s="4"/>
      <c r="BY48" s="4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</row>
    <row r="49" spans="1:92" s="2" customFormat="1" hidden="1" x14ac:dyDescent="0.2">
      <c r="A49" s="1013"/>
      <c r="B49" s="985"/>
      <c r="C49" s="986"/>
      <c r="D49" s="987"/>
      <c r="E49" s="991" t="s">
        <v>55</v>
      </c>
      <c r="F49" s="993"/>
      <c r="G49" s="991" t="s">
        <v>56</v>
      </c>
      <c r="H49" s="993"/>
      <c r="I49" s="991" t="s">
        <v>57</v>
      </c>
      <c r="J49" s="993"/>
      <c r="K49" s="991" t="s">
        <v>58</v>
      </c>
      <c r="L49" s="993"/>
      <c r="M49" s="991" t="s">
        <v>59</v>
      </c>
      <c r="N49" s="993"/>
      <c r="O49" s="1004" t="s">
        <v>60</v>
      </c>
      <c r="P49" s="1005"/>
      <c r="Q49" s="1004" t="s">
        <v>61</v>
      </c>
      <c r="R49" s="1005"/>
      <c r="S49" s="1004" t="s">
        <v>62</v>
      </c>
      <c r="T49" s="1005"/>
      <c r="U49" s="1004" t="s">
        <v>63</v>
      </c>
      <c r="V49" s="1005"/>
      <c r="W49" s="1004" t="s">
        <v>64</v>
      </c>
      <c r="X49" s="1005"/>
      <c r="Y49" s="1004" t="s">
        <v>65</v>
      </c>
      <c r="Z49" s="1005"/>
      <c r="AA49" s="1004" t="s">
        <v>66</v>
      </c>
      <c r="AB49" s="1005"/>
      <c r="AC49" s="1004" t="s">
        <v>67</v>
      </c>
      <c r="AD49" s="1005"/>
      <c r="AE49" s="1004" t="s">
        <v>68</v>
      </c>
      <c r="AF49" s="1005"/>
      <c r="AG49" s="1004" t="s">
        <v>69</v>
      </c>
      <c r="AH49" s="1005"/>
      <c r="AI49" s="1004" t="s">
        <v>70</v>
      </c>
      <c r="AJ49" s="1005"/>
      <c r="AK49" s="1004" t="s">
        <v>71</v>
      </c>
      <c r="AL49" s="1006"/>
      <c r="AM49" s="1009"/>
      <c r="AN49" s="990"/>
      <c r="AO49" s="30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"/>
      <c r="BA49" s="3"/>
      <c r="BB49" s="3"/>
      <c r="BC49" s="3"/>
      <c r="BD49" s="3"/>
      <c r="BE49" s="3"/>
      <c r="BF49" s="3"/>
      <c r="BG49" s="3"/>
      <c r="BH49" s="3"/>
      <c r="BI49" s="3"/>
      <c r="BV49" s="3"/>
      <c r="BW49" s="3"/>
      <c r="BX49" s="4"/>
      <c r="BY49" s="4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</row>
    <row r="50" spans="1:92" s="2" customFormat="1" hidden="1" x14ac:dyDescent="0.2">
      <c r="A50" s="1014"/>
      <c r="B50" s="62" t="s">
        <v>32</v>
      </c>
      <c r="C50" s="15" t="s">
        <v>45</v>
      </c>
      <c r="D50" s="16" t="s">
        <v>34</v>
      </c>
      <c r="E50" s="65" t="s">
        <v>45</v>
      </c>
      <c r="F50" s="18" t="s">
        <v>34</v>
      </c>
      <c r="G50" s="65" t="s">
        <v>45</v>
      </c>
      <c r="H50" s="147" t="s">
        <v>34</v>
      </c>
      <c r="I50" s="65" t="s">
        <v>45</v>
      </c>
      <c r="J50" s="18" t="s">
        <v>34</v>
      </c>
      <c r="K50" s="65" t="s">
        <v>45</v>
      </c>
      <c r="L50" s="18" t="s">
        <v>34</v>
      </c>
      <c r="M50" s="65" t="s">
        <v>45</v>
      </c>
      <c r="N50" s="18" t="s">
        <v>34</v>
      </c>
      <c r="O50" s="65" t="s">
        <v>45</v>
      </c>
      <c r="P50" s="18" t="s">
        <v>34</v>
      </c>
      <c r="Q50" s="65" t="s">
        <v>45</v>
      </c>
      <c r="R50" s="18" t="s">
        <v>34</v>
      </c>
      <c r="S50" s="65" t="s">
        <v>45</v>
      </c>
      <c r="T50" s="147" t="s">
        <v>34</v>
      </c>
      <c r="U50" s="65" t="s">
        <v>45</v>
      </c>
      <c r="V50" s="147" t="s">
        <v>34</v>
      </c>
      <c r="W50" s="65" t="s">
        <v>45</v>
      </c>
      <c r="X50" s="18" t="s">
        <v>34</v>
      </c>
      <c r="Y50" s="65" t="s">
        <v>45</v>
      </c>
      <c r="Z50" s="18" t="s">
        <v>34</v>
      </c>
      <c r="AA50" s="65" t="s">
        <v>45</v>
      </c>
      <c r="AB50" s="18" t="s">
        <v>34</v>
      </c>
      <c r="AC50" s="65" t="s">
        <v>45</v>
      </c>
      <c r="AD50" s="18" t="s">
        <v>34</v>
      </c>
      <c r="AE50" s="65" t="s">
        <v>45</v>
      </c>
      <c r="AF50" s="147" t="s">
        <v>34</v>
      </c>
      <c r="AG50" s="65" t="s">
        <v>45</v>
      </c>
      <c r="AH50" s="18" t="s">
        <v>34</v>
      </c>
      <c r="AI50" s="65" t="s">
        <v>45</v>
      </c>
      <c r="AJ50" s="18" t="s">
        <v>34</v>
      </c>
      <c r="AK50" s="65" t="s">
        <v>45</v>
      </c>
      <c r="AL50" s="21" t="s">
        <v>34</v>
      </c>
      <c r="AM50" s="1010"/>
      <c r="AN50" s="987"/>
      <c r="AO50" s="30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"/>
      <c r="BA50" s="3"/>
      <c r="BB50" s="3"/>
      <c r="BC50" s="3"/>
      <c r="BD50" s="3"/>
      <c r="BE50" s="3"/>
      <c r="BF50" s="3"/>
      <c r="BG50" s="3"/>
      <c r="BH50" s="3"/>
      <c r="BI50" s="3"/>
      <c r="BV50" s="3"/>
      <c r="BW50" s="3"/>
      <c r="BX50" s="4"/>
      <c r="BY50" s="4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</row>
    <row r="51" spans="1:92" s="2" customFormat="1" hidden="1" x14ac:dyDescent="0.2">
      <c r="A51" s="67" t="s">
        <v>72</v>
      </c>
      <c r="B51" s="132">
        <f t="shared" ref="B51:B56" si="28">SUM(C51+D51)</f>
        <v>0</v>
      </c>
      <c r="C51" s="133">
        <f t="shared" ref="C51:D56" si="29">SUM(E51+G51+I51+K51+M51+O51+Q51+S51+U51+W51+Y51+AA51+AC51+AE51+AG51+AI51+AK51)</f>
        <v>0</v>
      </c>
      <c r="D51" s="134">
        <f t="shared" si="29"/>
        <v>0</v>
      </c>
      <c r="E51" s="71"/>
      <c r="F51" s="27"/>
      <c r="G51" s="71"/>
      <c r="H51" s="72"/>
      <c r="I51" s="71"/>
      <c r="J51" s="27"/>
      <c r="K51" s="71"/>
      <c r="L51" s="27"/>
      <c r="M51" s="71"/>
      <c r="N51" s="27"/>
      <c r="O51" s="74"/>
      <c r="P51" s="27"/>
      <c r="Q51" s="74"/>
      <c r="R51" s="27"/>
      <c r="S51" s="74"/>
      <c r="T51" s="73"/>
      <c r="U51" s="74"/>
      <c r="V51" s="73"/>
      <c r="W51" s="74"/>
      <c r="X51" s="27"/>
      <c r="Y51" s="74"/>
      <c r="Z51" s="27"/>
      <c r="AA51" s="74"/>
      <c r="AB51" s="27"/>
      <c r="AC51" s="74"/>
      <c r="AD51" s="27"/>
      <c r="AE51" s="74"/>
      <c r="AF51" s="73"/>
      <c r="AG51" s="74"/>
      <c r="AH51" s="27"/>
      <c r="AI51" s="74"/>
      <c r="AJ51" s="27"/>
      <c r="AK51" s="74"/>
      <c r="AL51" s="148"/>
      <c r="AM51" s="76"/>
      <c r="AN51" s="29"/>
      <c r="AO51" s="146" t="str">
        <f t="shared" ref="AO51:AO56" si="30">CA51&amp;CB51</f>
        <v/>
      </c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"/>
      <c r="BA51" s="3"/>
      <c r="BB51" s="3"/>
      <c r="BC51" s="3"/>
      <c r="BD51" s="3"/>
      <c r="BE51" s="3"/>
      <c r="BF51" s="3"/>
      <c r="BG51" s="3"/>
      <c r="BH51" s="3"/>
      <c r="BI51" s="3"/>
      <c r="BV51" s="3"/>
      <c r="BW51" s="3"/>
      <c r="BX51" s="4"/>
      <c r="BY51" s="4"/>
      <c r="CA51" s="32" t="str">
        <f>IF(AND($B51&gt;0,AM51="")," * No olvide digitar la variable "&amp;AM$48&amp;""&amp;". Digite CERO si no tiene",IF(AM51&gt;$B51," * La variable "&amp;AM$48&amp;""&amp;" No puede ser mayor al Total.",""))</f>
        <v/>
      </c>
      <c r="CB51" s="32" t="str">
        <f>IF(AND($B51&gt;0,AN51="")," * No olvide digitar la variable "&amp;AN$48&amp;""&amp;". Digite CERO si no tiene",IF(B51&gt;AN51," * La variable "&amp;AN$48&amp;""&amp;" No puede ser menor al Total.",""))</f>
        <v/>
      </c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33">
        <f>IF(AND($B51&gt;0,AM51=""),1,IF(AM51&gt;$B51,1,0))</f>
        <v>0</v>
      </c>
      <c r="CN51" s="33">
        <f t="shared" ref="CN51:CN56" si="31">IF(AND($B51&gt;0,AN51=""),1,IF(B51&gt;$AN51,1,0))</f>
        <v>0</v>
      </c>
    </row>
    <row r="52" spans="1:92" s="2" customFormat="1" hidden="1" x14ac:dyDescent="0.2">
      <c r="A52" s="35" t="s">
        <v>73</v>
      </c>
      <c r="B52" s="68">
        <f t="shared" si="28"/>
        <v>0</v>
      </c>
      <c r="C52" s="69">
        <f t="shared" si="29"/>
        <v>0</v>
      </c>
      <c r="D52" s="84">
        <f t="shared" si="29"/>
        <v>0</v>
      </c>
      <c r="E52" s="71"/>
      <c r="F52" s="72"/>
      <c r="G52" s="71"/>
      <c r="H52" s="72"/>
      <c r="I52" s="71"/>
      <c r="J52" s="73"/>
      <c r="K52" s="71"/>
      <c r="L52" s="73"/>
      <c r="M52" s="71"/>
      <c r="N52" s="73"/>
      <c r="O52" s="74"/>
      <c r="P52" s="73"/>
      <c r="Q52" s="74"/>
      <c r="R52" s="73"/>
      <c r="S52" s="74"/>
      <c r="T52" s="73"/>
      <c r="U52" s="74"/>
      <c r="V52" s="73"/>
      <c r="W52" s="74"/>
      <c r="X52" s="73"/>
      <c r="Y52" s="74"/>
      <c r="Z52" s="73"/>
      <c r="AA52" s="74"/>
      <c r="AB52" s="73"/>
      <c r="AC52" s="74"/>
      <c r="AD52" s="73"/>
      <c r="AE52" s="74"/>
      <c r="AF52" s="73"/>
      <c r="AG52" s="74"/>
      <c r="AH52" s="73"/>
      <c r="AI52" s="74"/>
      <c r="AJ52" s="73"/>
      <c r="AK52" s="74"/>
      <c r="AL52" s="75"/>
      <c r="AM52" s="76"/>
      <c r="AN52" s="42"/>
      <c r="AO52" s="146" t="str">
        <f t="shared" si="30"/>
        <v/>
      </c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"/>
      <c r="BA52" s="3"/>
      <c r="BB52" s="3"/>
      <c r="BC52" s="3"/>
      <c r="BD52" s="3"/>
      <c r="BE52" s="3"/>
      <c r="BF52" s="3"/>
      <c r="BG52" s="3"/>
      <c r="BH52" s="3"/>
      <c r="BI52" s="3"/>
      <c r="BV52" s="3"/>
      <c r="BW52" s="3"/>
      <c r="BX52" s="4"/>
      <c r="BY52" s="4"/>
      <c r="CA52" s="32" t="str">
        <f t="shared" ref="CA52:CA55" si="32">IF(AND($B52&gt;0,AM52="")," * No olvide digitar la variable "&amp;AM$48&amp;""&amp;". Digite CERO si no tiene",IF(AM52&gt;$B52," * La variable "&amp;AM$48&amp;""&amp;" No puede ser mayor al Total.",""))</f>
        <v/>
      </c>
      <c r="CB52" s="32" t="str">
        <f t="shared" ref="CB52:CB56" si="33">IF(AND($B52&gt;0,AN52="")," * No olvide digitar la variable "&amp;AN$48&amp;""&amp;". Digite CERO si no tiene",IF(B52&gt;AN52," * La variable "&amp;AN$48&amp;""&amp;" No puede ser menor al Total.",""))</f>
        <v/>
      </c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33">
        <f t="shared" ref="CM52:CM55" si="34">IF(AND($B52&gt;0,AM52=""),1,IF(AM52&gt;$B52,1,0))</f>
        <v>0</v>
      </c>
      <c r="CN52" s="33">
        <f t="shared" si="31"/>
        <v>0</v>
      </c>
    </row>
    <row r="53" spans="1:92" s="2" customFormat="1" hidden="1" x14ac:dyDescent="0.2">
      <c r="A53" s="35" t="s">
        <v>74</v>
      </c>
      <c r="B53" s="68">
        <f t="shared" si="28"/>
        <v>0</v>
      </c>
      <c r="C53" s="69">
        <f t="shared" si="29"/>
        <v>0</v>
      </c>
      <c r="D53" s="84">
        <f t="shared" si="29"/>
        <v>0</v>
      </c>
      <c r="E53" s="41"/>
      <c r="F53" s="42"/>
      <c r="G53" s="41"/>
      <c r="H53" s="42"/>
      <c r="I53" s="41"/>
      <c r="J53" s="40"/>
      <c r="K53" s="41"/>
      <c r="L53" s="40"/>
      <c r="M53" s="41"/>
      <c r="N53" s="40"/>
      <c r="O53" s="85"/>
      <c r="P53" s="40"/>
      <c r="Q53" s="85"/>
      <c r="R53" s="40"/>
      <c r="S53" s="85"/>
      <c r="T53" s="40"/>
      <c r="U53" s="85"/>
      <c r="V53" s="40"/>
      <c r="W53" s="85"/>
      <c r="X53" s="40"/>
      <c r="Y53" s="85"/>
      <c r="Z53" s="40"/>
      <c r="AA53" s="85"/>
      <c r="AB53" s="40"/>
      <c r="AC53" s="85"/>
      <c r="AD53" s="40"/>
      <c r="AE53" s="85"/>
      <c r="AF53" s="40"/>
      <c r="AG53" s="85"/>
      <c r="AH53" s="40"/>
      <c r="AI53" s="85"/>
      <c r="AJ53" s="40"/>
      <c r="AK53" s="85"/>
      <c r="AL53" s="86"/>
      <c r="AM53" s="39"/>
      <c r="AN53" s="42"/>
      <c r="AO53" s="146" t="str">
        <f t="shared" si="30"/>
        <v/>
      </c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"/>
      <c r="BA53" s="3"/>
      <c r="BB53" s="3"/>
      <c r="BC53" s="3"/>
      <c r="BD53" s="3"/>
      <c r="BE53" s="3"/>
      <c r="BF53" s="3"/>
      <c r="BG53" s="3"/>
      <c r="BH53" s="3"/>
      <c r="BI53" s="3"/>
      <c r="BV53" s="3"/>
      <c r="BW53" s="3"/>
      <c r="BX53" s="4"/>
      <c r="BY53" s="4"/>
      <c r="CA53" s="32" t="str">
        <f t="shared" si="32"/>
        <v/>
      </c>
      <c r="CB53" s="32" t="str">
        <f t="shared" si="33"/>
        <v/>
      </c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33">
        <f t="shared" si="34"/>
        <v>0</v>
      </c>
      <c r="CN53" s="33">
        <f t="shared" si="31"/>
        <v>0</v>
      </c>
    </row>
    <row r="54" spans="1:92" s="2" customFormat="1" hidden="1" x14ac:dyDescent="0.2">
      <c r="A54" s="35" t="s">
        <v>75</v>
      </c>
      <c r="B54" s="68">
        <f t="shared" si="28"/>
        <v>0</v>
      </c>
      <c r="C54" s="69">
        <f t="shared" si="29"/>
        <v>0</v>
      </c>
      <c r="D54" s="84">
        <f t="shared" si="29"/>
        <v>0</v>
      </c>
      <c r="E54" s="41"/>
      <c r="F54" s="42"/>
      <c r="G54" s="41"/>
      <c r="H54" s="42"/>
      <c r="I54" s="41"/>
      <c r="J54" s="40"/>
      <c r="K54" s="41"/>
      <c r="L54" s="40"/>
      <c r="M54" s="41"/>
      <c r="N54" s="40"/>
      <c r="O54" s="85"/>
      <c r="P54" s="40"/>
      <c r="Q54" s="85"/>
      <c r="R54" s="40"/>
      <c r="S54" s="85"/>
      <c r="T54" s="40"/>
      <c r="U54" s="85"/>
      <c r="V54" s="40"/>
      <c r="W54" s="85"/>
      <c r="X54" s="40"/>
      <c r="Y54" s="85"/>
      <c r="Z54" s="40"/>
      <c r="AA54" s="85"/>
      <c r="AB54" s="40"/>
      <c r="AC54" s="85"/>
      <c r="AD54" s="40"/>
      <c r="AE54" s="85"/>
      <c r="AF54" s="40"/>
      <c r="AG54" s="85"/>
      <c r="AH54" s="40"/>
      <c r="AI54" s="85"/>
      <c r="AJ54" s="40"/>
      <c r="AK54" s="85"/>
      <c r="AL54" s="86"/>
      <c r="AM54" s="39"/>
      <c r="AN54" s="42"/>
      <c r="AO54" s="146" t="str">
        <f t="shared" si="30"/>
        <v/>
      </c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"/>
      <c r="BA54" s="3"/>
      <c r="BB54" s="3"/>
      <c r="BC54" s="3"/>
      <c r="BD54" s="3"/>
      <c r="BE54" s="3"/>
      <c r="BF54" s="3"/>
      <c r="BG54" s="3"/>
      <c r="BH54" s="3"/>
      <c r="BI54" s="3"/>
      <c r="BV54" s="3"/>
      <c r="BW54" s="3"/>
      <c r="BX54" s="4"/>
      <c r="BY54" s="4"/>
      <c r="CA54" s="32" t="str">
        <f t="shared" si="32"/>
        <v/>
      </c>
      <c r="CB54" s="32" t="str">
        <f t="shared" si="33"/>
        <v/>
      </c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33">
        <f t="shared" si="34"/>
        <v>0</v>
      </c>
      <c r="CN54" s="33">
        <f t="shared" si="31"/>
        <v>0</v>
      </c>
    </row>
    <row r="55" spans="1:92" s="2" customFormat="1" hidden="1" x14ac:dyDescent="0.2">
      <c r="A55" s="35" t="s">
        <v>76</v>
      </c>
      <c r="B55" s="68">
        <f t="shared" si="28"/>
        <v>0</v>
      </c>
      <c r="C55" s="69">
        <f t="shared" si="29"/>
        <v>0</v>
      </c>
      <c r="D55" s="84">
        <f t="shared" si="29"/>
        <v>0</v>
      </c>
      <c r="E55" s="41"/>
      <c r="F55" s="42"/>
      <c r="G55" s="41"/>
      <c r="H55" s="42"/>
      <c r="I55" s="41"/>
      <c r="J55" s="40"/>
      <c r="K55" s="41"/>
      <c r="L55" s="40"/>
      <c r="M55" s="41"/>
      <c r="N55" s="40"/>
      <c r="O55" s="85"/>
      <c r="P55" s="40"/>
      <c r="Q55" s="85"/>
      <c r="R55" s="40"/>
      <c r="S55" s="85"/>
      <c r="T55" s="40"/>
      <c r="U55" s="85"/>
      <c r="V55" s="40"/>
      <c r="W55" s="85"/>
      <c r="X55" s="40"/>
      <c r="Y55" s="85"/>
      <c r="Z55" s="40"/>
      <c r="AA55" s="85"/>
      <c r="AB55" s="40"/>
      <c r="AC55" s="85"/>
      <c r="AD55" s="40"/>
      <c r="AE55" s="85"/>
      <c r="AF55" s="40"/>
      <c r="AG55" s="85"/>
      <c r="AH55" s="40"/>
      <c r="AI55" s="85"/>
      <c r="AJ55" s="40"/>
      <c r="AK55" s="85"/>
      <c r="AL55" s="86"/>
      <c r="AM55" s="39"/>
      <c r="AN55" s="42"/>
      <c r="AO55" s="146" t="str">
        <f t="shared" si="30"/>
        <v/>
      </c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"/>
      <c r="BA55" s="3"/>
      <c r="BB55" s="3"/>
      <c r="BC55" s="3"/>
      <c r="BD55" s="3"/>
      <c r="BE55" s="3"/>
      <c r="BF55" s="3"/>
      <c r="BG55" s="3"/>
      <c r="BH55" s="3"/>
      <c r="BI55" s="3"/>
      <c r="BV55" s="3"/>
      <c r="BW55" s="3"/>
      <c r="BX55" s="4"/>
      <c r="BY55" s="4"/>
      <c r="CA55" s="32" t="str">
        <f t="shared" si="32"/>
        <v/>
      </c>
      <c r="CB55" s="32" t="str">
        <f t="shared" si="33"/>
        <v/>
      </c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33">
        <f t="shared" si="34"/>
        <v>0</v>
      </c>
      <c r="CN55" s="33">
        <f t="shared" si="31"/>
        <v>0</v>
      </c>
    </row>
    <row r="56" spans="1:92" s="2" customFormat="1" hidden="1" x14ac:dyDescent="0.2">
      <c r="A56" s="136" t="s">
        <v>77</v>
      </c>
      <c r="B56" s="137">
        <f t="shared" si="28"/>
        <v>0</v>
      </c>
      <c r="C56" s="138">
        <f t="shared" si="29"/>
        <v>0</v>
      </c>
      <c r="D56" s="139">
        <f t="shared" si="29"/>
        <v>0</v>
      </c>
      <c r="E56" s="55"/>
      <c r="F56" s="56"/>
      <c r="G56" s="55"/>
      <c r="H56" s="56"/>
      <c r="I56" s="55"/>
      <c r="J56" s="140"/>
      <c r="K56" s="55"/>
      <c r="L56" s="140"/>
      <c r="M56" s="55"/>
      <c r="N56" s="140"/>
      <c r="O56" s="141"/>
      <c r="P56" s="140"/>
      <c r="Q56" s="141"/>
      <c r="R56" s="140"/>
      <c r="S56" s="141"/>
      <c r="T56" s="140"/>
      <c r="U56" s="141"/>
      <c r="V56" s="140"/>
      <c r="W56" s="141"/>
      <c r="X56" s="140"/>
      <c r="Y56" s="141"/>
      <c r="Z56" s="140"/>
      <c r="AA56" s="141"/>
      <c r="AB56" s="140"/>
      <c r="AC56" s="141"/>
      <c r="AD56" s="140"/>
      <c r="AE56" s="141"/>
      <c r="AF56" s="140"/>
      <c r="AG56" s="141"/>
      <c r="AH56" s="140"/>
      <c r="AI56" s="141"/>
      <c r="AJ56" s="140"/>
      <c r="AK56" s="141"/>
      <c r="AL56" s="142"/>
      <c r="AM56" s="143"/>
      <c r="AN56" s="56"/>
      <c r="AO56" s="146" t="str">
        <f t="shared" si="30"/>
        <v/>
      </c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"/>
      <c r="BA56" s="3"/>
      <c r="BB56" s="3"/>
      <c r="BC56" s="3"/>
      <c r="BD56" s="3"/>
      <c r="BE56" s="3"/>
      <c r="BF56" s="3"/>
      <c r="BG56" s="3"/>
      <c r="BH56" s="3"/>
      <c r="BI56" s="3"/>
      <c r="BV56" s="3"/>
      <c r="BW56" s="3"/>
      <c r="BX56" s="4"/>
      <c r="BY56" s="4"/>
      <c r="CA56" s="32" t="str">
        <f>IF(AND($B56&gt;0,AM56="")," * No olvide digitar la variable "&amp;AM$48&amp;""&amp;". Digite CERO si no tiene",IF(AM56&gt;$B56," * La variable "&amp;AM$48&amp;""&amp;" No puede ser mayor al Total.",""))</f>
        <v/>
      </c>
      <c r="CB56" s="32" t="str">
        <f t="shared" si="33"/>
        <v/>
      </c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33">
        <f>IF(AND($B56&gt;0,AM56=""),1,IF(AM56&gt;$B56,1,0))</f>
        <v>0</v>
      </c>
      <c r="CN56" s="33">
        <f t="shared" si="31"/>
        <v>0</v>
      </c>
    </row>
    <row r="57" spans="1:92" s="124" customFormat="1" ht="29.25" customHeight="1" x14ac:dyDescent="0.15">
      <c r="A57" s="149" t="s">
        <v>81</v>
      </c>
      <c r="B57" s="149"/>
      <c r="C57" s="149"/>
      <c r="D57" s="149"/>
      <c r="E57" s="149"/>
      <c r="F57" s="149"/>
      <c r="G57" s="149"/>
      <c r="H57" s="149"/>
      <c r="I57" s="149"/>
      <c r="J57" s="150"/>
      <c r="K57" s="150"/>
      <c r="L57" s="150"/>
      <c r="M57" s="150"/>
      <c r="N57" s="150"/>
      <c r="O57" s="150"/>
      <c r="P57" s="150"/>
      <c r="Q57" s="150"/>
      <c r="R57" s="150"/>
      <c r="S57" s="150"/>
      <c r="T57" s="150"/>
      <c r="U57" s="150"/>
      <c r="V57" s="150"/>
      <c r="W57" s="150"/>
      <c r="X57" s="150"/>
      <c r="Y57" s="150"/>
      <c r="Z57" s="150"/>
      <c r="AA57" s="150"/>
      <c r="AB57" s="150"/>
      <c r="AC57" s="150"/>
      <c r="AD57" s="150"/>
      <c r="AE57" s="150"/>
      <c r="AF57" s="150"/>
      <c r="AG57" s="150"/>
      <c r="AH57" s="150"/>
      <c r="AI57" s="150"/>
      <c r="AJ57" s="150"/>
      <c r="AK57" s="150"/>
      <c r="AL57" s="150"/>
      <c r="AM57" s="150"/>
      <c r="AN57" s="150"/>
      <c r="AO57" s="5"/>
      <c r="AP57" s="5"/>
      <c r="AQ57" s="5"/>
      <c r="AR57" s="12"/>
      <c r="AS57" s="12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12"/>
      <c r="BW57" s="12"/>
      <c r="BX57" s="12"/>
      <c r="BY57" s="12"/>
    </row>
    <row r="58" spans="1:92" s="2" customFormat="1" x14ac:dyDescent="0.2">
      <c r="A58" s="983" t="s">
        <v>82</v>
      </c>
      <c r="B58" s="1025" t="s">
        <v>83</v>
      </c>
      <c r="C58" s="1026"/>
      <c r="D58" s="1027"/>
      <c r="E58" s="1031" t="s">
        <v>6</v>
      </c>
      <c r="F58" s="1032"/>
      <c r="G58" s="1032"/>
      <c r="H58" s="1032"/>
      <c r="I58" s="1032"/>
      <c r="J58" s="1032"/>
      <c r="K58" s="1032"/>
      <c r="L58" s="1032"/>
      <c r="M58" s="1032"/>
      <c r="N58" s="1032"/>
      <c r="O58" s="1032"/>
      <c r="P58" s="1032"/>
      <c r="Q58" s="1032"/>
      <c r="R58" s="1032"/>
      <c r="S58" s="1032"/>
      <c r="T58" s="1032"/>
      <c r="U58" s="1032"/>
      <c r="V58" s="1032"/>
      <c r="W58" s="1032"/>
      <c r="X58" s="1032"/>
      <c r="Y58" s="1032"/>
      <c r="Z58" s="1032"/>
      <c r="AA58" s="1032"/>
      <c r="AB58" s="1032"/>
      <c r="AC58" s="1032"/>
      <c r="AD58" s="1032"/>
      <c r="AE58" s="1032"/>
      <c r="AF58" s="1032"/>
      <c r="AG58" s="1032"/>
      <c r="AH58" s="1032"/>
      <c r="AI58" s="1032"/>
      <c r="AJ58" s="1032"/>
      <c r="AK58" s="1032"/>
      <c r="AL58" s="1033"/>
      <c r="AM58" s="1015" t="s">
        <v>84</v>
      </c>
      <c r="AN58" s="1016"/>
      <c r="AO58" s="9"/>
      <c r="AP58" s="9"/>
      <c r="AQ58" s="9"/>
      <c r="AR58" s="151"/>
      <c r="AS58" s="151"/>
      <c r="AT58" s="9"/>
      <c r="BV58" s="3"/>
      <c r="BW58" s="3"/>
      <c r="BX58" s="3"/>
      <c r="BY58" s="3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</row>
    <row r="59" spans="1:92" s="2" customFormat="1" x14ac:dyDescent="0.2">
      <c r="A59" s="1019"/>
      <c r="B59" s="1028"/>
      <c r="C59" s="1029"/>
      <c r="D59" s="1030"/>
      <c r="E59" s="988" t="s">
        <v>11</v>
      </c>
      <c r="F59" s="988"/>
      <c r="G59" s="988" t="s">
        <v>12</v>
      </c>
      <c r="H59" s="988"/>
      <c r="I59" s="988" t="s">
        <v>13</v>
      </c>
      <c r="J59" s="988"/>
      <c r="K59" s="988" t="s">
        <v>14</v>
      </c>
      <c r="L59" s="988"/>
      <c r="M59" s="988" t="s">
        <v>15</v>
      </c>
      <c r="N59" s="988"/>
      <c r="O59" s="994" t="s">
        <v>16</v>
      </c>
      <c r="P59" s="994"/>
      <c r="Q59" s="994" t="s">
        <v>17</v>
      </c>
      <c r="R59" s="994"/>
      <c r="S59" s="994" t="s">
        <v>18</v>
      </c>
      <c r="T59" s="994"/>
      <c r="U59" s="994" t="s">
        <v>19</v>
      </c>
      <c r="V59" s="994"/>
      <c r="W59" s="994" t="s">
        <v>20</v>
      </c>
      <c r="X59" s="994"/>
      <c r="Y59" s="994" t="s">
        <v>21</v>
      </c>
      <c r="Z59" s="994"/>
      <c r="AA59" s="994" t="s">
        <v>22</v>
      </c>
      <c r="AB59" s="994"/>
      <c r="AC59" s="994" t="s">
        <v>23</v>
      </c>
      <c r="AD59" s="994"/>
      <c r="AE59" s="994" t="s">
        <v>24</v>
      </c>
      <c r="AF59" s="994"/>
      <c r="AG59" s="994" t="s">
        <v>25</v>
      </c>
      <c r="AH59" s="994"/>
      <c r="AI59" s="994" t="s">
        <v>26</v>
      </c>
      <c r="AJ59" s="994"/>
      <c r="AK59" s="994" t="s">
        <v>27</v>
      </c>
      <c r="AL59" s="995"/>
      <c r="AM59" s="1017"/>
      <c r="AN59" s="1018"/>
      <c r="AO59" s="151"/>
      <c r="AP59" s="151"/>
      <c r="AQ59" s="151"/>
      <c r="AR59" s="151"/>
      <c r="AS59" s="151"/>
      <c r="AT59" s="151"/>
      <c r="AU59" s="3"/>
      <c r="AV59" s="3"/>
      <c r="AW59" s="3"/>
      <c r="AX59" s="3"/>
      <c r="AY59" s="3"/>
      <c r="AZ59" s="3"/>
      <c r="BA59" s="3"/>
      <c r="BB59" s="3"/>
      <c r="BC59" s="3"/>
      <c r="BV59" s="3"/>
      <c r="BW59" s="3"/>
      <c r="BX59" s="3"/>
      <c r="BY59" s="3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</row>
    <row r="60" spans="1:92" s="2" customFormat="1" ht="21" x14ac:dyDescent="0.2">
      <c r="A60" s="986"/>
      <c r="B60" s="17" t="s">
        <v>32</v>
      </c>
      <c r="C60" s="152" t="s">
        <v>33</v>
      </c>
      <c r="D60" s="64" t="s">
        <v>34</v>
      </c>
      <c r="E60" s="65" t="s">
        <v>33</v>
      </c>
      <c r="F60" s="64" t="s">
        <v>34</v>
      </c>
      <c r="G60" s="65" t="s">
        <v>33</v>
      </c>
      <c r="H60" s="64" t="s">
        <v>34</v>
      </c>
      <c r="I60" s="65" t="s">
        <v>33</v>
      </c>
      <c r="J60" s="64" t="s">
        <v>34</v>
      </c>
      <c r="K60" s="65" t="s">
        <v>33</v>
      </c>
      <c r="L60" s="64" t="s">
        <v>34</v>
      </c>
      <c r="M60" s="65" t="s">
        <v>33</v>
      </c>
      <c r="N60" s="64" t="s">
        <v>34</v>
      </c>
      <c r="O60" s="65" t="s">
        <v>33</v>
      </c>
      <c r="P60" s="64" t="s">
        <v>34</v>
      </c>
      <c r="Q60" s="65" t="s">
        <v>33</v>
      </c>
      <c r="R60" s="64" t="s">
        <v>34</v>
      </c>
      <c r="S60" s="65" t="s">
        <v>33</v>
      </c>
      <c r="T60" s="64" t="s">
        <v>34</v>
      </c>
      <c r="U60" s="65" t="s">
        <v>33</v>
      </c>
      <c r="V60" s="153" t="s">
        <v>34</v>
      </c>
      <c r="W60" s="65" t="s">
        <v>33</v>
      </c>
      <c r="X60" s="64" t="s">
        <v>34</v>
      </c>
      <c r="Y60" s="65" t="s">
        <v>33</v>
      </c>
      <c r="Z60" s="64" t="s">
        <v>34</v>
      </c>
      <c r="AA60" s="65" t="s">
        <v>33</v>
      </c>
      <c r="AB60" s="64" t="s">
        <v>34</v>
      </c>
      <c r="AC60" s="65" t="s">
        <v>33</v>
      </c>
      <c r="AD60" s="64" t="s">
        <v>34</v>
      </c>
      <c r="AE60" s="65" t="s">
        <v>33</v>
      </c>
      <c r="AF60" s="64" t="s">
        <v>34</v>
      </c>
      <c r="AG60" s="65" t="s">
        <v>33</v>
      </c>
      <c r="AH60" s="64" t="s">
        <v>34</v>
      </c>
      <c r="AI60" s="65" t="s">
        <v>33</v>
      </c>
      <c r="AJ60" s="64" t="s">
        <v>34</v>
      </c>
      <c r="AK60" s="65" t="s">
        <v>33</v>
      </c>
      <c r="AL60" s="66" t="s">
        <v>34</v>
      </c>
      <c r="AM60" s="154" t="s">
        <v>85</v>
      </c>
      <c r="AN60" s="64" t="s">
        <v>86</v>
      </c>
      <c r="AO60" s="151"/>
      <c r="AP60" s="151"/>
      <c r="AQ60" s="151"/>
      <c r="AR60" s="151"/>
      <c r="AS60" s="151"/>
      <c r="AT60" s="151"/>
      <c r="AU60" s="3"/>
      <c r="AV60" s="3"/>
      <c r="AW60" s="3"/>
      <c r="AX60" s="3"/>
      <c r="AY60" s="3"/>
      <c r="AZ60" s="3"/>
      <c r="BA60" s="3"/>
      <c r="BB60" s="3"/>
      <c r="BC60" s="3"/>
      <c r="BV60" s="3"/>
      <c r="BW60" s="3"/>
      <c r="BX60" s="3"/>
      <c r="BY60" s="3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</row>
    <row r="61" spans="1:92" s="2" customFormat="1" x14ac:dyDescent="0.2">
      <c r="A61" s="155" t="s">
        <v>87</v>
      </c>
      <c r="B61" s="132">
        <f t="shared" ref="B61:B66" si="35">SUM(C61+D61)</f>
        <v>631</v>
      </c>
      <c r="C61" s="133">
        <f>SUM(E61+G61+I61+K61+M61+O61+Q61+S61+U61+W61+Y61+AA61+AC61+AE61+AG61+AI61+AK61)</f>
        <v>351</v>
      </c>
      <c r="D61" s="134">
        <f>SUM(F61+H61+J61+L61+N61+P61+R61+T61+V61+X61+Z61+AB61+AD61+AF61+AH61+AJ61+AL61)</f>
        <v>280</v>
      </c>
      <c r="E61" s="26">
        <f>SUM(ENERO:DICIEMBRE!E61)</f>
        <v>7</v>
      </c>
      <c r="F61" s="26">
        <f>SUM(ENERO:DICIEMBRE!F61)</f>
        <v>6</v>
      </c>
      <c r="G61" s="26">
        <f>SUM(ENERO:DICIEMBRE!G61)</f>
        <v>6</v>
      </c>
      <c r="H61" s="26">
        <f>SUM(ENERO:DICIEMBRE!H61)</f>
        <v>2</v>
      </c>
      <c r="I61" s="26">
        <f>SUM(ENERO:DICIEMBRE!I61)</f>
        <v>4</v>
      </c>
      <c r="J61" s="26">
        <f>SUM(ENERO:DICIEMBRE!J61)</f>
        <v>2</v>
      </c>
      <c r="K61" s="26">
        <f>SUM(ENERO:DICIEMBRE!K61)</f>
        <v>8</v>
      </c>
      <c r="L61" s="26">
        <f>SUM(ENERO:DICIEMBRE!L61)</f>
        <v>13</v>
      </c>
      <c r="M61" s="26">
        <f>SUM(ENERO:DICIEMBRE!M61)</f>
        <v>14</v>
      </c>
      <c r="N61" s="26">
        <f>SUM(ENERO:DICIEMBRE!N61)</f>
        <v>10</v>
      </c>
      <c r="O61" s="26">
        <f>SUM(ENERO:DICIEMBRE!O61)</f>
        <v>17</v>
      </c>
      <c r="P61" s="26">
        <f>SUM(ENERO:DICIEMBRE!P61)</f>
        <v>4</v>
      </c>
      <c r="Q61" s="26">
        <f>SUM(ENERO:DICIEMBRE!Q61)</f>
        <v>16</v>
      </c>
      <c r="R61" s="26">
        <f>SUM(ENERO:DICIEMBRE!R61)</f>
        <v>6</v>
      </c>
      <c r="S61" s="26">
        <f>SUM(ENERO:DICIEMBRE!S61)</f>
        <v>15</v>
      </c>
      <c r="T61" s="26">
        <f>SUM(ENERO:DICIEMBRE!T61)</f>
        <v>16</v>
      </c>
      <c r="U61" s="26">
        <f>SUM(ENERO:DICIEMBRE!U61)</f>
        <v>20</v>
      </c>
      <c r="V61" s="26">
        <f>SUM(ENERO:DICIEMBRE!V61)</f>
        <v>8</v>
      </c>
      <c r="W61" s="26">
        <f>SUM(ENERO:DICIEMBRE!W61)</f>
        <v>11</v>
      </c>
      <c r="X61" s="26">
        <f>SUM(ENERO:DICIEMBRE!X61)</f>
        <v>22</v>
      </c>
      <c r="Y61" s="26">
        <f>SUM(ENERO:DICIEMBRE!Y61)</f>
        <v>22</v>
      </c>
      <c r="Z61" s="26">
        <f>SUM(ENERO:DICIEMBRE!Z61)</f>
        <v>18</v>
      </c>
      <c r="AA61" s="26">
        <f>SUM(ENERO:DICIEMBRE!AA61)</f>
        <v>32</v>
      </c>
      <c r="AB61" s="26">
        <f>SUM(ENERO:DICIEMBRE!AB61)</f>
        <v>23</v>
      </c>
      <c r="AC61" s="26">
        <f>SUM(ENERO:DICIEMBRE!AC61)</f>
        <v>24</v>
      </c>
      <c r="AD61" s="26">
        <f>SUM(ENERO:DICIEMBRE!AD61)</f>
        <v>25</v>
      </c>
      <c r="AE61" s="26">
        <f>SUM(ENERO:DICIEMBRE!AE61)</f>
        <v>41</v>
      </c>
      <c r="AF61" s="26">
        <f>SUM(ENERO:DICIEMBRE!AF61)</f>
        <v>24</v>
      </c>
      <c r="AG61" s="26">
        <f>SUM(ENERO:DICIEMBRE!AG61)</f>
        <v>31</v>
      </c>
      <c r="AH61" s="26">
        <f>SUM(ENERO:DICIEMBRE!AH61)</f>
        <v>23</v>
      </c>
      <c r="AI61" s="26">
        <f>SUM(ENERO:DICIEMBRE!AI61)</f>
        <v>31</v>
      </c>
      <c r="AJ61" s="26">
        <f>SUM(ENERO:DICIEMBRE!AJ61)</f>
        <v>32</v>
      </c>
      <c r="AK61" s="26">
        <f>SUM(ENERO:DICIEMBRE!AK61)</f>
        <v>52</v>
      </c>
      <c r="AL61" s="26">
        <f>SUM(ENERO:DICIEMBRE!AL61)</f>
        <v>46</v>
      </c>
      <c r="AM61" s="26">
        <f>SUM(ENERO:DICIEMBRE!AM61)</f>
        <v>0</v>
      </c>
      <c r="AN61" s="26">
        <f>SUM(ENERO:DICIEMBRE!AN61)</f>
        <v>631</v>
      </c>
      <c r="AO61" s="146" t="str">
        <f t="shared" ref="AO61:AO65" si="36">CA61&amp;CB61</f>
        <v/>
      </c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"/>
      <c r="BB61" s="3"/>
      <c r="BC61" s="3"/>
      <c r="BV61" s="3"/>
      <c r="BW61" s="3"/>
      <c r="BX61" s="3"/>
      <c r="BY61" s="3"/>
      <c r="CA61" s="32" t="str">
        <f>IF(AND($B61&gt;0,AM61="")," * No olvide digitar la variable "&amp;AM$58&amp;""&amp;" Discrecional. Digite CERO si no tiene",IF(AM61&gt;$B61," * La variable "&amp;AM$58&amp;""&amp;" Discrecional No puede ser mayor al Total.",""))</f>
        <v/>
      </c>
      <c r="CB61" s="32" t="str">
        <f>IF(AND($B61&gt;0,AN61="")," * No olvide digitar la variable "&amp;AM$58&amp;""&amp;" Estructurado (ESI). Digite CERO si no tiene",IF(AN61&gt;$B61," * La variable "&amp;AM$58&amp;""&amp;" Estructurado (ESI) No puede ser mayor al Total.",""))</f>
        <v/>
      </c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33">
        <f>IF(AND($B61&gt;0,AM61=""),1,IF(AM61&gt;$B61,1,0))</f>
        <v>0</v>
      </c>
      <c r="CN61" s="33">
        <f>IF(AND($B61&gt;0,AN61=""),1,IF(AN61&gt;$B61,1,0))</f>
        <v>0</v>
      </c>
    </row>
    <row r="62" spans="1:92" s="2" customFormat="1" x14ac:dyDescent="0.2">
      <c r="A62" s="157" t="s">
        <v>88</v>
      </c>
      <c r="B62" s="68">
        <f t="shared" si="35"/>
        <v>14335</v>
      </c>
      <c r="C62" s="69">
        <f t="shared" ref="C62:D66" si="37">SUM(E62+G62+I62+K62+M62+O62+Q62+S62+U62+W62+Y62+AA62+AC62+AE62+AG62+AI62+AK62)</f>
        <v>7290</v>
      </c>
      <c r="D62" s="84">
        <f t="shared" si="37"/>
        <v>7045</v>
      </c>
      <c r="E62" s="26">
        <f>SUM(ENERO:DICIEMBRE!E62)</f>
        <v>1332</v>
      </c>
      <c r="F62" s="26">
        <f>SUM(ENERO:DICIEMBRE!F62)</f>
        <v>1302</v>
      </c>
      <c r="G62" s="26">
        <f>SUM(ENERO:DICIEMBRE!G62)</f>
        <v>488</v>
      </c>
      <c r="H62" s="26">
        <f>SUM(ENERO:DICIEMBRE!H62)</f>
        <v>477</v>
      </c>
      <c r="I62" s="26">
        <f>SUM(ENERO:DICIEMBRE!I62)</f>
        <v>346</v>
      </c>
      <c r="J62" s="26">
        <f>SUM(ENERO:DICIEMBRE!J62)</f>
        <v>385</v>
      </c>
      <c r="K62" s="26">
        <f>SUM(ENERO:DICIEMBRE!K62)</f>
        <v>278</v>
      </c>
      <c r="L62" s="26">
        <f>SUM(ENERO:DICIEMBRE!L62)</f>
        <v>305</v>
      </c>
      <c r="M62" s="26">
        <f>SUM(ENERO:DICIEMBRE!M62)</f>
        <v>256</v>
      </c>
      <c r="N62" s="26">
        <f>SUM(ENERO:DICIEMBRE!N62)</f>
        <v>246</v>
      </c>
      <c r="O62" s="26">
        <f>SUM(ENERO:DICIEMBRE!O62)</f>
        <v>271</v>
      </c>
      <c r="P62" s="26">
        <f>SUM(ENERO:DICIEMBRE!P62)</f>
        <v>248</v>
      </c>
      <c r="Q62" s="26">
        <f>SUM(ENERO:DICIEMBRE!Q62)</f>
        <v>298</v>
      </c>
      <c r="R62" s="26">
        <f>SUM(ENERO:DICIEMBRE!R62)</f>
        <v>275</v>
      </c>
      <c r="S62" s="26">
        <f>SUM(ENERO:DICIEMBRE!S62)</f>
        <v>303</v>
      </c>
      <c r="T62" s="26">
        <f>SUM(ENERO:DICIEMBRE!T62)</f>
        <v>283</v>
      </c>
      <c r="U62" s="26">
        <f>SUM(ENERO:DICIEMBRE!U62)</f>
        <v>277</v>
      </c>
      <c r="V62" s="26">
        <f>SUM(ENERO:DICIEMBRE!V62)</f>
        <v>291</v>
      </c>
      <c r="W62" s="26">
        <f>SUM(ENERO:DICIEMBRE!W62)</f>
        <v>259</v>
      </c>
      <c r="X62" s="26">
        <f>SUM(ENERO:DICIEMBRE!X62)</f>
        <v>307</v>
      </c>
      <c r="Y62" s="26">
        <f>SUM(ENERO:DICIEMBRE!Y62)</f>
        <v>299</v>
      </c>
      <c r="Z62" s="26">
        <f>SUM(ENERO:DICIEMBRE!Z62)</f>
        <v>308</v>
      </c>
      <c r="AA62" s="26">
        <f>SUM(ENERO:DICIEMBRE!AA62)</f>
        <v>398</v>
      </c>
      <c r="AB62" s="26">
        <f>SUM(ENERO:DICIEMBRE!AB62)</f>
        <v>306</v>
      </c>
      <c r="AC62" s="26">
        <f>SUM(ENERO:DICIEMBRE!AC62)</f>
        <v>538</v>
      </c>
      <c r="AD62" s="26">
        <f>SUM(ENERO:DICIEMBRE!AD62)</f>
        <v>335</v>
      </c>
      <c r="AE62" s="26">
        <f>SUM(ENERO:DICIEMBRE!AE62)</f>
        <v>458</v>
      </c>
      <c r="AF62" s="26">
        <f>SUM(ENERO:DICIEMBRE!AF62)</f>
        <v>409</v>
      </c>
      <c r="AG62" s="26">
        <f>SUM(ENERO:DICIEMBRE!AG62)</f>
        <v>460</v>
      </c>
      <c r="AH62" s="26">
        <f>SUM(ENERO:DICIEMBRE!AH62)</f>
        <v>413</v>
      </c>
      <c r="AI62" s="26">
        <f>SUM(ENERO:DICIEMBRE!AI62)</f>
        <v>428</v>
      </c>
      <c r="AJ62" s="26">
        <f>SUM(ENERO:DICIEMBRE!AJ62)</f>
        <v>391</v>
      </c>
      <c r="AK62" s="26">
        <f>SUM(ENERO:DICIEMBRE!AK62)</f>
        <v>601</v>
      </c>
      <c r="AL62" s="26">
        <f>SUM(ENERO:DICIEMBRE!AL62)</f>
        <v>764</v>
      </c>
      <c r="AM62" s="26">
        <f>SUM(ENERO:DICIEMBRE!AM62)</f>
        <v>0</v>
      </c>
      <c r="AN62" s="26">
        <f>SUM(ENERO:DICIEMBRE!AN62)</f>
        <v>14335</v>
      </c>
      <c r="AO62" s="146" t="str">
        <f t="shared" si="36"/>
        <v/>
      </c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"/>
      <c r="BB62" s="3"/>
      <c r="BC62" s="3"/>
      <c r="BV62" s="3"/>
      <c r="BW62" s="3"/>
      <c r="BX62" s="3"/>
      <c r="BY62" s="3"/>
      <c r="CA62" s="32" t="str">
        <f t="shared" ref="CA62:CA65" si="38">IF(AND($B62&gt;0,AM62="")," * No olvide digitar la variable "&amp;AM$58&amp;""&amp;" Discrecional. Digite CERO si no tiene",IF(AM62&gt;$B62," * La variable "&amp;AM$58&amp;""&amp;" Discrecional No puede ser mayor al Total.",""))</f>
        <v/>
      </c>
      <c r="CB62" s="32" t="str">
        <f t="shared" ref="CB62:CB65" si="39">IF(AND($B62&gt;0,AN62="")," * No olvide digitar la variable "&amp;AM$58&amp;""&amp;" Estructurado (ESI). Digite CERO si no tiene",IF(AN62&gt;$B62," * La variable "&amp;AM$58&amp;""&amp;" Estructurado (ESI) No puede ser mayor al Total.",""))</f>
        <v/>
      </c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33">
        <f t="shared" ref="CM62:CN65" si="40">IF(AND($B62&gt;0,AM62=""),1,IF(AM62&gt;$B62,1,0))</f>
        <v>0</v>
      </c>
      <c r="CN62" s="33">
        <f t="shared" si="40"/>
        <v>0</v>
      </c>
    </row>
    <row r="63" spans="1:92" s="2" customFormat="1" x14ac:dyDescent="0.2">
      <c r="A63" s="157" t="s">
        <v>89</v>
      </c>
      <c r="B63" s="68">
        <f t="shared" si="35"/>
        <v>30106</v>
      </c>
      <c r="C63" s="69">
        <f t="shared" si="37"/>
        <v>14928</v>
      </c>
      <c r="D63" s="84">
        <f t="shared" si="37"/>
        <v>15178</v>
      </c>
      <c r="E63" s="26">
        <f>SUM(ENERO:DICIEMBRE!E63)</f>
        <v>2802</v>
      </c>
      <c r="F63" s="26">
        <f>SUM(ENERO:DICIEMBRE!F63)</f>
        <v>2445</v>
      </c>
      <c r="G63" s="26">
        <f>SUM(ENERO:DICIEMBRE!G63)</f>
        <v>1585</v>
      </c>
      <c r="H63" s="26">
        <f>SUM(ENERO:DICIEMBRE!H63)</f>
        <v>1371</v>
      </c>
      <c r="I63" s="26">
        <f>SUM(ENERO:DICIEMBRE!I63)</f>
        <v>1401</v>
      </c>
      <c r="J63" s="26">
        <f>SUM(ENERO:DICIEMBRE!J63)</f>
        <v>961</v>
      </c>
      <c r="K63" s="26">
        <f>SUM(ENERO:DICIEMBRE!K63)</f>
        <v>810</v>
      </c>
      <c r="L63" s="26">
        <f>SUM(ENERO:DICIEMBRE!L63)</f>
        <v>781</v>
      </c>
      <c r="M63" s="26">
        <f>SUM(ENERO:DICIEMBRE!M63)</f>
        <v>485</v>
      </c>
      <c r="N63" s="26">
        <f>SUM(ENERO:DICIEMBRE!N63)</f>
        <v>613</v>
      </c>
      <c r="O63" s="26">
        <f>SUM(ENERO:DICIEMBRE!O63)</f>
        <v>579</v>
      </c>
      <c r="P63" s="26">
        <f>SUM(ENERO:DICIEMBRE!P63)</f>
        <v>654</v>
      </c>
      <c r="Q63" s="26">
        <f>SUM(ENERO:DICIEMBRE!Q63)</f>
        <v>587</v>
      </c>
      <c r="R63" s="26">
        <f>SUM(ENERO:DICIEMBRE!R63)</f>
        <v>708</v>
      </c>
      <c r="S63" s="26">
        <f>SUM(ENERO:DICIEMBRE!S63)</f>
        <v>603</v>
      </c>
      <c r="T63" s="26">
        <f>SUM(ENERO:DICIEMBRE!T63)</f>
        <v>751</v>
      </c>
      <c r="U63" s="26">
        <f>SUM(ENERO:DICIEMBRE!U63)</f>
        <v>585</v>
      </c>
      <c r="V63" s="26">
        <f>SUM(ENERO:DICIEMBRE!V63)</f>
        <v>708</v>
      </c>
      <c r="W63" s="26">
        <f>SUM(ENERO:DICIEMBRE!W63)</f>
        <v>586</v>
      </c>
      <c r="X63" s="26">
        <f>SUM(ENERO:DICIEMBRE!X63)</f>
        <v>654</v>
      </c>
      <c r="Y63" s="26">
        <f>SUM(ENERO:DICIEMBRE!Y63)</f>
        <v>557</v>
      </c>
      <c r="Z63" s="26">
        <f>SUM(ENERO:DICIEMBRE!Z63)</f>
        <v>706</v>
      </c>
      <c r="AA63" s="26">
        <f>SUM(ENERO:DICIEMBRE!AA63)</f>
        <v>642</v>
      </c>
      <c r="AB63" s="26">
        <f>SUM(ENERO:DICIEMBRE!AB63)</f>
        <v>883</v>
      </c>
      <c r="AC63" s="26">
        <f>SUM(ENERO:DICIEMBRE!AC63)</f>
        <v>841</v>
      </c>
      <c r="AD63" s="26">
        <f>SUM(ENERO:DICIEMBRE!AD63)</f>
        <v>829</v>
      </c>
      <c r="AE63" s="26">
        <f>SUM(ENERO:DICIEMBRE!AE63)</f>
        <v>797</v>
      </c>
      <c r="AF63" s="26">
        <f>SUM(ENERO:DICIEMBRE!AF63)</f>
        <v>812</v>
      </c>
      <c r="AG63" s="26">
        <f>SUM(ENERO:DICIEMBRE!AG63)</f>
        <v>641</v>
      </c>
      <c r="AH63" s="26">
        <f>SUM(ENERO:DICIEMBRE!AH63)</f>
        <v>689</v>
      </c>
      <c r="AI63" s="26">
        <f>SUM(ENERO:DICIEMBRE!AI63)</f>
        <v>595</v>
      </c>
      <c r="AJ63" s="26">
        <f>SUM(ENERO:DICIEMBRE!AJ63)</f>
        <v>681</v>
      </c>
      <c r="AK63" s="26">
        <f>SUM(ENERO:DICIEMBRE!AK63)</f>
        <v>832</v>
      </c>
      <c r="AL63" s="26">
        <f>SUM(ENERO:DICIEMBRE!AL63)</f>
        <v>932</v>
      </c>
      <c r="AM63" s="26">
        <f>SUM(ENERO:DICIEMBRE!AM63)</f>
        <v>0</v>
      </c>
      <c r="AN63" s="26">
        <f>SUM(ENERO:DICIEMBRE!AN63)</f>
        <v>30106</v>
      </c>
      <c r="AO63" s="146" t="str">
        <f t="shared" si="36"/>
        <v/>
      </c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"/>
      <c r="BB63" s="3"/>
      <c r="BC63" s="3"/>
      <c r="BV63" s="3"/>
      <c r="BW63" s="3"/>
      <c r="BX63" s="3"/>
      <c r="BY63" s="3"/>
      <c r="CA63" s="32" t="str">
        <f t="shared" si="38"/>
        <v/>
      </c>
      <c r="CB63" s="32" t="str">
        <f t="shared" si="39"/>
        <v/>
      </c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33">
        <f t="shared" si="40"/>
        <v>0</v>
      </c>
      <c r="CN63" s="33">
        <f t="shared" si="40"/>
        <v>0</v>
      </c>
    </row>
    <row r="64" spans="1:92" s="2" customFormat="1" x14ac:dyDescent="0.2">
      <c r="A64" s="157" t="s">
        <v>90</v>
      </c>
      <c r="B64" s="68">
        <f t="shared" si="35"/>
        <v>5329</v>
      </c>
      <c r="C64" s="69">
        <f t="shared" si="37"/>
        <v>2561</v>
      </c>
      <c r="D64" s="84">
        <f t="shared" si="37"/>
        <v>2768</v>
      </c>
      <c r="E64" s="26">
        <f>SUM(ENERO:DICIEMBRE!E64)</f>
        <v>507</v>
      </c>
      <c r="F64" s="26">
        <f>SUM(ENERO:DICIEMBRE!F64)</f>
        <v>534</v>
      </c>
      <c r="G64" s="26">
        <f>SUM(ENERO:DICIEMBRE!G64)</f>
        <v>517</v>
      </c>
      <c r="H64" s="26">
        <f>SUM(ENERO:DICIEMBRE!H64)</f>
        <v>613</v>
      </c>
      <c r="I64" s="26">
        <f>SUM(ENERO:DICIEMBRE!I64)</f>
        <v>731</v>
      </c>
      <c r="J64" s="26">
        <f>SUM(ENERO:DICIEMBRE!J64)</f>
        <v>590</v>
      </c>
      <c r="K64" s="26">
        <f>SUM(ENERO:DICIEMBRE!K64)</f>
        <v>193</v>
      </c>
      <c r="L64" s="26">
        <f>SUM(ENERO:DICIEMBRE!L64)</f>
        <v>184</v>
      </c>
      <c r="M64" s="26">
        <f>SUM(ENERO:DICIEMBRE!M64)</f>
        <v>59</v>
      </c>
      <c r="N64" s="26">
        <f>SUM(ENERO:DICIEMBRE!N64)</f>
        <v>91</v>
      </c>
      <c r="O64" s="26">
        <f>SUM(ENERO:DICIEMBRE!O64)</f>
        <v>68</v>
      </c>
      <c r="P64" s="26">
        <f>SUM(ENERO:DICIEMBRE!P64)</f>
        <v>124</v>
      </c>
      <c r="Q64" s="26">
        <f>SUM(ENERO:DICIEMBRE!Q64)</f>
        <v>77</v>
      </c>
      <c r="R64" s="26">
        <f>SUM(ENERO:DICIEMBRE!R64)</f>
        <v>97</v>
      </c>
      <c r="S64" s="26">
        <f>SUM(ENERO:DICIEMBRE!S64)</f>
        <v>61</v>
      </c>
      <c r="T64" s="26">
        <f>SUM(ENERO:DICIEMBRE!T64)</f>
        <v>86</v>
      </c>
      <c r="U64" s="26">
        <f>SUM(ENERO:DICIEMBRE!U64)</f>
        <v>61</v>
      </c>
      <c r="V64" s="26">
        <f>SUM(ENERO:DICIEMBRE!V64)</f>
        <v>79</v>
      </c>
      <c r="W64" s="26">
        <f>SUM(ENERO:DICIEMBRE!W64)</f>
        <v>65</v>
      </c>
      <c r="X64" s="26">
        <f>SUM(ENERO:DICIEMBRE!X64)</f>
        <v>66</v>
      </c>
      <c r="Y64" s="26">
        <f>SUM(ENERO:DICIEMBRE!Y64)</f>
        <v>44</v>
      </c>
      <c r="Z64" s="26">
        <f>SUM(ENERO:DICIEMBRE!Z64)</f>
        <v>76</v>
      </c>
      <c r="AA64" s="26">
        <f>SUM(ENERO:DICIEMBRE!AA64)</f>
        <v>42</v>
      </c>
      <c r="AB64" s="26">
        <f>SUM(ENERO:DICIEMBRE!AB64)</f>
        <v>57</v>
      </c>
      <c r="AC64" s="26">
        <f>SUM(ENERO:DICIEMBRE!AC64)</f>
        <v>44</v>
      </c>
      <c r="AD64" s="26">
        <f>SUM(ENERO:DICIEMBRE!AD64)</f>
        <v>60</v>
      </c>
      <c r="AE64" s="26">
        <f>SUM(ENERO:DICIEMBRE!AE64)</f>
        <v>31</v>
      </c>
      <c r="AF64" s="26">
        <f>SUM(ENERO:DICIEMBRE!AF64)</f>
        <v>34</v>
      </c>
      <c r="AG64" s="26">
        <f>SUM(ENERO:DICIEMBRE!AG64)</f>
        <v>27</v>
      </c>
      <c r="AH64" s="26">
        <f>SUM(ENERO:DICIEMBRE!AH64)</f>
        <v>32</v>
      </c>
      <c r="AI64" s="26">
        <f>SUM(ENERO:DICIEMBRE!AI64)</f>
        <v>19</v>
      </c>
      <c r="AJ64" s="26">
        <f>SUM(ENERO:DICIEMBRE!AJ64)</f>
        <v>28</v>
      </c>
      <c r="AK64" s="26">
        <f>SUM(ENERO:DICIEMBRE!AK64)</f>
        <v>15</v>
      </c>
      <c r="AL64" s="26">
        <f>SUM(ENERO:DICIEMBRE!AL64)</f>
        <v>17</v>
      </c>
      <c r="AM64" s="26">
        <f>SUM(ENERO:DICIEMBRE!AM64)</f>
        <v>0</v>
      </c>
      <c r="AN64" s="26">
        <f>SUM(ENERO:DICIEMBRE!AN64)</f>
        <v>5329</v>
      </c>
      <c r="AO64" s="146" t="str">
        <f t="shared" si="36"/>
        <v/>
      </c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"/>
      <c r="BB64" s="3"/>
      <c r="BC64" s="3"/>
      <c r="BV64" s="3"/>
      <c r="BW64" s="3"/>
      <c r="BX64" s="3"/>
      <c r="BY64" s="3"/>
      <c r="CA64" s="32" t="str">
        <f t="shared" si="38"/>
        <v/>
      </c>
      <c r="CB64" s="32" t="str">
        <f t="shared" si="39"/>
        <v/>
      </c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33">
        <f t="shared" si="40"/>
        <v>0</v>
      </c>
      <c r="CN64" s="33">
        <f t="shared" si="40"/>
        <v>0</v>
      </c>
    </row>
    <row r="65" spans="1:95" x14ac:dyDescent="0.2">
      <c r="A65" s="160" t="s">
        <v>91</v>
      </c>
      <c r="B65" s="161">
        <f t="shared" si="35"/>
        <v>136</v>
      </c>
      <c r="C65" s="92">
        <f t="shared" si="37"/>
        <v>43</v>
      </c>
      <c r="D65" s="93">
        <f t="shared" si="37"/>
        <v>93</v>
      </c>
      <c r="E65" s="26">
        <f>SUM(ENERO:DICIEMBRE!E65)</f>
        <v>5</v>
      </c>
      <c r="F65" s="26">
        <f>SUM(ENERO:DICIEMBRE!F65)</f>
        <v>11</v>
      </c>
      <c r="G65" s="26">
        <f>SUM(ENERO:DICIEMBRE!G65)</f>
        <v>11</v>
      </c>
      <c r="H65" s="26">
        <f>SUM(ENERO:DICIEMBRE!H65)</f>
        <v>3</v>
      </c>
      <c r="I65" s="26">
        <f>SUM(ENERO:DICIEMBRE!I65)</f>
        <v>8</v>
      </c>
      <c r="J65" s="26">
        <f>SUM(ENERO:DICIEMBRE!J65)</f>
        <v>5</v>
      </c>
      <c r="K65" s="26">
        <f>SUM(ENERO:DICIEMBRE!K65)</f>
        <v>0</v>
      </c>
      <c r="L65" s="26">
        <f>SUM(ENERO:DICIEMBRE!L65)</f>
        <v>14</v>
      </c>
      <c r="M65" s="26">
        <f>SUM(ENERO:DICIEMBRE!M65)</f>
        <v>2</v>
      </c>
      <c r="N65" s="26">
        <f>SUM(ENERO:DICIEMBRE!N65)</f>
        <v>5</v>
      </c>
      <c r="O65" s="26">
        <f>SUM(ENERO:DICIEMBRE!O65)</f>
        <v>1</v>
      </c>
      <c r="P65" s="26">
        <f>SUM(ENERO:DICIEMBRE!P65)</f>
        <v>9</v>
      </c>
      <c r="Q65" s="26">
        <f>SUM(ENERO:DICIEMBRE!Q65)</f>
        <v>2</v>
      </c>
      <c r="R65" s="26">
        <f>SUM(ENERO:DICIEMBRE!R65)</f>
        <v>5</v>
      </c>
      <c r="S65" s="26">
        <f>SUM(ENERO:DICIEMBRE!S65)</f>
        <v>3</v>
      </c>
      <c r="T65" s="26">
        <f>SUM(ENERO:DICIEMBRE!T65)</f>
        <v>8</v>
      </c>
      <c r="U65" s="26">
        <f>SUM(ENERO:DICIEMBRE!U65)</f>
        <v>0</v>
      </c>
      <c r="V65" s="26">
        <f>SUM(ENERO:DICIEMBRE!V65)</f>
        <v>6</v>
      </c>
      <c r="W65" s="26">
        <f>SUM(ENERO:DICIEMBRE!W65)</f>
        <v>3</v>
      </c>
      <c r="X65" s="26">
        <f>SUM(ENERO:DICIEMBRE!X65)</f>
        <v>6</v>
      </c>
      <c r="Y65" s="26">
        <f>SUM(ENERO:DICIEMBRE!Y65)</f>
        <v>0</v>
      </c>
      <c r="Z65" s="26">
        <f>SUM(ENERO:DICIEMBRE!Z65)</f>
        <v>3</v>
      </c>
      <c r="AA65" s="26">
        <f>SUM(ENERO:DICIEMBRE!AA65)</f>
        <v>3</v>
      </c>
      <c r="AB65" s="26">
        <f>SUM(ENERO:DICIEMBRE!AB65)</f>
        <v>4</v>
      </c>
      <c r="AC65" s="26">
        <f>SUM(ENERO:DICIEMBRE!AC65)</f>
        <v>4</v>
      </c>
      <c r="AD65" s="26">
        <f>SUM(ENERO:DICIEMBRE!AD65)</f>
        <v>1</v>
      </c>
      <c r="AE65" s="26">
        <f>SUM(ENERO:DICIEMBRE!AE65)</f>
        <v>0</v>
      </c>
      <c r="AF65" s="26">
        <f>SUM(ENERO:DICIEMBRE!AF65)</f>
        <v>6</v>
      </c>
      <c r="AG65" s="26">
        <f>SUM(ENERO:DICIEMBRE!AG65)</f>
        <v>1</v>
      </c>
      <c r="AH65" s="26">
        <f>SUM(ENERO:DICIEMBRE!AH65)</f>
        <v>3</v>
      </c>
      <c r="AI65" s="26">
        <f>SUM(ENERO:DICIEMBRE!AI65)</f>
        <v>0</v>
      </c>
      <c r="AJ65" s="26">
        <f>SUM(ENERO:DICIEMBRE!AJ65)</f>
        <v>0</v>
      </c>
      <c r="AK65" s="26">
        <f>SUM(ENERO:DICIEMBRE!AK65)</f>
        <v>0</v>
      </c>
      <c r="AL65" s="26">
        <f>SUM(ENERO:DICIEMBRE!AL65)</f>
        <v>4</v>
      </c>
      <c r="AM65" s="26">
        <f>SUM(ENERO:DICIEMBRE!AM65)</f>
        <v>0</v>
      </c>
      <c r="AN65" s="26">
        <f>SUM(ENERO:DICIEMBRE!AN65)</f>
        <v>136</v>
      </c>
      <c r="AO65" s="146" t="str">
        <f t="shared" si="36"/>
        <v/>
      </c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"/>
      <c r="BB65" s="3"/>
      <c r="BC65" s="3"/>
      <c r="BX65" s="3"/>
      <c r="BY65" s="3"/>
      <c r="CA65" s="32" t="str">
        <f t="shared" si="38"/>
        <v/>
      </c>
      <c r="CB65" s="32" t="str">
        <f t="shared" si="39"/>
        <v/>
      </c>
      <c r="CM65" s="33">
        <f t="shared" si="40"/>
        <v>0</v>
      </c>
      <c r="CN65" s="33">
        <f t="shared" si="40"/>
        <v>0</v>
      </c>
    </row>
    <row r="66" spans="1:95" x14ac:dyDescent="0.2">
      <c r="A66" s="166" t="s">
        <v>92</v>
      </c>
      <c r="B66" s="137">
        <f t="shared" si="35"/>
        <v>0</v>
      </c>
      <c r="C66" s="138">
        <f t="shared" si="37"/>
        <v>0</v>
      </c>
      <c r="D66" s="139">
        <f t="shared" si="37"/>
        <v>0</v>
      </c>
      <c r="E66" s="26">
        <f>SUM(ENERO:DICIEMBRE!E66)</f>
        <v>0</v>
      </c>
      <c r="F66" s="26">
        <f>SUM(ENERO:DICIEMBRE!F66)</f>
        <v>0</v>
      </c>
      <c r="G66" s="26">
        <f>SUM(ENERO:DICIEMBRE!G66)</f>
        <v>0</v>
      </c>
      <c r="H66" s="26">
        <f>SUM(ENERO:DICIEMBRE!H66)</f>
        <v>0</v>
      </c>
      <c r="I66" s="26">
        <f>SUM(ENERO:DICIEMBRE!I66)</f>
        <v>0</v>
      </c>
      <c r="J66" s="26">
        <f>SUM(ENERO:DICIEMBRE!J66)</f>
        <v>0</v>
      </c>
      <c r="K66" s="26">
        <f>SUM(ENERO:DICIEMBRE!K66)</f>
        <v>0</v>
      </c>
      <c r="L66" s="26">
        <f>SUM(ENERO:DICIEMBRE!L66)</f>
        <v>0</v>
      </c>
      <c r="M66" s="26">
        <f>SUM(ENERO:DICIEMBRE!M66)</f>
        <v>0</v>
      </c>
      <c r="N66" s="26">
        <f>SUM(ENERO:DICIEMBRE!N66)</f>
        <v>0</v>
      </c>
      <c r="O66" s="26">
        <f>SUM(ENERO:DICIEMBRE!O66)</f>
        <v>0</v>
      </c>
      <c r="P66" s="26">
        <f>SUM(ENERO:DICIEMBRE!P66)</f>
        <v>0</v>
      </c>
      <c r="Q66" s="26">
        <f>SUM(ENERO:DICIEMBRE!Q66)</f>
        <v>0</v>
      </c>
      <c r="R66" s="26">
        <f>SUM(ENERO:DICIEMBRE!R66)</f>
        <v>0</v>
      </c>
      <c r="S66" s="26">
        <f>SUM(ENERO:DICIEMBRE!S66)</f>
        <v>0</v>
      </c>
      <c r="T66" s="26">
        <f>SUM(ENERO:DICIEMBRE!T66)</f>
        <v>0</v>
      </c>
      <c r="U66" s="26">
        <f>SUM(ENERO:DICIEMBRE!U66)</f>
        <v>0</v>
      </c>
      <c r="V66" s="26">
        <f>SUM(ENERO:DICIEMBRE!V66)</f>
        <v>0</v>
      </c>
      <c r="W66" s="26">
        <f>SUM(ENERO:DICIEMBRE!W66)</f>
        <v>0</v>
      </c>
      <c r="X66" s="26">
        <f>SUM(ENERO:DICIEMBRE!X66)</f>
        <v>0</v>
      </c>
      <c r="Y66" s="26">
        <f>SUM(ENERO:DICIEMBRE!Y66)</f>
        <v>0</v>
      </c>
      <c r="Z66" s="26">
        <f>SUM(ENERO:DICIEMBRE!Z66)</f>
        <v>0</v>
      </c>
      <c r="AA66" s="26">
        <f>SUM(ENERO:DICIEMBRE!AA66)</f>
        <v>0</v>
      </c>
      <c r="AB66" s="26">
        <f>SUM(ENERO:DICIEMBRE!AB66)</f>
        <v>0</v>
      </c>
      <c r="AC66" s="26">
        <f>SUM(ENERO:DICIEMBRE!AC66)</f>
        <v>0</v>
      </c>
      <c r="AD66" s="26">
        <f>SUM(ENERO:DICIEMBRE!AD66)</f>
        <v>0</v>
      </c>
      <c r="AE66" s="26">
        <f>SUM(ENERO:DICIEMBRE!AE66)</f>
        <v>0</v>
      </c>
      <c r="AF66" s="26">
        <f>SUM(ENERO:DICIEMBRE!AF66)</f>
        <v>0</v>
      </c>
      <c r="AG66" s="26">
        <f>SUM(ENERO:DICIEMBRE!AG66)</f>
        <v>0</v>
      </c>
      <c r="AH66" s="26">
        <f>SUM(ENERO:DICIEMBRE!AH66)</f>
        <v>0</v>
      </c>
      <c r="AI66" s="26">
        <f>SUM(ENERO:DICIEMBRE!AI66)</f>
        <v>0</v>
      </c>
      <c r="AJ66" s="26">
        <f>SUM(ENERO:DICIEMBRE!AJ66)</f>
        <v>0</v>
      </c>
      <c r="AK66" s="26">
        <f>SUM(ENERO:DICIEMBRE!AK66)</f>
        <v>0</v>
      </c>
      <c r="AL66" s="26">
        <f>SUM(ENERO:DICIEMBRE!AL66)</f>
        <v>0</v>
      </c>
      <c r="AM66" s="26">
        <f>SUM(ENERO:DICIEMBRE!AM66)</f>
        <v>0</v>
      </c>
      <c r="AN66" s="26">
        <f>SUM(ENERO:DICIEMBRE!AN66)</f>
        <v>0</v>
      </c>
      <c r="AO66" s="169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"/>
      <c r="BB66" s="3"/>
      <c r="BC66" s="3"/>
      <c r="BX66" s="3"/>
      <c r="BY66" s="3"/>
      <c r="CA66" s="89"/>
      <c r="CB66" s="89"/>
      <c r="CC66" s="124"/>
      <c r="CD66" s="124"/>
      <c r="CE66" s="124"/>
      <c r="CF66" s="124"/>
      <c r="CG66" s="124"/>
      <c r="CH66" s="124"/>
      <c r="CI66" s="124"/>
      <c r="CJ66" s="124"/>
      <c r="CK66" s="124"/>
      <c r="CL66" s="124"/>
      <c r="CM66" s="89"/>
      <c r="CN66" s="89"/>
    </row>
    <row r="67" spans="1:95" x14ac:dyDescent="0.2">
      <c r="A67" s="131" t="s">
        <v>83</v>
      </c>
      <c r="B67" s="170">
        <f t="shared" ref="B67:AL67" si="41">SUM(B61:B66)</f>
        <v>50537</v>
      </c>
      <c r="C67" s="171">
        <f t="shared" si="41"/>
        <v>25173</v>
      </c>
      <c r="D67" s="172">
        <f t="shared" si="41"/>
        <v>25364</v>
      </c>
      <c r="E67" s="173">
        <f t="shared" si="41"/>
        <v>4653</v>
      </c>
      <c r="F67" s="174">
        <f t="shared" si="41"/>
        <v>4298</v>
      </c>
      <c r="G67" s="173">
        <f t="shared" si="41"/>
        <v>2607</v>
      </c>
      <c r="H67" s="175">
        <f t="shared" si="41"/>
        <v>2466</v>
      </c>
      <c r="I67" s="173">
        <f t="shared" si="41"/>
        <v>2490</v>
      </c>
      <c r="J67" s="175">
        <f t="shared" si="41"/>
        <v>1943</v>
      </c>
      <c r="K67" s="173">
        <f t="shared" si="41"/>
        <v>1289</v>
      </c>
      <c r="L67" s="175">
        <f t="shared" si="41"/>
        <v>1297</v>
      </c>
      <c r="M67" s="173">
        <f t="shared" si="41"/>
        <v>816</v>
      </c>
      <c r="N67" s="175">
        <f t="shared" si="41"/>
        <v>965</v>
      </c>
      <c r="O67" s="173">
        <f t="shared" si="41"/>
        <v>936</v>
      </c>
      <c r="P67" s="175">
        <f t="shared" si="41"/>
        <v>1039</v>
      </c>
      <c r="Q67" s="173">
        <f t="shared" si="41"/>
        <v>980</v>
      </c>
      <c r="R67" s="175">
        <f t="shared" si="41"/>
        <v>1091</v>
      </c>
      <c r="S67" s="173">
        <f t="shared" si="41"/>
        <v>985</v>
      </c>
      <c r="T67" s="175">
        <f t="shared" si="41"/>
        <v>1144</v>
      </c>
      <c r="U67" s="176">
        <f t="shared" si="41"/>
        <v>943</v>
      </c>
      <c r="V67" s="177">
        <f t="shared" si="41"/>
        <v>1092</v>
      </c>
      <c r="W67" s="173">
        <f t="shared" si="41"/>
        <v>924</v>
      </c>
      <c r="X67" s="175">
        <f t="shared" si="41"/>
        <v>1055</v>
      </c>
      <c r="Y67" s="173">
        <f t="shared" si="41"/>
        <v>922</v>
      </c>
      <c r="Z67" s="175">
        <f t="shared" si="41"/>
        <v>1111</v>
      </c>
      <c r="AA67" s="173">
        <f t="shared" si="41"/>
        <v>1117</v>
      </c>
      <c r="AB67" s="175">
        <f t="shared" si="41"/>
        <v>1273</v>
      </c>
      <c r="AC67" s="173">
        <f t="shared" si="41"/>
        <v>1451</v>
      </c>
      <c r="AD67" s="175">
        <f t="shared" si="41"/>
        <v>1250</v>
      </c>
      <c r="AE67" s="173">
        <f t="shared" si="41"/>
        <v>1327</v>
      </c>
      <c r="AF67" s="175">
        <f t="shared" si="41"/>
        <v>1285</v>
      </c>
      <c r="AG67" s="173">
        <f t="shared" si="41"/>
        <v>1160</v>
      </c>
      <c r="AH67" s="175">
        <f t="shared" si="41"/>
        <v>1160</v>
      </c>
      <c r="AI67" s="173">
        <f t="shared" si="41"/>
        <v>1073</v>
      </c>
      <c r="AJ67" s="175">
        <f t="shared" si="41"/>
        <v>1132</v>
      </c>
      <c r="AK67" s="178">
        <f t="shared" si="41"/>
        <v>1500</v>
      </c>
      <c r="AL67" s="179">
        <f t="shared" si="41"/>
        <v>1763</v>
      </c>
      <c r="AM67" s="180">
        <f>SUM(AM61:AM65)</f>
        <v>0</v>
      </c>
      <c r="AN67" s="175">
        <f>SUM(AN61:AN65)</f>
        <v>50537</v>
      </c>
      <c r="AO67" s="151"/>
      <c r="AP67" s="151"/>
      <c r="AQ67" s="151"/>
      <c r="AR67" s="151"/>
      <c r="AS67" s="151"/>
      <c r="AT67" s="151"/>
      <c r="AU67" s="151"/>
      <c r="AV67" s="151"/>
      <c r="AW67" s="151"/>
      <c r="AX67" s="151"/>
      <c r="AY67" s="151"/>
      <c r="AZ67" s="151"/>
      <c r="BA67" s="151"/>
      <c r="BB67" s="151"/>
      <c r="BC67" s="151"/>
      <c r="BD67" s="9"/>
      <c r="BE67" s="9"/>
      <c r="BX67" s="3"/>
      <c r="BY67" s="3"/>
      <c r="CA67" s="80"/>
      <c r="CB67" s="80"/>
      <c r="CC67" s="124"/>
      <c r="CD67" s="124"/>
      <c r="CE67" s="124"/>
      <c r="CF67" s="124"/>
      <c r="CG67" s="124"/>
      <c r="CH67" s="124"/>
      <c r="CI67" s="124"/>
      <c r="CJ67" s="124"/>
      <c r="CK67" s="124"/>
      <c r="CL67" s="124"/>
      <c r="CM67" s="80"/>
      <c r="CN67" s="80"/>
    </row>
    <row r="68" spans="1:95" s="80" customFormat="1" ht="25.5" customHeight="1" x14ac:dyDescent="0.2">
      <c r="A68" s="149" t="s">
        <v>93</v>
      </c>
      <c r="B68" s="149"/>
      <c r="C68" s="149"/>
      <c r="D68" s="149"/>
      <c r="E68" s="149"/>
      <c r="F68" s="149"/>
      <c r="G68" s="149"/>
      <c r="H68" s="149"/>
      <c r="I68" s="149"/>
      <c r="J68" s="181"/>
      <c r="K68" s="181"/>
      <c r="L68" s="181"/>
      <c r="M68" s="181"/>
      <c r="N68" s="181"/>
      <c r="O68" s="181"/>
      <c r="P68" s="181"/>
      <c r="Q68" s="181"/>
      <c r="R68" s="181"/>
      <c r="S68" s="181"/>
      <c r="T68" s="181"/>
      <c r="U68" s="181"/>
      <c r="V68" s="181"/>
      <c r="W68" s="181"/>
      <c r="X68" s="181"/>
      <c r="Y68" s="181"/>
      <c r="Z68" s="181"/>
      <c r="AA68" s="181"/>
      <c r="AB68" s="181"/>
      <c r="AC68" s="181"/>
      <c r="AD68" s="181"/>
      <c r="AE68" s="181"/>
      <c r="AF68" s="181"/>
      <c r="AG68" s="181"/>
      <c r="AH68" s="181"/>
      <c r="AI68" s="181"/>
      <c r="AJ68" s="181"/>
      <c r="AK68" s="181"/>
      <c r="AL68" s="181"/>
      <c r="AM68" s="181"/>
      <c r="AN68" s="181"/>
    </row>
    <row r="69" spans="1:95" customFormat="1" ht="15" x14ac:dyDescent="0.25">
      <c r="A69" s="983" t="s">
        <v>82</v>
      </c>
      <c r="B69" s="1012" t="s">
        <v>83</v>
      </c>
      <c r="C69" s="1020"/>
      <c r="D69" s="1021"/>
      <c r="E69" s="1004" t="s">
        <v>94</v>
      </c>
      <c r="F69" s="1024"/>
      <c r="G69" s="1024"/>
      <c r="H69" s="1024"/>
      <c r="I69" s="1024"/>
      <c r="J69" s="1024"/>
      <c r="K69" s="1024"/>
      <c r="L69" s="1024"/>
      <c r="M69" s="1024"/>
      <c r="N69" s="1024"/>
      <c r="O69" s="1024"/>
      <c r="P69" s="1024"/>
      <c r="Q69" s="1024"/>
      <c r="R69" s="1024"/>
      <c r="S69" s="1024"/>
      <c r="T69" s="1024"/>
      <c r="U69" s="1024"/>
      <c r="V69" s="1024"/>
      <c r="W69" s="1024"/>
      <c r="X69" s="1024"/>
      <c r="Y69" s="1024"/>
      <c r="Z69" s="1024"/>
      <c r="AA69" s="1024"/>
      <c r="AB69" s="1024"/>
      <c r="AC69" s="1024"/>
      <c r="AD69" s="1024"/>
      <c r="AE69" s="1024"/>
      <c r="AF69" s="1024"/>
      <c r="AG69" s="1024"/>
      <c r="AH69" s="1024"/>
      <c r="AI69" s="1024"/>
      <c r="AJ69" s="1024"/>
      <c r="AK69" s="1024"/>
      <c r="AL69" s="1005"/>
      <c r="CA69" s="80"/>
      <c r="CB69" s="80"/>
      <c r="CC69" s="80"/>
      <c r="CD69" s="80"/>
      <c r="CE69" s="80"/>
      <c r="CF69" s="80"/>
      <c r="CG69" s="80"/>
      <c r="CH69" s="80"/>
      <c r="CI69" s="80"/>
      <c r="CJ69" s="80"/>
      <c r="CK69" s="80"/>
      <c r="CL69" s="80"/>
      <c r="CM69" s="80"/>
      <c r="CN69" s="80"/>
      <c r="CO69" s="80"/>
      <c r="CP69" s="80"/>
      <c r="CQ69" s="80"/>
    </row>
    <row r="70" spans="1:95" customFormat="1" ht="15" x14ac:dyDescent="0.25">
      <c r="A70" s="1019"/>
      <c r="B70" s="1014"/>
      <c r="C70" s="1022"/>
      <c r="D70" s="1023"/>
      <c r="E70" s="991" t="s">
        <v>11</v>
      </c>
      <c r="F70" s="993"/>
      <c r="G70" s="991" t="s">
        <v>12</v>
      </c>
      <c r="H70" s="993"/>
      <c r="I70" s="991" t="s">
        <v>13</v>
      </c>
      <c r="J70" s="993"/>
      <c r="K70" s="991" t="s">
        <v>14</v>
      </c>
      <c r="L70" s="993"/>
      <c r="M70" s="991" t="s">
        <v>15</v>
      </c>
      <c r="N70" s="993"/>
      <c r="O70" s="1004" t="s">
        <v>16</v>
      </c>
      <c r="P70" s="1005"/>
      <c r="Q70" s="1004" t="s">
        <v>17</v>
      </c>
      <c r="R70" s="1005"/>
      <c r="S70" s="1004" t="s">
        <v>18</v>
      </c>
      <c r="T70" s="1005"/>
      <c r="U70" s="1004" t="s">
        <v>19</v>
      </c>
      <c r="V70" s="1005"/>
      <c r="W70" s="1004" t="s">
        <v>20</v>
      </c>
      <c r="X70" s="1005"/>
      <c r="Y70" s="1004" t="s">
        <v>21</v>
      </c>
      <c r="Z70" s="1005"/>
      <c r="AA70" s="1004" t="s">
        <v>22</v>
      </c>
      <c r="AB70" s="1005"/>
      <c r="AC70" s="1004" t="s">
        <v>23</v>
      </c>
      <c r="AD70" s="1005"/>
      <c r="AE70" s="1004" t="s">
        <v>24</v>
      </c>
      <c r="AF70" s="1005"/>
      <c r="AG70" s="1004" t="s">
        <v>25</v>
      </c>
      <c r="AH70" s="1005"/>
      <c r="AI70" s="1004" t="s">
        <v>26</v>
      </c>
      <c r="AJ70" s="1005"/>
      <c r="AK70" s="1004" t="s">
        <v>27</v>
      </c>
      <c r="AL70" s="1005"/>
      <c r="CA70" s="80"/>
      <c r="CB70" s="80"/>
      <c r="CC70" s="80"/>
      <c r="CD70" s="80"/>
      <c r="CE70" s="80"/>
      <c r="CF70" s="80"/>
      <c r="CG70" s="80"/>
      <c r="CH70" s="80"/>
      <c r="CI70" s="80"/>
      <c r="CJ70" s="80"/>
      <c r="CK70" s="80"/>
      <c r="CL70" s="80"/>
      <c r="CM70" s="80"/>
      <c r="CN70" s="80"/>
      <c r="CO70" s="80"/>
      <c r="CP70" s="80"/>
      <c r="CQ70" s="80"/>
    </row>
    <row r="71" spans="1:95" customFormat="1" ht="15" x14ac:dyDescent="0.25">
      <c r="A71" s="986"/>
      <c r="B71" s="17" t="s">
        <v>32</v>
      </c>
      <c r="C71" s="152" t="s">
        <v>33</v>
      </c>
      <c r="D71" s="64" t="s">
        <v>34</v>
      </c>
      <c r="E71" s="65" t="s">
        <v>33</v>
      </c>
      <c r="F71" s="64" t="s">
        <v>34</v>
      </c>
      <c r="G71" s="65" t="s">
        <v>33</v>
      </c>
      <c r="H71" s="64" t="s">
        <v>34</v>
      </c>
      <c r="I71" s="65" t="s">
        <v>33</v>
      </c>
      <c r="J71" s="64" t="s">
        <v>34</v>
      </c>
      <c r="K71" s="65" t="s">
        <v>33</v>
      </c>
      <c r="L71" s="64" t="s">
        <v>34</v>
      </c>
      <c r="M71" s="65" t="s">
        <v>33</v>
      </c>
      <c r="N71" s="64" t="s">
        <v>34</v>
      </c>
      <c r="O71" s="65" t="s">
        <v>33</v>
      </c>
      <c r="P71" s="64" t="s">
        <v>34</v>
      </c>
      <c r="Q71" s="65" t="s">
        <v>33</v>
      </c>
      <c r="R71" s="64" t="s">
        <v>34</v>
      </c>
      <c r="S71" s="65" t="s">
        <v>33</v>
      </c>
      <c r="T71" s="64" t="s">
        <v>34</v>
      </c>
      <c r="U71" s="65" t="s">
        <v>33</v>
      </c>
      <c r="V71" s="153" t="s">
        <v>34</v>
      </c>
      <c r="W71" s="65" t="s">
        <v>33</v>
      </c>
      <c r="X71" s="64" t="s">
        <v>34</v>
      </c>
      <c r="Y71" s="65" t="s">
        <v>33</v>
      </c>
      <c r="Z71" s="64" t="s">
        <v>34</v>
      </c>
      <c r="AA71" s="65" t="s">
        <v>33</v>
      </c>
      <c r="AB71" s="64" t="s">
        <v>34</v>
      </c>
      <c r="AC71" s="65" t="s">
        <v>33</v>
      </c>
      <c r="AD71" s="64" t="s">
        <v>34</v>
      </c>
      <c r="AE71" s="65" t="s">
        <v>33</v>
      </c>
      <c r="AF71" s="64" t="s">
        <v>34</v>
      </c>
      <c r="AG71" s="65" t="s">
        <v>33</v>
      </c>
      <c r="AH71" s="64" t="s">
        <v>34</v>
      </c>
      <c r="AI71" s="65" t="s">
        <v>33</v>
      </c>
      <c r="AJ71" s="64" t="s">
        <v>34</v>
      </c>
      <c r="AK71" s="65" t="s">
        <v>33</v>
      </c>
      <c r="AL71" s="64" t="s">
        <v>34</v>
      </c>
      <c r="CA71" s="80"/>
      <c r="CB71" s="80"/>
      <c r="CC71" s="80"/>
      <c r="CD71" s="80"/>
      <c r="CE71" s="80"/>
      <c r="CF71" s="80"/>
      <c r="CG71" s="80"/>
      <c r="CH71" s="80"/>
      <c r="CI71" s="80"/>
      <c r="CJ71" s="80"/>
      <c r="CK71" s="80"/>
      <c r="CL71" s="80"/>
      <c r="CM71" s="80"/>
      <c r="CN71" s="80"/>
      <c r="CO71" s="80"/>
      <c r="CP71" s="80"/>
      <c r="CQ71" s="80"/>
    </row>
    <row r="72" spans="1:95" customFormat="1" ht="15" x14ac:dyDescent="0.25">
      <c r="A72" s="155" t="s">
        <v>87</v>
      </c>
      <c r="B72" s="132">
        <f t="shared" ref="B72:B77" si="42">SUM(C72+D72)</f>
        <v>91</v>
      </c>
      <c r="C72" s="133">
        <f>SUM(E72+G72+I72+K72+M72+O72+Q72+S72+U72+W72+Y72+AA72+AC72+AE72+AG72+AI72+AK72)</f>
        <v>0</v>
      </c>
      <c r="D72" s="134">
        <f>SUM(F72+H72+J72+L72+N72+P72+R72+T72+V72+X72+Z72+AB72+AD72+AF72+AH72+AJ72+AL72)</f>
        <v>91</v>
      </c>
      <c r="E72" s="26">
        <f>SUM(ENERO:DICIEMBRE!E72)</f>
        <v>0</v>
      </c>
      <c r="F72" s="26">
        <f>SUM(ENERO:DICIEMBRE!F72)</f>
        <v>0</v>
      </c>
      <c r="G72" s="26">
        <f>SUM(ENERO:DICIEMBRE!G72)</f>
        <v>0</v>
      </c>
      <c r="H72" s="26">
        <f>SUM(ENERO:DICIEMBRE!H72)</f>
        <v>0</v>
      </c>
      <c r="I72" s="26">
        <f>SUM(ENERO:DICIEMBRE!I72)</f>
        <v>0</v>
      </c>
      <c r="J72" s="26">
        <f>SUM(ENERO:DICIEMBRE!J72)</f>
        <v>0</v>
      </c>
      <c r="K72" s="26">
        <f>SUM(ENERO:DICIEMBRE!K72)</f>
        <v>0</v>
      </c>
      <c r="L72" s="26">
        <f>SUM(ENERO:DICIEMBRE!L72)</f>
        <v>5</v>
      </c>
      <c r="M72" s="26">
        <f>SUM(ENERO:DICIEMBRE!M72)</f>
        <v>0</v>
      </c>
      <c r="N72" s="26">
        <f>SUM(ENERO:DICIEMBRE!N72)</f>
        <v>20</v>
      </c>
      <c r="O72" s="26">
        <f>SUM(ENERO:DICIEMBRE!O72)</f>
        <v>0</v>
      </c>
      <c r="P72" s="26">
        <f>SUM(ENERO:DICIEMBRE!P72)</f>
        <v>28</v>
      </c>
      <c r="Q72" s="26">
        <f>SUM(ENERO:DICIEMBRE!Q72)</f>
        <v>0</v>
      </c>
      <c r="R72" s="26">
        <f>SUM(ENERO:DICIEMBRE!R72)</f>
        <v>20</v>
      </c>
      <c r="S72" s="26">
        <f>SUM(ENERO:DICIEMBRE!S72)</f>
        <v>0</v>
      </c>
      <c r="T72" s="26">
        <f>SUM(ENERO:DICIEMBRE!T72)</f>
        <v>13</v>
      </c>
      <c r="U72" s="26">
        <f>SUM(ENERO:DICIEMBRE!U72)</f>
        <v>0</v>
      </c>
      <c r="V72" s="26">
        <f>SUM(ENERO:DICIEMBRE!V72)</f>
        <v>5</v>
      </c>
      <c r="W72" s="26">
        <f>SUM(ENERO:DICIEMBRE!W72)</f>
        <v>0</v>
      </c>
      <c r="X72" s="26">
        <f>SUM(ENERO:DICIEMBRE!X72)</f>
        <v>0</v>
      </c>
      <c r="Y72" s="26">
        <f>SUM(ENERO:DICIEMBRE!Y72)</f>
        <v>0</v>
      </c>
      <c r="Z72" s="26">
        <f>SUM(ENERO:DICIEMBRE!Z72)</f>
        <v>0</v>
      </c>
      <c r="AA72" s="26">
        <f>SUM(ENERO:DICIEMBRE!AA72)</f>
        <v>0</v>
      </c>
      <c r="AB72" s="26">
        <f>SUM(ENERO:DICIEMBRE!AB72)</f>
        <v>0</v>
      </c>
      <c r="AC72" s="26">
        <f>SUM(ENERO:DICIEMBRE!AC72)</f>
        <v>0</v>
      </c>
      <c r="AD72" s="26">
        <f>SUM(ENERO:DICIEMBRE!AD72)</f>
        <v>0</v>
      </c>
      <c r="AE72" s="26">
        <f>SUM(ENERO:DICIEMBRE!AE72)</f>
        <v>0</v>
      </c>
      <c r="AF72" s="26">
        <f>SUM(ENERO:DICIEMBRE!AF72)</f>
        <v>0</v>
      </c>
      <c r="AG72" s="26">
        <f>SUM(ENERO:DICIEMBRE!AG72)</f>
        <v>0</v>
      </c>
      <c r="AH72" s="26">
        <f>SUM(ENERO:DICIEMBRE!AH72)</f>
        <v>0</v>
      </c>
      <c r="AI72" s="26">
        <f>SUM(ENERO:DICIEMBRE!AI72)</f>
        <v>0</v>
      </c>
      <c r="AJ72" s="26">
        <f>SUM(ENERO:DICIEMBRE!AJ72)</f>
        <v>0</v>
      </c>
      <c r="AK72" s="26">
        <f>SUM(ENERO:DICIEMBRE!AK72)</f>
        <v>0</v>
      </c>
      <c r="AL72" s="26">
        <f>SUM(ENERO:DICIEMBRE!AL72)</f>
        <v>0</v>
      </c>
      <c r="CA72" s="80"/>
      <c r="CB72" s="80"/>
      <c r="CC72" s="80"/>
      <c r="CD72" s="80"/>
      <c r="CE72" s="80"/>
      <c r="CF72" s="80"/>
      <c r="CG72" s="80"/>
      <c r="CH72" s="80"/>
      <c r="CI72" s="80"/>
      <c r="CJ72" s="80"/>
      <c r="CK72" s="80"/>
      <c r="CL72" s="80"/>
      <c r="CM72" s="80"/>
      <c r="CN72" s="80"/>
      <c r="CO72" s="80"/>
      <c r="CP72" s="80"/>
      <c r="CQ72" s="80"/>
    </row>
    <row r="73" spans="1:95" customFormat="1" ht="15" x14ac:dyDescent="0.25">
      <c r="A73" s="157" t="s">
        <v>88</v>
      </c>
      <c r="B73" s="68">
        <f t="shared" si="42"/>
        <v>87</v>
      </c>
      <c r="C73" s="69">
        <f t="shared" ref="C73:D77" si="43">SUM(E73+G73+I73+K73+M73+O73+Q73+S73+U73+W73+Y73+AA73+AC73+AE73+AG73+AI73+AK73)</f>
        <v>0</v>
      </c>
      <c r="D73" s="84">
        <f t="shared" si="43"/>
        <v>87</v>
      </c>
      <c r="E73" s="26">
        <f>SUM(ENERO:DICIEMBRE!E73)</f>
        <v>0</v>
      </c>
      <c r="F73" s="26">
        <f>SUM(ENERO:DICIEMBRE!F73)</f>
        <v>0</v>
      </c>
      <c r="G73" s="26">
        <f>SUM(ENERO:DICIEMBRE!G73)</f>
        <v>0</v>
      </c>
      <c r="H73" s="26">
        <f>SUM(ENERO:DICIEMBRE!H73)</f>
        <v>0</v>
      </c>
      <c r="I73" s="26">
        <f>SUM(ENERO:DICIEMBRE!I73)</f>
        <v>0</v>
      </c>
      <c r="J73" s="26">
        <f>SUM(ENERO:DICIEMBRE!J73)</f>
        <v>2</v>
      </c>
      <c r="K73" s="26">
        <f>SUM(ENERO:DICIEMBRE!K73)</f>
        <v>0</v>
      </c>
      <c r="L73" s="26">
        <f>SUM(ENERO:DICIEMBRE!L73)</f>
        <v>5</v>
      </c>
      <c r="M73" s="26">
        <f>SUM(ENERO:DICIEMBRE!M73)</f>
        <v>0</v>
      </c>
      <c r="N73" s="26">
        <f>SUM(ENERO:DICIEMBRE!N73)</f>
        <v>11</v>
      </c>
      <c r="O73" s="26">
        <f>SUM(ENERO:DICIEMBRE!O73)</f>
        <v>0</v>
      </c>
      <c r="P73" s="26">
        <f>SUM(ENERO:DICIEMBRE!P73)</f>
        <v>15</v>
      </c>
      <c r="Q73" s="26">
        <f>SUM(ENERO:DICIEMBRE!Q73)</f>
        <v>0</v>
      </c>
      <c r="R73" s="26">
        <f>SUM(ENERO:DICIEMBRE!R73)</f>
        <v>28</v>
      </c>
      <c r="S73" s="26">
        <f>SUM(ENERO:DICIEMBRE!S73)</f>
        <v>0</v>
      </c>
      <c r="T73" s="26">
        <f>SUM(ENERO:DICIEMBRE!T73)</f>
        <v>12</v>
      </c>
      <c r="U73" s="26">
        <f>SUM(ENERO:DICIEMBRE!U73)</f>
        <v>0</v>
      </c>
      <c r="V73" s="26">
        <f>SUM(ENERO:DICIEMBRE!V73)</f>
        <v>5</v>
      </c>
      <c r="W73" s="26">
        <f>SUM(ENERO:DICIEMBRE!W73)</f>
        <v>0</v>
      </c>
      <c r="X73" s="26">
        <f>SUM(ENERO:DICIEMBRE!X73)</f>
        <v>4</v>
      </c>
      <c r="Y73" s="26">
        <f>SUM(ENERO:DICIEMBRE!Y73)</f>
        <v>0</v>
      </c>
      <c r="Z73" s="26">
        <f>SUM(ENERO:DICIEMBRE!Z73)</f>
        <v>0</v>
      </c>
      <c r="AA73" s="26">
        <f>SUM(ENERO:DICIEMBRE!AA73)</f>
        <v>0</v>
      </c>
      <c r="AB73" s="26">
        <f>SUM(ENERO:DICIEMBRE!AB73)</f>
        <v>1</v>
      </c>
      <c r="AC73" s="26">
        <f>SUM(ENERO:DICIEMBRE!AC73)</f>
        <v>0</v>
      </c>
      <c r="AD73" s="26">
        <f>SUM(ENERO:DICIEMBRE!AD73)</f>
        <v>1</v>
      </c>
      <c r="AE73" s="26">
        <f>SUM(ENERO:DICIEMBRE!AE73)</f>
        <v>0</v>
      </c>
      <c r="AF73" s="26">
        <f>SUM(ENERO:DICIEMBRE!AF73)</f>
        <v>1</v>
      </c>
      <c r="AG73" s="26">
        <f>SUM(ENERO:DICIEMBRE!AG73)</f>
        <v>0</v>
      </c>
      <c r="AH73" s="26">
        <f>SUM(ENERO:DICIEMBRE!AH73)</f>
        <v>0</v>
      </c>
      <c r="AI73" s="26">
        <f>SUM(ENERO:DICIEMBRE!AI73)</f>
        <v>0</v>
      </c>
      <c r="AJ73" s="26">
        <f>SUM(ENERO:DICIEMBRE!AJ73)</f>
        <v>1</v>
      </c>
      <c r="AK73" s="26">
        <f>SUM(ENERO:DICIEMBRE!AK73)</f>
        <v>0</v>
      </c>
      <c r="AL73" s="26">
        <f>SUM(ENERO:DICIEMBRE!AL73)</f>
        <v>1</v>
      </c>
      <c r="CA73" s="80"/>
      <c r="CB73" s="80"/>
      <c r="CC73" s="80"/>
      <c r="CD73" s="80"/>
      <c r="CE73" s="80"/>
      <c r="CF73" s="80"/>
      <c r="CG73" s="80"/>
      <c r="CH73" s="80"/>
      <c r="CI73" s="80"/>
      <c r="CJ73" s="80"/>
      <c r="CK73" s="80"/>
      <c r="CL73" s="80"/>
      <c r="CM73" s="80"/>
      <c r="CN73" s="80"/>
      <c r="CO73" s="80"/>
      <c r="CP73" s="80"/>
      <c r="CQ73" s="80"/>
    </row>
    <row r="74" spans="1:95" customFormat="1" ht="15" x14ac:dyDescent="0.25">
      <c r="A74" s="157" t="s">
        <v>89</v>
      </c>
      <c r="B74" s="68">
        <f t="shared" si="42"/>
        <v>3325</v>
      </c>
      <c r="C74" s="69">
        <f t="shared" si="43"/>
        <v>1</v>
      </c>
      <c r="D74" s="84">
        <f t="shared" si="43"/>
        <v>3324</v>
      </c>
      <c r="E74" s="26">
        <f>SUM(ENERO:DICIEMBRE!E74)</f>
        <v>0</v>
      </c>
      <c r="F74" s="26">
        <f>SUM(ENERO:DICIEMBRE!F74)</f>
        <v>0</v>
      </c>
      <c r="G74" s="26">
        <f>SUM(ENERO:DICIEMBRE!G74)</f>
        <v>0</v>
      </c>
      <c r="H74" s="26">
        <f>SUM(ENERO:DICIEMBRE!H74)</f>
        <v>1</v>
      </c>
      <c r="I74" s="26">
        <f>SUM(ENERO:DICIEMBRE!I74)</f>
        <v>0</v>
      </c>
      <c r="J74" s="26">
        <f>SUM(ENERO:DICIEMBRE!J74)</f>
        <v>25</v>
      </c>
      <c r="K74" s="26">
        <f>SUM(ENERO:DICIEMBRE!K74)</f>
        <v>0</v>
      </c>
      <c r="L74" s="26">
        <f>SUM(ENERO:DICIEMBRE!L74)</f>
        <v>224</v>
      </c>
      <c r="M74" s="26">
        <f>SUM(ENERO:DICIEMBRE!M74)</f>
        <v>1</v>
      </c>
      <c r="N74" s="26">
        <f>SUM(ENERO:DICIEMBRE!N74)</f>
        <v>647</v>
      </c>
      <c r="O74" s="26">
        <f>SUM(ENERO:DICIEMBRE!O74)</f>
        <v>0</v>
      </c>
      <c r="P74" s="26">
        <f>SUM(ENERO:DICIEMBRE!P74)</f>
        <v>907</v>
      </c>
      <c r="Q74" s="26">
        <f>SUM(ENERO:DICIEMBRE!Q74)</f>
        <v>0</v>
      </c>
      <c r="R74" s="26">
        <f>SUM(ENERO:DICIEMBRE!R74)</f>
        <v>776</v>
      </c>
      <c r="S74" s="26">
        <f>SUM(ENERO:DICIEMBRE!S74)</f>
        <v>0</v>
      </c>
      <c r="T74" s="26">
        <f>SUM(ENERO:DICIEMBRE!T74)</f>
        <v>553</v>
      </c>
      <c r="U74" s="26">
        <f>SUM(ENERO:DICIEMBRE!U74)</f>
        <v>0</v>
      </c>
      <c r="V74" s="26">
        <f>SUM(ENERO:DICIEMBRE!V74)</f>
        <v>147</v>
      </c>
      <c r="W74" s="26">
        <f>SUM(ENERO:DICIEMBRE!W74)</f>
        <v>0</v>
      </c>
      <c r="X74" s="26">
        <f>SUM(ENERO:DICIEMBRE!X74)</f>
        <v>33</v>
      </c>
      <c r="Y74" s="26">
        <f>SUM(ENERO:DICIEMBRE!Y74)</f>
        <v>0</v>
      </c>
      <c r="Z74" s="26">
        <f>SUM(ENERO:DICIEMBRE!Z74)</f>
        <v>0</v>
      </c>
      <c r="AA74" s="26">
        <f>SUM(ENERO:DICIEMBRE!AA74)</f>
        <v>0</v>
      </c>
      <c r="AB74" s="26">
        <f>SUM(ENERO:DICIEMBRE!AB74)</f>
        <v>5</v>
      </c>
      <c r="AC74" s="26">
        <f>SUM(ENERO:DICIEMBRE!AC74)</f>
        <v>0</v>
      </c>
      <c r="AD74" s="26">
        <f>SUM(ENERO:DICIEMBRE!AD74)</f>
        <v>1</v>
      </c>
      <c r="AE74" s="26">
        <f>SUM(ENERO:DICIEMBRE!AE74)</f>
        <v>0</v>
      </c>
      <c r="AF74" s="26">
        <f>SUM(ENERO:DICIEMBRE!AF74)</f>
        <v>1</v>
      </c>
      <c r="AG74" s="26">
        <f>SUM(ENERO:DICIEMBRE!AG74)</f>
        <v>0</v>
      </c>
      <c r="AH74" s="26">
        <f>SUM(ENERO:DICIEMBRE!AH74)</f>
        <v>2</v>
      </c>
      <c r="AI74" s="26">
        <f>SUM(ENERO:DICIEMBRE!AI74)</f>
        <v>0</v>
      </c>
      <c r="AJ74" s="26">
        <f>SUM(ENERO:DICIEMBRE!AJ74)</f>
        <v>2</v>
      </c>
      <c r="AK74" s="26">
        <f>SUM(ENERO:DICIEMBRE!AK74)</f>
        <v>0</v>
      </c>
      <c r="AL74" s="26">
        <f>SUM(ENERO:DICIEMBRE!AL74)</f>
        <v>0</v>
      </c>
      <c r="CA74" s="80"/>
      <c r="CB74" s="80"/>
      <c r="CC74" s="80"/>
      <c r="CD74" s="80"/>
      <c r="CE74" s="80"/>
      <c r="CF74" s="80"/>
      <c r="CG74" s="80"/>
      <c r="CH74" s="80"/>
      <c r="CI74" s="80"/>
      <c r="CJ74" s="80"/>
      <c r="CK74" s="80"/>
      <c r="CL74" s="80"/>
      <c r="CM74" s="80"/>
      <c r="CN74" s="80"/>
      <c r="CO74" s="80"/>
      <c r="CP74" s="80"/>
      <c r="CQ74" s="80"/>
    </row>
    <row r="75" spans="1:95" customFormat="1" ht="15" x14ac:dyDescent="0.25">
      <c r="A75" s="157" t="s">
        <v>90</v>
      </c>
      <c r="B75" s="68">
        <f t="shared" si="42"/>
        <v>83</v>
      </c>
      <c r="C75" s="69">
        <f t="shared" si="43"/>
        <v>0</v>
      </c>
      <c r="D75" s="84">
        <f t="shared" si="43"/>
        <v>83</v>
      </c>
      <c r="E75" s="26">
        <f>SUM(ENERO:DICIEMBRE!E75)</f>
        <v>0</v>
      </c>
      <c r="F75" s="26">
        <f>SUM(ENERO:DICIEMBRE!F75)</f>
        <v>0</v>
      </c>
      <c r="G75" s="26">
        <f>SUM(ENERO:DICIEMBRE!G75)</f>
        <v>0</v>
      </c>
      <c r="H75" s="26">
        <f>SUM(ENERO:DICIEMBRE!H75)</f>
        <v>0</v>
      </c>
      <c r="I75" s="26">
        <f>SUM(ENERO:DICIEMBRE!I75)</f>
        <v>0</v>
      </c>
      <c r="J75" s="26">
        <f>SUM(ENERO:DICIEMBRE!J75)</f>
        <v>1</v>
      </c>
      <c r="K75" s="26">
        <f>SUM(ENERO:DICIEMBRE!K75)</f>
        <v>0</v>
      </c>
      <c r="L75" s="26">
        <f>SUM(ENERO:DICIEMBRE!L75)</f>
        <v>3</v>
      </c>
      <c r="M75" s="26">
        <f>SUM(ENERO:DICIEMBRE!M75)</f>
        <v>0</v>
      </c>
      <c r="N75" s="26">
        <f>SUM(ENERO:DICIEMBRE!N75)</f>
        <v>4</v>
      </c>
      <c r="O75" s="26">
        <f>SUM(ENERO:DICIEMBRE!O75)</f>
        <v>0</v>
      </c>
      <c r="P75" s="26">
        <f>SUM(ENERO:DICIEMBRE!P75)</f>
        <v>13</v>
      </c>
      <c r="Q75" s="26">
        <f>SUM(ENERO:DICIEMBRE!Q75)</f>
        <v>0</v>
      </c>
      <c r="R75" s="26">
        <f>SUM(ENERO:DICIEMBRE!R75)</f>
        <v>15</v>
      </c>
      <c r="S75" s="26">
        <f>SUM(ENERO:DICIEMBRE!S75)</f>
        <v>0</v>
      </c>
      <c r="T75" s="26">
        <f>SUM(ENERO:DICIEMBRE!T75)</f>
        <v>14</v>
      </c>
      <c r="U75" s="26">
        <f>SUM(ENERO:DICIEMBRE!U75)</f>
        <v>0</v>
      </c>
      <c r="V75" s="26">
        <f>SUM(ENERO:DICIEMBRE!V75)</f>
        <v>10</v>
      </c>
      <c r="W75" s="26">
        <f>SUM(ENERO:DICIEMBRE!W75)</f>
        <v>0</v>
      </c>
      <c r="X75" s="26">
        <f>SUM(ENERO:DICIEMBRE!X75)</f>
        <v>6</v>
      </c>
      <c r="Y75" s="26">
        <f>SUM(ENERO:DICIEMBRE!Y75)</f>
        <v>0</v>
      </c>
      <c r="Z75" s="26">
        <f>SUM(ENERO:DICIEMBRE!Z75)</f>
        <v>5</v>
      </c>
      <c r="AA75" s="26">
        <f>SUM(ENERO:DICIEMBRE!AA75)</f>
        <v>0</v>
      </c>
      <c r="AB75" s="26">
        <f>SUM(ENERO:DICIEMBRE!AB75)</f>
        <v>3</v>
      </c>
      <c r="AC75" s="26">
        <f>SUM(ENERO:DICIEMBRE!AC75)</f>
        <v>0</v>
      </c>
      <c r="AD75" s="26">
        <f>SUM(ENERO:DICIEMBRE!AD75)</f>
        <v>1</v>
      </c>
      <c r="AE75" s="26">
        <f>SUM(ENERO:DICIEMBRE!AE75)</f>
        <v>0</v>
      </c>
      <c r="AF75" s="26">
        <f>SUM(ENERO:DICIEMBRE!AF75)</f>
        <v>1</v>
      </c>
      <c r="AG75" s="26">
        <f>SUM(ENERO:DICIEMBRE!AG75)</f>
        <v>0</v>
      </c>
      <c r="AH75" s="26">
        <f>SUM(ENERO:DICIEMBRE!AH75)</f>
        <v>1</v>
      </c>
      <c r="AI75" s="26">
        <f>SUM(ENERO:DICIEMBRE!AI75)</f>
        <v>0</v>
      </c>
      <c r="AJ75" s="26">
        <f>SUM(ENERO:DICIEMBRE!AJ75)</f>
        <v>2</v>
      </c>
      <c r="AK75" s="26">
        <f>SUM(ENERO:DICIEMBRE!AK75)</f>
        <v>0</v>
      </c>
      <c r="AL75" s="26">
        <f>SUM(ENERO:DICIEMBRE!AL75)</f>
        <v>4</v>
      </c>
      <c r="CA75" s="80"/>
      <c r="CB75" s="80"/>
      <c r="CC75" s="80"/>
      <c r="CD75" s="80"/>
      <c r="CE75" s="80"/>
      <c r="CF75" s="80"/>
      <c r="CG75" s="80"/>
      <c r="CH75" s="80"/>
      <c r="CI75" s="80"/>
      <c r="CJ75" s="80"/>
      <c r="CK75" s="80"/>
      <c r="CL75" s="80"/>
      <c r="CM75" s="80"/>
      <c r="CN75" s="80"/>
      <c r="CO75" s="80"/>
      <c r="CP75" s="80"/>
      <c r="CQ75" s="80"/>
    </row>
    <row r="76" spans="1:95" customFormat="1" ht="15" x14ac:dyDescent="0.25">
      <c r="A76" s="160" t="s">
        <v>91</v>
      </c>
      <c r="B76" s="161">
        <f t="shared" si="42"/>
        <v>1548</v>
      </c>
      <c r="C76" s="92">
        <f t="shared" si="43"/>
        <v>0</v>
      </c>
      <c r="D76" s="93">
        <f t="shared" si="43"/>
        <v>1548</v>
      </c>
      <c r="E76" s="26">
        <f>SUM(ENERO:DICIEMBRE!E76)</f>
        <v>0</v>
      </c>
      <c r="F76" s="26">
        <f>SUM(ENERO:DICIEMBRE!F76)</f>
        <v>0</v>
      </c>
      <c r="G76" s="26">
        <f>SUM(ENERO:DICIEMBRE!G76)</f>
        <v>0</v>
      </c>
      <c r="H76" s="26">
        <f>SUM(ENERO:DICIEMBRE!H76)</f>
        <v>0</v>
      </c>
      <c r="I76" s="26">
        <f>SUM(ENERO:DICIEMBRE!I76)</f>
        <v>0</v>
      </c>
      <c r="J76" s="26">
        <f>SUM(ENERO:DICIEMBRE!J76)</f>
        <v>8</v>
      </c>
      <c r="K76" s="26">
        <f>SUM(ENERO:DICIEMBRE!K76)</f>
        <v>0</v>
      </c>
      <c r="L76" s="26">
        <f>SUM(ENERO:DICIEMBRE!L76)</f>
        <v>113</v>
      </c>
      <c r="M76" s="26">
        <f>SUM(ENERO:DICIEMBRE!M76)</f>
        <v>0</v>
      </c>
      <c r="N76" s="26">
        <f>SUM(ENERO:DICIEMBRE!N76)</f>
        <v>173</v>
      </c>
      <c r="O76" s="26">
        <f>SUM(ENERO:DICIEMBRE!O76)</f>
        <v>0</v>
      </c>
      <c r="P76" s="26">
        <f>SUM(ENERO:DICIEMBRE!P76)</f>
        <v>234</v>
      </c>
      <c r="Q76" s="26">
        <f>SUM(ENERO:DICIEMBRE!Q76)</f>
        <v>0</v>
      </c>
      <c r="R76" s="26">
        <f>SUM(ENERO:DICIEMBRE!R76)</f>
        <v>202</v>
      </c>
      <c r="S76" s="26">
        <f>SUM(ENERO:DICIEMBRE!S76)</f>
        <v>0</v>
      </c>
      <c r="T76" s="26">
        <f>SUM(ENERO:DICIEMBRE!T76)</f>
        <v>210</v>
      </c>
      <c r="U76" s="26">
        <f>SUM(ENERO:DICIEMBRE!U76)</f>
        <v>0</v>
      </c>
      <c r="V76" s="26">
        <f>SUM(ENERO:DICIEMBRE!V76)</f>
        <v>163</v>
      </c>
      <c r="W76" s="26">
        <f>SUM(ENERO:DICIEMBRE!W76)</f>
        <v>0</v>
      </c>
      <c r="X76" s="26">
        <f>SUM(ENERO:DICIEMBRE!X76)</f>
        <v>162</v>
      </c>
      <c r="Y76" s="26">
        <f>SUM(ENERO:DICIEMBRE!Y76)</f>
        <v>0</v>
      </c>
      <c r="Z76" s="26">
        <f>SUM(ENERO:DICIEMBRE!Z76)</f>
        <v>96</v>
      </c>
      <c r="AA76" s="26">
        <f>SUM(ENERO:DICIEMBRE!AA76)</f>
        <v>0</v>
      </c>
      <c r="AB76" s="26">
        <f>SUM(ENERO:DICIEMBRE!AB76)</f>
        <v>54</v>
      </c>
      <c r="AC76" s="26">
        <f>SUM(ENERO:DICIEMBRE!AC76)</f>
        <v>0</v>
      </c>
      <c r="AD76" s="26">
        <f>SUM(ENERO:DICIEMBRE!AD76)</f>
        <v>58</v>
      </c>
      <c r="AE76" s="26">
        <f>SUM(ENERO:DICIEMBRE!AE76)</f>
        <v>0</v>
      </c>
      <c r="AF76" s="26">
        <f>SUM(ENERO:DICIEMBRE!AF76)</f>
        <v>25</v>
      </c>
      <c r="AG76" s="26">
        <f>SUM(ENERO:DICIEMBRE!AG76)</f>
        <v>0</v>
      </c>
      <c r="AH76" s="26">
        <f>SUM(ENERO:DICIEMBRE!AH76)</f>
        <v>24</v>
      </c>
      <c r="AI76" s="26">
        <f>SUM(ENERO:DICIEMBRE!AI76)</f>
        <v>0</v>
      </c>
      <c r="AJ76" s="26">
        <f>SUM(ENERO:DICIEMBRE!AJ76)</f>
        <v>12</v>
      </c>
      <c r="AK76" s="26">
        <f>SUM(ENERO:DICIEMBRE!AK76)</f>
        <v>0</v>
      </c>
      <c r="AL76" s="26">
        <f>SUM(ENERO:DICIEMBRE!AL76)</f>
        <v>14</v>
      </c>
      <c r="CA76" s="80"/>
      <c r="CB76" s="80"/>
      <c r="CC76" s="80"/>
      <c r="CD76" s="80"/>
      <c r="CE76" s="80"/>
      <c r="CF76" s="80"/>
      <c r="CG76" s="80"/>
      <c r="CH76" s="80"/>
      <c r="CI76" s="80"/>
      <c r="CJ76" s="80"/>
      <c r="CK76" s="80"/>
      <c r="CL76" s="80"/>
      <c r="CM76" s="80"/>
      <c r="CN76" s="80"/>
      <c r="CO76" s="80"/>
      <c r="CP76" s="80"/>
      <c r="CQ76" s="80"/>
    </row>
    <row r="77" spans="1:95" customFormat="1" ht="15" x14ac:dyDescent="0.25">
      <c r="A77" s="166" t="s">
        <v>92</v>
      </c>
      <c r="B77" s="137">
        <f t="shared" si="42"/>
        <v>0</v>
      </c>
      <c r="C77" s="138">
        <f t="shared" si="43"/>
        <v>0</v>
      </c>
      <c r="D77" s="139">
        <f t="shared" si="43"/>
        <v>0</v>
      </c>
      <c r="E77" s="26">
        <f>SUM(ENERO:DICIEMBRE!E77)</f>
        <v>0</v>
      </c>
      <c r="F77" s="26">
        <f>SUM(ENERO:DICIEMBRE!F77)</f>
        <v>0</v>
      </c>
      <c r="G77" s="26">
        <f>SUM(ENERO:DICIEMBRE!G77)</f>
        <v>0</v>
      </c>
      <c r="H77" s="26">
        <f>SUM(ENERO:DICIEMBRE!H77)</f>
        <v>0</v>
      </c>
      <c r="I77" s="26">
        <f>SUM(ENERO:DICIEMBRE!I77)</f>
        <v>0</v>
      </c>
      <c r="J77" s="26">
        <f>SUM(ENERO:DICIEMBRE!J77)</f>
        <v>0</v>
      </c>
      <c r="K77" s="26">
        <f>SUM(ENERO:DICIEMBRE!K77)</f>
        <v>0</v>
      </c>
      <c r="L77" s="26">
        <f>SUM(ENERO:DICIEMBRE!L77)</f>
        <v>0</v>
      </c>
      <c r="M77" s="26">
        <f>SUM(ENERO:DICIEMBRE!M77)</f>
        <v>0</v>
      </c>
      <c r="N77" s="26">
        <f>SUM(ENERO:DICIEMBRE!N77)</f>
        <v>0</v>
      </c>
      <c r="O77" s="26">
        <f>SUM(ENERO:DICIEMBRE!O77)</f>
        <v>0</v>
      </c>
      <c r="P77" s="26">
        <f>SUM(ENERO:DICIEMBRE!P77)</f>
        <v>0</v>
      </c>
      <c r="Q77" s="26">
        <f>SUM(ENERO:DICIEMBRE!Q77)</f>
        <v>0</v>
      </c>
      <c r="R77" s="26">
        <f>SUM(ENERO:DICIEMBRE!R77)</f>
        <v>0</v>
      </c>
      <c r="S77" s="26">
        <f>SUM(ENERO:DICIEMBRE!S77)</f>
        <v>0</v>
      </c>
      <c r="T77" s="26">
        <f>SUM(ENERO:DICIEMBRE!T77)</f>
        <v>0</v>
      </c>
      <c r="U77" s="26">
        <f>SUM(ENERO:DICIEMBRE!U77)</f>
        <v>0</v>
      </c>
      <c r="V77" s="26">
        <f>SUM(ENERO:DICIEMBRE!V77)</f>
        <v>0</v>
      </c>
      <c r="W77" s="26">
        <f>SUM(ENERO:DICIEMBRE!W77)</f>
        <v>0</v>
      </c>
      <c r="X77" s="26">
        <f>SUM(ENERO:DICIEMBRE!X77)</f>
        <v>0</v>
      </c>
      <c r="Y77" s="26">
        <f>SUM(ENERO:DICIEMBRE!Y77)</f>
        <v>0</v>
      </c>
      <c r="Z77" s="26">
        <f>SUM(ENERO:DICIEMBRE!Z77)</f>
        <v>0</v>
      </c>
      <c r="AA77" s="26">
        <f>SUM(ENERO:DICIEMBRE!AA77)</f>
        <v>0</v>
      </c>
      <c r="AB77" s="26">
        <f>SUM(ENERO:DICIEMBRE!AB77)</f>
        <v>0</v>
      </c>
      <c r="AC77" s="26">
        <f>SUM(ENERO:DICIEMBRE!AC77)</f>
        <v>0</v>
      </c>
      <c r="AD77" s="26">
        <f>SUM(ENERO:DICIEMBRE!AD77)</f>
        <v>0</v>
      </c>
      <c r="AE77" s="26">
        <f>SUM(ENERO:DICIEMBRE!AE77)</f>
        <v>0</v>
      </c>
      <c r="AF77" s="26">
        <f>SUM(ENERO:DICIEMBRE!AF77)</f>
        <v>0</v>
      </c>
      <c r="AG77" s="26">
        <f>SUM(ENERO:DICIEMBRE!AG77)</f>
        <v>0</v>
      </c>
      <c r="AH77" s="26">
        <f>SUM(ENERO:DICIEMBRE!AH77)</f>
        <v>0</v>
      </c>
      <c r="AI77" s="26">
        <f>SUM(ENERO:DICIEMBRE!AI77)</f>
        <v>0</v>
      </c>
      <c r="AJ77" s="26">
        <f>SUM(ENERO:DICIEMBRE!AJ77)</f>
        <v>0</v>
      </c>
      <c r="AK77" s="26">
        <f>SUM(ENERO:DICIEMBRE!AK77)</f>
        <v>0</v>
      </c>
      <c r="AL77" s="26">
        <f>SUM(ENERO:DICIEMBRE!AL77)</f>
        <v>0</v>
      </c>
      <c r="CA77" s="80"/>
      <c r="CB77" s="80"/>
      <c r="CC77" s="80"/>
      <c r="CD77" s="80"/>
      <c r="CE77" s="80"/>
      <c r="CF77" s="80"/>
      <c r="CG77" s="80"/>
      <c r="CH77" s="80"/>
      <c r="CI77" s="80"/>
      <c r="CJ77" s="80"/>
      <c r="CK77" s="80"/>
      <c r="CL77" s="80"/>
      <c r="CM77" s="80"/>
      <c r="CN77" s="80"/>
      <c r="CO77" s="80"/>
      <c r="CP77" s="80"/>
      <c r="CQ77" s="80"/>
    </row>
    <row r="78" spans="1:95" customFormat="1" ht="15" x14ac:dyDescent="0.25">
      <c r="A78" s="131" t="s">
        <v>83</v>
      </c>
      <c r="B78" s="170">
        <f t="shared" ref="B78:AL78" si="44">SUM(B72:B77)</f>
        <v>5134</v>
      </c>
      <c r="C78" s="171">
        <f t="shared" si="44"/>
        <v>1</v>
      </c>
      <c r="D78" s="172">
        <f t="shared" si="44"/>
        <v>5133</v>
      </c>
      <c r="E78" s="173">
        <f t="shared" si="44"/>
        <v>0</v>
      </c>
      <c r="F78" s="174">
        <f t="shared" si="44"/>
        <v>0</v>
      </c>
      <c r="G78" s="173">
        <f t="shared" si="44"/>
        <v>0</v>
      </c>
      <c r="H78" s="175">
        <f t="shared" si="44"/>
        <v>1</v>
      </c>
      <c r="I78" s="173">
        <f t="shared" si="44"/>
        <v>0</v>
      </c>
      <c r="J78" s="175">
        <f t="shared" si="44"/>
        <v>36</v>
      </c>
      <c r="K78" s="173">
        <f t="shared" si="44"/>
        <v>0</v>
      </c>
      <c r="L78" s="175">
        <f t="shared" si="44"/>
        <v>350</v>
      </c>
      <c r="M78" s="173">
        <f t="shared" si="44"/>
        <v>1</v>
      </c>
      <c r="N78" s="175">
        <f t="shared" si="44"/>
        <v>855</v>
      </c>
      <c r="O78" s="173">
        <f t="shared" si="44"/>
        <v>0</v>
      </c>
      <c r="P78" s="175">
        <f t="shared" si="44"/>
        <v>1197</v>
      </c>
      <c r="Q78" s="173">
        <f t="shared" si="44"/>
        <v>0</v>
      </c>
      <c r="R78" s="175">
        <f t="shared" si="44"/>
        <v>1041</v>
      </c>
      <c r="S78" s="173">
        <f t="shared" si="44"/>
        <v>0</v>
      </c>
      <c r="T78" s="175">
        <f t="shared" si="44"/>
        <v>802</v>
      </c>
      <c r="U78" s="176">
        <f t="shared" si="44"/>
        <v>0</v>
      </c>
      <c r="V78" s="177">
        <f t="shared" si="44"/>
        <v>330</v>
      </c>
      <c r="W78" s="173">
        <f t="shared" si="44"/>
        <v>0</v>
      </c>
      <c r="X78" s="175">
        <f t="shared" si="44"/>
        <v>205</v>
      </c>
      <c r="Y78" s="173">
        <f t="shared" si="44"/>
        <v>0</v>
      </c>
      <c r="Z78" s="175">
        <f t="shared" si="44"/>
        <v>101</v>
      </c>
      <c r="AA78" s="173">
        <f t="shared" si="44"/>
        <v>0</v>
      </c>
      <c r="AB78" s="175">
        <f t="shared" si="44"/>
        <v>63</v>
      </c>
      <c r="AC78" s="173">
        <f t="shared" si="44"/>
        <v>0</v>
      </c>
      <c r="AD78" s="175">
        <f t="shared" si="44"/>
        <v>61</v>
      </c>
      <c r="AE78" s="173">
        <f t="shared" si="44"/>
        <v>0</v>
      </c>
      <c r="AF78" s="175">
        <f t="shared" si="44"/>
        <v>28</v>
      </c>
      <c r="AG78" s="173">
        <f t="shared" si="44"/>
        <v>0</v>
      </c>
      <c r="AH78" s="175">
        <f t="shared" si="44"/>
        <v>27</v>
      </c>
      <c r="AI78" s="173">
        <f t="shared" si="44"/>
        <v>0</v>
      </c>
      <c r="AJ78" s="175">
        <f t="shared" si="44"/>
        <v>17</v>
      </c>
      <c r="AK78" s="178">
        <f t="shared" si="44"/>
        <v>0</v>
      </c>
      <c r="AL78" s="175">
        <f t="shared" si="44"/>
        <v>19</v>
      </c>
      <c r="CA78" s="80"/>
      <c r="CB78" s="80"/>
      <c r="CC78" s="80"/>
      <c r="CD78" s="80"/>
      <c r="CE78" s="80"/>
      <c r="CF78" s="80"/>
      <c r="CG78" s="80"/>
      <c r="CH78" s="80"/>
      <c r="CI78" s="80"/>
      <c r="CJ78" s="80"/>
      <c r="CK78" s="80"/>
      <c r="CL78" s="80"/>
      <c r="CM78" s="80"/>
      <c r="CN78" s="80"/>
      <c r="CO78" s="80"/>
      <c r="CP78" s="80"/>
      <c r="CQ78" s="80"/>
    </row>
    <row r="79" spans="1:95" s="5" customFormat="1" ht="30.75" customHeight="1" x14ac:dyDescent="0.15">
      <c r="A79" s="149" t="s">
        <v>95</v>
      </c>
      <c r="B79" s="182"/>
      <c r="C79" s="182"/>
      <c r="D79" s="182"/>
      <c r="E79" s="182"/>
      <c r="F79" s="182"/>
      <c r="G79" s="182"/>
      <c r="H79" s="182"/>
      <c r="I79" s="11"/>
      <c r="J79" s="11"/>
      <c r="K79" s="11"/>
      <c r="L79" s="11"/>
      <c r="M79" s="11"/>
      <c r="N79" s="11"/>
      <c r="O79" s="11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V79" s="12"/>
      <c r="BW79" s="12"/>
      <c r="BX79" s="12"/>
      <c r="BY79" s="12"/>
    </row>
    <row r="80" spans="1:95" ht="21" x14ac:dyDescent="0.2">
      <c r="A80" s="183" t="s">
        <v>96</v>
      </c>
      <c r="B80" s="184" t="s">
        <v>5</v>
      </c>
      <c r="C80" s="65" t="s">
        <v>97</v>
      </c>
      <c r="D80" s="185" t="s">
        <v>98</v>
      </c>
      <c r="E80" s="64" t="s">
        <v>99</v>
      </c>
      <c r="F80" s="1"/>
      <c r="G80" s="10"/>
      <c r="H80" s="10"/>
      <c r="I80" s="10"/>
      <c r="J80" s="10"/>
      <c r="K80" s="10"/>
      <c r="L80" s="10"/>
      <c r="M80" s="10"/>
      <c r="N80" s="186" t="s">
        <v>100</v>
      </c>
      <c r="O80" s="10"/>
      <c r="P80" s="10"/>
      <c r="Q80" s="10"/>
      <c r="R80" s="9"/>
      <c r="S80" s="9"/>
      <c r="T80" s="9"/>
      <c r="U80" s="9"/>
      <c r="V80" s="9"/>
      <c r="W80" s="9"/>
      <c r="X80" s="10"/>
      <c r="Y80" s="10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</row>
    <row r="81" spans="1:55" s="2" customFormat="1" x14ac:dyDescent="0.2">
      <c r="A81" s="187" t="s">
        <v>101</v>
      </c>
      <c r="B81" s="188">
        <f>SUM(C81:E81)</f>
        <v>1</v>
      </c>
      <c r="C81" s="26">
        <f>SUM(ENERO:DICIEMBRE!C81)</f>
        <v>1</v>
      </c>
      <c r="D81" s="26">
        <f>SUM(ENERO:DICIEMBRE!D81)</f>
        <v>0</v>
      </c>
      <c r="E81" s="26">
        <f>SUM(ENERO:DICIEMBRE!E81)</f>
        <v>0</v>
      </c>
      <c r="F81" s="19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9"/>
      <c r="S81" s="9"/>
      <c r="T81" s="9"/>
      <c r="U81" s="9"/>
      <c r="V81" s="9"/>
      <c r="W81" s="9"/>
      <c r="X81" s="10"/>
      <c r="Y81" s="10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</row>
    <row r="82" spans="1:55" s="2" customFormat="1" x14ac:dyDescent="0.2">
      <c r="A82" s="191" t="s">
        <v>102</v>
      </c>
      <c r="B82" s="192">
        <f t="shared" ref="B82:B98" si="45">SUM(C82:E82)</f>
        <v>0</v>
      </c>
      <c r="C82" s="26">
        <f>SUM(ENERO:DICIEMBRE!C82)</f>
        <v>0</v>
      </c>
      <c r="D82" s="26">
        <f>SUM(ENERO:DICIEMBRE!D82)</f>
        <v>0</v>
      </c>
      <c r="E82" s="26">
        <f>SUM(ENERO:DICIEMBRE!E82)</f>
        <v>0</v>
      </c>
      <c r="F82" s="19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9"/>
      <c r="S82" s="9"/>
      <c r="T82" s="9"/>
      <c r="U82" s="9"/>
      <c r="V82" s="9"/>
      <c r="W82" s="9"/>
      <c r="X82" s="10"/>
      <c r="Y82" s="10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</row>
    <row r="83" spans="1:55" s="2" customFormat="1" x14ac:dyDescent="0.2">
      <c r="A83" s="191" t="s">
        <v>103</v>
      </c>
      <c r="B83" s="192">
        <f t="shared" si="45"/>
        <v>0</v>
      </c>
      <c r="C83" s="26">
        <f>SUM(ENERO:DICIEMBRE!C83)</f>
        <v>0</v>
      </c>
      <c r="D83" s="26">
        <f>SUM(ENERO:DICIEMBRE!D83)</f>
        <v>0</v>
      </c>
      <c r="E83" s="26">
        <f>SUM(ENERO:DICIEMBRE!E83)</f>
        <v>0</v>
      </c>
      <c r="F83" s="19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9"/>
      <c r="S83" s="9"/>
      <c r="T83" s="9"/>
      <c r="U83" s="9"/>
      <c r="V83" s="9"/>
      <c r="W83" s="9"/>
      <c r="X83" s="10"/>
      <c r="Y83" s="10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</row>
    <row r="84" spans="1:55" s="2" customFormat="1" x14ac:dyDescent="0.2">
      <c r="A84" s="191" t="s">
        <v>104</v>
      </c>
      <c r="B84" s="192">
        <f t="shared" si="45"/>
        <v>2697</v>
      </c>
      <c r="C84" s="26">
        <f>SUM(ENERO:DICIEMBRE!C84)</f>
        <v>2697</v>
      </c>
      <c r="D84" s="26">
        <f>SUM(ENERO:DICIEMBRE!D84)</f>
        <v>0</v>
      </c>
      <c r="E84" s="26">
        <f>SUM(ENERO:DICIEMBRE!E84)</f>
        <v>0</v>
      </c>
      <c r="F84" s="19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9"/>
      <c r="S84" s="9"/>
      <c r="T84" s="9"/>
      <c r="U84" s="9"/>
      <c r="V84" s="9"/>
      <c r="W84" s="9"/>
      <c r="X84" s="10"/>
      <c r="Y84" s="10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</row>
    <row r="85" spans="1:55" s="2" customFormat="1" x14ac:dyDescent="0.2">
      <c r="A85" s="191" t="s">
        <v>105</v>
      </c>
      <c r="B85" s="192">
        <f t="shared" si="45"/>
        <v>0</v>
      </c>
      <c r="C85" s="26">
        <f>SUM(ENERO:DICIEMBRE!C85)</f>
        <v>0</v>
      </c>
      <c r="D85" s="26">
        <f>SUM(ENERO:DICIEMBRE!D85)</f>
        <v>0</v>
      </c>
      <c r="E85" s="26">
        <f>SUM(ENERO:DICIEMBRE!E85)</f>
        <v>0</v>
      </c>
      <c r="F85" s="19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9"/>
      <c r="S85" s="9"/>
      <c r="T85" s="9"/>
      <c r="U85" s="9"/>
      <c r="V85" s="9"/>
      <c r="W85" s="9"/>
      <c r="X85" s="10"/>
      <c r="Y85" s="10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</row>
    <row r="86" spans="1:55" s="2" customFormat="1" x14ac:dyDescent="0.2">
      <c r="A86" s="191" t="s">
        <v>106</v>
      </c>
      <c r="B86" s="192">
        <f t="shared" si="45"/>
        <v>0</v>
      </c>
      <c r="C86" s="26">
        <f>SUM(ENERO:DICIEMBRE!C86)</f>
        <v>0</v>
      </c>
      <c r="D86" s="26">
        <f>SUM(ENERO:DICIEMBRE!D86)</f>
        <v>0</v>
      </c>
      <c r="E86" s="26">
        <f>SUM(ENERO:DICIEMBRE!E86)</f>
        <v>0</v>
      </c>
      <c r="F86" s="19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9"/>
      <c r="S86" s="9"/>
      <c r="T86" s="9"/>
      <c r="U86" s="9"/>
      <c r="V86" s="9"/>
      <c r="W86" s="9"/>
      <c r="X86" s="10"/>
      <c r="Y86" s="10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</row>
    <row r="87" spans="1:55" s="2" customFormat="1" x14ac:dyDescent="0.2">
      <c r="A87" s="191" t="s">
        <v>107</v>
      </c>
      <c r="B87" s="192">
        <f t="shared" si="45"/>
        <v>1511</v>
      </c>
      <c r="C87" s="26">
        <f>SUM(ENERO:DICIEMBRE!C87)</f>
        <v>1511</v>
      </c>
      <c r="D87" s="26">
        <f>SUM(ENERO:DICIEMBRE!D87)</f>
        <v>0</v>
      </c>
      <c r="E87" s="26">
        <f>SUM(ENERO:DICIEMBRE!E87)</f>
        <v>0</v>
      </c>
      <c r="F87" s="19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9"/>
      <c r="S87" s="9"/>
      <c r="T87" s="9"/>
      <c r="U87" s="9"/>
      <c r="V87" s="9"/>
      <c r="W87" s="9"/>
      <c r="X87" s="10"/>
      <c r="Y87" s="10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</row>
    <row r="88" spans="1:55" s="2" customFormat="1" x14ac:dyDescent="0.2">
      <c r="A88" s="191" t="s">
        <v>108</v>
      </c>
      <c r="B88" s="192">
        <f t="shared" si="45"/>
        <v>2</v>
      </c>
      <c r="C88" s="26">
        <f>SUM(ENERO:DICIEMBRE!C88)</f>
        <v>2</v>
      </c>
      <c r="D88" s="26">
        <f>SUM(ENERO:DICIEMBRE!D88)</f>
        <v>0</v>
      </c>
      <c r="E88" s="26">
        <f>SUM(ENERO:DICIEMBRE!E88)</f>
        <v>0</v>
      </c>
      <c r="F88" s="19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9"/>
      <c r="S88" s="9"/>
      <c r="T88" s="9"/>
      <c r="U88" s="9"/>
      <c r="V88" s="9"/>
      <c r="W88" s="9"/>
      <c r="X88" s="10"/>
      <c r="Y88" s="10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</row>
    <row r="89" spans="1:55" s="2" customFormat="1" x14ac:dyDescent="0.2">
      <c r="A89" s="191" t="s">
        <v>109</v>
      </c>
      <c r="B89" s="192">
        <f t="shared" si="45"/>
        <v>0</v>
      </c>
      <c r="C89" s="26">
        <f>SUM(ENERO:DICIEMBRE!C89)</f>
        <v>0</v>
      </c>
      <c r="D89" s="26">
        <f>SUM(ENERO:DICIEMBRE!D89)</f>
        <v>0</v>
      </c>
      <c r="E89" s="26">
        <f>SUM(ENERO:DICIEMBRE!E89)</f>
        <v>0</v>
      </c>
      <c r="F89" s="190"/>
      <c r="G89" s="6"/>
      <c r="H89" s="6"/>
      <c r="I89" s="10"/>
      <c r="J89" s="10"/>
      <c r="K89" s="10"/>
      <c r="L89" s="10"/>
      <c r="M89" s="10"/>
      <c r="N89" s="10"/>
      <c r="O89" s="10"/>
      <c r="P89" s="10"/>
      <c r="Q89" s="10"/>
      <c r="R89" s="9"/>
      <c r="S89" s="9"/>
      <c r="T89" s="9"/>
      <c r="U89" s="9"/>
      <c r="V89" s="9"/>
      <c r="W89" s="9"/>
      <c r="X89" s="10"/>
      <c r="Y89" s="10"/>
    </row>
    <row r="90" spans="1:55" s="2" customFormat="1" x14ac:dyDescent="0.2">
      <c r="A90" s="191" t="s">
        <v>110</v>
      </c>
      <c r="B90" s="192">
        <f t="shared" si="45"/>
        <v>0</v>
      </c>
      <c r="C90" s="26">
        <f>SUM(ENERO:DICIEMBRE!C90)</f>
        <v>0</v>
      </c>
      <c r="D90" s="26">
        <f>SUM(ENERO:DICIEMBRE!D90)</f>
        <v>0</v>
      </c>
      <c r="E90" s="26">
        <f>SUM(ENERO:DICIEMBRE!E90)</f>
        <v>0</v>
      </c>
      <c r="F90" s="190"/>
      <c r="G90" s="6"/>
      <c r="H90" s="6"/>
      <c r="I90" s="10"/>
      <c r="J90" s="10"/>
      <c r="K90" s="10"/>
      <c r="L90" s="10"/>
      <c r="M90" s="10"/>
      <c r="N90" s="10"/>
      <c r="O90" s="10"/>
      <c r="P90" s="10"/>
      <c r="Q90" s="10"/>
      <c r="R90" s="9"/>
      <c r="S90" s="9"/>
      <c r="T90" s="9"/>
      <c r="U90" s="9"/>
      <c r="V90" s="9"/>
      <c r="W90" s="9"/>
      <c r="X90" s="10"/>
      <c r="Y90" s="10"/>
    </row>
    <row r="91" spans="1:55" s="2" customFormat="1" x14ac:dyDescent="0.2">
      <c r="A91" s="191" t="s">
        <v>111</v>
      </c>
      <c r="B91" s="192">
        <f t="shared" si="45"/>
        <v>1</v>
      </c>
      <c r="C91" s="26">
        <f>SUM(ENERO:DICIEMBRE!C91)</f>
        <v>1</v>
      </c>
      <c r="D91" s="26">
        <f>SUM(ENERO:DICIEMBRE!D91)</f>
        <v>0</v>
      </c>
      <c r="E91" s="26">
        <f>SUM(ENERO:DICIEMBRE!E91)</f>
        <v>0</v>
      </c>
      <c r="F91" s="190"/>
      <c r="G91" s="6"/>
      <c r="H91" s="6"/>
      <c r="I91" s="10"/>
      <c r="J91" s="10"/>
      <c r="K91" s="10"/>
      <c r="L91" s="10"/>
      <c r="M91" s="10"/>
      <c r="N91" s="10"/>
      <c r="O91" s="10"/>
      <c r="P91" s="10"/>
      <c r="Q91" s="10"/>
      <c r="R91" s="9"/>
      <c r="S91" s="9"/>
      <c r="T91" s="9"/>
      <c r="U91" s="9"/>
      <c r="V91" s="9"/>
      <c r="W91" s="9"/>
      <c r="X91" s="10"/>
      <c r="Y91" s="10"/>
    </row>
    <row r="92" spans="1:55" s="2" customFormat="1" x14ac:dyDescent="0.2">
      <c r="A92" s="193" t="s">
        <v>112</v>
      </c>
      <c r="B92" s="192">
        <f t="shared" si="45"/>
        <v>0</v>
      </c>
      <c r="C92" s="26">
        <f>SUM(ENERO:DICIEMBRE!C92)</f>
        <v>0</v>
      </c>
      <c r="D92" s="26">
        <f>SUM(ENERO:DICIEMBRE!D92)</f>
        <v>0</v>
      </c>
      <c r="E92" s="26">
        <f>SUM(ENERO:DICIEMBRE!E92)</f>
        <v>0</v>
      </c>
      <c r="F92" s="190"/>
      <c r="G92" s="6"/>
      <c r="H92" s="6"/>
      <c r="I92" s="10"/>
      <c r="J92" s="10"/>
      <c r="K92" s="10"/>
      <c r="L92" s="10"/>
      <c r="M92" s="10"/>
      <c r="N92" s="10"/>
      <c r="O92" s="10"/>
      <c r="P92" s="10"/>
      <c r="Q92" s="10"/>
      <c r="R92" s="9"/>
      <c r="S92" s="9"/>
      <c r="T92" s="9"/>
      <c r="U92" s="9"/>
      <c r="V92" s="9"/>
      <c r="W92" s="9"/>
      <c r="X92" s="10"/>
      <c r="Y92" s="10"/>
    </row>
    <row r="93" spans="1:55" s="2" customFormat="1" x14ac:dyDescent="0.2">
      <c r="A93" s="191" t="s">
        <v>113</v>
      </c>
      <c r="B93" s="192">
        <f t="shared" si="45"/>
        <v>1902</v>
      </c>
      <c r="C93" s="26">
        <f>SUM(ENERO:DICIEMBRE!C93)</f>
        <v>1902</v>
      </c>
      <c r="D93" s="26">
        <f>SUM(ENERO:DICIEMBRE!D93)</f>
        <v>0</v>
      </c>
      <c r="E93" s="26">
        <f>SUM(ENERO:DICIEMBRE!E93)</f>
        <v>0</v>
      </c>
      <c r="F93" s="190"/>
      <c r="G93" s="6"/>
      <c r="H93" s="6"/>
      <c r="I93" s="10"/>
      <c r="J93" s="10"/>
      <c r="K93" s="10"/>
      <c r="L93" s="10"/>
      <c r="M93" s="10"/>
      <c r="N93" s="10"/>
      <c r="O93" s="10"/>
      <c r="P93" s="10"/>
      <c r="Q93" s="10"/>
      <c r="R93" s="9"/>
      <c r="S93" s="9"/>
      <c r="T93" s="9"/>
      <c r="U93" s="9"/>
      <c r="V93" s="9"/>
      <c r="W93" s="9"/>
      <c r="X93" s="10"/>
      <c r="Y93" s="10"/>
    </row>
    <row r="94" spans="1:55" s="2" customFormat="1" x14ac:dyDescent="0.2">
      <c r="A94" s="191" t="s">
        <v>114</v>
      </c>
      <c r="B94" s="192">
        <f t="shared" si="45"/>
        <v>0</v>
      </c>
      <c r="C94" s="26">
        <f>SUM(ENERO:DICIEMBRE!C94)</f>
        <v>0</v>
      </c>
      <c r="D94" s="26">
        <f>SUM(ENERO:DICIEMBRE!D94)</f>
        <v>0</v>
      </c>
      <c r="E94" s="26">
        <f>SUM(ENERO:DICIEMBRE!E94)</f>
        <v>0</v>
      </c>
      <c r="F94" s="190"/>
      <c r="G94" s="6"/>
      <c r="H94" s="6"/>
      <c r="I94" s="10"/>
      <c r="J94" s="10"/>
      <c r="K94" s="10"/>
      <c r="L94" s="10"/>
      <c r="M94" s="10"/>
      <c r="N94" s="10"/>
      <c r="O94" s="10"/>
      <c r="P94" s="10"/>
      <c r="Q94" s="10"/>
      <c r="R94" s="9"/>
      <c r="S94" s="9"/>
      <c r="T94" s="9"/>
      <c r="U94" s="9"/>
      <c r="V94" s="9"/>
      <c r="W94" s="9"/>
      <c r="X94" s="10"/>
      <c r="Y94" s="10"/>
    </row>
    <row r="95" spans="1:55" s="2" customFormat="1" x14ac:dyDescent="0.2">
      <c r="A95" s="191" t="s">
        <v>115</v>
      </c>
      <c r="B95" s="192">
        <f t="shared" si="45"/>
        <v>1</v>
      </c>
      <c r="C95" s="26">
        <f>SUM(ENERO:DICIEMBRE!C95)</f>
        <v>1</v>
      </c>
      <c r="D95" s="26">
        <f>SUM(ENERO:DICIEMBRE!D95)</f>
        <v>0</v>
      </c>
      <c r="E95" s="26">
        <f>SUM(ENERO:DICIEMBRE!E95)</f>
        <v>0</v>
      </c>
      <c r="F95" s="190"/>
      <c r="G95" s="6"/>
      <c r="H95" s="6"/>
      <c r="I95" s="10"/>
      <c r="J95" s="10"/>
      <c r="K95" s="10"/>
      <c r="L95" s="10"/>
      <c r="M95" s="10"/>
      <c r="N95" s="10"/>
      <c r="O95" s="10"/>
      <c r="P95" s="10"/>
      <c r="Q95" s="10"/>
      <c r="R95" s="9"/>
      <c r="S95" s="9"/>
      <c r="T95" s="9"/>
      <c r="U95" s="9"/>
      <c r="V95" s="9"/>
      <c r="W95" s="9"/>
      <c r="X95" s="10"/>
      <c r="Y95" s="10"/>
    </row>
    <row r="96" spans="1:55" s="2" customFormat="1" x14ac:dyDescent="0.2">
      <c r="A96" s="191" t="s">
        <v>116</v>
      </c>
      <c r="B96" s="192">
        <f t="shared" si="45"/>
        <v>0</v>
      </c>
      <c r="C96" s="26">
        <f>SUM(ENERO:DICIEMBRE!C96)</f>
        <v>0</v>
      </c>
      <c r="D96" s="26">
        <f>SUM(ENERO:DICIEMBRE!D96)</f>
        <v>0</v>
      </c>
      <c r="E96" s="26">
        <f>SUM(ENERO:DICIEMBRE!E96)</f>
        <v>0</v>
      </c>
      <c r="F96" s="190"/>
      <c r="G96" s="6"/>
      <c r="H96" s="6"/>
      <c r="I96" s="10"/>
      <c r="J96" s="10"/>
      <c r="K96" s="10"/>
      <c r="L96" s="10"/>
      <c r="M96" s="10"/>
      <c r="N96" s="10"/>
      <c r="O96" s="10"/>
      <c r="P96" s="10"/>
      <c r="Q96" s="10"/>
      <c r="R96" s="9"/>
      <c r="S96" s="9"/>
      <c r="T96" s="9"/>
      <c r="U96" s="9"/>
      <c r="V96" s="9"/>
      <c r="W96" s="9"/>
      <c r="X96" s="10"/>
      <c r="Y96" s="10"/>
    </row>
    <row r="97" spans="1:92" s="2" customFormat="1" x14ac:dyDescent="0.2">
      <c r="A97" s="191" t="s">
        <v>117</v>
      </c>
      <c r="B97" s="192">
        <f t="shared" si="45"/>
        <v>0</v>
      </c>
      <c r="C97" s="26">
        <f>SUM(ENERO:DICIEMBRE!C97)</f>
        <v>0</v>
      </c>
      <c r="D97" s="26">
        <f>SUM(ENERO:DICIEMBRE!D97)</f>
        <v>0</v>
      </c>
      <c r="E97" s="26">
        <f>SUM(ENERO:DICIEMBRE!E97)</f>
        <v>0</v>
      </c>
      <c r="F97" s="190"/>
      <c r="G97" s="6"/>
      <c r="H97" s="6"/>
      <c r="I97" s="10"/>
      <c r="J97" s="10"/>
      <c r="K97" s="10"/>
      <c r="L97" s="10"/>
      <c r="M97" s="10"/>
      <c r="N97" s="10"/>
      <c r="O97" s="10"/>
      <c r="P97" s="10"/>
      <c r="Q97" s="10"/>
      <c r="R97" s="9"/>
      <c r="S97" s="9"/>
      <c r="T97" s="9"/>
      <c r="U97" s="9"/>
      <c r="V97" s="9"/>
      <c r="W97" s="9"/>
      <c r="X97" s="10"/>
      <c r="Y97" s="10"/>
      <c r="BV97" s="3"/>
      <c r="BW97" s="3"/>
      <c r="BX97" s="4"/>
      <c r="BY97" s="4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</row>
    <row r="98" spans="1:92" s="2" customFormat="1" x14ac:dyDescent="0.2">
      <c r="A98" s="191" t="s">
        <v>118</v>
      </c>
      <c r="B98" s="192">
        <f t="shared" si="45"/>
        <v>0</v>
      </c>
      <c r="C98" s="26">
        <f>SUM(ENERO:DICIEMBRE!C98)</f>
        <v>0</v>
      </c>
      <c r="D98" s="26">
        <f>SUM(ENERO:DICIEMBRE!D98)</f>
        <v>0</v>
      </c>
      <c r="E98" s="26">
        <f>SUM(ENERO:DICIEMBRE!E98)</f>
        <v>0</v>
      </c>
      <c r="F98" s="190"/>
      <c r="G98" s="6"/>
      <c r="H98" s="6"/>
      <c r="I98" s="10"/>
      <c r="J98" s="10"/>
      <c r="K98" s="10"/>
      <c r="L98" s="10"/>
      <c r="M98" s="10"/>
      <c r="N98" s="10"/>
      <c r="O98" s="10"/>
      <c r="P98" s="10"/>
      <c r="Q98" s="10"/>
      <c r="R98" s="9"/>
      <c r="S98" s="9"/>
      <c r="T98" s="9"/>
      <c r="U98" s="9"/>
      <c r="V98" s="9"/>
      <c r="W98" s="9"/>
      <c r="X98" s="10"/>
      <c r="Y98" s="10"/>
      <c r="BV98" s="3"/>
      <c r="BW98" s="3"/>
      <c r="BX98" s="4"/>
      <c r="BY98" s="4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</row>
    <row r="99" spans="1:92" s="2" customFormat="1" x14ac:dyDescent="0.2">
      <c r="A99" s="191" t="s">
        <v>119</v>
      </c>
      <c r="B99" s="192">
        <f>SUM(C99:E99)</f>
        <v>0</v>
      </c>
      <c r="C99" s="26">
        <f>SUM(ENERO:DICIEMBRE!C99)</f>
        <v>0</v>
      </c>
      <c r="D99" s="26">
        <f>SUM(ENERO:DICIEMBRE!D99)</f>
        <v>0</v>
      </c>
      <c r="E99" s="26">
        <f>SUM(ENERO:DICIEMBRE!E99)</f>
        <v>0</v>
      </c>
      <c r="F99" s="190"/>
      <c r="G99" s="6"/>
      <c r="H99" s="6"/>
      <c r="I99" s="10"/>
      <c r="J99" s="10"/>
      <c r="K99" s="10"/>
      <c r="L99" s="10"/>
      <c r="M99" s="10"/>
      <c r="N99" s="10"/>
      <c r="O99" s="10"/>
      <c r="P99" s="10"/>
      <c r="Q99" s="10"/>
      <c r="R99" s="9"/>
      <c r="S99" s="9"/>
      <c r="T99" s="9"/>
      <c r="U99" s="9"/>
      <c r="V99" s="9"/>
      <c r="W99" s="9"/>
      <c r="X99" s="10"/>
      <c r="Y99" s="10"/>
      <c r="BV99" s="3"/>
      <c r="BW99" s="3"/>
      <c r="BX99" s="4"/>
      <c r="BY99" s="4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</row>
    <row r="100" spans="1:92" s="2" customFormat="1" x14ac:dyDescent="0.2">
      <c r="A100" s="191" t="s">
        <v>120</v>
      </c>
      <c r="B100" s="192">
        <f>SUM(C100:E100)</f>
        <v>0</v>
      </c>
      <c r="C100" s="26">
        <f>SUM(ENERO:DICIEMBRE!C100)</f>
        <v>0</v>
      </c>
      <c r="D100" s="26">
        <f>SUM(ENERO:DICIEMBRE!D100)</f>
        <v>0</v>
      </c>
      <c r="E100" s="26">
        <f>SUM(ENERO:DICIEMBRE!E100)</f>
        <v>0</v>
      </c>
      <c r="F100" s="190"/>
      <c r="G100" s="6"/>
      <c r="H100" s="6"/>
      <c r="I100" s="10"/>
      <c r="J100" s="10"/>
      <c r="K100" s="10"/>
      <c r="L100" s="10"/>
      <c r="M100" s="10"/>
      <c r="N100" s="10"/>
      <c r="O100" s="10"/>
      <c r="P100" s="10"/>
      <c r="Q100" s="10"/>
      <c r="R100" s="9"/>
      <c r="S100" s="9"/>
      <c r="T100" s="9"/>
      <c r="U100" s="9"/>
      <c r="V100" s="9"/>
      <c r="W100" s="9"/>
      <c r="X100" s="10"/>
      <c r="Y100" s="10"/>
      <c r="BV100" s="3"/>
      <c r="BW100" s="3"/>
      <c r="BX100" s="4"/>
      <c r="BY100" s="4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</row>
    <row r="101" spans="1:92" s="2" customFormat="1" x14ac:dyDescent="0.2">
      <c r="A101" s="131" t="s">
        <v>83</v>
      </c>
      <c r="B101" s="194">
        <f>SUM(B81:B100)</f>
        <v>6115</v>
      </c>
      <c r="C101" s="173">
        <f>SUM(C81:C100)</f>
        <v>6115</v>
      </c>
      <c r="D101" s="195">
        <f t="shared" ref="D101:E101" si="46">SUM(D81:D100)</f>
        <v>0</v>
      </c>
      <c r="E101" s="174">
        <f t="shared" si="46"/>
        <v>0</v>
      </c>
      <c r="F101" s="190"/>
      <c r="G101" s="6"/>
      <c r="H101" s="6"/>
      <c r="I101" s="10"/>
      <c r="J101" s="10"/>
      <c r="K101" s="10"/>
      <c r="L101" s="10"/>
      <c r="M101" s="10"/>
      <c r="N101" s="10"/>
      <c r="O101" s="10"/>
      <c r="P101" s="10"/>
      <c r="Q101" s="10"/>
      <c r="R101" s="9"/>
      <c r="S101" s="9"/>
      <c r="T101" s="9"/>
      <c r="U101" s="9"/>
      <c r="V101" s="9"/>
      <c r="W101" s="9"/>
      <c r="X101" s="10"/>
      <c r="Y101" s="10"/>
      <c r="BV101" s="3"/>
      <c r="BW101" s="3"/>
      <c r="BX101" s="4"/>
      <c r="BY101" s="4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</row>
    <row r="102" spans="1:92" s="5" customFormat="1" ht="27.75" customHeight="1" x14ac:dyDescent="0.15">
      <c r="A102" s="11" t="s">
        <v>121</v>
      </c>
      <c r="BV102" s="12"/>
      <c r="BW102" s="12"/>
      <c r="BX102" s="12"/>
      <c r="BY102" s="12"/>
    </row>
    <row r="103" spans="1:92" s="2" customFormat="1" x14ac:dyDescent="0.2">
      <c r="A103" s="982" t="s">
        <v>122</v>
      </c>
      <c r="B103" s="984"/>
      <c r="C103" s="982" t="s">
        <v>5</v>
      </c>
      <c r="D103" s="983"/>
      <c r="E103" s="984"/>
      <c r="F103" s="991" t="s">
        <v>6</v>
      </c>
      <c r="G103" s="992"/>
      <c r="H103" s="992"/>
      <c r="I103" s="992"/>
      <c r="J103" s="992"/>
      <c r="K103" s="992"/>
      <c r="L103" s="992"/>
      <c r="M103" s="992"/>
      <c r="N103" s="992"/>
      <c r="O103" s="992"/>
      <c r="P103" s="992"/>
      <c r="Q103" s="992"/>
      <c r="R103" s="992"/>
      <c r="S103" s="992"/>
      <c r="T103" s="992"/>
      <c r="U103" s="992"/>
      <c r="V103" s="992"/>
      <c r="W103" s="992"/>
      <c r="X103" s="992"/>
      <c r="Y103" s="992"/>
      <c r="Z103" s="992"/>
      <c r="AA103" s="992"/>
      <c r="AB103" s="992"/>
      <c r="AC103" s="992"/>
      <c r="AD103" s="992"/>
      <c r="AE103" s="992"/>
      <c r="AF103" s="992"/>
      <c r="AG103" s="992"/>
      <c r="AH103" s="992"/>
      <c r="AI103" s="992"/>
      <c r="AJ103" s="992"/>
      <c r="AK103" s="992"/>
      <c r="AL103" s="992"/>
      <c r="AM103" s="1007"/>
      <c r="AN103" s="1008" t="s">
        <v>7</v>
      </c>
      <c r="AO103" s="984" t="s">
        <v>123</v>
      </c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V103" s="3"/>
      <c r="BW103" s="3"/>
      <c r="BX103" s="4"/>
      <c r="BY103" s="4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</row>
    <row r="104" spans="1:92" s="2" customFormat="1" x14ac:dyDescent="0.2">
      <c r="A104" s="1045"/>
      <c r="B104" s="990"/>
      <c r="C104" s="985"/>
      <c r="D104" s="986"/>
      <c r="E104" s="987"/>
      <c r="F104" s="991" t="s">
        <v>11</v>
      </c>
      <c r="G104" s="993"/>
      <c r="H104" s="991" t="s">
        <v>12</v>
      </c>
      <c r="I104" s="993"/>
      <c r="J104" s="991" t="s">
        <v>13</v>
      </c>
      <c r="K104" s="993"/>
      <c r="L104" s="991" t="s">
        <v>14</v>
      </c>
      <c r="M104" s="993"/>
      <c r="N104" s="991" t="s">
        <v>15</v>
      </c>
      <c r="O104" s="993"/>
      <c r="P104" s="1004" t="s">
        <v>16</v>
      </c>
      <c r="Q104" s="1005"/>
      <c r="R104" s="1004" t="s">
        <v>17</v>
      </c>
      <c r="S104" s="1005"/>
      <c r="T104" s="1004" t="s">
        <v>18</v>
      </c>
      <c r="U104" s="1005"/>
      <c r="V104" s="1004" t="s">
        <v>19</v>
      </c>
      <c r="W104" s="1005"/>
      <c r="X104" s="1004" t="s">
        <v>20</v>
      </c>
      <c r="Y104" s="1005"/>
      <c r="Z104" s="1004" t="s">
        <v>21</v>
      </c>
      <c r="AA104" s="1005"/>
      <c r="AB104" s="1004" t="s">
        <v>22</v>
      </c>
      <c r="AC104" s="1005"/>
      <c r="AD104" s="1004" t="s">
        <v>23</v>
      </c>
      <c r="AE104" s="1005"/>
      <c r="AF104" s="1004" t="s">
        <v>24</v>
      </c>
      <c r="AG104" s="1005"/>
      <c r="AH104" s="1004" t="s">
        <v>25</v>
      </c>
      <c r="AI104" s="1005"/>
      <c r="AJ104" s="1004" t="s">
        <v>26</v>
      </c>
      <c r="AK104" s="1005"/>
      <c r="AL104" s="1004" t="s">
        <v>27</v>
      </c>
      <c r="AM104" s="1006"/>
      <c r="AN104" s="1009"/>
      <c r="AO104" s="990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V104" s="3"/>
      <c r="BW104" s="3"/>
      <c r="BX104" s="4"/>
      <c r="BY104" s="4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</row>
    <row r="105" spans="1:92" s="2" customFormat="1" x14ac:dyDescent="0.2">
      <c r="A105" s="985"/>
      <c r="B105" s="986"/>
      <c r="C105" s="65" t="s">
        <v>32</v>
      </c>
      <c r="D105" s="185" t="s">
        <v>45</v>
      </c>
      <c r="E105" s="64" t="s">
        <v>34</v>
      </c>
      <c r="F105" s="65" t="s">
        <v>45</v>
      </c>
      <c r="G105" s="64" t="s">
        <v>34</v>
      </c>
      <c r="H105" s="65" t="s">
        <v>45</v>
      </c>
      <c r="I105" s="153" t="s">
        <v>34</v>
      </c>
      <c r="J105" s="65" t="s">
        <v>45</v>
      </c>
      <c r="K105" s="64" t="s">
        <v>34</v>
      </c>
      <c r="L105" s="65" t="s">
        <v>45</v>
      </c>
      <c r="M105" s="153" t="s">
        <v>34</v>
      </c>
      <c r="N105" s="65" t="s">
        <v>45</v>
      </c>
      <c r="O105" s="64" t="s">
        <v>34</v>
      </c>
      <c r="P105" s="65" t="s">
        <v>45</v>
      </c>
      <c r="Q105" s="153" t="s">
        <v>34</v>
      </c>
      <c r="R105" s="65" t="s">
        <v>45</v>
      </c>
      <c r="S105" s="64" t="s">
        <v>34</v>
      </c>
      <c r="T105" s="65" t="s">
        <v>45</v>
      </c>
      <c r="U105" s="153" t="s">
        <v>34</v>
      </c>
      <c r="V105" s="65" t="s">
        <v>45</v>
      </c>
      <c r="W105" s="64" t="s">
        <v>34</v>
      </c>
      <c r="X105" s="65" t="s">
        <v>45</v>
      </c>
      <c r="Y105" s="64" t="s">
        <v>34</v>
      </c>
      <c r="Z105" s="65" t="s">
        <v>45</v>
      </c>
      <c r="AA105" s="153" t="s">
        <v>34</v>
      </c>
      <c r="AB105" s="65" t="s">
        <v>45</v>
      </c>
      <c r="AC105" s="64" t="s">
        <v>34</v>
      </c>
      <c r="AD105" s="65" t="s">
        <v>45</v>
      </c>
      <c r="AE105" s="153" t="s">
        <v>34</v>
      </c>
      <c r="AF105" s="65" t="s">
        <v>45</v>
      </c>
      <c r="AG105" s="64" t="s">
        <v>34</v>
      </c>
      <c r="AH105" s="65" t="s">
        <v>45</v>
      </c>
      <c r="AI105" s="153" t="s">
        <v>34</v>
      </c>
      <c r="AJ105" s="65" t="s">
        <v>45</v>
      </c>
      <c r="AK105" s="64" t="s">
        <v>34</v>
      </c>
      <c r="AL105" s="65" t="s">
        <v>45</v>
      </c>
      <c r="AM105" s="66" t="s">
        <v>34</v>
      </c>
      <c r="AN105" s="1010"/>
      <c r="AO105" s="987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V105" s="3"/>
      <c r="BW105" s="3"/>
      <c r="BX105" s="4"/>
      <c r="BY105" s="4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</row>
    <row r="106" spans="1:92" s="2" customFormat="1" x14ac:dyDescent="0.2">
      <c r="A106" s="1043" t="s">
        <v>124</v>
      </c>
      <c r="B106" s="1044"/>
      <c r="C106" s="132">
        <f>SUM(C107:C113)</f>
        <v>8325</v>
      </c>
      <c r="D106" s="24">
        <f>SUM(D107:D113)</f>
        <v>4134</v>
      </c>
      <c r="E106" s="134">
        <f>SUM(E107:E113)</f>
        <v>4191</v>
      </c>
      <c r="F106" s="170">
        <f t="shared" ref="F106:AN106" si="47">SUM(F107:F113)</f>
        <v>249</v>
      </c>
      <c r="G106" s="196">
        <f t="shared" si="47"/>
        <v>257</v>
      </c>
      <c r="H106" s="170">
        <f t="shared" si="47"/>
        <v>130</v>
      </c>
      <c r="I106" s="196">
        <f t="shared" si="47"/>
        <v>100</v>
      </c>
      <c r="J106" s="170">
        <f t="shared" si="47"/>
        <v>143</v>
      </c>
      <c r="K106" s="196">
        <f t="shared" si="47"/>
        <v>123</v>
      </c>
      <c r="L106" s="170">
        <f t="shared" si="47"/>
        <v>180</v>
      </c>
      <c r="M106" s="196">
        <f t="shared" si="47"/>
        <v>206</v>
      </c>
      <c r="N106" s="170">
        <f t="shared" si="47"/>
        <v>126</v>
      </c>
      <c r="O106" s="196">
        <f t="shared" si="47"/>
        <v>181</v>
      </c>
      <c r="P106" s="170">
        <f t="shared" si="47"/>
        <v>140</v>
      </c>
      <c r="Q106" s="196">
        <f t="shared" si="47"/>
        <v>214</v>
      </c>
      <c r="R106" s="170">
        <f t="shared" si="47"/>
        <v>155</v>
      </c>
      <c r="S106" s="196">
        <f t="shared" si="47"/>
        <v>194</v>
      </c>
      <c r="T106" s="170">
        <f t="shared" si="47"/>
        <v>149</v>
      </c>
      <c r="U106" s="196">
        <f t="shared" si="47"/>
        <v>262</v>
      </c>
      <c r="V106" s="170">
        <f t="shared" si="47"/>
        <v>184</v>
      </c>
      <c r="W106" s="196">
        <f t="shared" si="47"/>
        <v>196</v>
      </c>
      <c r="X106" s="170">
        <f t="shared" si="47"/>
        <v>160</v>
      </c>
      <c r="Y106" s="196">
        <f t="shared" si="47"/>
        <v>210</v>
      </c>
      <c r="Z106" s="170">
        <f t="shared" si="47"/>
        <v>177</v>
      </c>
      <c r="AA106" s="196">
        <f t="shared" si="47"/>
        <v>218</v>
      </c>
      <c r="AB106" s="170">
        <f t="shared" si="47"/>
        <v>301</v>
      </c>
      <c r="AC106" s="196">
        <f t="shared" si="47"/>
        <v>235</v>
      </c>
      <c r="AD106" s="170">
        <f t="shared" si="47"/>
        <v>377</v>
      </c>
      <c r="AE106" s="196">
        <f t="shared" si="47"/>
        <v>250</v>
      </c>
      <c r="AF106" s="170">
        <f t="shared" si="47"/>
        <v>394</v>
      </c>
      <c r="AG106" s="196">
        <f t="shared" si="47"/>
        <v>286</v>
      </c>
      <c r="AH106" s="170">
        <f t="shared" si="47"/>
        <v>371</v>
      </c>
      <c r="AI106" s="196">
        <f t="shared" si="47"/>
        <v>344</v>
      </c>
      <c r="AJ106" s="170">
        <f t="shared" si="47"/>
        <v>361</v>
      </c>
      <c r="AK106" s="196">
        <f t="shared" si="47"/>
        <v>328</v>
      </c>
      <c r="AL106" s="170">
        <f t="shared" si="47"/>
        <v>537</v>
      </c>
      <c r="AM106" s="197">
        <f t="shared" si="47"/>
        <v>587</v>
      </c>
      <c r="AN106" s="198">
        <f t="shared" si="47"/>
        <v>7864</v>
      </c>
      <c r="AO106" s="199">
        <f>SUM(AO107:AO109)</f>
        <v>0</v>
      </c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V106" s="3"/>
      <c r="BW106" s="3"/>
      <c r="BX106" s="4"/>
      <c r="BY106" s="4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</row>
    <row r="107" spans="1:92" s="2" customFormat="1" x14ac:dyDescent="0.2">
      <c r="A107" s="1034" t="s">
        <v>125</v>
      </c>
      <c r="B107" s="200" t="s">
        <v>126</v>
      </c>
      <c r="C107" s="132">
        <f t="shared" ref="C107:C113" si="48">SUM(D107+E107)</f>
        <v>4504</v>
      </c>
      <c r="D107" s="24">
        <f t="shared" ref="D107:E113" si="49">SUM(F107+H107+J107+L107+N107+P107+R107+T107+V107+X107+Z107+AB107+AD107+AF107+AH107+AJ107+AL107)</f>
        <v>2151</v>
      </c>
      <c r="E107" s="134">
        <f t="shared" si="49"/>
        <v>2353</v>
      </c>
      <c r="F107" s="26">
        <f>SUM(ENERO:DICIEMBRE!F107)</f>
        <v>221</v>
      </c>
      <c r="G107" s="26">
        <f>SUM(ENERO:DICIEMBRE!G107)</f>
        <v>232</v>
      </c>
      <c r="H107" s="26">
        <f>SUM(ENERO:DICIEMBRE!H107)</f>
        <v>109</v>
      </c>
      <c r="I107" s="26">
        <f>SUM(ENERO:DICIEMBRE!I107)</f>
        <v>85</v>
      </c>
      <c r="J107" s="26">
        <f>SUM(ENERO:DICIEMBRE!J107)</f>
        <v>116</v>
      </c>
      <c r="K107" s="26">
        <f>SUM(ENERO:DICIEMBRE!K107)</f>
        <v>89</v>
      </c>
      <c r="L107" s="26">
        <f>SUM(ENERO:DICIEMBRE!L107)</f>
        <v>64</v>
      </c>
      <c r="M107" s="26">
        <f>SUM(ENERO:DICIEMBRE!M107)</f>
        <v>74</v>
      </c>
      <c r="N107" s="26">
        <f>SUM(ENERO:DICIEMBRE!N107)</f>
        <v>49</v>
      </c>
      <c r="O107" s="26">
        <f>SUM(ENERO:DICIEMBRE!O107)</f>
        <v>78</v>
      </c>
      <c r="P107" s="26">
        <f>SUM(ENERO:DICIEMBRE!P107)</f>
        <v>60</v>
      </c>
      <c r="Q107" s="26">
        <f>SUM(ENERO:DICIEMBRE!Q107)</f>
        <v>115</v>
      </c>
      <c r="R107" s="26">
        <f>SUM(ENERO:DICIEMBRE!R107)</f>
        <v>55</v>
      </c>
      <c r="S107" s="26">
        <f>SUM(ENERO:DICIEMBRE!S107)</f>
        <v>107</v>
      </c>
      <c r="T107" s="26">
        <f>SUM(ENERO:DICIEMBRE!T107)</f>
        <v>71</v>
      </c>
      <c r="U107" s="26">
        <f>SUM(ENERO:DICIEMBRE!U107)</f>
        <v>161</v>
      </c>
      <c r="V107" s="26">
        <f>SUM(ENERO:DICIEMBRE!V107)</f>
        <v>88</v>
      </c>
      <c r="W107" s="26">
        <f>SUM(ENERO:DICIEMBRE!W107)</f>
        <v>109</v>
      </c>
      <c r="X107" s="26">
        <f>SUM(ENERO:DICIEMBRE!X107)</f>
        <v>83</v>
      </c>
      <c r="Y107" s="26">
        <f>SUM(ENERO:DICIEMBRE!Y107)</f>
        <v>119</v>
      </c>
      <c r="Z107" s="26">
        <f>SUM(ENERO:DICIEMBRE!Z107)</f>
        <v>78</v>
      </c>
      <c r="AA107" s="26">
        <f>SUM(ENERO:DICIEMBRE!AA107)</f>
        <v>126</v>
      </c>
      <c r="AB107" s="26">
        <f>SUM(ENERO:DICIEMBRE!AB107)</f>
        <v>160</v>
      </c>
      <c r="AC107" s="26">
        <f>SUM(ENERO:DICIEMBRE!AC107)</f>
        <v>124</v>
      </c>
      <c r="AD107" s="26">
        <f>SUM(ENERO:DICIEMBRE!AD107)</f>
        <v>184</v>
      </c>
      <c r="AE107" s="26">
        <f>SUM(ENERO:DICIEMBRE!AE107)</f>
        <v>128</v>
      </c>
      <c r="AF107" s="26">
        <f>SUM(ENERO:DICIEMBRE!AF107)</f>
        <v>197</v>
      </c>
      <c r="AG107" s="26">
        <f>SUM(ENERO:DICIEMBRE!AG107)</f>
        <v>161</v>
      </c>
      <c r="AH107" s="26">
        <f>SUM(ENERO:DICIEMBRE!AH107)</f>
        <v>177</v>
      </c>
      <c r="AI107" s="26">
        <f>SUM(ENERO:DICIEMBRE!AI107)</f>
        <v>175</v>
      </c>
      <c r="AJ107" s="26">
        <f>SUM(ENERO:DICIEMBRE!AJ107)</f>
        <v>184</v>
      </c>
      <c r="AK107" s="26">
        <f>SUM(ENERO:DICIEMBRE!AK107)</f>
        <v>157</v>
      </c>
      <c r="AL107" s="26">
        <f>SUM(ENERO:DICIEMBRE!AL107)</f>
        <v>255</v>
      </c>
      <c r="AM107" s="26">
        <f>SUM(ENERO:DICIEMBRE!AM107)</f>
        <v>313</v>
      </c>
      <c r="AN107" s="26">
        <f>SUM(ENERO:DICIEMBRE!AN107)</f>
        <v>4274</v>
      </c>
      <c r="AO107" s="26">
        <f>SUM(ENERO:DICIEMBRE!AO107)</f>
        <v>0</v>
      </c>
      <c r="AP107" s="146" t="str">
        <f>CA107&amp;CB107</f>
        <v/>
      </c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"/>
      <c r="BB107" s="3"/>
      <c r="BV107" s="3"/>
      <c r="BW107" s="3"/>
      <c r="BX107" s="4"/>
      <c r="BY107" s="4"/>
      <c r="CA107" s="32" t="str">
        <f>IF(AND($C107&gt;0,AN107="")," * No olvide digitar la variable "&amp;AN$103&amp;""&amp;". Digite CERO si no tiene",IF(AN107&gt;$C107," * La variable "&amp;AN$103&amp;""&amp;" No puede ser mayor al Total.",""))</f>
        <v/>
      </c>
      <c r="CB107" s="32" t="str">
        <f>IF(AND($C107&gt;0,AO107="")," * No olvide digitar la variable "&amp;AO$103&amp;""&amp;". Digite CERO si no tiene",IF(AO107&gt;$C107," * La variable "&amp;AO$103&amp;""&amp;" No puede ser mayor al Total.",""))</f>
        <v/>
      </c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33">
        <f>IF(AND($C107&gt;0,AN107=""),1,IF(AN107&gt;$C107,1,0))</f>
        <v>0</v>
      </c>
      <c r="CN107" s="33">
        <f>IF(AND($C107&gt;0,AO107=""),1,IF(AO107&gt;$C107,1,0))</f>
        <v>0</v>
      </c>
    </row>
    <row r="108" spans="1:92" s="2" customFormat="1" x14ac:dyDescent="0.2">
      <c r="A108" s="1035"/>
      <c r="B108" s="204" t="s">
        <v>127</v>
      </c>
      <c r="C108" s="161">
        <f t="shared" si="48"/>
        <v>935</v>
      </c>
      <c r="D108" s="37">
        <f t="shared" si="49"/>
        <v>488</v>
      </c>
      <c r="E108" s="205">
        <f t="shared" si="49"/>
        <v>447</v>
      </c>
      <c r="F108" s="26">
        <f>SUM(ENERO:DICIEMBRE!F108)</f>
        <v>7</v>
      </c>
      <c r="G108" s="26">
        <f>SUM(ENERO:DICIEMBRE!G108)</f>
        <v>5</v>
      </c>
      <c r="H108" s="26">
        <f>SUM(ENERO:DICIEMBRE!H108)</f>
        <v>3</v>
      </c>
      <c r="I108" s="26">
        <f>SUM(ENERO:DICIEMBRE!I108)</f>
        <v>3</v>
      </c>
      <c r="J108" s="26">
        <f>SUM(ENERO:DICIEMBRE!J108)</f>
        <v>1</v>
      </c>
      <c r="K108" s="26">
        <f>SUM(ENERO:DICIEMBRE!K108)</f>
        <v>6</v>
      </c>
      <c r="L108" s="26">
        <f>SUM(ENERO:DICIEMBRE!L108)</f>
        <v>11</v>
      </c>
      <c r="M108" s="26">
        <f>SUM(ENERO:DICIEMBRE!M108)</f>
        <v>14</v>
      </c>
      <c r="N108" s="26">
        <f>SUM(ENERO:DICIEMBRE!N108)</f>
        <v>15</v>
      </c>
      <c r="O108" s="26">
        <f>SUM(ENERO:DICIEMBRE!O108)</f>
        <v>15</v>
      </c>
      <c r="P108" s="26">
        <f>SUM(ENERO:DICIEMBRE!P108)</f>
        <v>17</v>
      </c>
      <c r="Q108" s="26">
        <f>SUM(ENERO:DICIEMBRE!Q108)</f>
        <v>17</v>
      </c>
      <c r="R108" s="26">
        <f>SUM(ENERO:DICIEMBRE!R108)</f>
        <v>18</v>
      </c>
      <c r="S108" s="26">
        <f>SUM(ENERO:DICIEMBRE!S108)</f>
        <v>16</v>
      </c>
      <c r="T108" s="26">
        <f>SUM(ENERO:DICIEMBRE!T108)</f>
        <v>11</v>
      </c>
      <c r="U108" s="26">
        <f>SUM(ENERO:DICIEMBRE!U108)</f>
        <v>24</v>
      </c>
      <c r="V108" s="26">
        <f>SUM(ENERO:DICIEMBRE!V108)</f>
        <v>19</v>
      </c>
      <c r="W108" s="26">
        <f>SUM(ENERO:DICIEMBRE!W108)</f>
        <v>17</v>
      </c>
      <c r="X108" s="26">
        <f>SUM(ENERO:DICIEMBRE!X108)</f>
        <v>20</v>
      </c>
      <c r="Y108" s="26">
        <f>SUM(ENERO:DICIEMBRE!Y108)</f>
        <v>17</v>
      </c>
      <c r="Z108" s="26">
        <f>SUM(ENERO:DICIEMBRE!Z108)</f>
        <v>30</v>
      </c>
      <c r="AA108" s="26">
        <f>SUM(ENERO:DICIEMBRE!AA108)</f>
        <v>32</v>
      </c>
      <c r="AB108" s="26">
        <f>SUM(ENERO:DICIEMBRE!AB108)</f>
        <v>26</v>
      </c>
      <c r="AC108" s="26">
        <f>SUM(ENERO:DICIEMBRE!AC108)</f>
        <v>28</v>
      </c>
      <c r="AD108" s="26">
        <f>SUM(ENERO:DICIEMBRE!AD108)</f>
        <v>54</v>
      </c>
      <c r="AE108" s="26">
        <f>SUM(ENERO:DICIEMBRE!AE108)</f>
        <v>28</v>
      </c>
      <c r="AF108" s="26">
        <f>SUM(ENERO:DICIEMBRE!AF108)</f>
        <v>58</v>
      </c>
      <c r="AG108" s="26">
        <f>SUM(ENERO:DICIEMBRE!AG108)</f>
        <v>34</v>
      </c>
      <c r="AH108" s="26">
        <f>SUM(ENERO:DICIEMBRE!AH108)</f>
        <v>64</v>
      </c>
      <c r="AI108" s="26">
        <f>SUM(ENERO:DICIEMBRE!AI108)</f>
        <v>46</v>
      </c>
      <c r="AJ108" s="26">
        <f>SUM(ENERO:DICIEMBRE!AJ108)</f>
        <v>47</v>
      </c>
      <c r="AK108" s="26">
        <f>SUM(ENERO:DICIEMBRE!AK108)</f>
        <v>63</v>
      </c>
      <c r="AL108" s="26">
        <f>SUM(ENERO:DICIEMBRE!AL108)</f>
        <v>87</v>
      </c>
      <c r="AM108" s="26">
        <f>SUM(ENERO:DICIEMBRE!AM108)</f>
        <v>82</v>
      </c>
      <c r="AN108" s="26">
        <f>SUM(ENERO:DICIEMBRE!AN108)</f>
        <v>931</v>
      </c>
      <c r="AO108" s="26">
        <f>SUM(ENERO:DICIEMBRE!AO108)</f>
        <v>0</v>
      </c>
      <c r="AP108" s="146" t="str">
        <f t="shared" ref="AP108:AP109" si="50">CA108&amp;CB108</f>
        <v/>
      </c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"/>
      <c r="BB108" s="3"/>
      <c r="BV108" s="3"/>
      <c r="BW108" s="3"/>
      <c r="BX108" s="4"/>
      <c r="BY108" s="4"/>
      <c r="CA108" s="32" t="str">
        <f t="shared" ref="CA108:CB112" si="51">IF(AND($C108&gt;0,AN108="")," * No olvide digitar la variable "&amp;AN$103&amp;""&amp;". Digite CERO si no tiene",IF(AN108&gt;$C108," * La variable "&amp;AN$103&amp;""&amp;" No puede ser mayor al Total.",""))</f>
        <v/>
      </c>
      <c r="CB108" s="32" t="str">
        <f t="shared" si="51"/>
        <v/>
      </c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33">
        <f t="shared" ref="CM108:CN113" si="52">IF(AND($C108&gt;0,AN108=""),1,IF(AN108&gt;$C108,1,0))</f>
        <v>0</v>
      </c>
      <c r="CN108" s="33">
        <f t="shared" si="52"/>
        <v>0</v>
      </c>
    </row>
    <row r="109" spans="1:92" s="2" customFormat="1" ht="15" thickBot="1" x14ac:dyDescent="0.25">
      <c r="A109" s="1036"/>
      <c r="B109" s="214" t="s">
        <v>128</v>
      </c>
      <c r="C109" s="215">
        <f t="shared" si="48"/>
        <v>571</v>
      </c>
      <c r="D109" s="216">
        <f t="shared" si="49"/>
        <v>279</v>
      </c>
      <c r="E109" s="217">
        <f t="shared" si="49"/>
        <v>292</v>
      </c>
      <c r="F109" s="26">
        <f>SUM(ENERO:DICIEMBRE!F109)</f>
        <v>0</v>
      </c>
      <c r="G109" s="26">
        <f>SUM(ENERO:DICIEMBRE!G109)</f>
        <v>0</v>
      </c>
      <c r="H109" s="26">
        <f>SUM(ENERO:DICIEMBRE!H109)</f>
        <v>0</v>
      </c>
      <c r="I109" s="26">
        <f>SUM(ENERO:DICIEMBRE!I109)</f>
        <v>0</v>
      </c>
      <c r="J109" s="26">
        <f>SUM(ENERO:DICIEMBRE!J109)</f>
        <v>1</v>
      </c>
      <c r="K109" s="26">
        <f>SUM(ENERO:DICIEMBRE!K109)</f>
        <v>7</v>
      </c>
      <c r="L109" s="26">
        <f>SUM(ENERO:DICIEMBRE!L109)</f>
        <v>8</v>
      </c>
      <c r="M109" s="26">
        <f>SUM(ENERO:DICIEMBRE!M109)</f>
        <v>21</v>
      </c>
      <c r="N109" s="26">
        <f>SUM(ENERO:DICIEMBRE!N109)</f>
        <v>14</v>
      </c>
      <c r="O109" s="26">
        <f>SUM(ENERO:DICIEMBRE!O109)</f>
        <v>17</v>
      </c>
      <c r="P109" s="26">
        <f>SUM(ENERO:DICIEMBRE!P109)</f>
        <v>14</v>
      </c>
      <c r="Q109" s="26">
        <f>SUM(ENERO:DICIEMBRE!Q109)</f>
        <v>9</v>
      </c>
      <c r="R109" s="26">
        <f>SUM(ENERO:DICIEMBRE!R109)</f>
        <v>9</v>
      </c>
      <c r="S109" s="26">
        <f>SUM(ENERO:DICIEMBRE!S109)</f>
        <v>10</v>
      </c>
      <c r="T109" s="26">
        <f>SUM(ENERO:DICIEMBRE!T109)</f>
        <v>14</v>
      </c>
      <c r="U109" s="26">
        <f>SUM(ENERO:DICIEMBRE!U109)</f>
        <v>19</v>
      </c>
      <c r="V109" s="26">
        <f>SUM(ENERO:DICIEMBRE!V109)</f>
        <v>16</v>
      </c>
      <c r="W109" s="26">
        <f>SUM(ENERO:DICIEMBRE!W109)</f>
        <v>11</v>
      </c>
      <c r="X109" s="26">
        <f>SUM(ENERO:DICIEMBRE!X109)</f>
        <v>6</v>
      </c>
      <c r="Y109" s="26">
        <f>SUM(ENERO:DICIEMBRE!Y109)</f>
        <v>16</v>
      </c>
      <c r="Z109" s="26">
        <f>SUM(ENERO:DICIEMBRE!Z109)</f>
        <v>9</v>
      </c>
      <c r="AA109" s="26">
        <f>SUM(ENERO:DICIEMBRE!AA109)</f>
        <v>8</v>
      </c>
      <c r="AB109" s="26">
        <f>SUM(ENERO:DICIEMBRE!AB109)</f>
        <v>26</v>
      </c>
      <c r="AC109" s="26">
        <f>SUM(ENERO:DICIEMBRE!AC109)</f>
        <v>25</v>
      </c>
      <c r="AD109" s="26">
        <f>SUM(ENERO:DICIEMBRE!AD109)</f>
        <v>30</v>
      </c>
      <c r="AE109" s="26">
        <f>SUM(ENERO:DICIEMBRE!AE109)</f>
        <v>16</v>
      </c>
      <c r="AF109" s="26">
        <f>SUM(ENERO:DICIEMBRE!AF109)</f>
        <v>29</v>
      </c>
      <c r="AG109" s="26">
        <f>SUM(ENERO:DICIEMBRE!AG109)</f>
        <v>19</v>
      </c>
      <c r="AH109" s="26">
        <f>SUM(ENERO:DICIEMBRE!AH109)</f>
        <v>24</v>
      </c>
      <c r="AI109" s="26">
        <f>SUM(ENERO:DICIEMBRE!AI109)</f>
        <v>25</v>
      </c>
      <c r="AJ109" s="26">
        <f>SUM(ENERO:DICIEMBRE!AJ109)</f>
        <v>31</v>
      </c>
      <c r="AK109" s="26">
        <f>SUM(ENERO:DICIEMBRE!AK109)</f>
        <v>30</v>
      </c>
      <c r="AL109" s="26">
        <f>SUM(ENERO:DICIEMBRE!AL109)</f>
        <v>48</v>
      </c>
      <c r="AM109" s="26">
        <f>SUM(ENERO:DICIEMBRE!AM109)</f>
        <v>59</v>
      </c>
      <c r="AN109" s="26">
        <f>SUM(ENERO:DICIEMBRE!AN109)</f>
        <v>502</v>
      </c>
      <c r="AO109" s="26">
        <f>SUM(ENERO:DICIEMBRE!AO109)</f>
        <v>0</v>
      </c>
      <c r="AP109" s="146" t="str">
        <f t="shared" si="50"/>
        <v/>
      </c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"/>
      <c r="BB109" s="3"/>
      <c r="BV109" s="3"/>
      <c r="BW109" s="3"/>
      <c r="BX109" s="4"/>
      <c r="BY109" s="4"/>
      <c r="CA109" s="32" t="str">
        <f t="shared" si="51"/>
        <v/>
      </c>
      <c r="CB109" s="32" t="str">
        <f t="shared" si="51"/>
        <v/>
      </c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33">
        <f t="shared" si="52"/>
        <v>0</v>
      </c>
      <c r="CN109" s="33">
        <f t="shared" si="52"/>
        <v>0</v>
      </c>
    </row>
    <row r="110" spans="1:92" s="2" customFormat="1" ht="15" thickTop="1" x14ac:dyDescent="0.2">
      <c r="A110" s="1037" t="s">
        <v>129</v>
      </c>
      <c r="B110" s="1038"/>
      <c r="C110" s="114">
        <f t="shared" si="48"/>
        <v>242</v>
      </c>
      <c r="D110" s="69">
        <f t="shared" si="49"/>
        <v>98</v>
      </c>
      <c r="E110" s="226">
        <f t="shared" si="49"/>
        <v>144</v>
      </c>
      <c r="F110" s="26">
        <f>SUM(ENERO:DICIEMBRE!F110)</f>
        <v>1</v>
      </c>
      <c r="G110" s="26">
        <f>SUM(ENERO:DICIEMBRE!G110)</f>
        <v>4</v>
      </c>
      <c r="H110" s="26">
        <f>SUM(ENERO:DICIEMBRE!H110)</f>
        <v>0</v>
      </c>
      <c r="I110" s="26">
        <f>SUM(ENERO:DICIEMBRE!I110)</f>
        <v>0</v>
      </c>
      <c r="J110" s="26">
        <f>SUM(ENERO:DICIEMBRE!J110)</f>
        <v>3</v>
      </c>
      <c r="K110" s="26">
        <f>SUM(ENERO:DICIEMBRE!K110)</f>
        <v>4</v>
      </c>
      <c r="L110" s="26">
        <f>SUM(ENERO:DICIEMBRE!L110)</f>
        <v>15</v>
      </c>
      <c r="M110" s="26">
        <f>SUM(ENERO:DICIEMBRE!M110)</f>
        <v>25</v>
      </c>
      <c r="N110" s="26">
        <f>SUM(ENERO:DICIEMBRE!N110)</f>
        <v>4</v>
      </c>
      <c r="O110" s="26">
        <f>SUM(ENERO:DICIEMBRE!O110)</f>
        <v>17</v>
      </c>
      <c r="P110" s="26">
        <f>SUM(ENERO:DICIEMBRE!P110)</f>
        <v>9</v>
      </c>
      <c r="Q110" s="26">
        <f>SUM(ENERO:DICIEMBRE!Q110)</f>
        <v>19</v>
      </c>
      <c r="R110" s="26">
        <f>SUM(ENERO:DICIEMBRE!R110)</f>
        <v>11</v>
      </c>
      <c r="S110" s="26">
        <f>SUM(ENERO:DICIEMBRE!S110)</f>
        <v>18</v>
      </c>
      <c r="T110" s="26">
        <f>SUM(ENERO:DICIEMBRE!T110)</f>
        <v>8</v>
      </c>
      <c r="U110" s="26">
        <f>SUM(ENERO:DICIEMBRE!U110)</f>
        <v>13</v>
      </c>
      <c r="V110" s="26">
        <f>SUM(ENERO:DICIEMBRE!V110)</f>
        <v>7</v>
      </c>
      <c r="W110" s="26">
        <f>SUM(ENERO:DICIEMBRE!W110)</f>
        <v>6</v>
      </c>
      <c r="X110" s="26">
        <f>SUM(ENERO:DICIEMBRE!X110)</f>
        <v>10</v>
      </c>
      <c r="Y110" s="26">
        <f>SUM(ENERO:DICIEMBRE!Y110)</f>
        <v>3</v>
      </c>
      <c r="Z110" s="26">
        <f>SUM(ENERO:DICIEMBRE!Z110)</f>
        <v>5</v>
      </c>
      <c r="AA110" s="26">
        <f>SUM(ENERO:DICIEMBRE!AA110)</f>
        <v>9</v>
      </c>
      <c r="AB110" s="26">
        <f>SUM(ENERO:DICIEMBRE!AB110)</f>
        <v>3</v>
      </c>
      <c r="AC110" s="26">
        <f>SUM(ENERO:DICIEMBRE!AC110)</f>
        <v>4</v>
      </c>
      <c r="AD110" s="26">
        <f>SUM(ENERO:DICIEMBRE!AD110)</f>
        <v>4</v>
      </c>
      <c r="AE110" s="26">
        <f>SUM(ENERO:DICIEMBRE!AE110)</f>
        <v>4</v>
      </c>
      <c r="AF110" s="26">
        <f>SUM(ENERO:DICIEMBRE!AF110)</f>
        <v>5</v>
      </c>
      <c r="AG110" s="26">
        <f>SUM(ENERO:DICIEMBRE!AG110)</f>
        <v>6</v>
      </c>
      <c r="AH110" s="26">
        <f>SUM(ENERO:DICIEMBRE!AH110)</f>
        <v>3</v>
      </c>
      <c r="AI110" s="26">
        <f>SUM(ENERO:DICIEMBRE!AI110)</f>
        <v>7</v>
      </c>
      <c r="AJ110" s="26">
        <f>SUM(ENERO:DICIEMBRE!AJ110)</f>
        <v>3</v>
      </c>
      <c r="AK110" s="26">
        <f>SUM(ENERO:DICIEMBRE!AK110)</f>
        <v>1</v>
      </c>
      <c r="AL110" s="26">
        <f>SUM(ENERO:DICIEMBRE!AL110)</f>
        <v>7</v>
      </c>
      <c r="AM110" s="26">
        <f>SUM(ENERO:DICIEMBRE!AM110)</f>
        <v>4</v>
      </c>
      <c r="AN110" s="26">
        <f>SUM(ENERO:DICIEMBRE!AN110)</f>
        <v>186</v>
      </c>
      <c r="AO110" s="26">
        <f>SUM(ENERO:DICIEMBRE!AO110)</f>
        <v>0</v>
      </c>
      <c r="AP110" s="146" t="str">
        <f>CA110</f>
        <v/>
      </c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"/>
      <c r="BB110" s="3"/>
      <c r="BV110" s="3"/>
      <c r="BW110" s="3"/>
      <c r="BX110" s="4"/>
      <c r="BY110" s="4"/>
      <c r="CA110" s="32" t="str">
        <f t="shared" si="51"/>
        <v/>
      </c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33">
        <f t="shared" si="52"/>
        <v>0</v>
      </c>
      <c r="CN110" s="5"/>
    </row>
    <row r="111" spans="1:92" s="2" customFormat="1" x14ac:dyDescent="0.2">
      <c r="A111" s="1039" t="s">
        <v>130</v>
      </c>
      <c r="B111" s="1040"/>
      <c r="C111" s="36">
        <f t="shared" si="48"/>
        <v>780</v>
      </c>
      <c r="D111" s="69">
        <f t="shared" si="49"/>
        <v>448</v>
      </c>
      <c r="E111" s="236">
        <f t="shared" si="49"/>
        <v>332</v>
      </c>
      <c r="F111" s="26">
        <f>SUM(ENERO:DICIEMBRE!F111)</f>
        <v>10</v>
      </c>
      <c r="G111" s="26">
        <f>SUM(ENERO:DICIEMBRE!G111)</f>
        <v>8</v>
      </c>
      <c r="H111" s="26">
        <f>SUM(ENERO:DICIEMBRE!H111)</f>
        <v>13</v>
      </c>
      <c r="I111" s="26">
        <f>SUM(ENERO:DICIEMBRE!I111)</f>
        <v>4</v>
      </c>
      <c r="J111" s="26">
        <f>SUM(ENERO:DICIEMBRE!J111)</f>
        <v>3</v>
      </c>
      <c r="K111" s="26">
        <f>SUM(ENERO:DICIEMBRE!K111)</f>
        <v>9</v>
      </c>
      <c r="L111" s="26">
        <f>SUM(ENERO:DICIEMBRE!L111)</f>
        <v>27</v>
      </c>
      <c r="M111" s="26">
        <f>SUM(ENERO:DICIEMBRE!M111)</f>
        <v>22</v>
      </c>
      <c r="N111" s="26">
        <f>SUM(ENERO:DICIEMBRE!N111)</f>
        <v>20</v>
      </c>
      <c r="O111" s="26">
        <f>SUM(ENERO:DICIEMBRE!O111)</f>
        <v>14</v>
      </c>
      <c r="P111" s="26">
        <f>SUM(ENERO:DICIEMBRE!P111)</f>
        <v>17</v>
      </c>
      <c r="Q111" s="26">
        <f>SUM(ENERO:DICIEMBRE!Q111)</f>
        <v>10</v>
      </c>
      <c r="R111" s="26">
        <f>SUM(ENERO:DICIEMBRE!R111)</f>
        <v>30</v>
      </c>
      <c r="S111" s="26">
        <f>SUM(ENERO:DICIEMBRE!S111)</f>
        <v>11</v>
      </c>
      <c r="T111" s="26">
        <f>SUM(ENERO:DICIEMBRE!T111)</f>
        <v>14</v>
      </c>
      <c r="U111" s="26">
        <f>SUM(ENERO:DICIEMBRE!U111)</f>
        <v>17</v>
      </c>
      <c r="V111" s="26">
        <f>SUM(ENERO:DICIEMBRE!V111)</f>
        <v>23</v>
      </c>
      <c r="W111" s="26">
        <f>SUM(ENERO:DICIEMBRE!W111)</f>
        <v>18</v>
      </c>
      <c r="X111" s="26">
        <f>SUM(ENERO:DICIEMBRE!X111)</f>
        <v>14</v>
      </c>
      <c r="Y111" s="26">
        <f>SUM(ENERO:DICIEMBRE!Y111)</f>
        <v>22</v>
      </c>
      <c r="Z111" s="26">
        <f>SUM(ENERO:DICIEMBRE!Z111)</f>
        <v>16</v>
      </c>
      <c r="AA111" s="26">
        <f>SUM(ENERO:DICIEMBRE!AA111)</f>
        <v>7</v>
      </c>
      <c r="AB111" s="26">
        <f>SUM(ENERO:DICIEMBRE!AB111)</f>
        <v>40</v>
      </c>
      <c r="AC111" s="26">
        <f>SUM(ENERO:DICIEMBRE!AC111)</f>
        <v>22</v>
      </c>
      <c r="AD111" s="26">
        <f>SUM(ENERO:DICIEMBRE!AD111)</f>
        <v>47</v>
      </c>
      <c r="AE111" s="26">
        <f>SUM(ENERO:DICIEMBRE!AE111)</f>
        <v>30</v>
      </c>
      <c r="AF111" s="26">
        <f>SUM(ENERO:DICIEMBRE!AF111)</f>
        <v>34</v>
      </c>
      <c r="AG111" s="26">
        <f>SUM(ENERO:DICIEMBRE!AG111)</f>
        <v>22</v>
      </c>
      <c r="AH111" s="26">
        <f>SUM(ENERO:DICIEMBRE!AH111)</f>
        <v>46</v>
      </c>
      <c r="AI111" s="26">
        <f>SUM(ENERO:DICIEMBRE!AI111)</f>
        <v>35</v>
      </c>
      <c r="AJ111" s="26">
        <f>SUM(ENERO:DICIEMBRE!AJ111)</f>
        <v>36</v>
      </c>
      <c r="AK111" s="26">
        <f>SUM(ENERO:DICIEMBRE!AK111)</f>
        <v>30</v>
      </c>
      <c r="AL111" s="26">
        <f>SUM(ENERO:DICIEMBRE!AL111)</f>
        <v>58</v>
      </c>
      <c r="AM111" s="26">
        <f>SUM(ENERO:DICIEMBRE!AM111)</f>
        <v>51</v>
      </c>
      <c r="AN111" s="26">
        <f>SUM(ENERO:DICIEMBRE!AN111)</f>
        <v>734</v>
      </c>
      <c r="AO111" s="26">
        <f>SUM(ENERO:DICIEMBRE!AO111)</f>
        <v>0</v>
      </c>
      <c r="AP111" s="146" t="str">
        <f t="shared" ref="AP111:AP113" si="53">CA111</f>
        <v/>
      </c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"/>
      <c r="BB111" s="3"/>
      <c r="BV111" s="3"/>
      <c r="BW111" s="3"/>
      <c r="BX111" s="4"/>
      <c r="BY111" s="4"/>
      <c r="CA111" s="32" t="str">
        <f t="shared" si="51"/>
        <v/>
      </c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33">
        <f t="shared" si="52"/>
        <v>0</v>
      </c>
      <c r="CN111" s="5"/>
    </row>
    <row r="112" spans="1:92" s="2" customFormat="1" x14ac:dyDescent="0.2">
      <c r="A112" s="1039" t="s">
        <v>131</v>
      </c>
      <c r="B112" s="1040"/>
      <c r="C112" s="161">
        <f t="shared" si="48"/>
        <v>848</v>
      </c>
      <c r="D112" s="37">
        <f t="shared" si="49"/>
        <v>417</v>
      </c>
      <c r="E112" s="246">
        <f t="shared" si="49"/>
        <v>431</v>
      </c>
      <c r="F112" s="26">
        <f>SUM(ENERO:DICIEMBRE!F112)</f>
        <v>8</v>
      </c>
      <c r="G112" s="26">
        <f>SUM(ENERO:DICIEMBRE!G112)</f>
        <v>6</v>
      </c>
      <c r="H112" s="26">
        <f>SUM(ENERO:DICIEMBRE!H112)</f>
        <v>3</v>
      </c>
      <c r="I112" s="26">
        <f>SUM(ENERO:DICIEMBRE!I112)</f>
        <v>5</v>
      </c>
      <c r="J112" s="26">
        <f>SUM(ENERO:DICIEMBRE!J112)</f>
        <v>4</v>
      </c>
      <c r="K112" s="26">
        <f>SUM(ENERO:DICIEMBRE!K112)</f>
        <v>6</v>
      </c>
      <c r="L112" s="26">
        <f>SUM(ENERO:DICIEMBRE!L112)</f>
        <v>22</v>
      </c>
      <c r="M112" s="26">
        <f>SUM(ENERO:DICIEMBRE!M112)</f>
        <v>37</v>
      </c>
      <c r="N112" s="26">
        <f>SUM(ENERO:DICIEMBRE!N112)</f>
        <v>11</v>
      </c>
      <c r="O112" s="26">
        <f>SUM(ENERO:DICIEMBRE!O112)</f>
        <v>26</v>
      </c>
      <c r="P112" s="26">
        <f>SUM(ENERO:DICIEMBRE!P112)</f>
        <v>14</v>
      </c>
      <c r="Q112" s="26">
        <f>SUM(ENERO:DICIEMBRE!Q112)</f>
        <v>24</v>
      </c>
      <c r="R112" s="26">
        <f>SUM(ENERO:DICIEMBRE!R112)</f>
        <v>26</v>
      </c>
      <c r="S112" s="26">
        <f>SUM(ENERO:DICIEMBRE!S112)</f>
        <v>16</v>
      </c>
      <c r="T112" s="26">
        <f>SUM(ENERO:DICIEMBRE!T112)</f>
        <v>11</v>
      </c>
      <c r="U112" s="26">
        <f>SUM(ENERO:DICIEMBRE!U112)</f>
        <v>12</v>
      </c>
      <c r="V112" s="26">
        <f>SUM(ENERO:DICIEMBRE!V112)</f>
        <v>18</v>
      </c>
      <c r="W112" s="26">
        <f>SUM(ENERO:DICIEMBRE!W112)</f>
        <v>22</v>
      </c>
      <c r="X112" s="26">
        <f>SUM(ENERO:DICIEMBRE!X112)</f>
        <v>11</v>
      </c>
      <c r="Y112" s="26">
        <f>SUM(ENERO:DICIEMBRE!Y112)</f>
        <v>21</v>
      </c>
      <c r="Z112" s="26">
        <f>SUM(ENERO:DICIEMBRE!Z112)</f>
        <v>21</v>
      </c>
      <c r="AA112" s="26">
        <f>SUM(ENERO:DICIEMBRE!AA112)</f>
        <v>19</v>
      </c>
      <c r="AB112" s="26">
        <f>SUM(ENERO:DICIEMBRE!AB112)</f>
        <v>29</v>
      </c>
      <c r="AC112" s="26">
        <f>SUM(ENERO:DICIEMBRE!AC112)</f>
        <v>21</v>
      </c>
      <c r="AD112" s="26">
        <f>SUM(ENERO:DICIEMBRE!AD112)</f>
        <v>31</v>
      </c>
      <c r="AE112" s="26">
        <f>SUM(ENERO:DICIEMBRE!AE112)</f>
        <v>32</v>
      </c>
      <c r="AF112" s="26">
        <f>SUM(ENERO:DICIEMBRE!AF112)</f>
        <v>51</v>
      </c>
      <c r="AG112" s="26">
        <f>SUM(ENERO:DICIEMBRE!AG112)</f>
        <v>35</v>
      </c>
      <c r="AH112" s="26">
        <f>SUM(ENERO:DICIEMBRE!AH112)</f>
        <v>40</v>
      </c>
      <c r="AI112" s="26">
        <f>SUM(ENERO:DICIEMBRE!AI112)</f>
        <v>45</v>
      </c>
      <c r="AJ112" s="26">
        <f>SUM(ENERO:DICIEMBRE!AJ112)</f>
        <v>46</v>
      </c>
      <c r="AK112" s="26">
        <f>SUM(ENERO:DICIEMBRE!AK112)</f>
        <v>34</v>
      </c>
      <c r="AL112" s="26">
        <f>SUM(ENERO:DICIEMBRE!AL112)</f>
        <v>71</v>
      </c>
      <c r="AM112" s="26">
        <f>SUM(ENERO:DICIEMBRE!AM112)</f>
        <v>70</v>
      </c>
      <c r="AN112" s="26">
        <f>SUM(ENERO:DICIEMBRE!AN112)</f>
        <v>816</v>
      </c>
      <c r="AO112" s="26">
        <f>SUM(ENERO:DICIEMBRE!AO112)</f>
        <v>0</v>
      </c>
      <c r="AP112" s="146" t="str">
        <f t="shared" si="53"/>
        <v/>
      </c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"/>
      <c r="BB112" s="3"/>
      <c r="BV112" s="3"/>
      <c r="BW112" s="3"/>
      <c r="BX112" s="4"/>
      <c r="BY112" s="4"/>
      <c r="CA112" s="32" t="str">
        <f t="shared" si="51"/>
        <v/>
      </c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33">
        <f t="shared" si="52"/>
        <v>0</v>
      </c>
      <c r="CN112" s="5"/>
    </row>
    <row r="113" spans="1:91" s="2" customFormat="1" x14ac:dyDescent="0.2">
      <c r="A113" s="1041" t="s">
        <v>132</v>
      </c>
      <c r="B113" s="1042"/>
      <c r="C113" s="137">
        <f t="shared" si="48"/>
        <v>445</v>
      </c>
      <c r="D113" s="138">
        <f t="shared" si="49"/>
        <v>253</v>
      </c>
      <c r="E113" s="248">
        <f t="shared" si="49"/>
        <v>192</v>
      </c>
      <c r="F113" s="26">
        <f>SUM(ENERO:DICIEMBRE!F113)</f>
        <v>2</v>
      </c>
      <c r="G113" s="26">
        <f>SUM(ENERO:DICIEMBRE!G113)</f>
        <v>2</v>
      </c>
      <c r="H113" s="26">
        <f>SUM(ENERO:DICIEMBRE!H113)</f>
        <v>2</v>
      </c>
      <c r="I113" s="26">
        <f>SUM(ENERO:DICIEMBRE!I113)</f>
        <v>3</v>
      </c>
      <c r="J113" s="26">
        <f>SUM(ENERO:DICIEMBRE!J113)</f>
        <v>15</v>
      </c>
      <c r="K113" s="26">
        <f>SUM(ENERO:DICIEMBRE!K113)</f>
        <v>2</v>
      </c>
      <c r="L113" s="26">
        <f>SUM(ENERO:DICIEMBRE!L113)</f>
        <v>33</v>
      </c>
      <c r="M113" s="26">
        <f>SUM(ENERO:DICIEMBRE!M113)</f>
        <v>13</v>
      </c>
      <c r="N113" s="26">
        <f>SUM(ENERO:DICIEMBRE!N113)</f>
        <v>13</v>
      </c>
      <c r="O113" s="26">
        <f>SUM(ENERO:DICIEMBRE!O113)</f>
        <v>14</v>
      </c>
      <c r="P113" s="26">
        <f>SUM(ENERO:DICIEMBRE!P113)</f>
        <v>9</v>
      </c>
      <c r="Q113" s="26">
        <f>SUM(ENERO:DICIEMBRE!Q113)</f>
        <v>20</v>
      </c>
      <c r="R113" s="26">
        <f>SUM(ENERO:DICIEMBRE!R113)</f>
        <v>6</v>
      </c>
      <c r="S113" s="26">
        <f>SUM(ENERO:DICIEMBRE!S113)</f>
        <v>16</v>
      </c>
      <c r="T113" s="26">
        <f>SUM(ENERO:DICIEMBRE!T113)</f>
        <v>20</v>
      </c>
      <c r="U113" s="26">
        <f>SUM(ENERO:DICIEMBRE!U113)</f>
        <v>16</v>
      </c>
      <c r="V113" s="26">
        <f>SUM(ENERO:DICIEMBRE!V113)</f>
        <v>13</v>
      </c>
      <c r="W113" s="26">
        <f>SUM(ENERO:DICIEMBRE!W113)</f>
        <v>13</v>
      </c>
      <c r="X113" s="26">
        <f>SUM(ENERO:DICIEMBRE!X113)</f>
        <v>16</v>
      </c>
      <c r="Y113" s="26">
        <f>SUM(ENERO:DICIEMBRE!Y113)</f>
        <v>12</v>
      </c>
      <c r="Z113" s="26">
        <f>SUM(ENERO:DICIEMBRE!Z113)</f>
        <v>18</v>
      </c>
      <c r="AA113" s="26">
        <f>SUM(ENERO:DICIEMBRE!AA113)</f>
        <v>17</v>
      </c>
      <c r="AB113" s="26">
        <f>SUM(ENERO:DICIEMBRE!AB113)</f>
        <v>17</v>
      </c>
      <c r="AC113" s="26">
        <f>SUM(ENERO:DICIEMBRE!AC113)</f>
        <v>11</v>
      </c>
      <c r="AD113" s="26">
        <f>SUM(ENERO:DICIEMBRE!AD113)</f>
        <v>27</v>
      </c>
      <c r="AE113" s="26">
        <f>SUM(ENERO:DICIEMBRE!AE113)</f>
        <v>12</v>
      </c>
      <c r="AF113" s="26">
        <f>SUM(ENERO:DICIEMBRE!AF113)</f>
        <v>20</v>
      </c>
      <c r="AG113" s="26">
        <f>SUM(ENERO:DICIEMBRE!AG113)</f>
        <v>9</v>
      </c>
      <c r="AH113" s="26">
        <f>SUM(ENERO:DICIEMBRE!AH113)</f>
        <v>17</v>
      </c>
      <c r="AI113" s="26">
        <f>SUM(ENERO:DICIEMBRE!AI113)</f>
        <v>11</v>
      </c>
      <c r="AJ113" s="26">
        <f>SUM(ENERO:DICIEMBRE!AJ113)</f>
        <v>14</v>
      </c>
      <c r="AK113" s="26">
        <f>SUM(ENERO:DICIEMBRE!AK113)</f>
        <v>13</v>
      </c>
      <c r="AL113" s="26">
        <f>SUM(ENERO:DICIEMBRE!AL113)</f>
        <v>11</v>
      </c>
      <c r="AM113" s="26">
        <f>SUM(ENERO:DICIEMBRE!AM113)</f>
        <v>8</v>
      </c>
      <c r="AN113" s="26">
        <f>SUM(ENERO:DICIEMBRE!AN113)</f>
        <v>421</v>
      </c>
      <c r="AO113" s="26">
        <f>SUM(ENERO:DICIEMBRE!AO113)</f>
        <v>0</v>
      </c>
      <c r="AP113" s="146" t="str">
        <f t="shared" si="53"/>
        <v/>
      </c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"/>
      <c r="BB113" s="3"/>
      <c r="BV113" s="3"/>
      <c r="BW113" s="3"/>
      <c r="BX113" s="4"/>
      <c r="BY113" s="4"/>
      <c r="CA113" s="32" t="str">
        <f>IF(AND($C113&gt;0,AN113="")," * No olvide digitar la variable "&amp;AN$103&amp;""&amp;". Digite CERO si no tiene",IF(AN113&gt;$C113," * La variable "&amp;AN$103&amp;""&amp;" No puede ser mayor al Total.",""))</f>
        <v/>
      </c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33">
        <f t="shared" si="52"/>
        <v>0</v>
      </c>
    </row>
    <row r="114" spans="1:91" s="5" customFormat="1" ht="12" hidden="1" x14ac:dyDescent="0.2">
      <c r="A114" s="11" t="s">
        <v>133</v>
      </c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V114" s="12"/>
      <c r="BW114" s="12"/>
      <c r="BX114" s="12"/>
      <c r="BY114" s="12"/>
      <c r="CM114" s="80"/>
    </row>
    <row r="115" spans="1:91" s="2" customFormat="1" hidden="1" x14ac:dyDescent="0.2">
      <c r="A115" s="991" t="s">
        <v>134</v>
      </c>
      <c r="B115" s="992"/>
      <c r="C115" s="993"/>
      <c r="D115" s="184" t="s">
        <v>83</v>
      </c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V115" s="3"/>
      <c r="BW115" s="3"/>
      <c r="BX115" s="4"/>
      <c r="BY115" s="4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</row>
    <row r="116" spans="1:91" s="2" customFormat="1" ht="21" hidden="1" x14ac:dyDescent="0.2">
      <c r="A116" s="1046" t="s">
        <v>135</v>
      </c>
      <c r="B116" s="1047"/>
      <c r="C116" s="257" t="s">
        <v>136</v>
      </c>
      <c r="D116" s="258"/>
      <c r="E116" s="190"/>
      <c r="BV116" s="3"/>
      <c r="BW116" s="3"/>
      <c r="BX116" s="4"/>
      <c r="BY116" s="4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</row>
    <row r="117" spans="1:91" s="2" customFormat="1" hidden="1" x14ac:dyDescent="0.2">
      <c r="A117" s="1048"/>
      <c r="B117" s="1049"/>
      <c r="C117" s="259" t="s">
        <v>137</v>
      </c>
      <c r="D117" s="260"/>
      <c r="E117" s="190"/>
      <c r="BV117" s="3"/>
      <c r="BW117" s="3"/>
      <c r="BX117" s="4"/>
      <c r="BY117" s="4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</row>
    <row r="118" spans="1:91" s="2" customFormat="1" ht="21" hidden="1" x14ac:dyDescent="0.2">
      <c r="A118" s="1050"/>
      <c r="B118" s="1051"/>
      <c r="C118" s="261" t="s">
        <v>138</v>
      </c>
      <c r="D118" s="262"/>
      <c r="E118" s="190"/>
      <c r="BV118" s="3"/>
      <c r="BW118" s="3"/>
      <c r="BX118" s="4"/>
      <c r="BY118" s="4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</row>
    <row r="119" spans="1:91" s="5" customFormat="1" ht="30" customHeight="1" x14ac:dyDescent="0.15">
      <c r="A119" s="1052" t="s">
        <v>139</v>
      </c>
      <c r="B119" s="1052"/>
      <c r="C119" s="1052"/>
      <c r="D119" s="1052"/>
      <c r="E119" s="1052"/>
      <c r="F119" s="1052"/>
      <c r="G119" s="1052"/>
      <c r="H119" s="1052"/>
      <c r="I119" s="1052"/>
      <c r="J119" s="1052"/>
      <c r="K119" s="1053"/>
      <c r="L119" s="263"/>
      <c r="M119" s="264"/>
      <c r="N119" s="264"/>
      <c r="O119" s="265"/>
      <c r="P119" s="124"/>
      <c r="Q119" s="264"/>
      <c r="R119" s="265"/>
      <c r="S119" s="124"/>
      <c r="T119" s="264"/>
      <c r="U119" s="124"/>
      <c r="V119" s="124"/>
      <c r="W119" s="265"/>
      <c r="X119" s="265"/>
      <c r="Y119" s="265"/>
      <c r="Z119" s="266"/>
      <c r="AA119" s="124"/>
      <c r="AB119" s="265"/>
      <c r="AC119" s="265"/>
      <c r="AD119" s="265"/>
      <c r="AE119" s="265"/>
      <c r="AF119" s="266"/>
      <c r="AG119" s="124"/>
      <c r="AH119" s="265"/>
      <c r="AI119" s="265"/>
      <c r="AJ119" s="265"/>
      <c r="AK119" s="124"/>
      <c r="AL119" s="264"/>
      <c r="AM119" s="265"/>
      <c r="AN119" s="264"/>
      <c r="AO119" s="267"/>
      <c r="AP119" s="124"/>
      <c r="BV119" s="12"/>
      <c r="BW119" s="12"/>
      <c r="BX119" s="12"/>
      <c r="BY119" s="12"/>
    </row>
    <row r="120" spans="1:91" s="2" customFormat="1" x14ac:dyDescent="0.2">
      <c r="A120" s="1012" t="s">
        <v>122</v>
      </c>
      <c r="B120" s="1021"/>
      <c r="C120" s="982" t="s">
        <v>5</v>
      </c>
      <c r="D120" s="983"/>
      <c r="E120" s="984"/>
      <c r="F120" s="991" t="s">
        <v>6</v>
      </c>
      <c r="G120" s="992"/>
      <c r="H120" s="992"/>
      <c r="I120" s="992"/>
      <c r="J120" s="992"/>
      <c r="K120" s="992"/>
      <c r="L120" s="992"/>
      <c r="M120" s="992"/>
      <c r="N120" s="992"/>
      <c r="O120" s="992"/>
      <c r="P120" s="992"/>
      <c r="Q120" s="992"/>
      <c r="R120" s="992"/>
      <c r="S120" s="992"/>
      <c r="T120" s="992"/>
      <c r="U120" s="992"/>
      <c r="V120" s="992"/>
      <c r="W120" s="992"/>
      <c r="X120" s="992"/>
      <c r="Y120" s="992"/>
      <c r="Z120" s="992"/>
      <c r="AA120" s="992"/>
      <c r="AB120" s="992"/>
      <c r="AC120" s="992"/>
      <c r="AD120" s="992"/>
      <c r="AE120" s="992"/>
      <c r="AF120" s="992"/>
      <c r="AG120" s="992"/>
      <c r="AH120" s="992"/>
      <c r="AI120" s="992"/>
      <c r="AJ120" s="992"/>
      <c r="AK120" s="992"/>
      <c r="AL120" s="992"/>
      <c r="AM120" s="1007"/>
      <c r="AN120" s="993" t="s">
        <v>7</v>
      </c>
      <c r="AO120" s="268"/>
      <c r="BV120" s="3"/>
      <c r="BW120" s="3"/>
      <c r="BX120" s="4"/>
      <c r="BY120" s="4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</row>
    <row r="121" spans="1:91" s="2" customFormat="1" ht="13.5" customHeight="1" x14ac:dyDescent="0.2">
      <c r="A121" s="1013"/>
      <c r="B121" s="1054"/>
      <c r="C121" s="985"/>
      <c r="D121" s="986"/>
      <c r="E121" s="987"/>
      <c r="F121" s="991" t="s">
        <v>11</v>
      </c>
      <c r="G121" s="993"/>
      <c r="H121" s="991" t="s">
        <v>12</v>
      </c>
      <c r="I121" s="993"/>
      <c r="J121" s="991" t="s">
        <v>13</v>
      </c>
      <c r="K121" s="993"/>
      <c r="L121" s="991" t="s">
        <v>14</v>
      </c>
      <c r="M121" s="993"/>
      <c r="N121" s="991" t="s">
        <v>15</v>
      </c>
      <c r="O121" s="993"/>
      <c r="P121" s="1004" t="s">
        <v>16</v>
      </c>
      <c r="Q121" s="1005"/>
      <c r="R121" s="1004" t="s">
        <v>17</v>
      </c>
      <c r="S121" s="1005"/>
      <c r="T121" s="1004" t="s">
        <v>18</v>
      </c>
      <c r="U121" s="1005"/>
      <c r="V121" s="1004" t="s">
        <v>19</v>
      </c>
      <c r="W121" s="1005"/>
      <c r="X121" s="1004" t="s">
        <v>20</v>
      </c>
      <c r="Y121" s="1005"/>
      <c r="Z121" s="1004" t="s">
        <v>21</v>
      </c>
      <c r="AA121" s="1005"/>
      <c r="AB121" s="1004" t="s">
        <v>22</v>
      </c>
      <c r="AC121" s="1005"/>
      <c r="AD121" s="1004" t="s">
        <v>23</v>
      </c>
      <c r="AE121" s="1005"/>
      <c r="AF121" s="1004" t="s">
        <v>24</v>
      </c>
      <c r="AG121" s="1005"/>
      <c r="AH121" s="1004" t="s">
        <v>25</v>
      </c>
      <c r="AI121" s="1005"/>
      <c r="AJ121" s="1004" t="s">
        <v>26</v>
      </c>
      <c r="AK121" s="1005"/>
      <c r="AL121" s="1004" t="s">
        <v>27</v>
      </c>
      <c r="AM121" s="1006"/>
      <c r="AN121" s="99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V121" s="3"/>
      <c r="BW121" s="3"/>
      <c r="BX121" s="4"/>
      <c r="BY121" s="4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</row>
    <row r="122" spans="1:91" s="2" customFormat="1" x14ac:dyDescent="0.2">
      <c r="A122" s="1014"/>
      <c r="B122" s="1023"/>
      <c r="C122" s="62" t="s">
        <v>32</v>
      </c>
      <c r="D122" s="63" t="s">
        <v>45</v>
      </c>
      <c r="E122" s="64" t="s">
        <v>34</v>
      </c>
      <c r="F122" s="65" t="s">
        <v>45</v>
      </c>
      <c r="G122" s="64" t="s">
        <v>34</v>
      </c>
      <c r="H122" s="65" t="s">
        <v>45</v>
      </c>
      <c r="I122" s="64" t="s">
        <v>34</v>
      </c>
      <c r="J122" s="65" t="s">
        <v>45</v>
      </c>
      <c r="K122" s="64" t="s">
        <v>34</v>
      </c>
      <c r="L122" s="65" t="s">
        <v>45</v>
      </c>
      <c r="M122" s="64" t="s">
        <v>34</v>
      </c>
      <c r="N122" s="65" t="s">
        <v>45</v>
      </c>
      <c r="O122" s="64" t="s">
        <v>34</v>
      </c>
      <c r="P122" s="65" t="s">
        <v>45</v>
      </c>
      <c r="Q122" s="64" t="s">
        <v>34</v>
      </c>
      <c r="R122" s="65" t="s">
        <v>45</v>
      </c>
      <c r="S122" s="64" t="s">
        <v>34</v>
      </c>
      <c r="T122" s="65" t="s">
        <v>45</v>
      </c>
      <c r="U122" s="64" t="s">
        <v>34</v>
      </c>
      <c r="V122" s="65" t="s">
        <v>45</v>
      </c>
      <c r="W122" s="64" t="s">
        <v>34</v>
      </c>
      <c r="X122" s="65" t="s">
        <v>45</v>
      </c>
      <c r="Y122" s="64" t="s">
        <v>34</v>
      </c>
      <c r="Z122" s="65" t="s">
        <v>45</v>
      </c>
      <c r="AA122" s="64" t="s">
        <v>34</v>
      </c>
      <c r="AB122" s="65" t="s">
        <v>45</v>
      </c>
      <c r="AC122" s="64" t="s">
        <v>34</v>
      </c>
      <c r="AD122" s="65" t="s">
        <v>45</v>
      </c>
      <c r="AE122" s="153" t="s">
        <v>34</v>
      </c>
      <c r="AF122" s="65" t="s">
        <v>45</v>
      </c>
      <c r="AG122" s="64" t="s">
        <v>34</v>
      </c>
      <c r="AH122" s="65" t="s">
        <v>45</v>
      </c>
      <c r="AI122" s="153" t="s">
        <v>34</v>
      </c>
      <c r="AJ122" s="65" t="s">
        <v>45</v>
      </c>
      <c r="AK122" s="64" t="s">
        <v>34</v>
      </c>
      <c r="AL122" s="65" t="s">
        <v>45</v>
      </c>
      <c r="AM122" s="66" t="s">
        <v>34</v>
      </c>
      <c r="AN122" s="993"/>
      <c r="AO122" s="269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V122" s="3"/>
      <c r="BW122" s="3"/>
      <c r="BX122" s="4"/>
      <c r="BY122" s="4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</row>
    <row r="123" spans="1:91" s="2" customFormat="1" x14ac:dyDescent="0.2">
      <c r="A123" s="1055" t="s">
        <v>140</v>
      </c>
      <c r="B123" s="1056"/>
      <c r="C123" s="114">
        <f>SUM(D123+E123)</f>
        <v>0</v>
      </c>
      <c r="D123" s="115">
        <f t="shared" ref="D123:E125" si="54">SUM(F123+H123+J123+L123+N123+P123+R123+T123+V123+X123+Z123+AB123+AD123+AF123+AH123+AJ123+AL123)</f>
        <v>0</v>
      </c>
      <c r="E123" s="70">
        <f t="shared" si="54"/>
        <v>0</v>
      </c>
      <c r="F123" s="26">
        <f>SUM(ENERO:DICIEMBRE!F123)</f>
        <v>0</v>
      </c>
      <c r="G123" s="26">
        <f>SUM(ENERO:DICIEMBRE!G123)</f>
        <v>0</v>
      </c>
      <c r="H123" s="26">
        <f>SUM(ENERO:DICIEMBRE!H123)</f>
        <v>0</v>
      </c>
      <c r="I123" s="26">
        <f>SUM(ENERO:DICIEMBRE!I123)</f>
        <v>0</v>
      </c>
      <c r="J123" s="26">
        <f>SUM(ENERO:DICIEMBRE!J123)</f>
        <v>0</v>
      </c>
      <c r="K123" s="26">
        <f>SUM(ENERO:DICIEMBRE!K123)</f>
        <v>0</v>
      </c>
      <c r="L123" s="26">
        <f>SUM(ENERO:DICIEMBRE!L123)</f>
        <v>0</v>
      </c>
      <c r="M123" s="26">
        <f>SUM(ENERO:DICIEMBRE!M123)</f>
        <v>0</v>
      </c>
      <c r="N123" s="26">
        <f>SUM(ENERO:DICIEMBRE!N123)</f>
        <v>0</v>
      </c>
      <c r="O123" s="26">
        <f>SUM(ENERO:DICIEMBRE!O123)</f>
        <v>0</v>
      </c>
      <c r="P123" s="26">
        <f>SUM(ENERO:DICIEMBRE!P123)</f>
        <v>0</v>
      </c>
      <c r="Q123" s="26">
        <f>SUM(ENERO:DICIEMBRE!Q123)</f>
        <v>0</v>
      </c>
      <c r="R123" s="26">
        <f>SUM(ENERO:DICIEMBRE!R123)</f>
        <v>0</v>
      </c>
      <c r="S123" s="26">
        <f>SUM(ENERO:DICIEMBRE!S123)</f>
        <v>0</v>
      </c>
      <c r="T123" s="26">
        <f>SUM(ENERO:DICIEMBRE!T123)</f>
        <v>0</v>
      </c>
      <c r="U123" s="26">
        <f>SUM(ENERO:DICIEMBRE!U123)</f>
        <v>0</v>
      </c>
      <c r="V123" s="26">
        <f>SUM(ENERO:DICIEMBRE!V123)</f>
        <v>0</v>
      </c>
      <c r="W123" s="26">
        <f>SUM(ENERO:DICIEMBRE!W123)</f>
        <v>0</v>
      </c>
      <c r="X123" s="26">
        <f>SUM(ENERO:DICIEMBRE!X123)</f>
        <v>0</v>
      </c>
      <c r="Y123" s="26">
        <f>SUM(ENERO:DICIEMBRE!Y123)</f>
        <v>0</v>
      </c>
      <c r="Z123" s="26">
        <f>SUM(ENERO:DICIEMBRE!Z123)</f>
        <v>0</v>
      </c>
      <c r="AA123" s="26">
        <f>SUM(ENERO:DICIEMBRE!AA123)</f>
        <v>0</v>
      </c>
      <c r="AB123" s="26">
        <f>SUM(ENERO:DICIEMBRE!AB123)</f>
        <v>0</v>
      </c>
      <c r="AC123" s="26">
        <f>SUM(ENERO:DICIEMBRE!AC123)</f>
        <v>0</v>
      </c>
      <c r="AD123" s="26">
        <f>SUM(ENERO:DICIEMBRE!AD123)</f>
        <v>0</v>
      </c>
      <c r="AE123" s="26">
        <f>SUM(ENERO:DICIEMBRE!AE123)</f>
        <v>0</v>
      </c>
      <c r="AF123" s="26">
        <f>SUM(ENERO:DICIEMBRE!AF123)</f>
        <v>0</v>
      </c>
      <c r="AG123" s="26">
        <f>SUM(ENERO:DICIEMBRE!AG123)</f>
        <v>0</v>
      </c>
      <c r="AH123" s="26">
        <f>SUM(ENERO:DICIEMBRE!AH123)</f>
        <v>0</v>
      </c>
      <c r="AI123" s="26">
        <f>SUM(ENERO:DICIEMBRE!AI123)</f>
        <v>0</v>
      </c>
      <c r="AJ123" s="26">
        <f>SUM(ENERO:DICIEMBRE!AJ123)</f>
        <v>0</v>
      </c>
      <c r="AK123" s="26">
        <f>SUM(ENERO:DICIEMBRE!AK123)</f>
        <v>0</v>
      </c>
      <c r="AL123" s="26">
        <f>SUM(ENERO:DICIEMBRE!AL123)</f>
        <v>0</v>
      </c>
      <c r="AM123" s="26">
        <f>SUM(ENERO:DICIEMBRE!AM123)</f>
        <v>0</v>
      </c>
      <c r="AN123" s="26">
        <f>SUM(ENERO:DICIEMBRE!AN123)</f>
        <v>0</v>
      </c>
      <c r="AO123" s="146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"/>
      <c r="BV123" s="3"/>
      <c r="BW123" s="3"/>
      <c r="BX123" s="4"/>
      <c r="BY123" s="4"/>
      <c r="CA123" s="32" t="str">
        <f>IF(AND($C123&gt;0,AN123="")," * No olvide digitar la variable "&amp;AN$120&amp;""&amp;". Digite CERO si no tiene",IF(AN123&gt;$C123," * La variable "&amp;AN$120&amp;""&amp;" No puede ser mayor al Total.",""))</f>
        <v/>
      </c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33">
        <f>IF(AND($C123&gt;0,AN123=""),1,IF(AN123&gt;$C123,1,0))</f>
        <v>0</v>
      </c>
    </row>
    <row r="124" spans="1:91" s="2" customFormat="1" x14ac:dyDescent="0.2">
      <c r="A124" s="1057" t="s">
        <v>141</v>
      </c>
      <c r="B124" s="1058"/>
      <c r="C124" s="68">
        <f>SUM(D124+E124)</f>
        <v>97</v>
      </c>
      <c r="D124" s="69">
        <f t="shared" si="54"/>
        <v>52</v>
      </c>
      <c r="E124" s="84">
        <f t="shared" si="54"/>
        <v>45</v>
      </c>
      <c r="F124" s="26">
        <f>SUM(ENERO:DICIEMBRE!F124)</f>
        <v>0</v>
      </c>
      <c r="G124" s="26">
        <f>SUM(ENERO:DICIEMBRE!G124)</f>
        <v>0</v>
      </c>
      <c r="H124" s="26">
        <f>SUM(ENERO:DICIEMBRE!H124)</f>
        <v>0</v>
      </c>
      <c r="I124" s="26">
        <f>SUM(ENERO:DICIEMBRE!I124)</f>
        <v>0</v>
      </c>
      <c r="J124" s="26">
        <f>SUM(ENERO:DICIEMBRE!J124)</f>
        <v>0</v>
      </c>
      <c r="K124" s="26">
        <f>SUM(ENERO:DICIEMBRE!K124)</f>
        <v>0</v>
      </c>
      <c r="L124" s="26">
        <f>SUM(ENERO:DICIEMBRE!L124)</f>
        <v>0</v>
      </c>
      <c r="M124" s="26">
        <f>SUM(ENERO:DICIEMBRE!M124)</f>
        <v>1</v>
      </c>
      <c r="N124" s="26">
        <f>SUM(ENERO:DICIEMBRE!N124)</f>
        <v>2</v>
      </c>
      <c r="O124" s="26">
        <f>SUM(ENERO:DICIEMBRE!O124)</f>
        <v>0</v>
      </c>
      <c r="P124" s="26">
        <f>SUM(ENERO:DICIEMBRE!P124)</f>
        <v>0</v>
      </c>
      <c r="Q124" s="26">
        <f>SUM(ENERO:DICIEMBRE!Q124)</f>
        <v>0</v>
      </c>
      <c r="R124" s="26">
        <f>SUM(ENERO:DICIEMBRE!R124)</f>
        <v>1</v>
      </c>
      <c r="S124" s="26">
        <f>SUM(ENERO:DICIEMBRE!S124)</f>
        <v>0</v>
      </c>
      <c r="T124" s="26">
        <f>SUM(ENERO:DICIEMBRE!T124)</f>
        <v>0</v>
      </c>
      <c r="U124" s="26">
        <f>SUM(ENERO:DICIEMBRE!U124)</f>
        <v>0</v>
      </c>
      <c r="V124" s="26">
        <f>SUM(ENERO:DICIEMBRE!V124)</f>
        <v>4</v>
      </c>
      <c r="W124" s="26">
        <f>SUM(ENERO:DICIEMBRE!W124)</f>
        <v>2</v>
      </c>
      <c r="X124" s="26">
        <f>SUM(ENERO:DICIEMBRE!X124)</f>
        <v>0</v>
      </c>
      <c r="Y124" s="26">
        <f>SUM(ENERO:DICIEMBRE!Y124)</f>
        <v>1</v>
      </c>
      <c r="Z124" s="26">
        <f>SUM(ENERO:DICIEMBRE!Z124)</f>
        <v>1</v>
      </c>
      <c r="AA124" s="26">
        <f>SUM(ENERO:DICIEMBRE!AA124)</f>
        <v>1</v>
      </c>
      <c r="AB124" s="26">
        <f>SUM(ENERO:DICIEMBRE!AB124)</f>
        <v>2</v>
      </c>
      <c r="AC124" s="26">
        <f>SUM(ENERO:DICIEMBRE!AC124)</f>
        <v>3</v>
      </c>
      <c r="AD124" s="26">
        <f>SUM(ENERO:DICIEMBRE!AD124)</f>
        <v>6</v>
      </c>
      <c r="AE124" s="26">
        <f>SUM(ENERO:DICIEMBRE!AE124)</f>
        <v>3</v>
      </c>
      <c r="AF124" s="26">
        <f>SUM(ENERO:DICIEMBRE!AF124)</f>
        <v>4</v>
      </c>
      <c r="AG124" s="26">
        <f>SUM(ENERO:DICIEMBRE!AG124)</f>
        <v>2</v>
      </c>
      <c r="AH124" s="26">
        <f>SUM(ENERO:DICIEMBRE!AH124)</f>
        <v>7</v>
      </c>
      <c r="AI124" s="26">
        <f>SUM(ENERO:DICIEMBRE!AI124)</f>
        <v>5</v>
      </c>
      <c r="AJ124" s="26">
        <f>SUM(ENERO:DICIEMBRE!AJ124)</f>
        <v>9</v>
      </c>
      <c r="AK124" s="26">
        <f>SUM(ENERO:DICIEMBRE!AK124)</f>
        <v>5</v>
      </c>
      <c r="AL124" s="26">
        <f>SUM(ENERO:DICIEMBRE!AL124)</f>
        <v>16</v>
      </c>
      <c r="AM124" s="26">
        <f>SUM(ENERO:DICIEMBRE!AM124)</f>
        <v>22</v>
      </c>
      <c r="AN124" s="26">
        <f>SUM(ENERO:DICIEMBRE!AN124)</f>
        <v>97</v>
      </c>
      <c r="AO124" s="146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"/>
      <c r="BV124" s="3"/>
      <c r="BW124" s="3"/>
      <c r="BX124" s="4"/>
      <c r="BY124" s="4"/>
      <c r="CA124" s="32" t="str">
        <f t="shared" ref="CA124:CA125" si="55">IF(AND($C124&gt;0,AN124="")," * No olvide digitar la variable "&amp;AN$120&amp;""&amp;". Digite CERO si no tiene",IF(AN124&gt;$C124," * La variable "&amp;AN$120&amp;""&amp;" No puede ser mayor al Total.",""))</f>
        <v/>
      </c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33">
        <f t="shared" ref="CM124:CM125" si="56">IF(AND($C124&gt;0,AN124=""),1,IF(AN124&gt;$C124,1,0))</f>
        <v>0</v>
      </c>
    </row>
    <row r="125" spans="1:91" s="2" customFormat="1" x14ac:dyDescent="0.2">
      <c r="A125" s="1059" t="s">
        <v>142</v>
      </c>
      <c r="B125" s="1060"/>
      <c r="C125" s="137">
        <f>SUM(D125+E125)</f>
        <v>97</v>
      </c>
      <c r="D125" s="138">
        <f t="shared" si="54"/>
        <v>52</v>
      </c>
      <c r="E125" s="139">
        <f t="shared" si="54"/>
        <v>45</v>
      </c>
      <c r="F125" s="26">
        <f>SUM(ENERO:DICIEMBRE!F125)</f>
        <v>0</v>
      </c>
      <c r="G125" s="26">
        <f>SUM(ENERO:DICIEMBRE!G125)</f>
        <v>0</v>
      </c>
      <c r="H125" s="26">
        <f>SUM(ENERO:DICIEMBRE!H125)</f>
        <v>0</v>
      </c>
      <c r="I125" s="26">
        <f>SUM(ENERO:DICIEMBRE!I125)</f>
        <v>0</v>
      </c>
      <c r="J125" s="26">
        <f>SUM(ENERO:DICIEMBRE!J125)</f>
        <v>0</v>
      </c>
      <c r="K125" s="26">
        <f>SUM(ENERO:DICIEMBRE!K125)</f>
        <v>0</v>
      </c>
      <c r="L125" s="26">
        <f>SUM(ENERO:DICIEMBRE!L125)</f>
        <v>0</v>
      </c>
      <c r="M125" s="26">
        <f>SUM(ENERO:DICIEMBRE!M125)</f>
        <v>1</v>
      </c>
      <c r="N125" s="26">
        <f>SUM(ENERO:DICIEMBRE!N125)</f>
        <v>0</v>
      </c>
      <c r="O125" s="26">
        <f>SUM(ENERO:DICIEMBRE!O125)</f>
        <v>0</v>
      </c>
      <c r="P125" s="26">
        <f>SUM(ENERO:DICIEMBRE!P125)</f>
        <v>1</v>
      </c>
      <c r="Q125" s="26">
        <f>SUM(ENERO:DICIEMBRE!Q125)</f>
        <v>0</v>
      </c>
      <c r="R125" s="26">
        <f>SUM(ENERO:DICIEMBRE!R125)</f>
        <v>0</v>
      </c>
      <c r="S125" s="26">
        <f>SUM(ENERO:DICIEMBRE!S125)</f>
        <v>0</v>
      </c>
      <c r="T125" s="26">
        <f>SUM(ENERO:DICIEMBRE!T125)</f>
        <v>0</v>
      </c>
      <c r="U125" s="26">
        <f>SUM(ENERO:DICIEMBRE!U125)</f>
        <v>0</v>
      </c>
      <c r="V125" s="26">
        <f>SUM(ENERO:DICIEMBRE!V125)</f>
        <v>3</v>
      </c>
      <c r="W125" s="26">
        <f>SUM(ENERO:DICIEMBRE!W125)</f>
        <v>0</v>
      </c>
      <c r="X125" s="26">
        <f>SUM(ENERO:DICIEMBRE!X125)</f>
        <v>1</v>
      </c>
      <c r="Y125" s="26">
        <f>SUM(ENERO:DICIEMBRE!Y125)</f>
        <v>0</v>
      </c>
      <c r="Z125" s="26">
        <f>SUM(ENERO:DICIEMBRE!Z125)</f>
        <v>2</v>
      </c>
      <c r="AA125" s="26">
        <f>SUM(ENERO:DICIEMBRE!AA125)</f>
        <v>0</v>
      </c>
      <c r="AB125" s="26">
        <f>SUM(ENERO:DICIEMBRE!AB125)</f>
        <v>2</v>
      </c>
      <c r="AC125" s="26">
        <f>SUM(ENERO:DICIEMBRE!AC125)</f>
        <v>1</v>
      </c>
      <c r="AD125" s="26">
        <f>SUM(ENERO:DICIEMBRE!AD125)</f>
        <v>6</v>
      </c>
      <c r="AE125" s="26">
        <f>SUM(ENERO:DICIEMBRE!AE125)</f>
        <v>2</v>
      </c>
      <c r="AF125" s="26">
        <f>SUM(ENERO:DICIEMBRE!AF125)</f>
        <v>8</v>
      </c>
      <c r="AG125" s="26">
        <f>SUM(ENERO:DICIEMBRE!AG125)</f>
        <v>5</v>
      </c>
      <c r="AH125" s="26">
        <f>SUM(ENERO:DICIEMBRE!AH125)</f>
        <v>5</v>
      </c>
      <c r="AI125" s="26">
        <f>SUM(ENERO:DICIEMBRE!AI125)</f>
        <v>6</v>
      </c>
      <c r="AJ125" s="26">
        <f>SUM(ENERO:DICIEMBRE!AJ125)</f>
        <v>6</v>
      </c>
      <c r="AK125" s="26">
        <f>SUM(ENERO:DICIEMBRE!AK125)</f>
        <v>9</v>
      </c>
      <c r="AL125" s="26">
        <f>SUM(ENERO:DICIEMBRE!AL125)</f>
        <v>18</v>
      </c>
      <c r="AM125" s="26">
        <f>SUM(ENERO:DICIEMBRE!AM125)</f>
        <v>21</v>
      </c>
      <c r="AN125" s="26">
        <f>SUM(ENERO:DICIEMBRE!AN125)</f>
        <v>95</v>
      </c>
      <c r="AO125" s="146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"/>
      <c r="BV125" s="3"/>
      <c r="BW125" s="3"/>
      <c r="BX125" s="4"/>
      <c r="BY125" s="4"/>
      <c r="CA125" s="32" t="str">
        <f t="shared" si="55"/>
        <v/>
      </c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33">
        <f t="shared" si="56"/>
        <v>0</v>
      </c>
    </row>
    <row r="126" spans="1:91" s="5" customFormat="1" ht="25.5" customHeight="1" x14ac:dyDescent="0.15">
      <c r="A126" s="11" t="s">
        <v>143</v>
      </c>
      <c r="X126" s="12"/>
      <c r="Y126" s="12"/>
      <c r="BV126" s="12"/>
      <c r="BW126" s="12"/>
      <c r="BX126" s="129"/>
      <c r="BY126" s="129"/>
    </row>
    <row r="127" spans="1:91" s="2" customFormat="1" x14ac:dyDescent="0.2">
      <c r="A127" s="1012" t="s">
        <v>144</v>
      </c>
      <c r="B127" s="1021"/>
      <c r="C127" s="1012" t="s">
        <v>83</v>
      </c>
      <c r="D127" s="1020"/>
      <c r="E127" s="1021"/>
      <c r="F127" s="991" t="s">
        <v>145</v>
      </c>
      <c r="G127" s="993"/>
      <c r="H127" s="1061" t="s">
        <v>146</v>
      </c>
      <c r="I127" s="993"/>
      <c r="J127" s="991" t="s">
        <v>147</v>
      </c>
      <c r="K127" s="993"/>
      <c r="L127" s="991" t="s">
        <v>15</v>
      </c>
      <c r="M127" s="993"/>
      <c r="N127" s="991" t="s">
        <v>148</v>
      </c>
      <c r="O127" s="993"/>
      <c r="P127" s="991" t="s">
        <v>149</v>
      </c>
      <c r="Q127" s="993"/>
      <c r="R127" s="1004" t="s">
        <v>150</v>
      </c>
      <c r="S127" s="1005"/>
      <c r="T127" s="1004" t="s">
        <v>151</v>
      </c>
      <c r="U127" s="1005"/>
      <c r="V127" s="1004" t="s">
        <v>152</v>
      </c>
      <c r="W127" s="1024"/>
      <c r="X127" s="1004" t="s">
        <v>153</v>
      </c>
      <c r="Y127" s="1005"/>
      <c r="Z127" s="1067" t="s">
        <v>154</v>
      </c>
      <c r="AA127" s="1024"/>
      <c r="AB127" s="1024"/>
      <c r="AC127" s="1024"/>
      <c r="AD127" s="1005"/>
      <c r="AE127" s="989" t="s">
        <v>155</v>
      </c>
      <c r="AF127" s="1068" t="s">
        <v>43</v>
      </c>
      <c r="AG127" s="984" t="s">
        <v>44</v>
      </c>
      <c r="AH127" s="1070" t="s">
        <v>156</v>
      </c>
      <c r="AI127" s="1071" t="s">
        <v>157</v>
      </c>
      <c r="AJ127" s="999" t="s">
        <v>158</v>
      </c>
      <c r="AK127" s="984" t="s">
        <v>159</v>
      </c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</row>
    <row r="128" spans="1:91" s="2" customFormat="1" x14ac:dyDescent="0.2">
      <c r="A128" s="1014"/>
      <c r="B128" s="1023"/>
      <c r="C128" s="62" t="s">
        <v>32</v>
      </c>
      <c r="D128" s="63" t="s">
        <v>33</v>
      </c>
      <c r="E128" s="287" t="s">
        <v>34</v>
      </c>
      <c r="F128" s="65" t="s">
        <v>45</v>
      </c>
      <c r="G128" s="147" t="s">
        <v>34</v>
      </c>
      <c r="H128" s="65" t="s">
        <v>45</v>
      </c>
      <c r="I128" s="147" t="s">
        <v>34</v>
      </c>
      <c r="J128" s="65" t="s">
        <v>45</v>
      </c>
      <c r="K128" s="147" t="s">
        <v>34</v>
      </c>
      <c r="L128" s="65" t="s">
        <v>45</v>
      </c>
      <c r="M128" s="147" t="s">
        <v>34</v>
      </c>
      <c r="N128" s="65" t="s">
        <v>45</v>
      </c>
      <c r="O128" s="147" t="s">
        <v>34</v>
      </c>
      <c r="P128" s="65" t="s">
        <v>45</v>
      </c>
      <c r="Q128" s="147" t="s">
        <v>34</v>
      </c>
      <c r="R128" s="65" t="s">
        <v>45</v>
      </c>
      <c r="S128" s="147" t="s">
        <v>34</v>
      </c>
      <c r="T128" s="65" t="s">
        <v>45</v>
      </c>
      <c r="U128" s="147" t="s">
        <v>34</v>
      </c>
      <c r="V128" s="65" t="s">
        <v>45</v>
      </c>
      <c r="W128" s="288" t="s">
        <v>34</v>
      </c>
      <c r="X128" s="65" t="s">
        <v>45</v>
      </c>
      <c r="Y128" s="147" t="s">
        <v>34</v>
      </c>
      <c r="Z128" s="289" t="s">
        <v>160</v>
      </c>
      <c r="AA128" s="185" t="s">
        <v>161</v>
      </c>
      <c r="AB128" s="290" t="s">
        <v>162</v>
      </c>
      <c r="AC128" s="185" t="s">
        <v>163</v>
      </c>
      <c r="AD128" s="153" t="s">
        <v>164</v>
      </c>
      <c r="AE128" s="989"/>
      <c r="AF128" s="1069"/>
      <c r="AG128" s="987"/>
      <c r="AH128" s="1070"/>
      <c r="AI128" s="1071"/>
      <c r="AJ128" s="1000"/>
      <c r="AK128" s="987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</row>
    <row r="129" spans="1:96" ht="15" x14ac:dyDescent="0.25">
      <c r="A129" s="1055" t="s">
        <v>165</v>
      </c>
      <c r="B129" s="1056"/>
      <c r="C129" s="132">
        <f>SUM(D129+E129)</f>
        <v>33</v>
      </c>
      <c r="D129" s="133">
        <f t="shared" ref="D129:E131" si="57">SUM(F129+H129+J129+L129+N129+P129+R129+T129+V129+X129)</f>
        <v>10</v>
      </c>
      <c r="E129" s="134">
        <f t="shared" si="57"/>
        <v>23</v>
      </c>
      <c r="F129" s="26">
        <f>SUM(ENERO:DICIEMBRE!F129)</f>
        <v>3</v>
      </c>
      <c r="G129" s="26">
        <f>SUM(ENERO:DICIEMBRE!G129)</f>
        <v>1</v>
      </c>
      <c r="H129" s="26">
        <f>SUM(ENERO:DICIEMBRE!H129)</f>
        <v>0</v>
      </c>
      <c r="I129" s="26">
        <f>SUM(ENERO:DICIEMBRE!I129)</f>
        <v>4</v>
      </c>
      <c r="J129" s="26">
        <f>SUM(ENERO:DICIEMBRE!J129)</f>
        <v>0</v>
      </c>
      <c r="K129" s="26">
        <f>SUM(ENERO:DICIEMBRE!K129)</f>
        <v>1</v>
      </c>
      <c r="L129" s="26">
        <f>SUM(ENERO:DICIEMBRE!L129)</f>
        <v>0</v>
      </c>
      <c r="M129" s="26">
        <f>SUM(ENERO:DICIEMBRE!M129)</f>
        <v>1</v>
      </c>
      <c r="N129" s="26">
        <f>SUM(ENERO:DICIEMBRE!N129)</f>
        <v>2</v>
      </c>
      <c r="O129" s="26">
        <f>SUM(ENERO:DICIEMBRE!O129)</f>
        <v>4</v>
      </c>
      <c r="P129" s="26">
        <f>SUM(ENERO:DICIEMBRE!P129)</f>
        <v>2</v>
      </c>
      <c r="Q129" s="26">
        <f>SUM(ENERO:DICIEMBRE!Q129)</f>
        <v>7</v>
      </c>
      <c r="R129" s="26">
        <f>SUM(ENERO:DICIEMBRE!R129)</f>
        <v>1</v>
      </c>
      <c r="S129" s="26">
        <f>SUM(ENERO:DICIEMBRE!S129)</f>
        <v>3</v>
      </c>
      <c r="T129" s="26">
        <f>SUM(ENERO:DICIEMBRE!T129)</f>
        <v>1</v>
      </c>
      <c r="U129" s="26">
        <f>SUM(ENERO:DICIEMBRE!U129)</f>
        <v>2</v>
      </c>
      <c r="V129" s="26">
        <f>SUM(ENERO:DICIEMBRE!V129)</f>
        <v>1</v>
      </c>
      <c r="W129" s="26">
        <f>SUM(ENERO:DICIEMBRE!W129)</f>
        <v>0</v>
      </c>
      <c r="X129" s="26">
        <f>SUM(ENERO:DICIEMBRE!X129)</f>
        <v>0</v>
      </c>
      <c r="Y129" s="26">
        <f>SUM(ENERO:DICIEMBRE!Y129)</f>
        <v>0</v>
      </c>
      <c r="Z129" s="26">
        <f>SUM(ENERO:DICIEMBRE!Z129)</f>
        <v>9</v>
      </c>
      <c r="AA129" s="26">
        <f>SUM(ENERO:DICIEMBRE!AA129)</f>
        <v>0</v>
      </c>
      <c r="AB129" s="26">
        <f>SUM(ENERO:DICIEMBRE!AB129)</f>
        <v>17</v>
      </c>
      <c r="AC129" s="26">
        <f>SUM(ENERO:DICIEMBRE!AC129)</f>
        <v>1</v>
      </c>
      <c r="AD129" s="26">
        <f>SUM(ENERO:DICIEMBRE!AD129)</f>
        <v>0</v>
      </c>
      <c r="AE129" s="26">
        <f>SUM(ENERO:DICIEMBRE!AE129)</f>
        <v>6</v>
      </c>
      <c r="AF129" s="26">
        <f>SUM(ENERO:DICIEMBRE!AF129)</f>
        <v>0</v>
      </c>
      <c r="AG129" s="26">
        <f>SUM(ENERO:DICIEMBRE!AG129)</f>
        <v>0</v>
      </c>
      <c r="AH129" s="26">
        <f>SUM(ENERO:DICIEMBRE!AH129)</f>
        <v>0</v>
      </c>
      <c r="AI129" s="26">
        <f>SUM(ENERO:DICIEMBRE!AI129)</f>
        <v>0</v>
      </c>
      <c r="AJ129" s="26">
        <f>SUM(ENERO:DICIEMBRE!AJ129)</f>
        <v>1</v>
      </c>
      <c r="AK129" s="26">
        <f>SUM(ENERO:DICIEMBRE!AK129)</f>
        <v>5</v>
      </c>
      <c r="AL129" s="2" t="str">
        <f>CA129&amp;CB129&amp;CC129&amp;CD129&amp;CE129&amp;CF129</f>
        <v/>
      </c>
      <c r="BV129" s="2"/>
      <c r="BW129" s="2"/>
      <c r="BX129" s="2"/>
      <c r="BY129" s="2"/>
      <c r="CA129" s="32" t="str">
        <f>IF(AND($C129&gt;0,AF129="")," * No olvide digitar la variable "&amp;AF$127&amp;""&amp;". Digite CERO si no tiene",IF(AF129&gt;$C129," * La variable "&amp;AF$127&amp;""&amp;" No puede ser mayor al Total.",""))</f>
        <v/>
      </c>
      <c r="CB129" s="32" t="str">
        <f>IF(AND($C129&gt;0,AG129="")," * No olvide digitar la variable "&amp;AG$127&amp;""&amp;". Digite CERO si no tiene",IF(AG129&gt;$C129," * La variable "&amp;AG$127&amp;""&amp;" No puede ser mayor al Total.",""))</f>
        <v/>
      </c>
      <c r="CC129" s="32" t="str">
        <f>IF(AND($C129&gt;0,AH129="")," * No olvide digitar la variable "&amp;AH$127&amp;""&amp;". Digite CERO si no tiene",IF(AH129&gt;$C129," * La variable "&amp;AH$127&amp;""&amp;" No puede ser mayor al Total.",""))</f>
        <v/>
      </c>
      <c r="CD129" s="32" t="str">
        <f>IF(AND($E129&gt;0,AI129="")," * No olvide digitar la variable "&amp;AI$127&amp;""&amp;". Digite CERO si no tiene",IF(AI129&gt;$E129," * La variable "&amp;AI$127&amp;""&amp;" No puede ser mayor al Total.",""))</f>
        <v/>
      </c>
      <c r="CE129" s="32" t="str">
        <f>IF(AND($C129&gt;0,AJ129="")," * No olvide digitar la variable "&amp;AJ$127&amp;""&amp;". Digite CERO si no tiene",IF(AJ129&gt;$C129," * La variable "&amp;AJ$127&amp;""&amp;" No puede ser mayor al Total.",""))</f>
        <v/>
      </c>
      <c r="CF129" s="32" t="str">
        <f>IF(AND($C129&gt;0,AK129="")," * No olvide digitar la variable "&amp;AK$127&amp;""&amp;". Digite CERO si no tiene",IF(AK129&gt;$C129," * La variable "&amp;AK$127&amp;""&amp;" No puede ser mayor al Total.",""))</f>
        <v/>
      </c>
      <c r="CM129" s="33">
        <f>IF(AND($C129&gt;0,AF129=""),1,IF(AF129&gt;$C129,1,0))</f>
        <v>0</v>
      </c>
      <c r="CN129" s="33">
        <f t="shared" ref="CN129:CR131" si="58">IF(AND($C129&gt;0,AG129=""),1,IF(AG129&gt;$C129,1,0))</f>
        <v>0</v>
      </c>
      <c r="CO129" s="33">
        <f t="shared" si="58"/>
        <v>0</v>
      </c>
      <c r="CP129" s="33">
        <f t="shared" si="58"/>
        <v>0</v>
      </c>
      <c r="CQ129" s="33">
        <f t="shared" si="58"/>
        <v>0</v>
      </c>
      <c r="CR129" s="34">
        <f>IF(AND($C129&gt;0,AK129=""),1,IF(AK129&gt;$C129,1,0))</f>
        <v>0</v>
      </c>
    </row>
    <row r="130" spans="1:96" ht="15" x14ac:dyDescent="0.25">
      <c r="A130" s="1037" t="s">
        <v>166</v>
      </c>
      <c r="B130" s="1038"/>
      <c r="C130" s="293">
        <f>SUM(D130+E130)</f>
        <v>371</v>
      </c>
      <c r="D130" s="115">
        <f t="shared" si="57"/>
        <v>245</v>
      </c>
      <c r="E130" s="70">
        <f t="shared" si="57"/>
        <v>126</v>
      </c>
      <c r="F130" s="26">
        <f>SUM(ENERO:DICIEMBRE!F130)</f>
        <v>4</v>
      </c>
      <c r="G130" s="26">
        <f>SUM(ENERO:DICIEMBRE!G130)</f>
        <v>15</v>
      </c>
      <c r="H130" s="26">
        <f>SUM(ENERO:DICIEMBRE!H130)</f>
        <v>15</v>
      </c>
      <c r="I130" s="26">
        <f>SUM(ENERO:DICIEMBRE!I130)</f>
        <v>28</v>
      </c>
      <c r="J130" s="26">
        <f>SUM(ENERO:DICIEMBRE!J130)</f>
        <v>7</v>
      </c>
      <c r="K130" s="26">
        <f>SUM(ENERO:DICIEMBRE!K130)</f>
        <v>5</v>
      </c>
      <c r="L130" s="26">
        <f>SUM(ENERO:DICIEMBRE!L130)</f>
        <v>32</v>
      </c>
      <c r="M130" s="26">
        <f>SUM(ENERO:DICIEMBRE!M130)</f>
        <v>12</v>
      </c>
      <c r="N130" s="26">
        <f>SUM(ENERO:DICIEMBRE!N130)</f>
        <v>75</v>
      </c>
      <c r="O130" s="26">
        <f>SUM(ENERO:DICIEMBRE!O130)</f>
        <v>28</v>
      </c>
      <c r="P130" s="26">
        <f>SUM(ENERO:DICIEMBRE!P130)</f>
        <v>64</v>
      </c>
      <c r="Q130" s="26">
        <f>SUM(ENERO:DICIEMBRE!Q130)</f>
        <v>24</v>
      </c>
      <c r="R130" s="26">
        <f>SUM(ENERO:DICIEMBRE!R130)</f>
        <v>25</v>
      </c>
      <c r="S130" s="26">
        <f>SUM(ENERO:DICIEMBRE!S130)</f>
        <v>7</v>
      </c>
      <c r="T130" s="26">
        <f>SUM(ENERO:DICIEMBRE!T130)</f>
        <v>13</v>
      </c>
      <c r="U130" s="26">
        <f>SUM(ENERO:DICIEMBRE!U130)</f>
        <v>6</v>
      </c>
      <c r="V130" s="26">
        <f>SUM(ENERO:DICIEMBRE!V130)</f>
        <v>8</v>
      </c>
      <c r="W130" s="26">
        <f>SUM(ENERO:DICIEMBRE!W130)</f>
        <v>0</v>
      </c>
      <c r="X130" s="26">
        <f>SUM(ENERO:DICIEMBRE!X130)</f>
        <v>2</v>
      </c>
      <c r="Y130" s="26">
        <f>SUM(ENERO:DICIEMBRE!Y130)</f>
        <v>1</v>
      </c>
      <c r="Z130" s="26">
        <f>SUM(ENERO:DICIEMBRE!Z130)</f>
        <v>102</v>
      </c>
      <c r="AA130" s="26">
        <f>SUM(ENERO:DICIEMBRE!AA130)</f>
        <v>2</v>
      </c>
      <c r="AB130" s="26">
        <f>SUM(ENERO:DICIEMBRE!AB130)</f>
        <v>125</v>
      </c>
      <c r="AC130" s="26">
        <f>SUM(ENERO:DICIEMBRE!AC130)</f>
        <v>94</v>
      </c>
      <c r="AD130" s="26">
        <f>SUM(ENERO:DICIEMBRE!AD130)</f>
        <v>7</v>
      </c>
      <c r="AE130" s="26">
        <f>SUM(ENERO:DICIEMBRE!AE130)</f>
        <v>41</v>
      </c>
      <c r="AF130" s="26">
        <f>SUM(ENERO:DICIEMBRE!AF130)</f>
        <v>0</v>
      </c>
      <c r="AG130" s="26">
        <f>SUM(ENERO:DICIEMBRE!AG130)</f>
        <v>2</v>
      </c>
      <c r="AH130" s="26">
        <f>SUM(ENERO:DICIEMBRE!AH130)</f>
        <v>0</v>
      </c>
      <c r="AI130" s="26">
        <f>SUM(ENERO:DICIEMBRE!AI130)</f>
        <v>0</v>
      </c>
      <c r="AJ130" s="26">
        <f>SUM(ENERO:DICIEMBRE!AJ130)</f>
        <v>15</v>
      </c>
      <c r="AK130" s="26">
        <f>SUM(ENERO:DICIEMBRE!AK130)</f>
        <v>28</v>
      </c>
      <c r="AL130" s="2" t="str">
        <f t="shared" ref="AL130:AL131" si="59">CA130&amp;CB130&amp;CC130&amp;CD130&amp;CE130&amp;CF130</f>
        <v/>
      </c>
      <c r="BV130" s="2"/>
      <c r="BW130" s="2"/>
      <c r="BX130" s="2"/>
      <c r="BY130" s="2"/>
      <c r="CA130" s="32" t="str">
        <f t="shared" ref="CA130:CC131" si="60">IF(AND($C130&gt;0,AF130="")," * No olvide digitar la variable "&amp;AF$127&amp;""&amp;". Digite CERO si no tiene",IF(AF130&gt;$C130," * La variable "&amp;AF$127&amp;""&amp;" No puede ser mayor al Total.",""))</f>
        <v/>
      </c>
      <c r="CB130" s="32" t="str">
        <f t="shared" si="60"/>
        <v/>
      </c>
      <c r="CC130" s="32" t="str">
        <f t="shared" si="60"/>
        <v/>
      </c>
      <c r="CD130" s="32" t="str">
        <f t="shared" ref="CD130:CD131" si="61">IF(AND($E130&gt;0,AI130="")," * No olvide digitar la variable "&amp;AI$127&amp;""&amp;". Digite CERO si no tiene",IF(AI130&gt;$E130," * La variable "&amp;AI$127&amp;""&amp;" No puede ser mayor al Total.",""))</f>
        <v/>
      </c>
      <c r="CE130" s="32" t="str">
        <f t="shared" ref="CE130:CF131" si="62">IF(AND($C130&gt;0,AJ130="")," * No olvide digitar la variable "&amp;AJ$127&amp;""&amp;". Digite CERO si no tiene",IF(AJ130&gt;$C130," * La variable "&amp;AJ$127&amp;""&amp;" No puede ser mayor al Total.",""))</f>
        <v/>
      </c>
      <c r="CF130" s="32" t="str">
        <f t="shared" si="62"/>
        <v/>
      </c>
      <c r="CM130" s="33">
        <f t="shared" ref="CM130:CM131" si="63">IF(AND($C130&gt;0,AF130=""),1,IF(AF130&gt;$C130,1,0))</f>
        <v>0</v>
      </c>
      <c r="CN130" s="33">
        <f t="shared" si="58"/>
        <v>0</v>
      </c>
      <c r="CO130" s="33">
        <f t="shared" si="58"/>
        <v>0</v>
      </c>
      <c r="CP130" s="33">
        <f t="shared" si="58"/>
        <v>0</v>
      </c>
      <c r="CQ130" s="33">
        <f t="shared" si="58"/>
        <v>0</v>
      </c>
      <c r="CR130" s="34">
        <f t="shared" si="58"/>
        <v>0</v>
      </c>
    </row>
    <row r="131" spans="1:96" ht="15" x14ac:dyDescent="0.25">
      <c r="A131" s="1062" t="s">
        <v>167</v>
      </c>
      <c r="B131" s="1063"/>
      <c r="C131" s="298">
        <f>SUM(D131+E131)</f>
        <v>0</v>
      </c>
      <c r="D131" s="299">
        <f t="shared" si="57"/>
        <v>0</v>
      </c>
      <c r="E131" s="116">
        <f t="shared" si="57"/>
        <v>0</v>
      </c>
      <c r="F131" s="26">
        <f>SUM(ENERO:DICIEMBRE!F131)</f>
        <v>0</v>
      </c>
      <c r="G131" s="26">
        <f>SUM(ENERO:DICIEMBRE!G131)</f>
        <v>0</v>
      </c>
      <c r="H131" s="26">
        <f>SUM(ENERO:DICIEMBRE!H131)</f>
        <v>0</v>
      </c>
      <c r="I131" s="26">
        <f>SUM(ENERO:DICIEMBRE!I131)</f>
        <v>0</v>
      </c>
      <c r="J131" s="26">
        <f>SUM(ENERO:DICIEMBRE!J131)</f>
        <v>0</v>
      </c>
      <c r="K131" s="26">
        <f>SUM(ENERO:DICIEMBRE!K131)</f>
        <v>0</v>
      </c>
      <c r="L131" s="26">
        <f>SUM(ENERO:DICIEMBRE!L131)</f>
        <v>0</v>
      </c>
      <c r="M131" s="26">
        <f>SUM(ENERO:DICIEMBRE!M131)</f>
        <v>0</v>
      </c>
      <c r="N131" s="26">
        <f>SUM(ENERO:DICIEMBRE!N131)</f>
        <v>0</v>
      </c>
      <c r="O131" s="26">
        <f>SUM(ENERO:DICIEMBRE!O131)</f>
        <v>0</v>
      </c>
      <c r="P131" s="26">
        <f>SUM(ENERO:DICIEMBRE!P131)</f>
        <v>0</v>
      </c>
      <c r="Q131" s="26">
        <f>SUM(ENERO:DICIEMBRE!Q131)</f>
        <v>0</v>
      </c>
      <c r="R131" s="26">
        <f>SUM(ENERO:DICIEMBRE!R131)</f>
        <v>0</v>
      </c>
      <c r="S131" s="26">
        <f>SUM(ENERO:DICIEMBRE!S131)</f>
        <v>0</v>
      </c>
      <c r="T131" s="26">
        <f>SUM(ENERO:DICIEMBRE!T131)</f>
        <v>0</v>
      </c>
      <c r="U131" s="26">
        <f>SUM(ENERO:DICIEMBRE!U131)</f>
        <v>0</v>
      </c>
      <c r="V131" s="26">
        <f>SUM(ENERO:DICIEMBRE!V131)</f>
        <v>0</v>
      </c>
      <c r="W131" s="26">
        <f>SUM(ENERO:DICIEMBRE!W131)</f>
        <v>0</v>
      </c>
      <c r="X131" s="26">
        <f>SUM(ENERO:DICIEMBRE!X131)</f>
        <v>0</v>
      </c>
      <c r="Y131" s="26">
        <f>SUM(ENERO:DICIEMBRE!Y131)</f>
        <v>0</v>
      </c>
      <c r="Z131" s="26">
        <f>SUM(ENERO:DICIEMBRE!Z131)</f>
        <v>0</v>
      </c>
      <c r="AA131" s="26">
        <f>SUM(ENERO:DICIEMBRE!AA131)</f>
        <v>0</v>
      </c>
      <c r="AB131" s="26">
        <f>SUM(ENERO:DICIEMBRE!AB131)</f>
        <v>0</v>
      </c>
      <c r="AC131" s="26">
        <f>SUM(ENERO:DICIEMBRE!AC131)</f>
        <v>0</v>
      </c>
      <c r="AD131" s="26">
        <f>SUM(ENERO:DICIEMBRE!AD131)</f>
        <v>0</v>
      </c>
      <c r="AE131" s="26">
        <f>SUM(ENERO:DICIEMBRE!AE131)</f>
        <v>0</v>
      </c>
      <c r="AF131" s="26">
        <f>SUM(ENERO:DICIEMBRE!AF131)</f>
        <v>0</v>
      </c>
      <c r="AG131" s="26">
        <f>SUM(ENERO:DICIEMBRE!AG131)</f>
        <v>0</v>
      </c>
      <c r="AH131" s="26">
        <f>SUM(ENERO:DICIEMBRE!AH131)</f>
        <v>0</v>
      </c>
      <c r="AI131" s="26">
        <f>SUM(ENERO:DICIEMBRE!AI131)</f>
        <v>0</v>
      </c>
      <c r="AJ131" s="26">
        <f>SUM(ENERO:DICIEMBRE!AJ131)</f>
        <v>0</v>
      </c>
      <c r="AK131" s="26">
        <f>SUM(ENERO:DICIEMBRE!AK131)</f>
        <v>0</v>
      </c>
      <c r="AL131" s="2" t="str">
        <f t="shared" si="59"/>
        <v/>
      </c>
      <c r="BV131" s="2"/>
      <c r="BW131" s="2"/>
      <c r="BX131" s="2"/>
      <c r="BY131" s="2"/>
      <c r="CA131" s="32" t="str">
        <f t="shared" si="60"/>
        <v/>
      </c>
      <c r="CB131" s="32" t="str">
        <f t="shared" si="60"/>
        <v/>
      </c>
      <c r="CC131" s="32" t="str">
        <f t="shared" si="60"/>
        <v/>
      </c>
      <c r="CD131" s="32" t="str">
        <f t="shared" si="61"/>
        <v/>
      </c>
      <c r="CE131" s="32" t="str">
        <f t="shared" si="62"/>
        <v/>
      </c>
      <c r="CF131" s="32" t="str">
        <f t="shared" si="62"/>
        <v/>
      </c>
      <c r="CM131" s="33">
        <f t="shared" si="63"/>
        <v>0</v>
      </c>
      <c r="CN131" s="33">
        <f t="shared" si="58"/>
        <v>0</v>
      </c>
      <c r="CO131" s="33">
        <f t="shared" si="58"/>
        <v>0</v>
      </c>
      <c r="CP131" s="33">
        <f t="shared" si="58"/>
        <v>0</v>
      </c>
      <c r="CQ131" s="33">
        <f t="shared" si="58"/>
        <v>0</v>
      </c>
      <c r="CR131" s="34">
        <f t="shared" si="58"/>
        <v>0</v>
      </c>
    </row>
    <row r="132" spans="1:96" s="5" customFormat="1" ht="28.5" customHeight="1" x14ac:dyDescent="0.15">
      <c r="A132" s="61" t="s">
        <v>168</v>
      </c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AL132" s="12"/>
      <c r="AM132" s="12"/>
      <c r="AN132" s="12"/>
      <c r="AO132" s="12"/>
      <c r="AP132" s="12"/>
      <c r="AQ132" s="12"/>
      <c r="AR132" s="129"/>
      <c r="AS132" s="129"/>
      <c r="AT132" s="129"/>
      <c r="AU132" s="129"/>
      <c r="AV132" s="129"/>
      <c r="AW132" s="129"/>
      <c r="AX132" s="129"/>
      <c r="AY132" s="129"/>
      <c r="AZ132" s="129"/>
      <c r="BA132" s="129"/>
      <c r="BB132" s="129"/>
      <c r="BC132" s="129"/>
      <c r="BD132" s="129"/>
      <c r="BE132" s="129"/>
      <c r="BF132" s="129"/>
      <c r="BG132" s="129"/>
      <c r="BH132" s="129"/>
      <c r="BI132" s="129"/>
      <c r="BJ132" s="129"/>
      <c r="BK132" s="129"/>
      <c r="BL132" s="129"/>
      <c r="BM132" s="129"/>
      <c r="BN132" s="129"/>
      <c r="BO132" s="129"/>
      <c r="BP132" s="129"/>
      <c r="BQ132" s="129"/>
      <c r="BV132" s="12"/>
      <c r="BW132" s="12"/>
      <c r="BX132" s="12"/>
      <c r="BY132" s="12"/>
    </row>
    <row r="133" spans="1:96" x14ac:dyDescent="0.2">
      <c r="A133" s="1064" t="s">
        <v>144</v>
      </c>
      <c r="B133" s="1024" t="s">
        <v>169</v>
      </c>
      <c r="C133" s="1024"/>
      <c r="D133" s="1024"/>
      <c r="E133" s="1005"/>
      <c r="F133" s="1066" t="s">
        <v>170</v>
      </c>
      <c r="G133" s="1066"/>
      <c r="AB133" s="303"/>
      <c r="AC133" s="303"/>
      <c r="AD133" s="303"/>
      <c r="AH133" s="303"/>
      <c r="AI133" s="303"/>
      <c r="AJ133" s="303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3"/>
      <c r="BL133" s="3"/>
      <c r="BM133" s="3"/>
      <c r="BN133" s="3"/>
      <c r="BO133" s="3"/>
      <c r="BP133" s="3"/>
      <c r="BU133" s="3"/>
      <c r="BX133" s="3"/>
      <c r="BY133" s="3"/>
    </row>
    <row r="134" spans="1:96" x14ac:dyDescent="0.2">
      <c r="A134" s="1065"/>
      <c r="B134" s="304" t="s">
        <v>171</v>
      </c>
      <c r="C134" s="305" t="s">
        <v>172</v>
      </c>
      <c r="D134" s="185" t="s">
        <v>173</v>
      </c>
      <c r="E134" s="64" t="s">
        <v>174</v>
      </c>
      <c r="F134" s="306" t="s">
        <v>175</v>
      </c>
      <c r="G134" s="307" t="s">
        <v>176</v>
      </c>
      <c r="AB134" s="303"/>
      <c r="AC134" s="303"/>
      <c r="AD134" s="303"/>
      <c r="AH134" s="303"/>
      <c r="AI134" s="303"/>
      <c r="AJ134" s="303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3"/>
      <c r="BL134" s="3"/>
      <c r="BM134" s="3"/>
      <c r="BN134" s="3"/>
      <c r="BO134" s="3"/>
      <c r="BP134" s="3"/>
      <c r="BU134" s="3"/>
      <c r="BX134" s="3"/>
      <c r="BY134" s="3"/>
    </row>
    <row r="135" spans="1:96" ht="15" x14ac:dyDescent="0.25">
      <c r="A135" s="308" t="s">
        <v>165</v>
      </c>
      <c r="B135" s="26">
        <f>SUM(ENERO:DICIEMBRE!B135)</f>
        <v>18</v>
      </c>
      <c r="C135" s="26">
        <f>SUM(ENERO:DICIEMBRE!C135)</f>
        <v>15</v>
      </c>
      <c r="D135" s="26">
        <f>SUM(ENERO:DICIEMBRE!D135)</f>
        <v>0</v>
      </c>
      <c r="E135" s="26">
        <f>SUM(ENERO:DICIEMBRE!E135)</f>
        <v>0</v>
      </c>
      <c r="F135" s="26">
        <f>SUM(ENERO:DICIEMBRE!F135)</f>
        <v>10</v>
      </c>
      <c r="G135" s="26">
        <f>SUM(ENERO:DICIEMBRE!G135)</f>
        <v>23</v>
      </c>
      <c r="P135" s="303"/>
      <c r="AB135" s="303"/>
      <c r="AC135" s="303"/>
      <c r="AD135" s="303"/>
      <c r="AF135"/>
      <c r="AG135"/>
      <c r="AH135" s="303"/>
      <c r="AI135" s="303"/>
      <c r="AJ135" s="303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3"/>
      <c r="BL135" s="3"/>
      <c r="BM135" s="3"/>
      <c r="BN135" s="3"/>
      <c r="BO135" s="3"/>
      <c r="BP135" s="3"/>
      <c r="BU135" s="3"/>
      <c r="BX135" s="3"/>
      <c r="BY135" s="3"/>
    </row>
    <row r="136" spans="1:96" ht="15" x14ac:dyDescent="0.25">
      <c r="A136" s="310" t="s">
        <v>166</v>
      </c>
      <c r="B136" s="26">
        <f>SUM(ENERO:DICIEMBRE!B136)</f>
        <v>0</v>
      </c>
      <c r="C136" s="26">
        <f>SUM(ENERO:DICIEMBRE!C136)</f>
        <v>0</v>
      </c>
      <c r="D136" s="26">
        <f>SUM(ENERO:DICIEMBRE!D136)</f>
        <v>145</v>
      </c>
      <c r="E136" s="26">
        <f>SUM(ENERO:DICIEMBRE!E136)</f>
        <v>225</v>
      </c>
      <c r="F136" s="26">
        <f>SUM(ENERO:DICIEMBRE!F136)</f>
        <v>245</v>
      </c>
      <c r="G136" s="26">
        <f>SUM(ENERO:DICIEMBRE!G136)</f>
        <v>126</v>
      </c>
      <c r="P136" s="303"/>
      <c r="AB136" s="303"/>
      <c r="AC136" s="303"/>
      <c r="AD136" s="303"/>
      <c r="AF136"/>
      <c r="AG136"/>
      <c r="AH136" s="303"/>
      <c r="AI136" s="303"/>
      <c r="AJ136" s="303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3"/>
      <c r="BL136" s="3"/>
      <c r="BM136" s="3"/>
      <c r="BN136" s="3"/>
      <c r="BO136" s="3"/>
      <c r="BP136" s="3"/>
      <c r="BU136" s="3"/>
      <c r="BX136" s="3"/>
      <c r="BY136" s="3"/>
    </row>
    <row r="137" spans="1:96" ht="15" x14ac:dyDescent="0.25">
      <c r="A137" s="313" t="s">
        <v>167</v>
      </c>
      <c r="B137" s="26">
        <f>SUM(ENERO:DICIEMBRE!B137)</f>
        <v>0</v>
      </c>
      <c r="C137" s="26">
        <f>SUM(ENERO:DICIEMBRE!C137)</f>
        <v>0</v>
      </c>
      <c r="D137" s="26">
        <f>SUM(ENERO:DICIEMBRE!D137)</f>
        <v>0</v>
      </c>
      <c r="E137" s="26">
        <f>SUM(ENERO:DICIEMBRE!E137)</f>
        <v>0</v>
      </c>
      <c r="F137" s="26">
        <f>SUM(ENERO:DICIEMBRE!F137)</f>
        <v>0</v>
      </c>
      <c r="G137" s="26">
        <f>SUM(ENERO:DICIEMBRE!G137)</f>
        <v>0</v>
      </c>
      <c r="P137" s="303"/>
      <c r="AB137" s="303"/>
      <c r="AC137" s="303"/>
      <c r="AD137" s="303"/>
      <c r="AF137"/>
      <c r="AG137"/>
      <c r="AH137" s="303"/>
      <c r="AI137" s="303"/>
      <c r="AJ137" s="303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3"/>
      <c r="BL137" s="3"/>
      <c r="BM137" s="3"/>
      <c r="BN137" s="3"/>
      <c r="BO137" s="3"/>
      <c r="BP137" s="3"/>
      <c r="BU137" s="3"/>
      <c r="BX137" s="3"/>
      <c r="BY137" s="3"/>
    </row>
    <row r="138" spans="1:96" s="5" customFormat="1" ht="27.75" customHeight="1" x14ac:dyDescent="0.15">
      <c r="A138" s="11" t="s">
        <v>177</v>
      </c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BV138" s="12"/>
      <c r="BW138" s="12"/>
      <c r="BX138" s="12"/>
      <c r="BY138" s="12"/>
    </row>
    <row r="139" spans="1:96" x14ac:dyDescent="0.2">
      <c r="A139" s="1012" t="s">
        <v>144</v>
      </c>
      <c r="B139" s="1021"/>
      <c r="C139" s="979" t="s">
        <v>83</v>
      </c>
      <c r="D139" s="991" t="s">
        <v>6</v>
      </c>
      <c r="E139" s="992"/>
      <c r="F139" s="992"/>
      <c r="G139" s="992"/>
      <c r="H139" s="992"/>
      <c r="I139" s="1007"/>
      <c r="J139" s="984" t="s">
        <v>7</v>
      </c>
      <c r="K139" s="10"/>
      <c r="L139" s="9"/>
      <c r="M139" s="9"/>
      <c r="N139" s="9"/>
      <c r="O139" s="9"/>
      <c r="P139" s="9"/>
      <c r="Q139" s="9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</row>
    <row r="140" spans="1:96" x14ac:dyDescent="0.2">
      <c r="A140" s="1014"/>
      <c r="B140" s="1023"/>
      <c r="C140" s="981"/>
      <c r="D140" s="65" t="s">
        <v>13</v>
      </c>
      <c r="E140" s="185" t="s">
        <v>14</v>
      </c>
      <c r="F140" s="185" t="s">
        <v>15</v>
      </c>
      <c r="G140" s="185" t="s">
        <v>148</v>
      </c>
      <c r="H140" s="185" t="s">
        <v>149</v>
      </c>
      <c r="I140" s="314" t="s">
        <v>150</v>
      </c>
      <c r="J140" s="987"/>
      <c r="K140" s="10"/>
      <c r="L140" s="9"/>
      <c r="M140" s="9"/>
      <c r="N140" s="9"/>
      <c r="O140" s="9"/>
      <c r="P140" s="9"/>
      <c r="Q140" s="9"/>
    </row>
    <row r="141" spans="1:96" x14ac:dyDescent="0.2">
      <c r="A141" s="1034" t="s">
        <v>178</v>
      </c>
      <c r="B141" s="315" t="s">
        <v>179</v>
      </c>
      <c r="C141" s="316">
        <f>SUM(D141:I141)</f>
        <v>7</v>
      </c>
      <c r="D141" s="26">
        <f>SUM(ENERO:DICIEMBRE!D141)</f>
        <v>0</v>
      </c>
      <c r="E141" s="26">
        <f>SUM(ENERO:DICIEMBRE!E141)</f>
        <v>0</v>
      </c>
      <c r="F141" s="26">
        <f>SUM(ENERO:DICIEMBRE!F141)</f>
        <v>1</v>
      </c>
      <c r="G141" s="26">
        <f>SUM(ENERO:DICIEMBRE!G141)</f>
        <v>3</v>
      </c>
      <c r="H141" s="26">
        <f>SUM(ENERO:DICIEMBRE!H141)</f>
        <v>2</v>
      </c>
      <c r="I141" s="26">
        <f>SUM(ENERO:DICIEMBRE!I141)</f>
        <v>1</v>
      </c>
      <c r="J141" s="26">
        <f>SUM(ENERO:DICIEMBRE!J141)</f>
        <v>7</v>
      </c>
      <c r="K141" s="146" t="str">
        <f>CA141</f>
        <v/>
      </c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"/>
      <c r="X141" s="3"/>
      <c r="Y141" s="3"/>
      <c r="CA141" s="32" t="str">
        <f>IF(AND($C141&gt;0,J141="")," * No olvide digitar la variable "&amp;J$139&amp;""&amp;". Digite CERO si no tiene",IF(J141&gt;$C141," * La variable "&amp;J$139&amp;""&amp;" No puede ser mayor al Total.",""))</f>
        <v/>
      </c>
      <c r="CM141" s="33">
        <f>IF(AND($C141&gt;0,J141=""),1,IF(J141&gt;$C141,1,0))</f>
        <v>0</v>
      </c>
    </row>
    <row r="142" spans="1:96" x14ac:dyDescent="0.2">
      <c r="A142" s="1074"/>
      <c r="B142" s="317" t="s">
        <v>180</v>
      </c>
      <c r="C142" s="318">
        <f>SUM(D142:I142)</f>
        <v>3</v>
      </c>
      <c r="D142" s="26">
        <f>SUM(ENERO:DICIEMBRE!D142)</f>
        <v>0</v>
      </c>
      <c r="E142" s="26">
        <f>SUM(ENERO:DICIEMBRE!E142)</f>
        <v>0</v>
      </c>
      <c r="F142" s="26">
        <f>SUM(ENERO:DICIEMBRE!F142)</f>
        <v>0</v>
      </c>
      <c r="G142" s="26">
        <f>SUM(ENERO:DICIEMBRE!G142)</f>
        <v>3</v>
      </c>
      <c r="H142" s="26">
        <f>SUM(ENERO:DICIEMBRE!H142)</f>
        <v>0</v>
      </c>
      <c r="I142" s="26">
        <f>SUM(ENERO:DICIEMBRE!I142)</f>
        <v>0</v>
      </c>
      <c r="J142" s="26">
        <f>SUM(ENERO:DICIEMBRE!J142)</f>
        <v>2</v>
      </c>
      <c r="K142" s="146" t="str">
        <f>CA142</f>
        <v/>
      </c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"/>
      <c r="X142" s="3"/>
      <c r="Y142" s="3"/>
      <c r="CA142" s="32" t="str">
        <f>IF(AND($C142&gt;0,J142="")," * No olvide digitar la variable "&amp;J$139&amp;""&amp;". Digite CERO si no tiene",IF(J142&gt;$C142," * La variable "&amp;J$139&amp;""&amp;" No puede ser mayor al Total.",""))</f>
        <v/>
      </c>
      <c r="CM142" s="33">
        <f>IF(AND($C142&gt;0,J142=""),1,IF(J142&gt;$C142,1,0))</f>
        <v>0</v>
      </c>
    </row>
    <row r="143" spans="1:96" s="5" customFormat="1" ht="31.5" customHeight="1" x14ac:dyDescent="0.15">
      <c r="A143" s="11" t="s">
        <v>181</v>
      </c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BV143" s="12"/>
      <c r="BW143" s="12"/>
      <c r="BX143" s="129"/>
      <c r="BY143" s="129"/>
    </row>
    <row r="144" spans="1:96" x14ac:dyDescent="0.2">
      <c r="A144" s="1072" t="s">
        <v>182</v>
      </c>
      <c r="B144" s="1072" t="s">
        <v>183</v>
      </c>
      <c r="C144" s="10"/>
      <c r="D144" s="32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</row>
    <row r="145" spans="1:77" s="2" customFormat="1" x14ac:dyDescent="0.2">
      <c r="A145" s="1073"/>
      <c r="B145" s="1073"/>
      <c r="C145" s="10"/>
      <c r="D145" s="32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BV145" s="3"/>
      <c r="BW145" s="3"/>
      <c r="BX145" s="4"/>
      <c r="BY145" s="4"/>
    </row>
    <row r="146" spans="1:77" s="2" customFormat="1" x14ac:dyDescent="0.2">
      <c r="A146" s="321" t="s">
        <v>184</v>
      </c>
      <c r="B146" s="26">
        <f>SUM(ENERO:DICIEMBRE!B146)</f>
        <v>7</v>
      </c>
      <c r="C146" s="19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BV146" s="3"/>
      <c r="BW146" s="3"/>
      <c r="BX146" s="4"/>
      <c r="BY146" s="4"/>
    </row>
    <row r="147" spans="1:77" s="2" customFormat="1" x14ac:dyDescent="0.2">
      <c r="A147" s="323" t="s">
        <v>185</v>
      </c>
      <c r="B147" s="26">
        <f>SUM(ENERO:DICIEMBRE!B147)</f>
        <v>0</v>
      </c>
      <c r="C147" s="19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BV147" s="3"/>
      <c r="BW147" s="3"/>
      <c r="BX147" s="4"/>
      <c r="BY147" s="4"/>
    </row>
    <row r="148" spans="1:77" s="2" customFormat="1" x14ac:dyDescent="0.2">
      <c r="A148" s="323" t="s">
        <v>186</v>
      </c>
      <c r="B148" s="26">
        <f>SUM(ENERO:DICIEMBRE!B148)</f>
        <v>96</v>
      </c>
      <c r="C148" s="19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BV148" s="3"/>
      <c r="BW148" s="3"/>
      <c r="BX148" s="4"/>
      <c r="BY148" s="4"/>
    </row>
    <row r="149" spans="1:77" s="2" customFormat="1" x14ac:dyDescent="0.2">
      <c r="A149" s="323" t="s">
        <v>187</v>
      </c>
      <c r="B149" s="26">
        <f>SUM(ENERO:DICIEMBRE!B149)</f>
        <v>33</v>
      </c>
      <c r="C149" s="19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BV149" s="3"/>
      <c r="BW149" s="3"/>
      <c r="BX149" s="4"/>
      <c r="BY149" s="4"/>
    </row>
    <row r="150" spans="1:77" s="2" customFormat="1" x14ac:dyDescent="0.2">
      <c r="A150" s="323" t="s">
        <v>188</v>
      </c>
      <c r="B150" s="26">
        <f>SUM(ENERO:DICIEMBRE!B150)</f>
        <v>0</v>
      </c>
      <c r="C150" s="19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BV150" s="3"/>
      <c r="BW150" s="3"/>
      <c r="BX150" s="4"/>
      <c r="BY150" s="4"/>
    </row>
    <row r="151" spans="1:77" s="2" customFormat="1" x14ac:dyDescent="0.2">
      <c r="A151" s="325" t="s">
        <v>189</v>
      </c>
      <c r="B151" s="26">
        <f>SUM(ENERO:DICIEMBRE!B151)</f>
        <v>26</v>
      </c>
      <c r="C151" s="19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BV151" s="3"/>
      <c r="BW151" s="3"/>
      <c r="BX151" s="4"/>
      <c r="BY151" s="4"/>
    </row>
    <row r="152" spans="1:77" s="2" customFormat="1" x14ac:dyDescent="0.2">
      <c r="A152" s="325" t="s">
        <v>190</v>
      </c>
      <c r="B152" s="26">
        <f>SUM(ENERO:DICIEMBRE!B152)</f>
        <v>1</v>
      </c>
      <c r="C152" s="19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BV152" s="3"/>
      <c r="BW152" s="3"/>
      <c r="BX152" s="4"/>
      <c r="BY152" s="4"/>
    </row>
    <row r="153" spans="1:77" s="2" customFormat="1" x14ac:dyDescent="0.2">
      <c r="A153" s="325" t="s">
        <v>191</v>
      </c>
      <c r="B153" s="26">
        <f>SUM(ENERO:DICIEMBRE!B153)</f>
        <v>8</v>
      </c>
      <c r="C153" s="19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BV153" s="3"/>
      <c r="BW153" s="3"/>
      <c r="BX153" s="4"/>
      <c r="BY153" s="4"/>
    </row>
    <row r="154" spans="1:77" s="2" customFormat="1" x14ac:dyDescent="0.2">
      <c r="A154" s="325" t="s">
        <v>192</v>
      </c>
      <c r="B154" s="26">
        <f>SUM(ENERO:DICIEMBRE!B154)</f>
        <v>26</v>
      </c>
      <c r="C154" s="19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BV154" s="3"/>
      <c r="BW154" s="3"/>
      <c r="BX154" s="3"/>
      <c r="BY154" s="3"/>
    </row>
    <row r="155" spans="1:77" s="2" customFormat="1" x14ac:dyDescent="0.2">
      <c r="A155" s="327" t="s">
        <v>193</v>
      </c>
      <c r="B155" s="26">
        <f>SUM(ENERO:DICIEMBRE!B155)</f>
        <v>140</v>
      </c>
      <c r="C155" s="19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BV155" s="3"/>
      <c r="BW155" s="3"/>
      <c r="BX155" s="4"/>
      <c r="BY155" s="4"/>
    </row>
    <row r="156" spans="1:77" s="2" customFormat="1" x14ac:dyDescent="0.2">
      <c r="A156" s="329" t="s">
        <v>194</v>
      </c>
      <c r="B156" s="26">
        <f>SUM(ENERO:DICIEMBRE!B156)</f>
        <v>849</v>
      </c>
      <c r="C156" s="190"/>
      <c r="D156" s="10"/>
      <c r="E156" s="10"/>
      <c r="F156" s="10"/>
      <c r="G156" s="330"/>
      <c r="H156" s="330"/>
      <c r="I156" s="330"/>
      <c r="J156" s="330"/>
      <c r="K156" s="330"/>
      <c r="L156" s="330"/>
      <c r="M156" s="330"/>
      <c r="N156" s="330"/>
      <c r="O156" s="330"/>
      <c r="P156" s="330"/>
      <c r="Q156" s="330"/>
      <c r="R156" s="330"/>
      <c r="S156" s="330"/>
      <c r="T156" s="330"/>
      <c r="U156" s="330"/>
      <c r="V156" s="330"/>
      <c r="W156" s="10"/>
      <c r="BV156" s="3"/>
      <c r="BW156" s="3"/>
      <c r="BX156" s="4"/>
      <c r="BY156" s="4"/>
    </row>
    <row r="157" spans="1:77" s="2" customFormat="1" x14ac:dyDescent="0.2">
      <c r="A157" s="329" t="s">
        <v>195</v>
      </c>
      <c r="B157" s="26">
        <f>SUM(ENERO:DICIEMBRE!B157)</f>
        <v>275</v>
      </c>
      <c r="C157" s="190"/>
      <c r="D157" s="10"/>
      <c r="E157" s="10"/>
      <c r="F157" s="10"/>
      <c r="G157" s="330"/>
      <c r="H157" s="330"/>
      <c r="I157" s="330"/>
      <c r="J157" s="330"/>
      <c r="K157" s="330"/>
      <c r="L157" s="330"/>
      <c r="M157" s="330"/>
      <c r="N157" s="330"/>
      <c r="O157" s="330"/>
      <c r="P157" s="330"/>
      <c r="Q157" s="330"/>
      <c r="R157" s="330"/>
      <c r="S157" s="330"/>
      <c r="T157" s="330"/>
      <c r="U157" s="330"/>
      <c r="V157" s="330"/>
      <c r="W157" s="10"/>
      <c r="BV157" s="3"/>
      <c r="BW157" s="3"/>
      <c r="BX157" s="4"/>
      <c r="BY157" s="4"/>
    </row>
    <row r="158" spans="1:77" s="2" customFormat="1" x14ac:dyDescent="0.2">
      <c r="A158" s="331" t="s">
        <v>83</v>
      </c>
      <c r="B158" s="194">
        <f>SUM(B146:B157)</f>
        <v>1461</v>
      </c>
      <c r="C158" s="10"/>
      <c r="D158" s="10"/>
      <c r="E158" s="10"/>
      <c r="F158" s="10"/>
      <c r="G158" s="330"/>
      <c r="H158" s="330"/>
      <c r="I158" s="330"/>
      <c r="J158" s="330"/>
      <c r="K158" s="330"/>
      <c r="L158" s="330"/>
      <c r="M158" s="330"/>
      <c r="N158" s="330"/>
      <c r="O158" s="330"/>
      <c r="P158" s="330"/>
      <c r="Q158" s="330"/>
      <c r="R158" s="330"/>
      <c r="S158" s="330"/>
      <c r="T158" s="330"/>
      <c r="U158" s="330"/>
      <c r="V158" s="330"/>
      <c r="W158" s="10"/>
      <c r="BV158" s="3"/>
      <c r="BW158" s="4"/>
      <c r="BX158" s="4"/>
      <c r="BY158" s="4"/>
    </row>
    <row r="159" spans="1:77" s="5" customFormat="1" ht="27" hidden="1" customHeight="1" x14ac:dyDescent="0.15">
      <c r="A159" s="145" t="s">
        <v>196</v>
      </c>
      <c r="B159" s="11"/>
      <c r="C159" s="11"/>
      <c r="BV159" s="12"/>
      <c r="BW159" s="12"/>
      <c r="BX159" s="129"/>
      <c r="BY159" s="129"/>
    </row>
    <row r="160" spans="1:77" s="2" customFormat="1" ht="21" hidden="1" x14ac:dyDescent="0.2">
      <c r="A160" s="991" t="s">
        <v>197</v>
      </c>
      <c r="B160" s="993"/>
      <c r="C160" s="184" t="s">
        <v>198</v>
      </c>
      <c r="D160" s="184" t="s">
        <v>199</v>
      </c>
      <c r="BV160" s="4"/>
      <c r="BW160" s="4"/>
      <c r="BX160" s="4"/>
      <c r="BY160" s="4"/>
    </row>
    <row r="161" spans="1:77" s="2" customFormat="1" hidden="1" x14ac:dyDescent="0.2">
      <c r="A161" s="332" t="s">
        <v>200</v>
      </c>
      <c r="B161" s="131" t="s">
        <v>201</v>
      </c>
      <c r="C161" s="333"/>
      <c r="D161" s="333"/>
      <c r="BV161" s="4"/>
      <c r="BW161" s="4"/>
      <c r="BX161" s="4"/>
      <c r="BY161" s="4"/>
    </row>
    <row r="162" spans="1:77" s="5" customFormat="1" ht="27.75" hidden="1" customHeight="1" x14ac:dyDescent="0.15">
      <c r="A162" s="11" t="s">
        <v>202</v>
      </c>
      <c r="B162" s="11"/>
      <c r="C162" s="11"/>
      <c r="D162" s="11"/>
      <c r="E162" s="11"/>
      <c r="F162" s="11"/>
      <c r="G162" s="61"/>
      <c r="H162" s="61"/>
      <c r="I162" s="61"/>
      <c r="J162" s="61"/>
      <c r="K162" s="61"/>
      <c r="L162" s="61"/>
      <c r="M162" s="12"/>
      <c r="BV162" s="12"/>
      <c r="BW162" s="12"/>
      <c r="BX162" s="129"/>
      <c r="BY162" s="129"/>
    </row>
    <row r="163" spans="1:77" s="2" customFormat="1" hidden="1" x14ac:dyDescent="0.2">
      <c r="A163" s="1012" t="s">
        <v>197</v>
      </c>
      <c r="B163" s="1021"/>
      <c r="C163" s="1004" t="s">
        <v>203</v>
      </c>
      <c r="D163" s="1024"/>
      <c r="E163" s="1005"/>
      <c r="F163" s="1072" t="s">
        <v>7</v>
      </c>
      <c r="G163" s="992" t="s">
        <v>204</v>
      </c>
      <c r="H163" s="992"/>
      <c r="I163" s="993"/>
      <c r="J163" s="991" t="s">
        <v>205</v>
      </c>
      <c r="K163" s="992"/>
      <c r="L163" s="993"/>
      <c r="BV163" s="3"/>
      <c r="BW163" s="4"/>
      <c r="BX163" s="4"/>
      <c r="BY163" s="4"/>
    </row>
    <row r="164" spans="1:77" s="2" customFormat="1" ht="21" hidden="1" x14ac:dyDescent="0.2">
      <c r="A164" s="1014"/>
      <c r="B164" s="1023"/>
      <c r="C164" s="334" t="s">
        <v>83</v>
      </c>
      <c r="D164" s="17" t="s">
        <v>206</v>
      </c>
      <c r="E164" s="18" t="s">
        <v>207</v>
      </c>
      <c r="F164" s="1073"/>
      <c r="G164" s="17" t="s">
        <v>208</v>
      </c>
      <c r="H164" s="19" t="s">
        <v>209</v>
      </c>
      <c r="I164" s="18" t="s">
        <v>210</v>
      </c>
      <c r="J164" s="17" t="s">
        <v>208</v>
      </c>
      <c r="K164" s="19" t="s">
        <v>209</v>
      </c>
      <c r="L164" s="18" t="s">
        <v>210</v>
      </c>
      <c r="BV164" s="3"/>
      <c r="BW164" s="4"/>
      <c r="BX164" s="4"/>
      <c r="BY164" s="4"/>
    </row>
    <row r="165" spans="1:77" s="2" customFormat="1" hidden="1" x14ac:dyDescent="0.2">
      <c r="A165" s="1034" t="s">
        <v>211</v>
      </c>
      <c r="B165" s="335" t="s">
        <v>212</v>
      </c>
      <c r="C165" s="316">
        <f>SUM(D165+E165)</f>
        <v>0</v>
      </c>
      <c r="D165" s="28"/>
      <c r="E165" s="29"/>
      <c r="F165" s="322"/>
      <c r="G165" s="28"/>
      <c r="H165" s="26"/>
      <c r="I165" s="29"/>
      <c r="J165" s="28"/>
      <c r="K165" s="26"/>
      <c r="L165" s="29"/>
      <c r="BV165" s="3"/>
      <c r="BW165" s="4"/>
      <c r="BX165" s="4"/>
      <c r="BY165" s="4"/>
    </row>
    <row r="166" spans="1:77" s="2" customFormat="1" hidden="1" x14ac:dyDescent="0.2">
      <c r="A166" s="1074"/>
      <c r="B166" s="336" t="s">
        <v>213</v>
      </c>
      <c r="C166" s="337">
        <f>SUM(D166+E166)</f>
        <v>0</v>
      </c>
      <c r="D166" s="117"/>
      <c r="E166" s="118"/>
      <c r="F166" s="338"/>
      <c r="G166" s="117"/>
      <c r="H166" s="120"/>
      <c r="I166" s="118"/>
      <c r="J166" s="117"/>
      <c r="K166" s="120"/>
      <c r="L166" s="118"/>
      <c r="BV166" s="3"/>
      <c r="BW166" s="4"/>
      <c r="BX166" s="4"/>
      <c r="BY166" s="4"/>
    </row>
    <row r="167" spans="1:77" s="5" customFormat="1" ht="32.25" hidden="1" customHeight="1" x14ac:dyDescent="0.15">
      <c r="A167" s="145" t="s">
        <v>214</v>
      </c>
      <c r="BV167" s="12"/>
      <c r="BW167" s="12"/>
      <c r="BX167" s="129"/>
      <c r="BY167" s="129"/>
    </row>
    <row r="168" spans="1:77" s="2" customFormat="1" ht="21" hidden="1" x14ac:dyDescent="0.2">
      <c r="A168" s="1004" t="s">
        <v>215</v>
      </c>
      <c r="B168" s="1005"/>
      <c r="C168" s="184" t="s">
        <v>170</v>
      </c>
      <c r="D168" s="65" t="s">
        <v>7</v>
      </c>
      <c r="E168" s="185" t="s">
        <v>216</v>
      </c>
      <c r="F168" s="64" t="s">
        <v>99</v>
      </c>
      <c r="G168" s="330"/>
      <c r="BV168" s="3"/>
      <c r="BW168" s="3"/>
      <c r="BX168" s="4"/>
      <c r="BY168" s="4"/>
    </row>
    <row r="169" spans="1:77" s="2" customFormat="1" hidden="1" x14ac:dyDescent="0.2">
      <c r="A169" s="1034" t="s">
        <v>217</v>
      </c>
      <c r="B169" s="339" t="s">
        <v>218</v>
      </c>
      <c r="C169" s="322"/>
      <c r="D169" s="28"/>
      <c r="E169" s="340"/>
      <c r="F169" s="341"/>
      <c r="G169" s="146"/>
      <c r="BV169" s="3"/>
      <c r="BW169" s="3"/>
      <c r="BX169" s="4"/>
      <c r="BY169" s="4"/>
    </row>
    <row r="170" spans="1:77" s="2" customFormat="1" hidden="1" x14ac:dyDescent="0.2">
      <c r="A170" s="1074"/>
      <c r="B170" s="136" t="s">
        <v>219</v>
      </c>
      <c r="C170" s="338"/>
      <c r="D170" s="117"/>
      <c r="E170" s="342"/>
      <c r="F170" s="343"/>
      <c r="G170" s="146"/>
      <c r="BV170" s="3"/>
      <c r="BW170" s="3"/>
      <c r="BX170" s="4"/>
      <c r="BY170" s="4"/>
    </row>
    <row r="171" spans="1:77" s="2" customFormat="1" hidden="1" x14ac:dyDescent="0.2">
      <c r="A171" s="344" t="s">
        <v>220</v>
      </c>
      <c r="B171" s="344" t="s">
        <v>218</v>
      </c>
      <c r="C171" s="333"/>
      <c r="D171" s="345"/>
      <c r="E171" s="346"/>
      <c r="F171" s="347"/>
      <c r="G171" s="146"/>
      <c r="BV171" s="3"/>
      <c r="BW171" s="3"/>
      <c r="BX171" s="4"/>
      <c r="BY171" s="4"/>
    </row>
    <row r="172" spans="1:77" s="2" customFormat="1" hidden="1" x14ac:dyDescent="0.2">
      <c r="A172" s="1034" t="s">
        <v>221</v>
      </c>
      <c r="B172" s="339" t="s">
        <v>222</v>
      </c>
      <c r="C172" s="322"/>
      <c r="D172" s="28"/>
      <c r="E172" s="189"/>
      <c r="F172" s="341"/>
      <c r="G172" s="146"/>
      <c r="BV172" s="3"/>
      <c r="BW172" s="3"/>
      <c r="BX172" s="4"/>
      <c r="BY172" s="4"/>
    </row>
    <row r="173" spans="1:77" s="2" customFormat="1" hidden="1" x14ac:dyDescent="0.2">
      <c r="A173" s="1035"/>
      <c r="B173" s="35" t="s">
        <v>223</v>
      </c>
      <c r="C173" s="324"/>
      <c r="D173" s="71"/>
      <c r="E173" s="77"/>
      <c r="F173" s="72"/>
      <c r="G173" s="146"/>
      <c r="BV173" s="3"/>
      <c r="BW173" s="3"/>
      <c r="BX173" s="4"/>
      <c r="BY173" s="4"/>
    </row>
    <row r="174" spans="1:77" s="2" customFormat="1" hidden="1" x14ac:dyDescent="0.2">
      <c r="A174" s="1074"/>
      <c r="B174" s="136" t="s">
        <v>224</v>
      </c>
      <c r="C174" s="338"/>
      <c r="D174" s="117"/>
      <c r="E174" s="122"/>
      <c r="F174" s="118"/>
      <c r="G174" s="146"/>
      <c r="BV174" s="3"/>
      <c r="BW174" s="3"/>
      <c r="BX174" s="4"/>
      <c r="BY174" s="4"/>
    </row>
    <row r="175" spans="1:77" s="5" customFormat="1" ht="27" customHeight="1" x14ac:dyDescent="0.15">
      <c r="A175" s="348" t="s">
        <v>225</v>
      </c>
      <c r="B175" s="11"/>
      <c r="C175" s="11"/>
      <c r="D175" s="11"/>
      <c r="E175" s="11"/>
      <c r="F175" s="11"/>
      <c r="G175" s="11"/>
      <c r="H175" s="11"/>
      <c r="I175" s="11"/>
      <c r="BV175" s="12"/>
      <c r="BW175" s="12"/>
      <c r="BX175" s="129"/>
      <c r="BY175" s="129"/>
    </row>
    <row r="176" spans="1:77" s="2" customFormat="1" x14ac:dyDescent="0.2">
      <c r="A176" s="1012" t="s">
        <v>197</v>
      </c>
      <c r="B176" s="1021"/>
      <c r="C176" s="1004" t="s">
        <v>226</v>
      </c>
      <c r="D176" s="1024"/>
      <c r="E176" s="1024"/>
      <c r="F176" s="1075" t="s">
        <v>7</v>
      </c>
      <c r="G176" s="1071" t="s">
        <v>216</v>
      </c>
      <c r="H176" s="993" t="s">
        <v>99</v>
      </c>
      <c r="BV176" s="3"/>
      <c r="BW176" s="4"/>
      <c r="BX176" s="4"/>
      <c r="BY176" s="4"/>
    </row>
    <row r="177" spans="1:77" s="2" customFormat="1" x14ac:dyDescent="0.2">
      <c r="A177" s="1014"/>
      <c r="B177" s="1023"/>
      <c r="C177" s="334" t="s">
        <v>227</v>
      </c>
      <c r="D177" s="65" t="s">
        <v>217</v>
      </c>
      <c r="E177" s="64" t="s">
        <v>228</v>
      </c>
      <c r="F177" s="1075"/>
      <c r="G177" s="1071"/>
      <c r="H177" s="993"/>
      <c r="BV177" s="3"/>
      <c r="BW177" s="4"/>
      <c r="BX177" s="4"/>
      <c r="BY177" s="4"/>
    </row>
    <row r="178" spans="1:77" s="2" customFormat="1" x14ac:dyDescent="0.2">
      <c r="A178" s="1076" t="s">
        <v>229</v>
      </c>
      <c r="B178" s="349" t="s">
        <v>224</v>
      </c>
      <c r="C178" s="316">
        <f t="shared" ref="C178:C183" si="64">SUM(D178:E178)</f>
        <v>0</v>
      </c>
      <c r="D178" s="26">
        <f>SUM(ENERO:DICIEMBRE!D178)</f>
        <v>0</v>
      </c>
      <c r="E178" s="26">
        <f>SUM(ENERO:DICIEMBRE!E178)</f>
        <v>0</v>
      </c>
      <c r="F178" s="26">
        <f>SUM(ENERO:DICIEMBRE!F178)</f>
        <v>0</v>
      </c>
      <c r="G178" s="26">
        <f>SUM(ENERO:DICIEMBRE!G178)</f>
        <v>0</v>
      </c>
      <c r="H178" s="26">
        <f>SUM(ENERO:DICIEMBRE!H178)</f>
        <v>0</v>
      </c>
      <c r="I178" s="303"/>
      <c r="BV178" s="3"/>
      <c r="BW178" s="4"/>
      <c r="BX178" s="4"/>
      <c r="BY178" s="4"/>
    </row>
    <row r="179" spans="1:77" s="2" customFormat="1" x14ac:dyDescent="0.2">
      <c r="A179" s="1077"/>
      <c r="B179" s="191" t="s">
        <v>222</v>
      </c>
      <c r="C179" s="350">
        <f t="shared" si="64"/>
        <v>3263</v>
      </c>
      <c r="D179" s="26">
        <f>SUM(ENERO:DICIEMBRE!D179)</f>
        <v>3263</v>
      </c>
      <c r="E179" s="26">
        <f>SUM(ENERO:DICIEMBRE!E179)</f>
        <v>0</v>
      </c>
      <c r="F179" s="26">
        <f>SUM(ENERO:DICIEMBRE!F179)</f>
        <v>3263</v>
      </c>
      <c r="G179" s="26">
        <f>SUM(ENERO:DICIEMBRE!G179)</f>
        <v>0</v>
      </c>
      <c r="H179" s="26">
        <f>SUM(ENERO:DICIEMBRE!H179)</f>
        <v>0</v>
      </c>
      <c r="I179" s="303"/>
      <c r="BV179" s="3"/>
      <c r="BW179" s="4"/>
      <c r="BX179" s="4"/>
      <c r="BY179" s="4"/>
    </row>
    <row r="180" spans="1:77" s="2" customFormat="1" x14ac:dyDescent="0.2">
      <c r="A180" s="1078"/>
      <c r="B180" s="336" t="s">
        <v>223</v>
      </c>
      <c r="C180" s="318">
        <f t="shared" si="64"/>
        <v>0</v>
      </c>
      <c r="D180" s="26">
        <f>SUM(ENERO:DICIEMBRE!D180)</f>
        <v>0</v>
      </c>
      <c r="E180" s="26">
        <f>SUM(ENERO:DICIEMBRE!E180)</f>
        <v>0</v>
      </c>
      <c r="F180" s="26">
        <f>SUM(ENERO:DICIEMBRE!F180)</f>
        <v>0</v>
      </c>
      <c r="G180" s="26">
        <f>SUM(ENERO:DICIEMBRE!G180)</f>
        <v>0</v>
      </c>
      <c r="H180" s="26">
        <f>SUM(ENERO:DICIEMBRE!H180)</f>
        <v>0</v>
      </c>
      <c r="I180" s="303"/>
      <c r="BV180" s="3"/>
      <c r="BW180" s="4"/>
      <c r="BX180" s="4"/>
      <c r="BY180" s="4"/>
    </row>
    <row r="181" spans="1:77" s="2" customFormat="1" x14ac:dyDescent="0.2">
      <c r="A181" s="1034" t="s">
        <v>230</v>
      </c>
      <c r="B181" s="349" t="s">
        <v>224</v>
      </c>
      <c r="C181" s="316">
        <f t="shared" si="64"/>
        <v>0</v>
      </c>
      <c r="D181" s="26">
        <f>SUM(ENERO:DICIEMBRE!D181)</f>
        <v>0</v>
      </c>
      <c r="E181" s="26">
        <f>SUM(ENERO:DICIEMBRE!E181)</f>
        <v>0</v>
      </c>
      <c r="F181" s="26">
        <f>SUM(ENERO:DICIEMBRE!F181)</f>
        <v>0</v>
      </c>
      <c r="G181" s="26">
        <f>SUM(ENERO:DICIEMBRE!G181)</f>
        <v>0</v>
      </c>
      <c r="H181" s="26">
        <f>SUM(ENERO:DICIEMBRE!H181)</f>
        <v>0</v>
      </c>
      <c r="I181" s="303"/>
      <c r="BV181" s="3"/>
      <c r="BW181" s="4"/>
      <c r="BX181" s="4"/>
      <c r="BY181" s="4"/>
    </row>
    <row r="182" spans="1:77" s="2" customFormat="1" x14ac:dyDescent="0.2">
      <c r="A182" s="1035"/>
      <c r="B182" s="191" t="s">
        <v>222</v>
      </c>
      <c r="C182" s="350">
        <f t="shared" si="64"/>
        <v>1612</v>
      </c>
      <c r="D182" s="26">
        <f>SUM(ENERO:DICIEMBRE!D182)</f>
        <v>1612</v>
      </c>
      <c r="E182" s="26">
        <f>SUM(ENERO:DICIEMBRE!E182)</f>
        <v>0</v>
      </c>
      <c r="F182" s="26">
        <f>SUM(ENERO:DICIEMBRE!F182)</f>
        <v>1612</v>
      </c>
      <c r="G182" s="26">
        <f>SUM(ENERO:DICIEMBRE!G182)</f>
        <v>0</v>
      </c>
      <c r="H182" s="26">
        <f>SUM(ENERO:DICIEMBRE!H182)</f>
        <v>0</v>
      </c>
      <c r="I182" s="303"/>
      <c r="BV182" s="3"/>
      <c r="BW182" s="4"/>
      <c r="BX182" s="4"/>
      <c r="BY182" s="4"/>
    </row>
    <row r="183" spans="1:77" s="2" customFormat="1" x14ac:dyDescent="0.2">
      <c r="A183" s="1074"/>
      <c r="B183" s="336" t="s">
        <v>223</v>
      </c>
      <c r="C183" s="318">
        <f t="shared" si="64"/>
        <v>0</v>
      </c>
      <c r="D183" s="26">
        <f>SUM(ENERO:DICIEMBRE!D183)</f>
        <v>0</v>
      </c>
      <c r="E183" s="26">
        <f>SUM(ENERO:DICIEMBRE!E183)</f>
        <v>0</v>
      </c>
      <c r="F183" s="26">
        <f>SUM(ENERO:DICIEMBRE!F183)</f>
        <v>0</v>
      </c>
      <c r="G183" s="26">
        <f>SUM(ENERO:DICIEMBRE!G183)</f>
        <v>0</v>
      </c>
      <c r="H183" s="26">
        <f>SUM(ENERO:DICIEMBRE!H183)</f>
        <v>0</v>
      </c>
      <c r="I183" s="303"/>
      <c r="BV183" s="3"/>
      <c r="BW183" s="4"/>
      <c r="BX183" s="4"/>
      <c r="BY183" s="4"/>
    </row>
    <row r="184" spans="1:77" s="5" customFormat="1" ht="30" hidden="1" customHeight="1" x14ac:dyDescent="0.15">
      <c r="A184" s="13" t="s">
        <v>231</v>
      </c>
      <c r="B184" s="13"/>
      <c r="C184" s="13"/>
      <c r="D184" s="13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BV184" s="12"/>
      <c r="BW184" s="12"/>
      <c r="BX184" s="129"/>
      <c r="BY184" s="129"/>
    </row>
    <row r="185" spans="1:77" s="2" customFormat="1" hidden="1" x14ac:dyDescent="0.2">
      <c r="A185" s="1079" t="s">
        <v>232</v>
      </c>
      <c r="B185" s="1025" t="s">
        <v>233</v>
      </c>
      <c r="C185" s="1026"/>
      <c r="D185" s="1027"/>
      <c r="E185" s="1082" t="s">
        <v>6</v>
      </c>
      <c r="F185" s="1083"/>
      <c r="G185" s="1083"/>
      <c r="H185" s="1083"/>
      <c r="I185" s="1083"/>
      <c r="J185" s="1083"/>
      <c r="K185" s="1083"/>
      <c r="L185" s="1083"/>
      <c r="M185" s="1083"/>
      <c r="N185" s="1083"/>
      <c r="O185" s="1083"/>
      <c r="P185" s="1083"/>
      <c r="Q185" s="1083"/>
      <c r="R185" s="1083"/>
      <c r="S185" s="1083"/>
      <c r="T185" s="1083"/>
      <c r="U185" s="1083"/>
      <c r="V185" s="1083"/>
      <c r="W185" s="1083"/>
      <c r="X185" s="1083"/>
      <c r="Y185" s="1083"/>
      <c r="Z185" s="1083"/>
      <c r="AA185" s="1083"/>
      <c r="AB185" s="1083"/>
      <c r="AC185" s="1083"/>
      <c r="AD185" s="1083"/>
      <c r="AE185" s="1083"/>
      <c r="AF185" s="1083"/>
      <c r="AG185" s="1083"/>
      <c r="AH185" s="1083"/>
      <c r="AI185" s="1083"/>
      <c r="AJ185" s="1083"/>
      <c r="AK185" s="1083"/>
      <c r="AL185" s="1084"/>
      <c r="BV185" s="3"/>
      <c r="BW185" s="4"/>
      <c r="BX185" s="4"/>
      <c r="BY185" s="4"/>
    </row>
    <row r="186" spans="1:77" s="2" customFormat="1" hidden="1" x14ac:dyDescent="0.2">
      <c r="A186" s="1080"/>
      <c r="B186" s="1028"/>
      <c r="C186" s="1029"/>
      <c r="D186" s="1030"/>
      <c r="E186" s="991" t="s">
        <v>11</v>
      </c>
      <c r="F186" s="993"/>
      <c r="G186" s="991" t="s">
        <v>12</v>
      </c>
      <c r="H186" s="993"/>
      <c r="I186" s="991" t="s">
        <v>13</v>
      </c>
      <c r="J186" s="993"/>
      <c r="K186" s="991" t="s">
        <v>14</v>
      </c>
      <c r="L186" s="993"/>
      <c r="M186" s="991" t="s">
        <v>15</v>
      </c>
      <c r="N186" s="993"/>
      <c r="O186" s="1004" t="s">
        <v>16</v>
      </c>
      <c r="P186" s="1005"/>
      <c r="Q186" s="1004" t="s">
        <v>17</v>
      </c>
      <c r="R186" s="1005"/>
      <c r="S186" s="1004" t="s">
        <v>18</v>
      </c>
      <c r="T186" s="1005"/>
      <c r="U186" s="1004" t="s">
        <v>19</v>
      </c>
      <c r="V186" s="1005"/>
      <c r="W186" s="1004" t="s">
        <v>20</v>
      </c>
      <c r="X186" s="1005"/>
      <c r="Y186" s="1004" t="s">
        <v>21</v>
      </c>
      <c r="Z186" s="1005"/>
      <c r="AA186" s="1004" t="s">
        <v>22</v>
      </c>
      <c r="AB186" s="1005"/>
      <c r="AC186" s="1004" t="s">
        <v>23</v>
      </c>
      <c r="AD186" s="1005"/>
      <c r="AE186" s="1004" t="s">
        <v>24</v>
      </c>
      <c r="AF186" s="1005"/>
      <c r="AG186" s="1004" t="s">
        <v>25</v>
      </c>
      <c r="AH186" s="1005"/>
      <c r="AI186" s="1004" t="s">
        <v>26</v>
      </c>
      <c r="AJ186" s="1005"/>
      <c r="AK186" s="1004" t="s">
        <v>27</v>
      </c>
      <c r="AL186" s="1005"/>
      <c r="BV186" s="3"/>
      <c r="BW186" s="4"/>
      <c r="BX186" s="4"/>
      <c r="BY186" s="4"/>
    </row>
    <row r="187" spans="1:77" s="2" customFormat="1" hidden="1" x14ac:dyDescent="0.2">
      <c r="A187" s="1081"/>
      <c r="B187" s="351" t="s">
        <v>32</v>
      </c>
      <c r="C187" s="352" t="s">
        <v>33</v>
      </c>
      <c r="D187" s="353" t="s">
        <v>34</v>
      </c>
      <c r="E187" s="65" t="s">
        <v>45</v>
      </c>
      <c r="F187" s="64" t="s">
        <v>34</v>
      </c>
      <c r="G187" s="65" t="s">
        <v>45</v>
      </c>
      <c r="H187" s="64" t="s">
        <v>34</v>
      </c>
      <c r="I187" s="65" t="s">
        <v>45</v>
      </c>
      <c r="J187" s="64" t="s">
        <v>34</v>
      </c>
      <c r="K187" s="65" t="s">
        <v>45</v>
      </c>
      <c r="L187" s="153" t="s">
        <v>34</v>
      </c>
      <c r="M187" s="65" t="s">
        <v>45</v>
      </c>
      <c r="N187" s="64" t="s">
        <v>34</v>
      </c>
      <c r="O187" s="65" t="s">
        <v>45</v>
      </c>
      <c r="P187" s="153" t="s">
        <v>34</v>
      </c>
      <c r="Q187" s="65" t="s">
        <v>45</v>
      </c>
      <c r="R187" s="64" t="s">
        <v>34</v>
      </c>
      <c r="S187" s="65" t="s">
        <v>45</v>
      </c>
      <c r="T187" s="153" t="s">
        <v>34</v>
      </c>
      <c r="U187" s="65" t="s">
        <v>45</v>
      </c>
      <c r="V187" s="64" t="s">
        <v>34</v>
      </c>
      <c r="W187" s="65" t="s">
        <v>45</v>
      </c>
      <c r="X187" s="153" t="s">
        <v>34</v>
      </c>
      <c r="Y187" s="65" t="s">
        <v>45</v>
      </c>
      <c r="Z187" s="64" t="s">
        <v>34</v>
      </c>
      <c r="AA187" s="65" t="s">
        <v>45</v>
      </c>
      <c r="AB187" s="64" t="s">
        <v>34</v>
      </c>
      <c r="AC187" s="65" t="s">
        <v>45</v>
      </c>
      <c r="AD187" s="64" t="s">
        <v>34</v>
      </c>
      <c r="AE187" s="65" t="s">
        <v>45</v>
      </c>
      <c r="AF187" s="64" t="s">
        <v>34</v>
      </c>
      <c r="AG187" s="65" t="s">
        <v>45</v>
      </c>
      <c r="AH187" s="64" t="s">
        <v>34</v>
      </c>
      <c r="AI187" s="65" t="s">
        <v>45</v>
      </c>
      <c r="AJ187" s="64" t="s">
        <v>34</v>
      </c>
      <c r="AK187" s="65" t="s">
        <v>45</v>
      </c>
      <c r="AL187" s="64" t="s">
        <v>34</v>
      </c>
      <c r="BV187" s="3"/>
      <c r="BW187" s="4"/>
      <c r="BX187" s="4"/>
      <c r="BY187" s="4"/>
    </row>
    <row r="188" spans="1:77" s="2" customFormat="1" hidden="1" x14ac:dyDescent="0.2">
      <c r="A188" s="354" t="s">
        <v>234</v>
      </c>
      <c r="B188" s="355">
        <f>SUM(C188+D188)</f>
        <v>0</v>
      </c>
      <c r="C188" s="356">
        <f>SUM(O188+Q188+S188+U188+W188+Y188+AA188+AC188+AE188+AG188+AI188+AK188)</f>
        <v>0</v>
      </c>
      <c r="D188" s="357">
        <f>SUM(P188+R188+T188+V188+X188+Z188+AB188+AD188+AF188+AH188+AJ188+AL188)</f>
        <v>0</v>
      </c>
      <c r="E188" s="358"/>
      <c r="F188" s="359"/>
      <c r="G188" s="360"/>
      <c r="H188" s="361"/>
      <c r="I188" s="358"/>
      <c r="J188" s="359"/>
      <c r="K188" s="360"/>
      <c r="L188" s="361"/>
      <c r="M188" s="360"/>
      <c r="N188" s="361"/>
      <c r="O188" s="362"/>
      <c r="P188" s="363"/>
      <c r="Q188" s="364"/>
      <c r="R188" s="365"/>
      <c r="S188" s="362"/>
      <c r="T188" s="363"/>
      <c r="U188" s="364"/>
      <c r="V188" s="365"/>
      <c r="W188" s="362"/>
      <c r="X188" s="363"/>
      <c r="Y188" s="364"/>
      <c r="Z188" s="365"/>
      <c r="AA188" s="364"/>
      <c r="AB188" s="365"/>
      <c r="AC188" s="364"/>
      <c r="AD188" s="365"/>
      <c r="AE188" s="364"/>
      <c r="AF188" s="365"/>
      <c r="AG188" s="364"/>
      <c r="AH188" s="365"/>
      <c r="AI188" s="364"/>
      <c r="AJ188" s="365"/>
      <c r="AK188" s="364"/>
      <c r="AL188" s="365"/>
      <c r="BV188" s="3"/>
      <c r="BW188" s="4"/>
      <c r="BX188" s="4"/>
      <c r="BY188" s="4"/>
    </row>
    <row r="189" spans="1:77" s="2" customFormat="1" hidden="1" x14ac:dyDescent="0.2">
      <c r="A189" s="366" t="s">
        <v>235</v>
      </c>
      <c r="B189" s="367">
        <f>SUM(C189+D189)</f>
        <v>0</v>
      </c>
      <c r="C189" s="368">
        <f t="shared" ref="C189:D191" si="65">SUM(E189+G189+I189+K189+M189+O189+Q189+S189+U189+W189+Y189+AA189+AC189+AE189+AG189+AI189+AK189)</f>
        <v>0</v>
      </c>
      <c r="D189" s="369">
        <f t="shared" si="65"/>
        <v>0</v>
      </c>
      <c r="E189" s="370"/>
      <c r="F189" s="371"/>
      <c r="G189" s="370"/>
      <c r="H189" s="371"/>
      <c r="I189" s="370"/>
      <c r="J189" s="371"/>
      <c r="K189" s="372"/>
      <c r="L189" s="373"/>
      <c r="M189" s="370"/>
      <c r="N189" s="371"/>
      <c r="O189" s="372"/>
      <c r="P189" s="373"/>
      <c r="Q189" s="370"/>
      <c r="R189" s="371"/>
      <c r="S189" s="372"/>
      <c r="T189" s="373"/>
      <c r="U189" s="370"/>
      <c r="V189" s="371"/>
      <c r="W189" s="372"/>
      <c r="X189" s="373"/>
      <c r="Y189" s="370"/>
      <c r="Z189" s="371"/>
      <c r="AA189" s="370"/>
      <c r="AB189" s="371"/>
      <c r="AC189" s="370"/>
      <c r="AD189" s="371"/>
      <c r="AE189" s="370"/>
      <c r="AF189" s="371"/>
      <c r="AG189" s="370"/>
      <c r="AH189" s="371"/>
      <c r="AI189" s="370"/>
      <c r="AJ189" s="371"/>
      <c r="AK189" s="370"/>
      <c r="AL189" s="371"/>
      <c r="BV189" s="3"/>
      <c r="BW189" s="4"/>
      <c r="BX189" s="4"/>
      <c r="BY189" s="4"/>
    </row>
    <row r="190" spans="1:77" s="2" customFormat="1" hidden="1" x14ac:dyDescent="0.2">
      <c r="A190" s="374" t="s">
        <v>236</v>
      </c>
      <c r="B190" s="367">
        <f>SUM(C190+D190)</f>
        <v>0</v>
      </c>
      <c r="C190" s="368">
        <f t="shared" si="65"/>
        <v>0</v>
      </c>
      <c r="D190" s="369">
        <f t="shared" si="65"/>
        <v>0</v>
      </c>
      <c r="E190" s="370"/>
      <c r="F190" s="371"/>
      <c r="G190" s="370"/>
      <c r="H190" s="371"/>
      <c r="I190" s="370"/>
      <c r="J190" s="371"/>
      <c r="K190" s="372"/>
      <c r="L190" s="373"/>
      <c r="M190" s="370"/>
      <c r="N190" s="371"/>
      <c r="O190" s="372"/>
      <c r="P190" s="373"/>
      <c r="Q190" s="370"/>
      <c r="R190" s="371"/>
      <c r="S190" s="372"/>
      <c r="T190" s="373"/>
      <c r="U190" s="370"/>
      <c r="V190" s="371"/>
      <c r="W190" s="372"/>
      <c r="X190" s="373"/>
      <c r="Y190" s="370"/>
      <c r="Z190" s="371"/>
      <c r="AA190" s="370"/>
      <c r="AB190" s="371"/>
      <c r="AC190" s="370"/>
      <c r="AD190" s="371"/>
      <c r="AE190" s="370"/>
      <c r="AF190" s="371"/>
      <c r="AG190" s="370"/>
      <c r="AH190" s="371"/>
      <c r="AI190" s="370"/>
      <c r="AJ190" s="371"/>
      <c r="AK190" s="370"/>
      <c r="AL190" s="371"/>
      <c r="BV190" s="3"/>
      <c r="BW190" s="4"/>
      <c r="BX190" s="4"/>
      <c r="BY190" s="4"/>
    </row>
    <row r="191" spans="1:77" s="2" customFormat="1" hidden="1" x14ac:dyDescent="0.2">
      <c r="A191" s="375" t="s">
        <v>99</v>
      </c>
      <c r="B191" s="376">
        <f>SUM(C191+D191)</f>
        <v>0</v>
      </c>
      <c r="C191" s="377">
        <f t="shared" si="65"/>
        <v>0</v>
      </c>
      <c r="D191" s="378">
        <f t="shared" si="65"/>
        <v>0</v>
      </c>
      <c r="E191" s="379"/>
      <c r="F191" s="380"/>
      <c r="G191" s="379"/>
      <c r="H191" s="380"/>
      <c r="I191" s="379"/>
      <c r="J191" s="380"/>
      <c r="K191" s="381"/>
      <c r="L191" s="382"/>
      <c r="M191" s="379"/>
      <c r="N191" s="380"/>
      <c r="O191" s="381"/>
      <c r="P191" s="382"/>
      <c r="Q191" s="379"/>
      <c r="R191" s="380"/>
      <c r="S191" s="381"/>
      <c r="T191" s="382"/>
      <c r="U191" s="379"/>
      <c r="V191" s="380"/>
      <c r="W191" s="381"/>
      <c r="X191" s="382"/>
      <c r="Y191" s="379"/>
      <c r="Z191" s="380"/>
      <c r="AA191" s="379"/>
      <c r="AB191" s="380"/>
      <c r="AC191" s="379"/>
      <c r="AD191" s="380"/>
      <c r="AE191" s="379"/>
      <c r="AF191" s="380"/>
      <c r="AG191" s="379"/>
      <c r="AH191" s="380"/>
      <c r="AI191" s="379"/>
      <c r="AJ191" s="380"/>
      <c r="AK191" s="379"/>
      <c r="AL191" s="380"/>
      <c r="BV191" s="3"/>
      <c r="BW191" s="4"/>
      <c r="BX191" s="4"/>
      <c r="BY191" s="4"/>
    </row>
    <row r="192" spans="1:77" s="5" customFormat="1" ht="29.25" customHeight="1" x14ac:dyDescent="0.15">
      <c r="A192" s="182" t="s">
        <v>237</v>
      </c>
      <c r="B192" s="383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BV192" s="12"/>
      <c r="BW192" s="129"/>
      <c r="BX192" s="129"/>
      <c r="BY192" s="129"/>
    </row>
    <row r="193" spans="1:95" x14ac:dyDescent="0.2">
      <c r="A193" s="1093" t="s">
        <v>144</v>
      </c>
      <c r="B193" s="1093"/>
      <c r="C193" s="1093" t="s">
        <v>83</v>
      </c>
      <c r="D193" s="1093"/>
      <c r="E193" s="1093"/>
      <c r="F193" s="1085" t="s">
        <v>11</v>
      </c>
      <c r="G193" s="1085"/>
      <c r="H193" s="1085" t="s">
        <v>12</v>
      </c>
      <c r="I193" s="1085"/>
      <c r="J193" s="1085" t="s">
        <v>13</v>
      </c>
      <c r="K193" s="1085"/>
      <c r="L193" s="1085" t="s">
        <v>238</v>
      </c>
      <c r="M193" s="1085"/>
      <c r="N193" s="1085" t="s">
        <v>239</v>
      </c>
      <c r="O193" s="1085"/>
      <c r="P193" s="1093" t="s">
        <v>240</v>
      </c>
      <c r="Q193" s="1093"/>
      <c r="R193" s="1093" t="s">
        <v>241</v>
      </c>
      <c r="S193" s="1093"/>
      <c r="T193" s="1093" t="s">
        <v>242</v>
      </c>
      <c r="U193" s="1094"/>
      <c r="V193" s="984" t="s">
        <v>157</v>
      </c>
      <c r="W193" s="1072" t="s">
        <v>243</v>
      </c>
      <c r="X193" s="1072" t="s">
        <v>244</v>
      </c>
      <c r="Y193" s="1072" t="s">
        <v>245</v>
      </c>
      <c r="Z193" s="1072" t="s">
        <v>246</v>
      </c>
      <c r="AA193" s="1072" t="s">
        <v>247</v>
      </c>
      <c r="AB193" s="1089" t="s">
        <v>248</v>
      </c>
      <c r="AC193" s="1024"/>
      <c r="AD193" s="1024"/>
      <c r="AE193" s="1090"/>
      <c r="AF193" s="1091" t="s">
        <v>170</v>
      </c>
      <c r="AG193" s="1092"/>
      <c r="AH193" s="1086" t="s">
        <v>155</v>
      </c>
      <c r="AI193" s="1086" t="s">
        <v>156</v>
      </c>
      <c r="AJ193" s="1072" t="s">
        <v>158</v>
      </c>
      <c r="AK193" s="1072" t="s">
        <v>159</v>
      </c>
      <c r="AL193" s="996" t="s">
        <v>43</v>
      </c>
      <c r="AM193" s="984" t="s">
        <v>44</v>
      </c>
      <c r="AN193" s="3"/>
      <c r="AO193" s="3"/>
      <c r="AP193" s="3"/>
      <c r="AQ193" s="3"/>
      <c r="AR193" s="3"/>
      <c r="AS193" s="3"/>
      <c r="AT193" s="3"/>
      <c r="AU193" s="3"/>
      <c r="BX193" s="3"/>
    </row>
    <row r="194" spans="1:95" ht="21" x14ac:dyDescent="0.2">
      <c r="A194" s="1095"/>
      <c r="B194" s="1095"/>
      <c r="C194" s="384" t="s">
        <v>32</v>
      </c>
      <c r="D194" s="385" t="s">
        <v>45</v>
      </c>
      <c r="E194" s="386" t="s">
        <v>34</v>
      </c>
      <c r="F194" s="387" t="s">
        <v>45</v>
      </c>
      <c r="G194" s="388" t="s">
        <v>34</v>
      </c>
      <c r="H194" s="387" t="s">
        <v>45</v>
      </c>
      <c r="I194" s="388" t="s">
        <v>34</v>
      </c>
      <c r="J194" s="387" t="s">
        <v>45</v>
      </c>
      <c r="K194" s="388" t="s">
        <v>34</v>
      </c>
      <c r="L194" s="387" t="s">
        <v>45</v>
      </c>
      <c r="M194" s="388" t="s">
        <v>34</v>
      </c>
      <c r="N194" s="387" t="s">
        <v>45</v>
      </c>
      <c r="O194" s="388" t="s">
        <v>34</v>
      </c>
      <c r="P194" s="387" t="s">
        <v>45</v>
      </c>
      <c r="Q194" s="388" t="s">
        <v>34</v>
      </c>
      <c r="R194" s="387" t="s">
        <v>45</v>
      </c>
      <c r="S194" s="388" t="s">
        <v>34</v>
      </c>
      <c r="T194" s="387" t="s">
        <v>45</v>
      </c>
      <c r="U194" s="389" t="s">
        <v>34</v>
      </c>
      <c r="V194" s="987"/>
      <c r="W194" s="1073"/>
      <c r="X194" s="1073"/>
      <c r="Y194" s="1073"/>
      <c r="Z194" s="1073"/>
      <c r="AA194" s="1073"/>
      <c r="AB194" s="390" t="s">
        <v>171</v>
      </c>
      <c r="AC194" s="390" t="s">
        <v>172</v>
      </c>
      <c r="AD194" s="390" t="s">
        <v>173</v>
      </c>
      <c r="AE194" s="391" t="s">
        <v>174</v>
      </c>
      <c r="AF194" s="392" t="s">
        <v>175</v>
      </c>
      <c r="AG194" s="393" t="s">
        <v>176</v>
      </c>
      <c r="AH194" s="1087"/>
      <c r="AI194" s="1087"/>
      <c r="AJ194" s="1073"/>
      <c r="AK194" s="1073"/>
      <c r="AL194" s="997"/>
      <c r="AM194" s="987"/>
      <c r="AN194" s="3"/>
      <c r="AO194" s="3"/>
      <c r="AP194" s="3"/>
      <c r="AQ194" s="3"/>
      <c r="AR194" s="3"/>
      <c r="AS194" s="3"/>
      <c r="AT194" s="3"/>
      <c r="AU194" s="3"/>
      <c r="BX194" s="3"/>
    </row>
    <row r="195" spans="1:95" x14ac:dyDescent="0.2">
      <c r="A195" s="1088" t="s">
        <v>249</v>
      </c>
      <c r="B195" s="67" t="s">
        <v>250</v>
      </c>
      <c r="C195" s="132">
        <f>SUM(D195:E195)</f>
        <v>29</v>
      </c>
      <c r="D195" s="24">
        <f>SUM(F195+H195+J195+L195+N195+P195+R195+T195)</f>
        <v>3</v>
      </c>
      <c r="E195" s="394">
        <f>G195+I195+K195+M195+O195+Q195+S195+U195</f>
        <v>26</v>
      </c>
      <c r="F195" s="26">
        <f>SUM(ENERO:DICIEMBRE!F195)</f>
        <v>0</v>
      </c>
      <c r="G195" s="26">
        <f>SUM(ENERO:DICIEMBRE!G195)</f>
        <v>0</v>
      </c>
      <c r="H195" s="26">
        <f>SUM(ENERO:DICIEMBRE!H195)</f>
        <v>0</v>
      </c>
      <c r="I195" s="26">
        <f>SUM(ENERO:DICIEMBRE!I195)</f>
        <v>2</v>
      </c>
      <c r="J195" s="26">
        <f>SUM(ENERO:DICIEMBRE!J195)</f>
        <v>0</v>
      </c>
      <c r="K195" s="26">
        <f>SUM(ENERO:DICIEMBRE!K195)</f>
        <v>2</v>
      </c>
      <c r="L195" s="26">
        <f>SUM(ENERO:DICIEMBRE!L195)</f>
        <v>0</v>
      </c>
      <c r="M195" s="26">
        <f>SUM(ENERO:DICIEMBRE!M195)</f>
        <v>3</v>
      </c>
      <c r="N195" s="26">
        <f>SUM(ENERO:DICIEMBRE!N195)</f>
        <v>1</v>
      </c>
      <c r="O195" s="26">
        <f>SUM(ENERO:DICIEMBRE!O195)</f>
        <v>5</v>
      </c>
      <c r="P195" s="26">
        <f>SUM(ENERO:DICIEMBRE!P195)</f>
        <v>1</v>
      </c>
      <c r="Q195" s="26">
        <f>SUM(ENERO:DICIEMBRE!Q195)</f>
        <v>13</v>
      </c>
      <c r="R195" s="26">
        <f>SUM(ENERO:DICIEMBRE!R195)</f>
        <v>1</v>
      </c>
      <c r="S195" s="26">
        <f>SUM(ENERO:DICIEMBRE!S195)</f>
        <v>1</v>
      </c>
      <c r="T195" s="26">
        <f>SUM(ENERO:DICIEMBRE!T195)</f>
        <v>0</v>
      </c>
      <c r="U195" s="26">
        <f>SUM(ENERO:DICIEMBRE!U195)</f>
        <v>0</v>
      </c>
      <c r="V195" s="26">
        <f>SUM(ENERO:DICIEMBRE!V195)</f>
        <v>0</v>
      </c>
      <c r="W195" s="26">
        <f>SUM(ENERO:DICIEMBRE!W195)</f>
        <v>6</v>
      </c>
      <c r="X195" s="26">
        <f>SUM(ENERO:DICIEMBRE!X195)</f>
        <v>20</v>
      </c>
      <c r="Y195" s="26">
        <f>SUM(ENERO:DICIEMBRE!Y195)</f>
        <v>15</v>
      </c>
      <c r="Z195" s="26">
        <f>SUM(ENERO:DICIEMBRE!Z195)</f>
        <v>15</v>
      </c>
      <c r="AA195" s="26">
        <f>SUM(ENERO:DICIEMBRE!AA195)</f>
        <v>0</v>
      </c>
      <c r="AB195" s="26">
        <f>SUM(ENERO:DICIEMBRE!AB195)</f>
        <v>3</v>
      </c>
      <c r="AC195" s="26">
        <f>SUM(ENERO:DICIEMBRE!AC195)</f>
        <v>2</v>
      </c>
      <c r="AD195" s="26">
        <f>SUM(ENERO:DICIEMBRE!AD195)</f>
        <v>9</v>
      </c>
      <c r="AE195" s="26">
        <f>SUM(ENERO:DICIEMBRE!AE195)</f>
        <v>15</v>
      </c>
      <c r="AF195" s="26">
        <f>SUM(ENERO:DICIEMBRE!AF195)</f>
        <v>25</v>
      </c>
      <c r="AG195" s="26">
        <f>SUM(ENERO:DICIEMBRE!AG195)</f>
        <v>0</v>
      </c>
      <c r="AH195" s="26">
        <f>SUM(ENERO:DICIEMBRE!AH195)</f>
        <v>0</v>
      </c>
      <c r="AI195" s="26">
        <f>SUM(ENERO:DICIEMBRE!AI195)</f>
        <v>0</v>
      </c>
      <c r="AJ195" s="26">
        <f>SUM(ENERO:DICIEMBRE!AJ195)</f>
        <v>0</v>
      </c>
      <c r="AK195" s="26">
        <f>SUM(ENERO:DICIEMBRE!AK195)</f>
        <v>0</v>
      </c>
      <c r="AL195" s="26">
        <f>SUM(ENERO:DICIEMBRE!AL195)</f>
        <v>0</v>
      </c>
      <c r="AM195" s="26">
        <f>SUM(ENERO:DICIEMBRE!AM195)</f>
        <v>0</v>
      </c>
      <c r="AN195" s="31" t="str">
        <f>CA195&amp;CB195&amp;CC195&amp;CD195&amp;CE195</f>
        <v/>
      </c>
      <c r="AO195" s="31"/>
      <c r="AP195" s="31"/>
      <c r="AQ195" s="31"/>
      <c r="AR195" s="31"/>
      <c r="AS195" s="3"/>
      <c r="AT195" s="3"/>
      <c r="BX195" s="3"/>
      <c r="CA195" s="32" t="str">
        <f t="shared" ref="CA195:CE196" si="66">IF(AND($C195&gt;0,AI195="")," * No olvide digitar la variable "&amp;AI$193&amp;""&amp;". Digite CERO si no tiene",IF(AI195&gt;$C195," * La variable "&amp;AI$193&amp;""&amp;" No puede ser mayor al Total.",""))</f>
        <v/>
      </c>
      <c r="CB195" s="32" t="str">
        <f t="shared" si="66"/>
        <v/>
      </c>
      <c r="CC195" s="32" t="str">
        <f t="shared" si="66"/>
        <v/>
      </c>
      <c r="CD195" s="32" t="str">
        <f t="shared" si="66"/>
        <v/>
      </c>
      <c r="CE195" s="32" t="str">
        <f t="shared" si="66"/>
        <v/>
      </c>
      <c r="CM195" s="33">
        <f>IF(AND($C195&gt;0,AI195=""),1,IF(AI195&gt;$C195,1,0))</f>
        <v>0</v>
      </c>
      <c r="CN195" s="33">
        <f t="shared" ref="CN195:CP196" si="67">IF(AND($C195&gt;0,AJ195=""),1,IF(AJ195&gt;$C195,1,0))</f>
        <v>0</v>
      </c>
      <c r="CO195" s="33">
        <f t="shared" si="67"/>
        <v>0</v>
      </c>
      <c r="CP195" s="33">
        <f t="shared" si="67"/>
        <v>0</v>
      </c>
      <c r="CQ195" s="33">
        <f>IF(AND($C195&gt;0,AM195=""),1,IF(AM195&gt;$C195,1,0))</f>
        <v>0</v>
      </c>
    </row>
    <row r="196" spans="1:95" x14ac:dyDescent="0.2">
      <c r="A196" s="1088"/>
      <c r="B196" s="136" t="s">
        <v>251</v>
      </c>
      <c r="C196" s="396">
        <f>SUM(D196:E196)</f>
        <v>17</v>
      </c>
      <c r="D196" s="397">
        <f>SUM(F196+H196+J196+L196+N196+P196+R196+T196)</f>
        <v>1</v>
      </c>
      <c r="E196" s="398">
        <f>G196+I196+K196+M196+O196+Q196+S196+U196</f>
        <v>16</v>
      </c>
      <c r="F196" s="26">
        <f>SUM(ENERO:DICIEMBRE!F196)</f>
        <v>0</v>
      </c>
      <c r="G196" s="26">
        <f>SUM(ENERO:DICIEMBRE!G196)</f>
        <v>3</v>
      </c>
      <c r="H196" s="26">
        <f>SUM(ENERO:DICIEMBRE!H196)</f>
        <v>1</v>
      </c>
      <c r="I196" s="26">
        <f>SUM(ENERO:DICIEMBRE!I196)</f>
        <v>5</v>
      </c>
      <c r="J196" s="26">
        <f>SUM(ENERO:DICIEMBRE!J196)</f>
        <v>0</v>
      </c>
      <c r="K196" s="26">
        <f>SUM(ENERO:DICIEMBRE!K196)</f>
        <v>3</v>
      </c>
      <c r="L196" s="26">
        <f>SUM(ENERO:DICIEMBRE!L196)</f>
        <v>0</v>
      </c>
      <c r="M196" s="26">
        <f>SUM(ENERO:DICIEMBRE!M196)</f>
        <v>1</v>
      </c>
      <c r="N196" s="26">
        <f>SUM(ENERO:DICIEMBRE!N196)</f>
        <v>0</v>
      </c>
      <c r="O196" s="26">
        <f>SUM(ENERO:DICIEMBRE!O196)</f>
        <v>2</v>
      </c>
      <c r="P196" s="26">
        <f>SUM(ENERO:DICIEMBRE!P196)</f>
        <v>0</v>
      </c>
      <c r="Q196" s="26">
        <f>SUM(ENERO:DICIEMBRE!Q196)</f>
        <v>2</v>
      </c>
      <c r="R196" s="26">
        <f>SUM(ENERO:DICIEMBRE!R196)</f>
        <v>0</v>
      </c>
      <c r="S196" s="26">
        <f>SUM(ENERO:DICIEMBRE!S196)</f>
        <v>0</v>
      </c>
      <c r="T196" s="26">
        <f>SUM(ENERO:DICIEMBRE!T196)</f>
        <v>0</v>
      </c>
      <c r="U196" s="26">
        <f>SUM(ENERO:DICIEMBRE!U196)</f>
        <v>0</v>
      </c>
      <c r="V196" s="26">
        <f>SUM(ENERO:DICIEMBRE!V196)</f>
        <v>4</v>
      </c>
      <c r="W196" s="26">
        <f>SUM(ENERO:DICIEMBRE!W196)</f>
        <v>1</v>
      </c>
      <c r="X196" s="26">
        <f>SUM(ENERO:DICIEMBRE!X196)</f>
        <v>15</v>
      </c>
      <c r="Y196" s="26">
        <f>SUM(ENERO:DICIEMBRE!Y196)</f>
        <v>0</v>
      </c>
      <c r="Z196" s="26">
        <f>SUM(ENERO:DICIEMBRE!Z196)</f>
        <v>0</v>
      </c>
      <c r="AA196" s="26">
        <f>SUM(ENERO:DICIEMBRE!AA196)</f>
        <v>0</v>
      </c>
      <c r="AB196" s="26">
        <f>SUM(ENERO:DICIEMBRE!AB196)</f>
        <v>0</v>
      </c>
      <c r="AC196" s="26">
        <f>SUM(ENERO:DICIEMBRE!AC196)</f>
        <v>9</v>
      </c>
      <c r="AD196" s="26">
        <f>SUM(ENERO:DICIEMBRE!AD196)</f>
        <v>6</v>
      </c>
      <c r="AE196" s="26">
        <f>SUM(ENERO:DICIEMBRE!AE196)</f>
        <v>2</v>
      </c>
      <c r="AF196" s="26">
        <f>SUM(ENERO:DICIEMBRE!AF196)</f>
        <v>10</v>
      </c>
      <c r="AG196" s="26">
        <f>SUM(ENERO:DICIEMBRE!AG196)</f>
        <v>0</v>
      </c>
      <c r="AH196" s="26">
        <f>SUM(ENERO:DICIEMBRE!AH196)</f>
        <v>0</v>
      </c>
      <c r="AI196" s="26">
        <f>SUM(ENERO:DICIEMBRE!AI196)</f>
        <v>0</v>
      </c>
      <c r="AJ196" s="26">
        <f>SUM(ENERO:DICIEMBRE!AJ196)</f>
        <v>0</v>
      </c>
      <c r="AK196" s="26">
        <f>SUM(ENERO:DICIEMBRE!AK196)</f>
        <v>0</v>
      </c>
      <c r="AL196" s="26">
        <f>SUM(ENERO:DICIEMBRE!AL196)</f>
        <v>0</v>
      </c>
      <c r="AM196" s="26">
        <f>SUM(ENERO:DICIEMBRE!AM196)</f>
        <v>0</v>
      </c>
      <c r="AN196" s="31" t="str">
        <f>CA196&amp;CB196&amp;CC196&amp;CD196&amp;CE196</f>
        <v/>
      </c>
      <c r="AO196" s="31"/>
      <c r="AP196" s="31"/>
      <c r="AQ196" s="31"/>
      <c r="AR196" s="31"/>
      <c r="AS196" s="3"/>
      <c r="AT196" s="3"/>
      <c r="BX196" s="3"/>
      <c r="CA196" s="32" t="str">
        <f t="shared" si="66"/>
        <v/>
      </c>
      <c r="CB196" s="32" t="str">
        <f t="shared" si="66"/>
        <v/>
      </c>
      <c r="CC196" s="32" t="str">
        <f t="shared" si="66"/>
        <v/>
      </c>
      <c r="CD196" s="32" t="str">
        <f t="shared" si="66"/>
        <v/>
      </c>
      <c r="CE196" s="32" t="str">
        <f t="shared" si="66"/>
        <v/>
      </c>
      <c r="CM196" s="33">
        <f>IF(AND($C196&gt;0,AI196=""),1,IF(AI196&gt;$C196,1,0))</f>
        <v>0</v>
      </c>
      <c r="CN196" s="33">
        <f t="shared" si="67"/>
        <v>0</v>
      </c>
      <c r="CO196" s="33">
        <f t="shared" si="67"/>
        <v>0</v>
      </c>
      <c r="CP196" s="33">
        <f t="shared" si="67"/>
        <v>0</v>
      </c>
      <c r="CQ196" s="33">
        <f>IF(AND($C196&gt;0,AM196=""),1,IF(AM196&gt;$C196,1,0))</f>
        <v>0</v>
      </c>
    </row>
    <row r="197" spans="1:95" s="5" customFormat="1" ht="27.75" customHeight="1" x14ac:dyDescent="0.15">
      <c r="A197" s="11" t="s">
        <v>252</v>
      </c>
      <c r="B197" s="11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BV197" s="12"/>
      <c r="BW197" s="12"/>
      <c r="BX197" s="12"/>
      <c r="BY197" s="12"/>
    </row>
    <row r="198" spans="1:95" x14ac:dyDescent="0.2">
      <c r="A198" s="334" t="s">
        <v>4</v>
      </c>
      <c r="B198" s="334" t="s">
        <v>83</v>
      </c>
      <c r="C198" s="17" t="s">
        <v>253</v>
      </c>
      <c r="D198" s="18" t="s">
        <v>254</v>
      </c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</row>
    <row r="199" spans="1:95" x14ac:dyDescent="0.2">
      <c r="A199" s="404" t="s">
        <v>255</v>
      </c>
      <c r="B199" s="405">
        <f>SUM(C199:D199)</f>
        <v>46</v>
      </c>
      <c r="C199" s="26">
        <f>SUM(ENERO:DICIEMBRE!C199)</f>
        <v>0</v>
      </c>
      <c r="D199" s="26">
        <f>SUM(ENERO:DICIEMBRE!D199)</f>
        <v>46</v>
      </c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</row>
    <row r="200" spans="1:95" x14ac:dyDescent="0.2">
      <c r="A200" s="136" t="s">
        <v>256</v>
      </c>
      <c r="B200" s="406">
        <f>SUM(C200)</f>
        <v>0</v>
      </c>
      <c r="C200" s="26">
        <f>SUM(ENERO:DICIEMBRE!C200)</f>
        <v>0</v>
      </c>
      <c r="D200" s="26">
        <f>SUM(ENERO:DICIEMBRE!D200)</f>
        <v>0</v>
      </c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</row>
    <row r="201" spans="1:95" s="5" customFormat="1" ht="27.75" customHeight="1" x14ac:dyDescent="0.15">
      <c r="A201" s="407" t="s">
        <v>257</v>
      </c>
      <c r="B201" s="408"/>
      <c r="C201" s="409"/>
      <c r="D201" s="13"/>
      <c r="F201" s="410"/>
      <c r="G201" s="267"/>
      <c r="H201" s="124"/>
      <c r="I201" s="267"/>
      <c r="J201" s="411"/>
      <c r="K201" s="411"/>
      <c r="L201" s="267"/>
      <c r="M201" s="124"/>
      <c r="N201" s="267"/>
      <c r="O201" s="267"/>
      <c r="P201" s="124"/>
      <c r="Q201" s="267"/>
      <c r="R201" s="267"/>
      <c r="S201" s="124"/>
      <c r="T201" s="267"/>
      <c r="U201" s="267"/>
      <c r="V201" s="411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BV201" s="12"/>
      <c r="BW201" s="12"/>
      <c r="BX201" s="12"/>
      <c r="BY201" s="12"/>
    </row>
    <row r="202" spans="1:95" x14ac:dyDescent="0.2">
      <c r="A202" s="979" t="s">
        <v>144</v>
      </c>
      <c r="B202" s="1012" t="s">
        <v>83</v>
      </c>
      <c r="C202" s="1020"/>
      <c r="D202" s="1021"/>
      <c r="E202" s="1097" t="s">
        <v>6</v>
      </c>
      <c r="F202" s="1098"/>
      <c r="G202" s="1098"/>
      <c r="H202" s="1098"/>
      <c r="I202" s="1098"/>
      <c r="J202" s="1098"/>
      <c r="K202" s="1098"/>
      <c r="L202" s="1098"/>
      <c r="M202" s="1098"/>
      <c r="N202" s="1098"/>
      <c r="O202" s="1098"/>
      <c r="P202" s="1098"/>
      <c r="Q202" s="1098"/>
      <c r="R202" s="1098"/>
      <c r="S202" s="1098"/>
      <c r="T202" s="1098"/>
      <c r="U202" s="1098"/>
      <c r="V202" s="1098"/>
      <c r="W202" s="1098"/>
      <c r="X202" s="1098"/>
      <c r="Y202" s="1098"/>
      <c r="Z202" s="1098"/>
      <c r="AA202" s="1098"/>
      <c r="AB202" s="1098"/>
      <c r="AC202" s="1098"/>
      <c r="AD202" s="1098"/>
      <c r="AE202" s="1098"/>
      <c r="AF202" s="1098"/>
      <c r="AG202" s="1098"/>
      <c r="AH202" s="1098"/>
      <c r="AI202" s="1098"/>
      <c r="AJ202" s="1099"/>
      <c r="AK202" s="1100" t="s">
        <v>258</v>
      </c>
      <c r="AL202" s="984"/>
      <c r="AM202" s="1102" t="s">
        <v>43</v>
      </c>
      <c r="AN202" s="1103" t="s">
        <v>44</v>
      </c>
      <c r="BT202" s="3"/>
      <c r="BU202" s="3"/>
      <c r="BX202" s="3"/>
      <c r="BY202" s="412"/>
    </row>
    <row r="203" spans="1:95" x14ac:dyDescent="0.2">
      <c r="A203" s="1096"/>
      <c r="B203" s="1014"/>
      <c r="C203" s="1022"/>
      <c r="D203" s="1023"/>
      <c r="E203" s="1104" t="s">
        <v>12</v>
      </c>
      <c r="F203" s="1103"/>
      <c r="G203" s="1104" t="s">
        <v>13</v>
      </c>
      <c r="H203" s="1103"/>
      <c r="I203" s="1104" t="s">
        <v>14</v>
      </c>
      <c r="J203" s="1103"/>
      <c r="K203" s="1104" t="s">
        <v>15</v>
      </c>
      <c r="L203" s="1103"/>
      <c r="M203" s="1089" t="s">
        <v>16</v>
      </c>
      <c r="N203" s="1090"/>
      <c r="O203" s="1089" t="s">
        <v>17</v>
      </c>
      <c r="P203" s="1090"/>
      <c r="Q203" s="1089" t="s">
        <v>18</v>
      </c>
      <c r="R203" s="1090"/>
      <c r="S203" s="1089" t="s">
        <v>19</v>
      </c>
      <c r="T203" s="1090"/>
      <c r="U203" s="1089" t="s">
        <v>20</v>
      </c>
      <c r="V203" s="1090"/>
      <c r="W203" s="1089" t="s">
        <v>21</v>
      </c>
      <c r="X203" s="1090"/>
      <c r="Y203" s="1089" t="s">
        <v>22</v>
      </c>
      <c r="Z203" s="1090"/>
      <c r="AA203" s="1089" t="s">
        <v>23</v>
      </c>
      <c r="AB203" s="1090"/>
      <c r="AC203" s="1089" t="s">
        <v>24</v>
      </c>
      <c r="AD203" s="1090"/>
      <c r="AE203" s="1089" t="s">
        <v>25</v>
      </c>
      <c r="AF203" s="1090"/>
      <c r="AG203" s="1089" t="s">
        <v>26</v>
      </c>
      <c r="AH203" s="1090"/>
      <c r="AI203" s="1089" t="s">
        <v>27</v>
      </c>
      <c r="AJ203" s="1105"/>
      <c r="AK203" s="1101"/>
      <c r="AL203" s="987"/>
      <c r="AM203" s="1102"/>
      <c r="AN203" s="1103"/>
      <c r="BT203" s="3"/>
      <c r="BU203" s="3"/>
      <c r="BX203" s="3"/>
      <c r="BY203" s="412"/>
    </row>
    <row r="204" spans="1:95" x14ac:dyDescent="0.2">
      <c r="A204" s="981"/>
      <c r="B204" s="413" t="s">
        <v>32</v>
      </c>
      <c r="C204" s="15" t="s">
        <v>33</v>
      </c>
      <c r="D204" s="386" t="s">
        <v>34</v>
      </c>
      <c r="E204" s="414" t="s">
        <v>45</v>
      </c>
      <c r="F204" s="415" t="s">
        <v>34</v>
      </c>
      <c r="G204" s="414" t="s">
        <v>45</v>
      </c>
      <c r="H204" s="415" t="s">
        <v>34</v>
      </c>
      <c r="I204" s="414" t="s">
        <v>45</v>
      </c>
      <c r="J204" s="415" t="s">
        <v>34</v>
      </c>
      <c r="K204" s="414" t="s">
        <v>45</v>
      </c>
      <c r="L204" s="415" t="s">
        <v>34</v>
      </c>
      <c r="M204" s="414" t="s">
        <v>45</v>
      </c>
      <c r="N204" s="391" t="s">
        <v>34</v>
      </c>
      <c r="O204" s="414" t="s">
        <v>45</v>
      </c>
      <c r="P204" s="391" t="s">
        <v>34</v>
      </c>
      <c r="Q204" s="414" t="s">
        <v>45</v>
      </c>
      <c r="R204" s="391" t="s">
        <v>34</v>
      </c>
      <c r="S204" s="414" t="s">
        <v>45</v>
      </c>
      <c r="T204" s="415" t="s">
        <v>34</v>
      </c>
      <c r="U204" s="414" t="s">
        <v>45</v>
      </c>
      <c r="V204" s="415" t="s">
        <v>34</v>
      </c>
      <c r="W204" s="416" t="s">
        <v>45</v>
      </c>
      <c r="X204" s="415" t="s">
        <v>34</v>
      </c>
      <c r="Y204" s="416" t="s">
        <v>45</v>
      </c>
      <c r="Z204" s="415" t="s">
        <v>34</v>
      </c>
      <c r="AA204" s="416" t="s">
        <v>45</v>
      </c>
      <c r="AB204" s="415" t="s">
        <v>34</v>
      </c>
      <c r="AC204" s="416" t="s">
        <v>45</v>
      </c>
      <c r="AD204" s="415" t="s">
        <v>34</v>
      </c>
      <c r="AE204" s="416" t="s">
        <v>45</v>
      </c>
      <c r="AF204" s="415" t="s">
        <v>34</v>
      </c>
      <c r="AG204" s="416" t="s">
        <v>45</v>
      </c>
      <c r="AH204" s="415" t="s">
        <v>34</v>
      </c>
      <c r="AI204" s="416" t="s">
        <v>45</v>
      </c>
      <c r="AJ204" s="393" t="s">
        <v>34</v>
      </c>
      <c r="AK204" s="417" t="s">
        <v>259</v>
      </c>
      <c r="AL204" s="417" t="s">
        <v>260</v>
      </c>
      <c r="AM204" s="1102"/>
      <c r="AN204" s="1103"/>
      <c r="BT204" s="3"/>
      <c r="BU204" s="3"/>
      <c r="BX204" s="3"/>
      <c r="BY204" s="412"/>
    </row>
    <row r="205" spans="1:95" x14ac:dyDescent="0.2">
      <c r="A205" s="418" t="s">
        <v>261</v>
      </c>
      <c r="B205" s="419">
        <f>SUM(C205+D205)</f>
        <v>419</v>
      </c>
      <c r="C205" s="420">
        <f>E205+G205+I205+K205+M205+O205+Q205+S205+U205+W205+Y205+AA205+AC205+AE205+AG205+AI205</f>
        <v>126</v>
      </c>
      <c r="D205" s="421">
        <f>F205+H205+J205+L205+N205+P205+R205+T205+V205+X205+Z205+AB205+AD205+AF205+AH205+AJ205</f>
        <v>293</v>
      </c>
      <c r="E205" s="26">
        <f>SUM(ENERO:DICIEMBRE!E205)</f>
        <v>1</v>
      </c>
      <c r="F205" s="26">
        <f>SUM(ENERO:DICIEMBRE!F205)</f>
        <v>0</v>
      </c>
      <c r="G205" s="26">
        <f>SUM(ENERO:DICIEMBRE!G205)</f>
        <v>7</v>
      </c>
      <c r="H205" s="26">
        <f>SUM(ENERO:DICIEMBRE!H205)</f>
        <v>45</v>
      </c>
      <c r="I205" s="26">
        <f>SUM(ENERO:DICIEMBRE!I205)</f>
        <v>31</v>
      </c>
      <c r="J205" s="26">
        <f>SUM(ENERO:DICIEMBRE!J205)</f>
        <v>94</v>
      </c>
      <c r="K205" s="26">
        <f>SUM(ENERO:DICIEMBRE!K205)</f>
        <v>24</v>
      </c>
      <c r="L205" s="26">
        <f>SUM(ENERO:DICIEMBRE!L205)</f>
        <v>45</v>
      </c>
      <c r="M205" s="26">
        <f>SUM(ENERO:DICIEMBRE!M205)</f>
        <v>19</v>
      </c>
      <c r="N205" s="26">
        <f>SUM(ENERO:DICIEMBRE!N205)</f>
        <v>23</v>
      </c>
      <c r="O205" s="26">
        <f>SUM(ENERO:DICIEMBRE!O205)</f>
        <v>11</v>
      </c>
      <c r="P205" s="26">
        <f>SUM(ENERO:DICIEMBRE!P205)</f>
        <v>16</v>
      </c>
      <c r="Q205" s="26">
        <f>SUM(ENERO:DICIEMBRE!Q205)</f>
        <v>8</v>
      </c>
      <c r="R205" s="26">
        <f>SUM(ENERO:DICIEMBRE!R205)</f>
        <v>16</v>
      </c>
      <c r="S205" s="26">
        <f>SUM(ENERO:DICIEMBRE!S205)</f>
        <v>10</v>
      </c>
      <c r="T205" s="26">
        <f>SUM(ENERO:DICIEMBRE!T205)</f>
        <v>15</v>
      </c>
      <c r="U205" s="26">
        <f>SUM(ENERO:DICIEMBRE!U205)</f>
        <v>3</v>
      </c>
      <c r="V205" s="26">
        <f>SUM(ENERO:DICIEMBRE!V205)</f>
        <v>12</v>
      </c>
      <c r="W205" s="26">
        <f>SUM(ENERO:DICIEMBRE!W205)</f>
        <v>4</v>
      </c>
      <c r="X205" s="26">
        <f>SUM(ENERO:DICIEMBRE!X205)</f>
        <v>12</v>
      </c>
      <c r="Y205" s="26">
        <f>SUM(ENERO:DICIEMBRE!Y205)</f>
        <v>2</v>
      </c>
      <c r="Z205" s="26">
        <f>SUM(ENERO:DICIEMBRE!Z205)</f>
        <v>7</v>
      </c>
      <c r="AA205" s="26">
        <f>SUM(ENERO:DICIEMBRE!AA205)</f>
        <v>3</v>
      </c>
      <c r="AB205" s="26">
        <f>SUM(ENERO:DICIEMBRE!AB205)</f>
        <v>7</v>
      </c>
      <c r="AC205" s="26">
        <f>SUM(ENERO:DICIEMBRE!AC205)</f>
        <v>1</v>
      </c>
      <c r="AD205" s="26">
        <f>SUM(ENERO:DICIEMBRE!AD205)</f>
        <v>1</v>
      </c>
      <c r="AE205" s="26">
        <f>SUM(ENERO:DICIEMBRE!AE205)</f>
        <v>0</v>
      </c>
      <c r="AF205" s="26">
        <f>SUM(ENERO:DICIEMBRE!AF205)</f>
        <v>0</v>
      </c>
      <c r="AG205" s="26">
        <f>SUM(ENERO:DICIEMBRE!AG205)</f>
        <v>1</v>
      </c>
      <c r="AH205" s="26">
        <f>SUM(ENERO:DICIEMBRE!AH205)</f>
        <v>0</v>
      </c>
      <c r="AI205" s="26">
        <f>SUM(ENERO:DICIEMBRE!AI205)</f>
        <v>1</v>
      </c>
      <c r="AJ205" s="26">
        <f>SUM(ENERO:DICIEMBRE!AJ205)</f>
        <v>0</v>
      </c>
      <c r="AK205" s="26">
        <f>SUM(ENERO:DICIEMBRE!AK205)</f>
        <v>0</v>
      </c>
      <c r="AL205" s="26">
        <f>SUM(ENERO:DICIEMBRE!AL205)</f>
        <v>0</v>
      </c>
      <c r="AM205" s="26">
        <f>SUM(ENERO:DICIEMBRE!AM205)</f>
        <v>0</v>
      </c>
      <c r="AN205" s="26">
        <f>SUM(ENERO:DICIEMBRE!AN205)</f>
        <v>0</v>
      </c>
      <c r="AO205" s="2" t="str">
        <f>CA205&amp;CB205&amp;CC205&amp;CD205</f>
        <v/>
      </c>
      <c r="BT205" s="3"/>
      <c r="BU205" s="3"/>
      <c r="BX205" s="3"/>
      <c r="BY205" s="412"/>
      <c r="CA205" s="32" t="str">
        <f>IF(AND($D205&gt;0,AK205="")," * No olvide digitar la variable "&amp;AK$202&amp;""&amp;" Masculimo. Digite CERO si no tiene",IF(AK205&gt;$D205," * La variable "&amp;AK$202&amp;""&amp;" Masculino No puede ser mayor al Total Mujeres.",""))</f>
        <v/>
      </c>
      <c r="CB205" s="32" t="str">
        <f>IF(AND($C205&gt;0,AL205="")," * No olvide digitar la variable "&amp;AK$202&amp;""&amp;" Femenino. Digite CERO si no tiene",IF(AL205&gt;$C205," * La variable "&amp;AK$202&amp;""&amp;" Femenino No puede ser mayor al Total Hombres.",""))</f>
        <v/>
      </c>
      <c r="CC205" s="32" t="str">
        <f>IF(AND($B205&gt;0,AM205="")," * No olvide digitar la variable "&amp;AM$202&amp;""&amp;". Digite CERO si no tiene",IF(AM205&gt;$B205," * La variable "&amp;AM$202&amp;""&amp;" No puede ser mayor al Total.",""))</f>
        <v/>
      </c>
      <c r="CD205" s="32" t="str">
        <f>IF(AND($B205&gt;0,AN205="")," * No olvide digitar la variable "&amp;AN$202&amp;""&amp;". Digite CERO si no tiene",IF(AN205&gt;$B205," * La variable "&amp;AN$202&amp;""&amp;" No puede ser mayor al Total.",""))</f>
        <v/>
      </c>
      <c r="CM205" s="33">
        <f>IF(AND($D205&gt;0,AK205=""),1,IF(AK205&gt;$D205,1,0))</f>
        <v>0</v>
      </c>
      <c r="CN205" s="33">
        <f>IF(AND($C205&gt;0,AL205=""),1,IF(AL205&gt;$C205,1,0))</f>
        <v>0</v>
      </c>
      <c r="CO205" s="33">
        <f>IF(AND($B205&gt;0,AM205=""),1,IF(AM205&gt;$B205,1,0))</f>
        <v>0</v>
      </c>
      <c r="CP205" s="33">
        <f>IF(AND($B205&gt;0,AN205=""),1,IF(AN205&gt;$B205,1,0))</f>
        <v>0</v>
      </c>
    </row>
    <row r="206" spans="1:95" s="5" customFormat="1" ht="33.75" customHeight="1" x14ac:dyDescent="0.15">
      <c r="A206" s="11" t="s">
        <v>262</v>
      </c>
      <c r="B206" s="11"/>
      <c r="BV206" s="12"/>
      <c r="BW206" s="12"/>
      <c r="BX206" s="12"/>
      <c r="BY206" s="12"/>
    </row>
    <row r="207" spans="1:95" x14ac:dyDescent="0.2">
      <c r="A207" s="1021" t="s">
        <v>263</v>
      </c>
      <c r="B207" s="982" t="s">
        <v>83</v>
      </c>
      <c r="C207" s="983"/>
      <c r="D207" s="984"/>
      <c r="E207" s="1106" t="s">
        <v>264</v>
      </c>
      <c r="F207" s="1107"/>
      <c r="G207" s="1107"/>
      <c r="H207" s="1107"/>
      <c r="I207" s="1107"/>
      <c r="J207" s="1107"/>
      <c r="K207" s="1107"/>
      <c r="L207" s="1108"/>
      <c r="M207" s="983" t="s">
        <v>265</v>
      </c>
      <c r="N207" s="1109"/>
      <c r="O207" s="984" t="s">
        <v>266</v>
      </c>
      <c r="BX207" s="3"/>
      <c r="BY207" s="3"/>
    </row>
    <row r="208" spans="1:95" x14ac:dyDescent="0.2">
      <c r="A208" s="1054"/>
      <c r="B208" s="985"/>
      <c r="C208" s="986"/>
      <c r="D208" s="987"/>
      <c r="E208" s="1104" t="s">
        <v>11</v>
      </c>
      <c r="F208" s="1103"/>
      <c r="G208" s="1104" t="s">
        <v>12</v>
      </c>
      <c r="H208" s="1103"/>
      <c r="I208" s="1104" t="s">
        <v>13</v>
      </c>
      <c r="J208" s="1103"/>
      <c r="K208" s="1104" t="s">
        <v>267</v>
      </c>
      <c r="L208" s="1111"/>
      <c r="M208" s="986"/>
      <c r="N208" s="1110"/>
      <c r="O208" s="990"/>
    </row>
    <row r="209" spans="1:96" x14ac:dyDescent="0.2">
      <c r="A209" s="1054"/>
      <c r="B209" s="413" t="s">
        <v>32</v>
      </c>
      <c r="C209" s="422" t="s">
        <v>33</v>
      </c>
      <c r="D209" s="386" t="s">
        <v>34</v>
      </c>
      <c r="E209" s="414" t="s">
        <v>45</v>
      </c>
      <c r="F209" s="423" t="s">
        <v>34</v>
      </c>
      <c r="G209" s="414" t="s">
        <v>45</v>
      </c>
      <c r="H209" s="423" t="s">
        <v>34</v>
      </c>
      <c r="I209" s="424" t="s">
        <v>45</v>
      </c>
      <c r="J209" s="425" t="s">
        <v>34</v>
      </c>
      <c r="K209" s="414" t="s">
        <v>45</v>
      </c>
      <c r="L209" s="426" t="s">
        <v>34</v>
      </c>
      <c r="M209" s="427" t="s">
        <v>268</v>
      </c>
      <c r="N209" s="428" t="s">
        <v>269</v>
      </c>
      <c r="O209" s="987"/>
    </row>
    <row r="210" spans="1:96" x14ac:dyDescent="0.2">
      <c r="A210" s="1023"/>
      <c r="B210" s="429">
        <f t="shared" ref="B210:B215" si="68">+C210+D210</f>
        <v>99</v>
      </c>
      <c r="C210" s="430">
        <f>+E210+G210+I210+K210</f>
        <v>52</v>
      </c>
      <c r="D210" s="431">
        <f>+F210+H210+J210+L210</f>
        <v>47</v>
      </c>
      <c r="E210" s="432">
        <f t="shared" ref="E210:O210" si="69">SUM(E211:E215)</f>
        <v>12</v>
      </c>
      <c r="F210" s="433">
        <f t="shared" si="69"/>
        <v>6</v>
      </c>
      <c r="G210" s="432">
        <f t="shared" si="69"/>
        <v>6</v>
      </c>
      <c r="H210" s="433">
        <f t="shared" si="69"/>
        <v>5</v>
      </c>
      <c r="I210" s="432">
        <f t="shared" si="69"/>
        <v>3</v>
      </c>
      <c r="J210" s="434">
        <f t="shared" si="69"/>
        <v>1</v>
      </c>
      <c r="K210" s="419">
        <f t="shared" si="69"/>
        <v>31</v>
      </c>
      <c r="L210" s="435">
        <f t="shared" si="69"/>
        <v>35</v>
      </c>
      <c r="M210" s="436">
        <f t="shared" si="69"/>
        <v>71</v>
      </c>
      <c r="N210" s="433">
        <f t="shared" si="69"/>
        <v>28</v>
      </c>
      <c r="O210" s="437">
        <f t="shared" si="69"/>
        <v>44</v>
      </c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</row>
    <row r="211" spans="1:96" x14ac:dyDescent="0.2">
      <c r="A211" s="404" t="s">
        <v>270</v>
      </c>
      <c r="B211" s="438">
        <f t="shared" si="68"/>
        <v>87</v>
      </c>
      <c r="C211" s="439">
        <f>+E211+G211+I211+K211</f>
        <v>48</v>
      </c>
      <c r="D211" s="440">
        <f>+F211+H211+J211+L211</f>
        <v>39</v>
      </c>
      <c r="E211" s="26">
        <f>SUM(ENERO:DICIEMBRE!E211)</f>
        <v>12</v>
      </c>
      <c r="F211" s="26">
        <f>SUM(ENERO:DICIEMBRE!F211)</f>
        <v>4</v>
      </c>
      <c r="G211" s="26">
        <f>SUM(ENERO:DICIEMBRE!G211)</f>
        <v>5</v>
      </c>
      <c r="H211" s="26">
        <f>SUM(ENERO:DICIEMBRE!H211)</f>
        <v>2</v>
      </c>
      <c r="I211" s="26">
        <f>SUM(ENERO:DICIEMBRE!I211)</f>
        <v>3</v>
      </c>
      <c r="J211" s="26">
        <f>SUM(ENERO:DICIEMBRE!J211)</f>
        <v>1</v>
      </c>
      <c r="K211" s="26">
        <f>SUM(ENERO:DICIEMBRE!K211)</f>
        <v>28</v>
      </c>
      <c r="L211" s="26">
        <f>SUM(ENERO:DICIEMBRE!L211)</f>
        <v>32</v>
      </c>
      <c r="M211" s="26">
        <f>SUM(ENERO:DICIEMBRE!M211)</f>
        <v>62</v>
      </c>
      <c r="N211" s="26">
        <f>SUM(ENERO:DICIEMBRE!N211)</f>
        <v>25</v>
      </c>
      <c r="O211" s="26">
        <f>SUM(ENERO:DICIEMBRE!O211)</f>
        <v>39</v>
      </c>
      <c r="P211" s="146" t="str">
        <f>CA211&amp;CB211&amp;CC211&amp;CD211</f>
        <v/>
      </c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"/>
      <c r="AC211" s="3"/>
      <c r="AD211" s="3"/>
      <c r="AE211" s="3"/>
      <c r="CA211" s="32" t="str">
        <f>IF(AND($B211&gt;0,M211="")," * No olvide digitar la variable "&amp;M$207&amp;""&amp;" Única. Digite CERO si no tiene.","")</f>
        <v/>
      </c>
      <c r="CB211" s="32" t="str">
        <f>IF(AND($B211&gt;0,N211="")," * No olvide digitar la variable "&amp;M$207&amp;""&amp;" Múltiple. Digite CERO si no tiene.","")</f>
        <v/>
      </c>
      <c r="CC211" s="32" t="str">
        <f>IF(AND(M211+N211&gt;$B211)," * La variable "&amp;M$207&amp;""&amp;"  No puede ser mayor al Total.","")</f>
        <v/>
      </c>
      <c r="CD211" s="32" t="str">
        <f>IF(AND($B211&gt;0,O211="")," * No olvide digitar la variable "&amp;O$207&amp;""&amp;". Digite CERO si no tiene",IF(O211&gt;$B211," * La variable "&amp;O$207&amp;""&amp;" No puede ser mayor al Total.",""))</f>
        <v/>
      </c>
      <c r="CM211" s="33">
        <f>IF(AND($B211&gt;0,M211=""),1,0)</f>
        <v>0</v>
      </c>
      <c r="CN211" s="33">
        <f>IF(AND($B211&gt;0,N211=""),1,0)</f>
        <v>0</v>
      </c>
      <c r="CO211" s="33">
        <f>IF(AND(M211+N211&gt;$B211),1,0)</f>
        <v>0</v>
      </c>
      <c r="CP211" s="33">
        <f>IF(AND($B211&gt;0,O211=""),1,0)</f>
        <v>0</v>
      </c>
      <c r="CR211" s="5"/>
    </row>
    <row r="212" spans="1:96" x14ac:dyDescent="0.2">
      <c r="A212" s="35" t="s">
        <v>271</v>
      </c>
      <c r="B212" s="442">
        <f t="shared" si="68"/>
        <v>12</v>
      </c>
      <c r="C212" s="443">
        <f t="shared" ref="C212:D215" si="70">+E212+G212+I212+K212</f>
        <v>4</v>
      </c>
      <c r="D212" s="84">
        <f t="shared" si="70"/>
        <v>8</v>
      </c>
      <c r="E212" s="26">
        <f>SUM(ENERO:DICIEMBRE!E212)</f>
        <v>0</v>
      </c>
      <c r="F212" s="26">
        <f>SUM(ENERO:DICIEMBRE!F212)</f>
        <v>2</v>
      </c>
      <c r="G212" s="26">
        <f>SUM(ENERO:DICIEMBRE!G212)</f>
        <v>1</v>
      </c>
      <c r="H212" s="26">
        <f>SUM(ENERO:DICIEMBRE!H212)</f>
        <v>3</v>
      </c>
      <c r="I212" s="26">
        <f>SUM(ENERO:DICIEMBRE!I212)</f>
        <v>0</v>
      </c>
      <c r="J212" s="26">
        <f>SUM(ENERO:DICIEMBRE!J212)</f>
        <v>0</v>
      </c>
      <c r="K212" s="26">
        <f>SUM(ENERO:DICIEMBRE!K212)</f>
        <v>3</v>
      </c>
      <c r="L212" s="26">
        <f>SUM(ENERO:DICIEMBRE!L212)</f>
        <v>3</v>
      </c>
      <c r="M212" s="26">
        <f>SUM(ENERO:DICIEMBRE!M212)</f>
        <v>9</v>
      </c>
      <c r="N212" s="26">
        <f>SUM(ENERO:DICIEMBRE!N212)</f>
        <v>3</v>
      </c>
      <c r="O212" s="26">
        <f>SUM(ENERO:DICIEMBRE!O212)</f>
        <v>5</v>
      </c>
      <c r="P212" s="146" t="str">
        <f t="shared" ref="P212:P215" si="71">CA212&amp;CB212&amp;CC212&amp;CD212</f>
        <v/>
      </c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"/>
      <c r="AC212" s="3"/>
      <c r="AD212" s="3"/>
      <c r="AE212" s="3"/>
      <c r="CA212" s="32" t="str">
        <f t="shared" ref="CA212:CA215" si="72">IF(AND($B212&gt;0,M212="")," * No olvide digitar la variable "&amp;M$207&amp;""&amp;" Única. Digite CERO si no tiene.","")</f>
        <v/>
      </c>
      <c r="CB212" s="32" t="str">
        <f t="shared" ref="CB212:CB215" si="73">IF(AND($B212&gt;0,N212="")," * No olvide digitar la variable "&amp;M$207&amp;""&amp;" Múltiple. Digite CERO si no tiene.","")</f>
        <v/>
      </c>
      <c r="CC212" s="32" t="str">
        <f t="shared" ref="CC212:CC215" si="74">IF(AND(M212+N212&gt;$B212)," * La variable "&amp;M$207&amp;""&amp;"  No puede ser mayor al Total.","")</f>
        <v/>
      </c>
      <c r="CD212" s="32" t="str">
        <f t="shared" ref="CD212:CD215" si="75">IF(AND($B212&gt;0,O212="")," * No olvide digitar la variable "&amp;O$207&amp;""&amp;". Digite CERO si no tiene",IF(O212&gt;$B212," * La variable "&amp;O$207&amp;""&amp;" No puede ser mayor al Total.",""))</f>
        <v/>
      </c>
      <c r="CM212" s="33">
        <f t="shared" ref="CM212:CN215" si="76">IF(AND($B212&gt;0,M212=""),1,0)</f>
        <v>0</v>
      </c>
      <c r="CN212" s="33">
        <f t="shared" si="76"/>
        <v>0</v>
      </c>
      <c r="CO212" s="33">
        <f t="shared" ref="CO212:CO215" si="77">IF(AND(M212+N212&gt;$B212),1,0)</f>
        <v>0</v>
      </c>
      <c r="CP212" s="33">
        <f t="shared" ref="CP212:CP215" si="78">IF(AND($B212&gt;0,O212=""),1,0)</f>
        <v>0</v>
      </c>
    </row>
    <row r="213" spans="1:96" x14ac:dyDescent="0.2">
      <c r="A213" s="35" t="s">
        <v>272</v>
      </c>
      <c r="B213" s="442">
        <f t="shared" si="68"/>
        <v>0</v>
      </c>
      <c r="C213" s="443">
        <f t="shared" si="70"/>
        <v>0</v>
      </c>
      <c r="D213" s="84">
        <f t="shared" si="70"/>
        <v>0</v>
      </c>
      <c r="E213" s="26">
        <f>SUM(ENERO:DICIEMBRE!E213)</f>
        <v>0</v>
      </c>
      <c r="F213" s="26">
        <f>SUM(ENERO:DICIEMBRE!F213)</f>
        <v>0</v>
      </c>
      <c r="G213" s="26">
        <f>SUM(ENERO:DICIEMBRE!G213)</f>
        <v>0</v>
      </c>
      <c r="H213" s="26">
        <f>SUM(ENERO:DICIEMBRE!H213)</f>
        <v>0</v>
      </c>
      <c r="I213" s="26">
        <f>SUM(ENERO:DICIEMBRE!I213)</f>
        <v>0</v>
      </c>
      <c r="J213" s="26">
        <f>SUM(ENERO:DICIEMBRE!J213)</f>
        <v>0</v>
      </c>
      <c r="K213" s="26">
        <f>SUM(ENERO:DICIEMBRE!K213)</f>
        <v>0</v>
      </c>
      <c r="L213" s="26">
        <f>SUM(ENERO:DICIEMBRE!L213)</f>
        <v>0</v>
      </c>
      <c r="M213" s="26">
        <f>SUM(ENERO:DICIEMBRE!M213)</f>
        <v>0</v>
      </c>
      <c r="N213" s="26">
        <f>SUM(ENERO:DICIEMBRE!N213)</f>
        <v>0</v>
      </c>
      <c r="O213" s="26">
        <f>SUM(ENERO:DICIEMBRE!O213)</f>
        <v>0</v>
      </c>
      <c r="P213" s="146" t="str">
        <f t="shared" si="71"/>
        <v/>
      </c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"/>
      <c r="AC213" s="3"/>
      <c r="AD213" s="3"/>
      <c r="AE213" s="3"/>
      <c r="CA213" s="32" t="str">
        <f t="shared" si="72"/>
        <v/>
      </c>
      <c r="CB213" s="32" t="str">
        <f t="shared" si="73"/>
        <v/>
      </c>
      <c r="CC213" s="32" t="str">
        <f t="shared" si="74"/>
        <v/>
      </c>
      <c r="CD213" s="32" t="str">
        <f t="shared" si="75"/>
        <v/>
      </c>
      <c r="CM213" s="33">
        <f t="shared" si="76"/>
        <v>0</v>
      </c>
      <c r="CN213" s="33">
        <f t="shared" si="76"/>
        <v>0</v>
      </c>
      <c r="CO213" s="33">
        <f t="shared" si="77"/>
        <v>0</v>
      </c>
      <c r="CP213" s="33">
        <f t="shared" si="78"/>
        <v>0</v>
      </c>
    </row>
    <row r="214" spans="1:96" x14ac:dyDescent="0.2">
      <c r="A214" s="35" t="s">
        <v>273</v>
      </c>
      <c r="B214" s="442">
        <f t="shared" si="68"/>
        <v>0</v>
      </c>
      <c r="C214" s="443">
        <f t="shared" si="70"/>
        <v>0</v>
      </c>
      <c r="D214" s="84">
        <f t="shared" si="70"/>
        <v>0</v>
      </c>
      <c r="E214" s="26">
        <f>SUM(ENERO:DICIEMBRE!E214)</f>
        <v>0</v>
      </c>
      <c r="F214" s="26">
        <f>SUM(ENERO:DICIEMBRE!F214)</f>
        <v>0</v>
      </c>
      <c r="G214" s="26">
        <f>SUM(ENERO:DICIEMBRE!G214)</f>
        <v>0</v>
      </c>
      <c r="H214" s="26">
        <f>SUM(ENERO:DICIEMBRE!H214)</f>
        <v>0</v>
      </c>
      <c r="I214" s="26">
        <f>SUM(ENERO:DICIEMBRE!I214)</f>
        <v>0</v>
      </c>
      <c r="J214" s="26">
        <f>SUM(ENERO:DICIEMBRE!J214)</f>
        <v>0</v>
      </c>
      <c r="K214" s="26">
        <f>SUM(ENERO:DICIEMBRE!K214)</f>
        <v>0</v>
      </c>
      <c r="L214" s="26">
        <f>SUM(ENERO:DICIEMBRE!L214)</f>
        <v>0</v>
      </c>
      <c r="M214" s="26">
        <f>SUM(ENERO:DICIEMBRE!M214)</f>
        <v>0</v>
      </c>
      <c r="N214" s="26">
        <f>SUM(ENERO:DICIEMBRE!N214)</f>
        <v>0</v>
      </c>
      <c r="O214" s="26">
        <f>SUM(ENERO:DICIEMBRE!O214)</f>
        <v>0</v>
      </c>
      <c r="P214" s="146" t="str">
        <f t="shared" si="71"/>
        <v/>
      </c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"/>
      <c r="AC214" s="3"/>
      <c r="AD214" s="3"/>
      <c r="AE214" s="3"/>
      <c r="CA214" s="32" t="str">
        <f t="shared" si="72"/>
        <v/>
      </c>
      <c r="CB214" s="32" t="str">
        <f t="shared" si="73"/>
        <v/>
      </c>
      <c r="CC214" s="32" t="str">
        <f t="shared" si="74"/>
        <v/>
      </c>
      <c r="CD214" s="32" t="str">
        <f t="shared" si="75"/>
        <v/>
      </c>
      <c r="CM214" s="33">
        <f t="shared" si="76"/>
        <v>0</v>
      </c>
      <c r="CN214" s="33">
        <f t="shared" si="76"/>
        <v>0</v>
      </c>
      <c r="CO214" s="33">
        <f t="shared" si="77"/>
        <v>0</v>
      </c>
      <c r="CP214" s="33">
        <f t="shared" si="78"/>
        <v>0</v>
      </c>
    </row>
    <row r="215" spans="1:96" x14ac:dyDescent="0.2">
      <c r="A215" s="452" t="s">
        <v>274</v>
      </c>
      <c r="B215" s="453">
        <f t="shared" si="68"/>
        <v>0</v>
      </c>
      <c r="C215" s="454">
        <f t="shared" si="70"/>
        <v>0</v>
      </c>
      <c r="D215" s="116">
        <f t="shared" si="70"/>
        <v>0</v>
      </c>
      <c r="E215" s="26">
        <f>SUM(ENERO:DICIEMBRE!E215)</f>
        <v>0</v>
      </c>
      <c r="F215" s="26">
        <f>SUM(ENERO:DICIEMBRE!F215)</f>
        <v>0</v>
      </c>
      <c r="G215" s="26">
        <f>SUM(ENERO:DICIEMBRE!G215)</f>
        <v>0</v>
      </c>
      <c r="H215" s="26">
        <f>SUM(ENERO:DICIEMBRE!H215)</f>
        <v>0</v>
      </c>
      <c r="I215" s="26">
        <f>SUM(ENERO:DICIEMBRE!I215)</f>
        <v>0</v>
      </c>
      <c r="J215" s="26">
        <f>SUM(ENERO:DICIEMBRE!J215)</f>
        <v>0</v>
      </c>
      <c r="K215" s="26">
        <f>SUM(ENERO:DICIEMBRE!K215)</f>
        <v>0</v>
      </c>
      <c r="L215" s="26">
        <f>SUM(ENERO:DICIEMBRE!L215)</f>
        <v>0</v>
      </c>
      <c r="M215" s="26">
        <f>SUM(ENERO:DICIEMBRE!M215)</f>
        <v>0</v>
      </c>
      <c r="N215" s="26">
        <f>SUM(ENERO:DICIEMBRE!N215)</f>
        <v>0</v>
      </c>
      <c r="O215" s="26">
        <f>SUM(ENERO:DICIEMBRE!O215)</f>
        <v>0</v>
      </c>
      <c r="P215" s="146" t="str">
        <f t="shared" si="71"/>
        <v/>
      </c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"/>
      <c r="AC215" s="3"/>
      <c r="AD215" s="3"/>
      <c r="AE215" s="3"/>
      <c r="CA215" s="32" t="str">
        <f t="shared" si="72"/>
        <v/>
      </c>
      <c r="CB215" s="32" t="str">
        <f t="shared" si="73"/>
        <v/>
      </c>
      <c r="CC215" s="32" t="str">
        <f t="shared" si="74"/>
        <v/>
      </c>
      <c r="CD215" s="32" t="str">
        <f t="shared" si="75"/>
        <v/>
      </c>
      <c r="CM215" s="33">
        <f t="shared" si="76"/>
        <v>0</v>
      </c>
      <c r="CN215" s="33">
        <f t="shared" si="76"/>
        <v>0</v>
      </c>
      <c r="CO215" s="33">
        <f t="shared" si="77"/>
        <v>0</v>
      </c>
      <c r="CP215" s="33">
        <f t="shared" si="78"/>
        <v>0</v>
      </c>
    </row>
    <row r="232" spans="1:13" s="2" customFormat="1" x14ac:dyDescent="0.2">
      <c r="A232" s="456">
        <f>SUM(B12:B15,B20:B25,B41:B46,B67,B101,C106:C113,D116:D118,C123:C125,C129:C130,B135,C135,D136,E136,C141:C142,B158,C161:D161,C165:C166,C169:C174,C178:C183,B188:B191,C195:C196,B199:B200,B205,B210)</f>
        <v>137543</v>
      </c>
      <c r="B232" s="456" t="e">
        <f>SUM(#REF!)</f>
        <v>#REF!</v>
      </c>
      <c r="C232" s="456"/>
      <c r="D232" s="456"/>
      <c r="E232" s="456"/>
      <c r="F232" s="456"/>
      <c r="G232" s="456"/>
      <c r="H232" s="456"/>
      <c r="I232" s="456"/>
      <c r="J232" s="456"/>
      <c r="K232" s="456"/>
      <c r="L232" s="456"/>
      <c r="M232" s="456"/>
    </row>
    <row r="248" spans="1:2" s="2" customFormat="1" ht="15" x14ac:dyDescent="0.25">
      <c r="A248" s="457">
        <f>SUM(B12:B15,B20:B26,B31:B36,B41:B46,B51:B56,B61:B66,B72:B77,B81:B100,C107:C113,D116:D118,C123:C125,C129:C131,C141:C142,B146:B157,C161:D161,C165:C166,C169:F174,C178:C183,B188:B191,C195:C196,B199:B200,B205,B211:B215)</f>
        <v>133949</v>
      </c>
      <c r="B248" s="458">
        <f>SUM(CM12:CS215)</f>
        <v>0</v>
      </c>
    </row>
  </sheetData>
  <mergeCells count="344">
    <mergeCell ref="A207:A210"/>
    <mergeCell ref="B207:D208"/>
    <mergeCell ref="E207:L207"/>
    <mergeCell ref="M207:N208"/>
    <mergeCell ref="O207:O209"/>
    <mergeCell ref="E208:F208"/>
    <mergeCell ref="G208:H208"/>
    <mergeCell ref="I208:J208"/>
    <mergeCell ref="K208:L208"/>
    <mergeCell ref="A202:A204"/>
    <mergeCell ref="B202:D203"/>
    <mergeCell ref="E202:AJ202"/>
    <mergeCell ref="AK202:AL203"/>
    <mergeCell ref="AM202:AM204"/>
    <mergeCell ref="AN202:AN204"/>
    <mergeCell ref="E203:F203"/>
    <mergeCell ref="G203:H203"/>
    <mergeCell ref="I203:J203"/>
    <mergeCell ref="K203:L203"/>
    <mergeCell ref="Y203:Z203"/>
    <mergeCell ref="AA203:AB203"/>
    <mergeCell ref="AC203:AD203"/>
    <mergeCell ref="AE203:AF203"/>
    <mergeCell ref="AG203:AH203"/>
    <mergeCell ref="AI203:AJ203"/>
    <mergeCell ref="M203:N203"/>
    <mergeCell ref="O203:P203"/>
    <mergeCell ref="Q203:R203"/>
    <mergeCell ref="S203:T203"/>
    <mergeCell ref="U203:V203"/>
    <mergeCell ref="W203:X203"/>
    <mergeCell ref="AI193:AI194"/>
    <mergeCell ref="AJ193:AJ194"/>
    <mergeCell ref="AK193:AK194"/>
    <mergeCell ref="AL193:AL194"/>
    <mergeCell ref="AM193:AM194"/>
    <mergeCell ref="A195:A196"/>
    <mergeCell ref="Y193:Y194"/>
    <mergeCell ref="Z193:Z194"/>
    <mergeCell ref="AA193:AA194"/>
    <mergeCell ref="AB193:AE193"/>
    <mergeCell ref="AF193:AG193"/>
    <mergeCell ref="AH193:AH194"/>
    <mergeCell ref="P193:Q193"/>
    <mergeCell ref="R193:S193"/>
    <mergeCell ref="T193:U193"/>
    <mergeCell ref="V193:V194"/>
    <mergeCell ref="W193:W194"/>
    <mergeCell ref="X193:X194"/>
    <mergeCell ref="A193:B194"/>
    <mergeCell ref="C193:E193"/>
    <mergeCell ref="F193:G193"/>
    <mergeCell ref="H193:I193"/>
    <mergeCell ref="J193:K193"/>
    <mergeCell ref="L193:M193"/>
    <mergeCell ref="N193:O193"/>
    <mergeCell ref="U186:V186"/>
    <mergeCell ref="W186:X186"/>
    <mergeCell ref="I186:J186"/>
    <mergeCell ref="K186:L186"/>
    <mergeCell ref="M186:N186"/>
    <mergeCell ref="O186:P186"/>
    <mergeCell ref="Q186:R186"/>
    <mergeCell ref="S186:T186"/>
    <mergeCell ref="F176:F177"/>
    <mergeCell ref="G176:G177"/>
    <mergeCell ref="H176:H177"/>
    <mergeCell ref="A178:A180"/>
    <mergeCell ref="A181:A183"/>
    <mergeCell ref="A185:A187"/>
    <mergeCell ref="B185:D186"/>
    <mergeCell ref="E185:AL185"/>
    <mergeCell ref="E186:F186"/>
    <mergeCell ref="G186:H186"/>
    <mergeCell ref="AG186:AH186"/>
    <mergeCell ref="AI186:AJ186"/>
    <mergeCell ref="AK186:AL186"/>
    <mergeCell ref="Y186:Z186"/>
    <mergeCell ref="AA186:AB186"/>
    <mergeCell ref="AC186:AD186"/>
    <mergeCell ref="AE186:AF186"/>
    <mergeCell ref="A165:A166"/>
    <mergeCell ref="A168:B168"/>
    <mergeCell ref="A169:A170"/>
    <mergeCell ref="A172:A174"/>
    <mergeCell ref="A176:B177"/>
    <mergeCell ref="C176:E176"/>
    <mergeCell ref="A160:B160"/>
    <mergeCell ref="A163:B164"/>
    <mergeCell ref="C163:E163"/>
    <mergeCell ref="F163:F164"/>
    <mergeCell ref="G163:I163"/>
    <mergeCell ref="J163:L163"/>
    <mergeCell ref="A139:B140"/>
    <mergeCell ref="C139:C140"/>
    <mergeCell ref="D139:I139"/>
    <mergeCell ref="J139:J140"/>
    <mergeCell ref="A141:A142"/>
    <mergeCell ref="A144:A145"/>
    <mergeCell ref="B144:B145"/>
    <mergeCell ref="AJ127:AJ128"/>
    <mergeCell ref="AK127:AK128"/>
    <mergeCell ref="A129:B129"/>
    <mergeCell ref="A130:B130"/>
    <mergeCell ref="A131:B131"/>
    <mergeCell ref="A133:A134"/>
    <mergeCell ref="B133:E133"/>
    <mergeCell ref="F133:G133"/>
    <mergeCell ref="Z127:AD127"/>
    <mergeCell ref="AE127:AE128"/>
    <mergeCell ref="AF127:AF128"/>
    <mergeCell ref="AG127:AG128"/>
    <mergeCell ref="AH127:AH128"/>
    <mergeCell ref="AI127:AI128"/>
    <mergeCell ref="N127:O127"/>
    <mergeCell ref="P127:Q127"/>
    <mergeCell ref="R127:S127"/>
    <mergeCell ref="T127:U127"/>
    <mergeCell ref="V127:W127"/>
    <mergeCell ref="X127:Y127"/>
    <mergeCell ref="A123:B123"/>
    <mergeCell ref="A124:B124"/>
    <mergeCell ref="A125:B125"/>
    <mergeCell ref="A127:B128"/>
    <mergeCell ref="C127:E127"/>
    <mergeCell ref="F127:G127"/>
    <mergeCell ref="H127:I127"/>
    <mergeCell ref="J127:K127"/>
    <mergeCell ref="L127:M127"/>
    <mergeCell ref="A116:B118"/>
    <mergeCell ref="A119:K119"/>
    <mergeCell ref="A120:B122"/>
    <mergeCell ref="C120:E121"/>
    <mergeCell ref="F120:AM120"/>
    <mergeCell ref="AN120:AN122"/>
    <mergeCell ref="F121:G121"/>
    <mergeCell ref="H121:I121"/>
    <mergeCell ref="J121:K121"/>
    <mergeCell ref="L121:M121"/>
    <mergeCell ref="AL121:AM121"/>
    <mergeCell ref="Z121:AA121"/>
    <mergeCell ref="AB121:AC121"/>
    <mergeCell ref="AD121:AE121"/>
    <mergeCell ref="AF121:AG121"/>
    <mergeCell ref="AH121:AI121"/>
    <mergeCell ref="AJ121:AK121"/>
    <mergeCell ref="N121:O121"/>
    <mergeCell ref="P121:Q121"/>
    <mergeCell ref="R121:S121"/>
    <mergeCell ref="T121:U121"/>
    <mergeCell ref="V121:W121"/>
    <mergeCell ref="X121:Y121"/>
    <mergeCell ref="A107:A109"/>
    <mergeCell ref="A110:B110"/>
    <mergeCell ref="A111:B111"/>
    <mergeCell ref="A112:B112"/>
    <mergeCell ref="A113:B113"/>
    <mergeCell ref="A115:C115"/>
    <mergeCell ref="AD104:AE104"/>
    <mergeCell ref="AF104:AG104"/>
    <mergeCell ref="AH104:AI104"/>
    <mergeCell ref="A106:B106"/>
    <mergeCell ref="A103:B105"/>
    <mergeCell ref="C103:E104"/>
    <mergeCell ref="K70:L70"/>
    <mergeCell ref="M70:N70"/>
    <mergeCell ref="O70:P70"/>
    <mergeCell ref="Q70:R70"/>
    <mergeCell ref="S70:T70"/>
    <mergeCell ref="AN103:AN105"/>
    <mergeCell ref="AO103:AO105"/>
    <mergeCell ref="F104:G104"/>
    <mergeCell ref="H104:I104"/>
    <mergeCell ref="J104:K104"/>
    <mergeCell ref="L104:M104"/>
    <mergeCell ref="N104:O104"/>
    <mergeCell ref="P104:Q104"/>
    <mergeCell ref="R104:S104"/>
    <mergeCell ref="T104:U104"/>
    <mergeCell ref="F103:AM103"/>
    <mergeCell ref="V104:W104"/>
    <mergeCell ref="X104:Y104"/>
    <mergeCell ref="Z104:AA104"/>
    <mergeCell ref="AB104:AC104"/>
    <mergeCell ref="AJ104:AK104"/>
    <mergeCell ref="AL104:AM104"/>
    <mergeCell ref="A69:A71"/>
    <mergeCell ref="B69:D70"/>
    <mergeCell ref="E69:AL69"/>
    <mergeCell ref="E70:F70"/>
    <mergeCell ref="G70:H70"/>
    <mergeCell ref="Q59:R59"/>
    <mergeCell ref="S59:T59"/>
    <mergeCell ref="U59:V59"/>
    <mergeCell ref="W59:X59"/>
    <mergeCell ref="Y59:Z59"/>
    <mergeCell ref="AA59:AB59"/>
    <mergeCell ref="A58:A60"/>
    <mergeCell ref="B58:D59"/>
    <mergeCell ref="E58:AL58"/>
    <mergeCell ref="AG70:AH70"/>
    <mergeCell ref="AI70:AJ70"/>
    <mergeCell ref="AK70:AL70"/>
    <mergeCell ref="U70:V70"/>
    <mergeCell ref="W70:X70"/>
    <mergeCell ref="Y70:Z70"/>
    <mergeCell ref="AA70:AB70"/>
    <mergeCell ref="AC70:AD70"/>
    <mergeCell ref="AE70:AF70"/>
    <mergeCell ref="I70:J70"/>
    <mergeCell ref="AM58:AN59"/>
    <mergeCell ref="E59:F59"/>
    <mergeCell ref="G59:H59"/>
    <mergeCell ref="I59:J59"/>
    <mergeCell ref="K59:L59"/>
    <mergeCell ref="M59:N59"/>
    <mergeCell ref="O59:P59"/>
    <mergeCell ref="AA49:AB49"/>
    <mergeCell ref="AC49:AD49"/>
    <mergeCell ref="AE49:AF49"/>
    <mergeCell ref="AG49:AH49"/>
    <mergeCell ref="AI49:AJ49"/>
    <mergeCell ref="AK49:AL49"/>
    <mergeCell ref="O49:P49"/>
    <mergeCell ref="Q49:R49"/>
    <mergeCell ref="S49:T49"/>
    <mergeCell ref="U49:V49"/>
    <mergeCell ref="W49:X49"/>
    <mergeCell ref="Y49:Z49"/>
    <mergeCell ref="AC59:AD59"/>
    <mergeCell ref="AE59:AF59"/>
    <mergeCell ref="AG59:AH59"/>
    <mergeCell ref="AI59:AJ59"/>
    <mergeCell ref="AK59:AL59"/>
    <mergeCell ref="A48:A50"/>
    <mergeCell ref="B48:D49"/>
    <mergeCell ref="E48:AL48"/>
    <mergeCell ref="AM48:AM50"/>
    <mergeCell ref="AN48:AN50"/>
    <mergeCell ref="E49:F49"/>
    <mergeCell ref="G49:H49"/>
    <mergeCell ref="I49:J49"/>
    <mergeCell ref="K49:L49"/>
    <mergeCell ref="M49:N49"/>
    <mergeCell ref="A38:A40"/>
    <mergeCell ref="B38:D39"/>
    <mergeCell ref="E38:AL38"/>
    <mergeCell ref="AM38:AM40"/>
    <mergeCell ref="AN38:AN40"/>
    <mergeCell ref="E39:F39"/>
    <mergeCell ref="G39:H39"/>
    <mergeCell ref="I39:J39"/>
    <mergeCell ref="K39:L39"/>
    <mergeCell ref="M39:N39"/>
    <mergeCell ref="AA39:AB39"/>
    <mergeCell ref="AC39:AD39"/>
    <mergeCell ref="AE39:AF39"/>
    <mergeCell ref="AG39:AH39"/>
    <mergeCell ref="AI39:AJ39"/>
    <mergeCell ref="AK39:AL39"/>
    <mergeCell ref="O39:P39"/>
    <mergeCell ref="Q39:R39"/>
    <mergeCell ref="S39:T39"/>
    <mergeCell ref="U39:V39"/>
    <mergeCell ref="W39:X39"/>
    <mergeCell ref="Y39:Z39"/>
    <mergeCell ref="AM28:AM30"/>
    <mergeCell ref="AN28:AN30"/>
    <mergeCell ref="E29:F29"/>
    <mergeCell ref="G29:H29"/>
    <mergeCell ref="I29:J29"/>
    <mergeCell ref="K29:L29"/>
    <mergeCell ref="M29:N29"/>
    <mergeCell ref="O29:P29"/>
    <mergeCell ref="Q29:R29"/>
    <mergeCell ref="S29:T29"/>
    <mergeCell ref="A27:H27"/>
    <mergeCell ref="A28:A30"/>
    <mergeCell ref="B28:D29"/>
    <mergeCell ref="E28:AL28"/>
    <mergeCell ref="U29:V29"/>
    <mergeCell ref="W29:X29"/>
    <mergeCell ref="Y29:Z29"/>
    <mergeCell ref="U18:V18"/>
    <mergeCell ref="W18:X18"/>
    <mergeCell ref="Y18:Z18"/>
    <mergeCell ref="AA18:AB18"/>
    <mergeCell ref="AC18:AD18"/>
    <mergeCell ref="AE18:AF18"/>
    <mergeCell ref="AA29:AB29"/>
    <mergeCell ref="AC29:AD29"/>
    <mergeCell ref="AE29:AF29"/>
    <mergeCell ref="AG29:AH29"/>
    <mergeCell ref="AI29:AJ29"/>
    <mergeCell ref="AK29:AL29"/>
    <mergeCell ref="A17:A19"/>
    <mergeCell ref="B17:D18"/>
    <mergeCell ref="AQ17:AQ19"/>
    <mergeCell ref="AR17:AR19"/>
    <mergeCell ref="E18:F18"/>
    <mergeCell ref="G18:H18"/>
    <mergeCell ref="I18:J18"/>
    <mergeCell ref="K18:L18"/>
    <mergeCell ref="M18:N18"/>
    <mergeCell ref="O18:P18"/>
    <mergeCell ref="Q18:R18"/>
    <mergeCell ref="S18:T18"/>
    <mergeCell ref="AG18:AH18"/>
    <mergeCell ref="AI18:AJ18"/>
    <mergeCell ref="AK18:AL18"/>
    <mergeCell ref="E17:AL17"/>
    <mergeCell ref="AM17:AM19"/>
    <mergeCell ref="AN17:AN19"/>
    <mergeCell ref="AO17:AO19"/>
    <mergeCell ref="AP17:AP19"/>
    <mergeCell ref="AR9:AR11"/>
    <mergeCell ref="AS9:AS11"/>
    <mergeCell ref="E10:F10"/>
    <mergeCell ref="G10:H10"/>
    <mergeCell ref="I10:J10"/>
    <mergeCell ref="K10:L10"/>
    <mergeCell ref="M10:N10"/>
    <mergeCell ref="O10:P10"/>
    <mergeCell ref="Q10:R10"/>
    <mergeCell ref="S10:T10"/>
    <mergeCell ref="AO10:AO11"/>
    <mergeCell ref="AP10:AP11"/>
    <mergeCell ref="AQ10:AQ11"/>
    <mergeCell ref="A6:O6"/>
    <mergeCell ref="A9:A11"/>
    <mergeCell ref="B9:D10"/>
    <mergeCell ref="E9:AL9"/>
    <mergeCell ref="AM9:AM11"/>
    <mergeCell ref="AN9:AQ9"/>
    <mergeCell ref="U10:V10"/>
    <mergeCell ref="W10:X10"/>
    <mergeCell ref="Y10:Z10"/>
    <mergeCell ref="AA10:AB10"/>
    <mergeCell ref="AC10:AD10"/>
    <mergeCell ref="AE10:AF10"/>
    <mergeCell ref="AG10:AH10"/>
    <mergeCell ref="AI10:AJ10"/>
    <mergeCell ref="AK10:AL10"/>
    <mergeCell ref="AN10:AN11"/>
  </mergeCells>
  <dataValidations count="6">
    <dataValidation operator="greaterThanOrEqual" allowBlank="1" showInputMessage="1" showErrorMessage="1" errorTitle="Error" error="Favor Ingrese sólo Números." sqref="AO31:AO36" xr:uid="{00000000-0002-0000-0000-000000000000}"/>
    <dataValidation type="whole" allowBlank="1" showInputMessage="1" showErrorMessage="1" sqref="E188:AL191" xr:uid="{00000000-0002-0000-0000-000001000000}">
      <formula1>0</formula1>
      <formula2>9.99999999999999E+37</formula2>
    </dataValidation>
    <dataValidation type="whole" allowBlank="1" showInputMessage="1" showErrorMessage="1" sqref="C169:F174" xr:uid="{00000000-0002-0000-0000-000002000000}">
      <formula1>0</formula1>
      <formula2>9.99999999999999E+35</formula2>
    </dataValidation>
    <dataValidation type="whole" allowBlank="1" showInputMessage="1" showErrorMessage="1" sqref="E33:AM36 AN31:AN36" xr:uid="{00000000-0002-0000-0000-000003000000}">
      <formula1>0</formula1>
      <formula2>9.99999999999999E+41</formula2>
    </dataValidation>
    <dataValidation type="whole" allowBlank="1" showInputMessage="1" showErrorMessage="1" sqref="E51:AM52 E20:AR26 E31:AM32 E41:AM42 E12:AS15 E61:AN66 E72:AL77 C81:E100 F107:AO113 F123:AN125 F129:AK131 B135:G137 D141:J142 B146:B157 D178:H183 F195:AM196 C199:D200 E205:AN205 E211:O215" xr:uid="{00000000-0002-0000-0000-000004000000}">
      <formula1>0</formula1>
      <formula2>9.99999999999999E+40</formula2>
    </dataValidation>
    <dataValidation type="whole" operator="greaterThanOrEqual" allowBlank="1" showInputMessage="1" showErrorMessage="1" errorTitle="Error" error="Favor Ingrese sólo Números." sqref="E43:AM46 E53:AM56 AP27:AP36 AN41:AN46 D165:L166 D116:D118 C161:D161 AO27:AO30 AN51:AN56" xr:uid="{00000000-0002-0000-0000-000005000000}">
      <formula1>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T248"/>
  <sheetViews>
    <sheetView workbookViewId="0">
      <selection activeCell="B13" sqref="B13:B14"/>
    </sheetView>
  </sheetViews>
  <sheetFormatPr baseColWidth="10" defaultColWidth="11.42578125" defaultRowHeight="14.25" x14ac:dyDescent="0.2"/>
  <cols>
    <col min="1" max="1" width="44.7109375" style="2" customWidth="1"/>
    <col min="2" max="2" width="32.5703125" style="2" customWidth="1"/>
    <col min="3" max="3" width="14.140625" style="2" customWidth="1"/>
    <col min="4" max="4" width="12.42578125" style="2" customWidth="1"/>
    <col min="5" max="5" width="13.140625" style="2" customWidth="1"/>
    <col min="6" max="6" width="11.42578125" style="2"/>
    <col min="7" max="7" width="11.85546875" style="2" customWidth="1"/>
    <col min="8" max="9" width="14.42578125" style="2" customWidth="1"/>
    <col min="10" max="10" width="12.5703125" style="2" customWidth="1"/>
    <col min="11" max="13" width="11.42578125" style="2"/>
    <col min="14" max="14" width="12.42578125" style="2" customWidth="1"/>
    <col min="15" max="15" width="12" style="2" customWidth="1"/>
    <col min="16" max="16" width="11.42578125" style="2"/>
    <col min="17" max="17" width="11.42578125" style="2" customWidth="1"/>
    <col min="18" max="22" width="11.42578125" style="2"/>
    <col min="23" max="25" width="13.5703125" style="2" customWidth="1"/>
    <col min="26" max="26" width="15.140625" style="2" customWidth="1"/>
    <col min="27" max="27" width="12.85546875" style="2" customWidth="1"/>
    <col min="28" max="28" width="13.140625" style="2" customWidth="1"/>
    <col min="29" max="30" width="11.42578125" style="2"/>
    <col min="31" max="31" width="13.28515625" style="2" customWidth="1"/>
    <col min="32" max="33" width="15.140625" style="2" customWidth="1"/>
    <col min="34" max="37" width="11.42578125" style="2"/>
    <col min="38" max="38" width="12.5703125" style="2" customWidth="1"/>
    <col min="39" max="40" width="13" style="2" customWidth="1"/>
    <col min="41" max="41" width="13.140625" style="2" customWidth="1"/>
    <col min="42" max="42" width="13.28515625" style="2" customWidth="1"/>
    <col min="43" max="43" width="14.42578125" style="2" customWidth="1"/>
    <col min="44" max="44" width="15.28515625" style="2" customWidth="1"/>
    <col min="45" max="72" width="11.42578125" style="2"/>
    <col min="73" max="73" width="15.42578125" style="2" customWidth="1"/>
    <col min="74" max="74" width="15.42578125" style="3" customWidth="1"/>
    <col min="75" max="75" width="15.7109375" style="3" customWidth="1"/>
    <col min="76" max="77" width="15.7109375" style="4" customWidth="1"/>
    <col min="78" max="78" width="11" style="2" hidden="1" customWidth="1"/>
    <col min="79" max="95" width="11.42578125" style="5" hidden="1" customWidth="1"/>
    <col min="96" max="98" width="11.42578125" style="2" hidden="1" customWidth="1"/>
    <col min="99" max="16384" width="11.42578125" style="2"/>
  </cols>
  <sheetData>
    <row r="1" spans="1:97" x14ac:dyDescent="0.2">
      <c r="A1" s="1" t="s">
        <v>0</v>
      </c>
    </row>
    <row r="2" spans="1:97" x14ac:dyDescent="0.2">
      <c r="A2" s="1" t="str">
        <f>CONCATENATE("COMUNA: ",[2]NOMBRE!B2, " (",[2]NOMBRE!C2,[2]NOMBRE!D2,[2]NOMBRE!E2,[2]NOMBRE!F2,[2]NOMBRE!G2,")")</f>
        <v>COMUNA: LINARES (07401)</v>
      </c>
    </row>
    <row r="3" spans="1:97" x14ac:dyDescent="0.2">
      <c r="A3" s="1" t="str">
        <f>CONCATENATE("ESTABLECIMIENTO/ESTRATEGIA: ", [2]NOMBRE!B3, " (",[2]NOMBRE!C3,[2]NOMBRE!D3,[2]NOMBRE!E3,[2]NOMBRE!F3,[2]NOMBRE!G3,[2]NOMBRE!H3,")")</f>
        <v>ESTABLECIMIENTO/ESTRATEGIA: HOSPITAL PRESIDENTE CARLOS IBAÑEZ DEL CAMPO (116108)</v>
      </c>
    </row>
    <row r="4" spans="1:97" x14ac:dyDescent="0.2">
      <c r="A4" s="1" t="str">
        <f>CONCATENATE("MES: ",[2]NOMBRE!B6, " (",[2]NOMBRE!C6,[2]NOMBRE!D6,")")</f>
        <v>MES: ENERO (01)</v>
      </c>
    </row>
    <row r="5" spans="1:97" x14ac:dyDescent="0.2">
      <c r="A5" s="6" t="str">
        <f>CONCATENATE("AÑO: ",[2]NOMBRE!B7)</f>
        <v>AÑO: 2025</v>
      </c>
      <c r="AP5" s="7"/>
    </row>
    <row r="6" spans="1:97" ht="15" x14ac:dyDescent="0.2">
      <c r="A6" s="978" t="s">
        <v>1</v>
      </c>
      <c r="B6" s="978"/>
      <c r="C6" s="978"/>
      <c r="D6" s="978"/>
      <c r="E6" s="978"/>
      <c r="F6" s="978"/>
      <c r="G6" s="978"/>
      <c r="H6" s="978"/>
      <c r="I6" s="978"/>
      <c r="J6" s="978"/>
      <c r="K6" s="978"/>
      <c r="L6" s="978"/>
      <c r="M6" s="978"/>
      <c r="N6" s="978"/>
      <c r="O6" s="978"/>
      <c r="P6" s="8"/>
      <c r="Q6" s="8"/>
      <c r="R6" s="8"/>
      <c r="S6" s="8"/>
      <c r="T6" s="9"/>
      <c r="U6" s="9"/>
      <c r="V6" s="9"/>
      <c r="W6" s="9"/>
      <c r="X6" s="9"/>
      <c r="Y6" s="9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</row>
    <row r="7" spans="1:97" s="5" customFormat="1" ht="11.25" x14ac:dyDescent="0.15">
      <c r="A7" s="11" t="s">
        <v>2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BV7" s="12"/>
      <c r="BW7" s="12"/>
      <c r="BX7" s="12"/>
      <c r="BY7" s="12"/>
    </row>
    <row r="8" spans="1:97" s="5" customFormat="1" ht="11.25" x14ac:dyDescent="0.15">
      <c r="A8" s="13" t="s">
        <v>3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1"/>
      <c r="O8" s="11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V8" s="12"/>
      <c r="BW8" s="12"/>
      <c r="BX8" s="12"/>
      <c r="BY8" s="12"/>
    </row>
    <row r="9" spans="1:97" ht="14.25" customHeight="1" x14ac:dyDescent="0.2">
      <c r="A9" s="979" t="s">
        <v>4</v>
      </c>
      <c r="B9" s="982" t="s">
        <v>5</v>
      </c>
      <c r="C9" s="983"/>
      <c r="D9" s="984"/>
      <c r="E9" s="1114" t="s">
        <v>6</v>
      </c>
      <c r="F9" s="1114"/>
      <c r="G9" s="1114"/>
      <c r="H9" s="1114"/>
      <c r="I9" s="1114"/>
      <c r="J9" s="1114"/>
      <c r="K9" s="1114"/>
      <c r="L9" s="1114"/>
      <c r="M9" s="1114"/>
      <c r="N9" s="1114"/>
      <c r="O9" s="1114"/>
      <c r="P9" s="1114"/>
      <c r="Q9" s="1114"/>
      <c r="R9" s="1114"/>
      <c r="S9" s="1114"/>
      <c r="T9" s="1114"/>
      <c r="U9" s="1114"/>
      <c r="V9" s="1114"/>
      <c r="W9" s="1114"/>
      <c r="X9" s="1114"/>
      <c r="Y9" s="1114"/>
      <c r="Z9" s="1114"/>
      <c r="AA9" s="1114"/>
      <c r="AB9" s="1114"/>
      <c r="AC9" s="1114"/>
      <c r="AD9" s="1114"/>
      <c r="AE9" s="1114"/>
      <c r="AF9" s="1114"/>
      <c r="AG9" s="1114"/>
      <c r="AH9" s="1114"/>
      <c r="AI9" s="1114"/>
      <c r="AJ9" s="1114"/>
      <c r="AK9" s="1114"/>
      <c r="AL9" s="1115"/>
      <c r="AM9" s="984" t="s">
        <v>7</v>
      </c>
      <c r="AN9" s="1116" t="s">
        <v>8</v>
      </c>
      <c r="AO9" s="1117"/>
      <c r="AP9" s="1117"/>
      <c r="AQ9" s="1118"/>
      <c r="AR9" s="996" t="s">
        <v>9</v>
      </c>
      <c r="AS9" s="984" t="s">
        <v>10</v>
      </c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</row>
    <row r="10" spans="1:97" ht="14.25" customHeight="1" x14ac:dyDescent="0.2">
      <c r="A10" s="980"/>
      <c r="B10" s="1113"/>
      <c r="C10" s="986"/>
      <c r="D10" s="987"/>
      <c r="E10" s="1121" t="s">
        <v>11</v>
      </c>
      <c r="F10" s="1121"/>
      <c r="G10" s="1121" t="s">
        <v>12</v>
      </c>
      <c r="H10" s="1121"/>
      <c r="I10" s="1121" t="s">
        <v>13</v>
      </c>
      <c r="J10" s="1121"/>
      <c r="K10" s="1121" t="s">
        <v>14</v>
      </c>
      <c r="L10" s="1121"/>
      <c r="M10" s="1121" t="s">
        <v>15</v>
      </c>
      <c r="N10" s="1121"/>
      <c r="O10" s="1119" t="s">
        <v>16</v>
      </c>
      <c r="P10" s="1119"/>
      <c r="Q10" s="1119" t="s">
        <v>17</v>
      </c>
      <c r="R10" s="1119"/>
      <c r="S10" s="1119" t="s">
        <v>18</v>
      </c>
      <c r="T10" s="1119"/>
      <c r="U10" s="1119" t="s">
        <v>19</v>
      </c>
      <c r="V10" s="1119"/>
      <c r="W10" s="1119" t="s">
        <v>20</v>
      </c>
      <c r="X10" s="1119"/>
      <c r="Y10" s="1119" t="s">
        <v>21</v>
      </c>
      <c r="Z10" s="1119"/>
      <c r="AA10" s="1119" t="s">
        <v>22</v>
      </c>
      <c r="AB10" s="1119"/>
      <c r="AC10" s="1119" t="s">
        <v>23</v>
      </c>
      <c r="AD10" s="1119"/>
      <c r="AE10" s="1119" t="s">
        <v>24</v>
      </c>
      <c r="AF10" s="1119"/>
      <c r="AG10" s="1119" t="s">
        <v>25</v>
      </c>
      <c r="AH10" s="1119"/>
      <c r="AI10" s="1119" t="s">
        <v>26</v>
      </c>
      <c r="AJ10" s="1119"/>
      <c r="AK10" s="1119" t="s">
        <v>27</v>
      </c>
      <c r="AL10" s="1120"/>
      <c r="AM10" s="990"/>
      <c r="AN10" s="996" t="s">
        <v>28</v>
      </c>
      <c r="AO10" s="999" t="s">
        <v>29</v>
      </c>
      <c r="AP10" s="999" t="s">
        <v>30</v>
      </c>
      <c r="AQ10" s="1001" t="s">
        <v>31</v>
      </c>
      <c r="AR10" s="998"/>
      <c r="AS10" s="990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</row>
    <row r="11" spans="1:97" x14ac:dyDescent="0.2">
      <c r="A11" s="1112"/>
      <c r="B11" s="14" t="s">
        <v>32</v>
      </c>
      <c r="C11" s="15" t="s">
        <v>33</v>
      </c>
      <c r="D11" s="16" t="s">
        <v>34</v>
      </c>
      <c r="E11" s="17" t="s">
        <v>33</v>
      </c>
      <c r="F11" s="18" t="s">
        <v>34</v>
      </c>
      <c r="G11" s="17" t="s">
        <v>33</v>
      </c>
      <c r="H11" s="18" t="s">
        <v>34</v>
      </c>
      <c r="I11" s="17" t="s">
        <v>33</v>
      </c>
      <c r="J11" s="18" t="s">
        <v>34</v>
      </c>
      <c r="K11" s="17" t="s">
        <v>33</v>
      </c>
      <c r="L11" s="18" t="s">
        <v>34</v>
      </c>
      <c r="M11" s="17" t="s">
        <v>33</v>
      </c>
      <c r="N11" s="18" t="s">
        <v>34</v>
      </c>
      <c r="O11" s="17" t="s">
        <v>33</v>
      </c>
      <c r="P11" s="18" t="s">
        <v>34</v>
      </c>
      <c r="Q11" s="17" t="s">
        <v>33</v>
      </c>
      <c r="R11" s="18" t="s">
        <v>34</v>
      </c>
      <c r="S11" s="17" t="s">
        <v>33</v>
      </c>
      <c r="T11" s="18" t="s">
        <v>34</v>
      </c>
      <c r="U11" s="17" t="s">
        <v>33</v>
      </c>
      <c r="V11" s="18" t="s">
        <v>34</v>
      </c>
      <c r="W11" s="17" t="s">
        <v>33</v>
      </c>
      <c r="X11" s="18" t="s">
        <v>34</v>
      </c>
      <c r="Y11" s="17" t="s">
        <v>33</v>
      </c>
      <c r="Z11" s="18" t="s">
        <v>34</v>
      </c>
      <c r="AA11" s="17" t="s">
        <v>33</v>
      </c>
      <c r="AB11" s="18" t="s">
        <v>34</v>
      </c>
      <c r="AC11" s="17" t="s">
        <v>33</v>
      </c>
      <c r="AD11" s="18" t="s">
        <v>34</v>
      </c>
      <c r="AE11" s="17" t="s">
        <v>33</v>
      </c>
      <c r="AF11" s="18" t="s">
        <v>34</v>
      </c>
      <c r="AG11" s="19" t="s">
        <v>33</v>
      </c>
      <c r="AH11" s="20" t="s">
        <v>34</v>
      </c>
      <c r="AI11" s="17" t="s">
        <v>33</v>
      </c>
      <c r="AJ11" s="18" t="s">
        <v>34</v>
      </c>
      <c r="AK11" s="19" t="s">
        <v>33</v>
      </c>
      <c r="AL11" s="21" t="s">
        <v>34</v>
      </c>
      <c r="AM11" s="987"/>
      <c r="AN11" s="997"/>
      <c r="AO11" s="1000"/>
      <c r="AP11" s="1000"/>
      <c r="AQ11" s="1002"/>
      <c r="AR11" s="997"/>
      <c r="AS11" s="987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</row>
    <row r="12" spans="1:97" ht="15" x14ac:dyDescent="0.25">
      <c r="A12" s="489" t="s">
        <v>35</v>
      </c>
      <c r="B12" s="23">
        <f>SUM(C12+D12)</f>
        <v>3843</v>
      </c>
      <c r="C12" s="24">
        <f t="shared" ref="C12:D15" si="0">SUM(E12+G12+I12+K12+M12+O12+Q12+S12+U12+W12+Y12+AA12+AC12+AE12+AG12+AI12+AK12)</f>
        <v>1958</v>
      </c>
      <c r="D12" s="25">
        <f t="shared" si="0"/>
        <v>1885</v>
      </c>
      <c r="E12" s="541">
        <v>333</v>
      </c>
      <c r="F12" s="27">
        <v>288</v>
      </c>
      <c r="G12" s="541">
        <v>157</v>
      </c>
      <c r="H12" s="27">
        <v>146</v>
      </c>
      <c r="I12" s="541">
        <v>118</v>
      </c>
      <c r="J12" s="27">
        <v>103</v>
      </c>
      <c r="K12" s="28">
        <v>55</v>
      </c>
      <c r="L12" s="27">
        <v>75</v>
      </c>
      <c r="M12" s="541">
        <v>82</v>
      </c>
      <c r="N12" s="27">
        <v>88</v>
      </c>
      <c r="O12" s="28">
        <v>72</v>
      </c>
      <c r="P12" s="27">
        <v>102</v>
      </c>
      <c r="Q12" s="541">
        <v>98</v>
      </c>
      <c r="R12" s="27">
        <v>87</v>
      </c>
      <c r="S12" s="28">
        <v>89</v>
      </c>
      <c r="T12" s="542">
        <v>92</v>
      </c>
      <c r="U12" s="28">
        <v>93</v>
      </c>
      <c r="V12" s="542">
        <v>89</v>
      </c>
      <c r="W12" s="28">
        <v>78</v>
      </c>
      <c r="X12" s="542">
        <v>75</v>
      </c>
      <c r="Y12" s="28">
        <v>76</v>
      </c>
      <c r="Z12" s="542">
        <v>91</v>
      </c>
      <c r="AA12" s="28">
        <v>122</v>
      </c>
      <c r="AB12" s="27">
        <v>98</v>
      </c>
      <c r="AC12" s="28">
        <v>141</v>
      </c>
      <c r="AD12" s="27">
        <v>109</v>
      </c>
      <c r="AE12" s="28">
        <v>121</v>
      </c>
      <c r="AF12" s="27">
        <v>114</v>
      </c>
      <c r="AG12" s="28">
        <v>97</v>
      </c>
      <c r="AH12" s="542">
        <v>91</v>
      </c>
      <c r="AI12" s="28">
        <v>100</v>
      </c>
      <c r="AJ12" s="542">
        <v>85</v>
      </c>
      <c r="AK12" s="28">
        <v>126</v>
      </c>
      <c r="AL12" s="543">
        <v>152</v>
      </c>
      <c r="AM12" s="542">
        <v>3710</v>
      </c>
      <c r="AN12" s="28">
        <v>148</v>
      </c>
      <c r="AO12" s="541">
        <v>1</v>
      </c>
      <c r="AP12" s="541">
        <v>231</v>
      </c>
      <c r="AQ12" s="542">
        <v>51</v>
      </c>
      <c r="AR12" s="28">
        <v>551</v>
      </c>
      <c r="AS12" s="542">
        <v>4370</v>
      </c>
      <c r="AT12" s="30" t="str">
        <f>CA12&amp;CB12&amp;CC12&amp;CD12&amp;CE12&amp;CF12&amp;CG12</f>
        <v/>
      </c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"/>
      <c r="BF12" s="3"/>
      <c r="BG12" s="3"/>
      <c r="CA12" s="32" t="str">
        <f>IF(AND($B12&gt;0,AM12="")," * No olvide digitar la variable "&amp;AM$9&amp;""&amp;". Digite CERO si no tiene",IF(AM12&gt;$B12," * La variable "&amp;AM$9&amp;""&amp;" No puede ser mayor al Total.",""))</f>
        <v/>
      </c>
      <c r="CB12" s="32" t="str">
        <f>IF(AND($B12&gt;0,AN12="")," * No olvide digitar la variable "&amp;AN$9&amp;""&amp;" SAPU/SAR/SUR. Digite CERO si no tiene",IF(AN12&gt;$B12," * La variable "&amp;AN$9&amp;""&amp;" SAPU/SAR/SUR No puede ser mayor al Total.",""))</f>
        <v/>
      </c>
      <c r="CC12" s="32" t="str">
        <f>IF(AND($B12&gt;0,AO12="")," * No olvide digitar la variable "&amp;AN$9&amp;""&amp;" Hospital Baja Complejidad. Digite CERO si no tiene",IF(AO12&gt;$B12," * La variable "&amp;AN$9&amp;""&amp;" Hospital Baja Complejidad No puede ser mayor al Total.",""))</f>
        <v/>
      </c>
      <c r="CD12" s="32" t="str">
        <f>IF(AND($B12&gt;0,AP12="")," * No olvide digitar la variable "&amp;AN$9&amp;""&amp;" Hospital Mediana/Alta Complejidad. Digite CERO si no tiene",IF(AP12&gt;$B12," * La variable "&amp;AN$9&amp;""&amp;" Hospital Mediana/Alta Complejidad No puede ser mayor al Total.",""))</f>
        <v/>
      </c>
      <c r="CE12" s="32" t="str">
        <f>IF(AND($B12&gt;0,AQ12="")," * No olvide digitar la variable "&amp;AN$9&amp;""&amp;" Otros Establecimientos de la Red. Digite CERO si no tiene",IF(AQ12&gt;$B12," * La variable "&amp;AN$9&amp;""&amp;" Otros Establecimientos de la Red No puede ser mayor al Total.",""))</f>
        <v/>
      </c>
      <c r="CF12" s="32" t="str">
        <f>IF(AND($B12&gt;0,AR12="")," * No olvide digitar la variable "&amp;AR$9&amp;""&amp;". Digite CERO si no tiene",IF(AR12&gt;$B12," * La variable "&amp;AR$9&amp;""&amp;" No puede ser mayor al Total.",""))</f>
        <v/>
      </c>
      <c r="CG12" s="32" t="str">
        <f>IF(AND($B12&gt;0,AS12="")," * No olvide digitar la variable "&amp;AS$9&amp;""&amp;". Digite CERO si no tiene",IF(B12&gt;AS12," * La variable "&amp;AS$9&amp;""&amp;" No puede ser menor al Total.",""))</f>
        <v/>
      </c>
      <c r="CM12" s="33">
        <f t="shared" ref="CM12:CR15" si="1">IF(AND($B12&gt;0,AM12=""),1,IF(AM12&gt;$B12,1,0))</f>
        <v>0</v>
      </c>
      <c r="CN12" s="33">
        <f t="shared" si="1"/>
        <v>0</v>
      </c>
      <c r="CO12" s="33">
        <f t="shared" si="1"/>
        <v>0</v>
      </c>
      <c r="CP12" s="33">
        <f t="shared" si="1"/>
        <v>0</v>
      </c>
      <c r="CQ12" s="33">
        <f t="shared" si="1"/>
        <v>0</v>
      </c>
      <c r="CR12" s="34">
        <f t="shared" si="1"/>
        <v>0</v>
      </c>
      <c r="CS12" s="34">
        <f>IF(AND($B12&gt;0,AS12=""),1,IF(B12&gt;AS12,1,0))</f>
        <v>0</v>
      </c>
    </row>
    <row r="13" spans="1:97" ht="15" x14ac:dyDescent="0.25">
      <c r="A13" s="35" t="s">
        <v>36</v>
      </c>
      <c r="B13" s="36">
        <f>SUM(C13+D13)</f>
        <v>287</v>
      </c>
      <c r="C13" s="37">
        <f t="shared" si="0"/>
        <v>1</v>
      </c>
      <c r="D13" s="38">
        <f t="shared" si="0"/>
        <v>286</v>
      </c>
      <c r="E13" s="39"/>
      <c r="F13" s="40"/>
      <c r="G13" s="39"/>
      <c r="H13" s="40"/>
      <c r="I13" s="39"/>
      <c r="J13" s="40">
        <v>3</v>
      </c>
      <c r="K13" s="39"/>
      <c r="L13" s="40">
        <v>15</v>
      </c>
      <c r="M13" s="41">
        <v>1</v>
      </c>
      <c r="N13" s="42">
        <v>56</v>
      </c>
      <c r="O13" s="41"/>
      <c r="P13" s="42">
        <v>60</v>
      </c>
      <c r="Q13" s="41"/>
      <c r="R13" s="42">
        <v>76</v>
      </c>
      <c r="S13" s="41"/>
      <c r="T13" s="42">
        <v>30</v>
      </c>
      <c r="U13" s="41"/>
      <c r="V13" s="42">
        <v>23</v>
      </c>
      <c r="W13" s="41"/>
      <c r="X13" s="42">
        <v>12</v>
      </c>
      <c r="Y13" s="41"/>
      <c r="Z13" s="42">
        <v>4</v>
      </c>
      <c r="AA13" s="41"/>
      <c r="AB13" s="42">
        <v>4</v>
      </c>
      <c r="AC13" s="41"/>
      <c r="AD13" s="42">
        <v>1</v>
      </c>
      <c r="AE13" s="41"/>
      <c r="AF13" s="42">
        <v>1</v>
      </c>
      <c r="AG13" s="41"/>
      <c r="AH13" s="42"/>
      <c r="AI13" s="41"/>
      <c r="AJ13" s="42"/>
      <c r="AK13" s="41"/>
      <c r="AL13" s="43">
        <v>1</v>
      </c>
      <c r="AM13" s="42">
        <v>277</v>
      </c>
      <c r="AN13" s="41">
        <v>4</v>
      </c>
      <c r="AO13" s="39">
        <v>0</v>
      </c>
      <c r="AP13" s="39">
        <v>0</v>
      </c>
      <c r="AQ13" s="42">
        <v>2</v>
      </c>
      <c r="AR13" s="41">
        <v>18</v>
      </c>
      <c r="AS13" s="42">
        <v>547</v>
      </c>
      <c r="AT13" s="30" t="str">
        <f>CA13&amp;CB13&amp;CC13&amp;CD13&amp;CE13&amp;CF13&amp;CG13</f>
        <v/>
      </c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"/>
      <c r="BF13" s="3"/>
      <c r="BG13" s="3"/>
      <c r="CA13" s="32" t="str">
        <f t="shared" ref="CA13:CA15" si="2">IF(AND($B13&gt;0,AM13="")," * No olvide digitar la variable "&amp;AM$9&amp;""&amp;". Digite CERO si no tiene",IF(AM13&gt;$B13," * La variable "&amp;AM$9&amp;""&amp;" No puede ser mayor al Total.",""))</f>
        <v/>
      </c>
      <c r="CB13" s="32" t="str">
        <f>IF(AND($B13&gt;0,AN13="")," * No olvide digitar la variable "&amp;AN$9&amp;""&amp;" SAPU/SAR/SUR. Digite CERO si no tiene",IF(AN13&gt;$B13," * La variable "&amp;AN$9&amp;""&amp;" SAPU/SAR/SUR No puede ser mayor al Total.",""))</f>
        <v/>
      </c>
      <c r="CC13" s="32" t="str">
        <f>IF(AND($B13&gt;0,AO13="")," * No olvide digitar la variable "&amp;AN$9&amp;""&amp;" Hospital Baja Complejidad. Digite CERO si no tiene",IF(AO13&gt;$B13," * La variable "&amp;AN$9&amp;""&amp;" Hospital Baja Complejidad No puede ser mayor al Total.",""))</f>
        <v/>
      </c>
      <c r="CD13" s="32" t="str">
        <f>IF(AND($B13&gt;0,AP13="")," * No olvide digitar la variable "&amp;AN$9&amp;""&amp;" Hospital Mediana/Alta Complejidad. Digite CERO si no tiene",IF(AP13&gt;$B13," * La variable "&amp;AN$9&amp;""&amp;" Hospital Mediana/Alta Complejidad No puede ser mayor al Total.",""))</f>
        <v/>
      </c>
      <c r="CE13" s="32" t="str">
        <f>IF(AND($B13&gt;0,AQ13="")," * No olvide digitar la variable "&amp;AN$9&amp;""&amp;" Otros Establecimientos de la Red. Digite CERO si no tiene",IF(AQ13&gt;$B13," * La variable "&amp;AN$9&amp;""&amp;" Otros Establecimientos de la Red No puede ser mayor al Total.",""))</f>
        <v/>
      </c>
      <c r="CF13" s="32" t="str">
        <f>IF(AND($B13&gt;0,AR13="")," * No olvide digitar la variable "&amp;AR$9&amp;""&amp;". Digite CERO si no tiene",IF(AR13&gt;$B13," * La variable "&amp;AR$9&amp;""&amp;" No puede ser mayor al Total.",""))</f>
        <v/>
      </c>
      <c r="CG13" s="32" t="str">
        <f>IF(AND($B13&gt;0,AS13="")," * No olvide digitar la variable "&amp;AS$9&amp;""&amp;". Digite CERO si no tiene",IF(B13&gt;AS13," * La variable "&amp;AS$9&amp;""&amp;" No puede ser menor al Total.",""))</f>
        <v/>
      </c>
      <c r="CM13" s="33">
        <f t="shared" si="1"/>
        <v>0</v>
      </c>
      <c r="CN13" s="33">
        <f t="shared" si="1"/>
        <v>0</v>
      </c>
      <c r="CO13" s="33">
        <f t="shared" si="1"/>
        <v>0</v>
      </c>
      <c r="CP13" s="33">
        <f t="shared" si="1"/>
        <v>0</v>
      </c>
      <c r="CQ13" s="33">
        <f t="shared" si="1"/>
        <v>0</v>
      </c>
      <c r="CR13" s="34">
        <f t="shared" si="1"/>
        <v>0</v>
      </c>
      <c r="CS13" s="34">
        <f>IF(AND($B13&gt;0,AS13=""),1,IF(B13&gt;AS13,1,0))</f>
        <v>0</v>
      </c>
    </row>
    <row r="14" spans="1:97" x14ac:dyDescent="0.2">
      <c r="A14" s="44" t="s">
        <v>37</v>
      </c>
      <c r="B14" s="45">
        <f>SUM(C14+D14)</f>
        <v>235</v>
      </c>
      <c r="C14" s="46">
        <f t="shared" si="0"/>
        <v>0</v>
      </c>
      <c r="D14" s="47">
        <f t="shared" si="0"/>
        <v>235</v>
      </c>
      <c r="E14" s="41"/>
      <c r="F14" s="42"/>
      <c r="G14" s="41"/>
      <c r="H14" s="42"/>
      <c r="I14" s="41"/>
      <c r="J14" s="42"/>
      <c r="K14" s="41"/>
      <c r="L14" s="42">
        <v>9</v>
      </c>
      <c r="M14" s="41"/>
      <c r="N14" s="42">
        <v>39</v>
      </c>
      <c r="O14" s="41"/>
      <c r="P14" s="42">
        <v>62</v>
      </c>
      <c r="Q14" s="41"/>
      <c r="R14" s="42">
        <v>59</v>
      </c>
      <c r="S14" s="41"/>
      <c r="T14" s="42">
        <v>32</v>
      </c>
      <c r="U14" s="41"/>
      <c r="V14" s="42">
        <v>13</v>
      </c>
      <c r="W14" s="41"/>
      <c r="X14" s="42">
        <v>5</v>
      </c>
      <c r="Y14" s="41"/>
      <c r="Z14" s="42">
        <v>2</v>
      </c>
      <c r="AA14" s="41"/>
      <c r="AB14" s="42">
        <v>4</v>
      </c>
      <c r="AC14" s="41"/>
      <c r="AD14" s="42">
        <v>3</v>
      </c>
      <c r="AE14" s="41"/>
      <c r="AF14" s="42">
        <v>3</v>
      </c>
      <c r="AG14" s="41"/>
      <c r="AH14" s="42">
        <v>3</v>
      </c>
      <c r="AI14" s="41"/>
      <c r="AJ14" s="42"/>
      <c r="AK14" s="41"/>
      <c r="AL14" s="43">
        <v>1</v>
      </c>
      <c r="AM14" s="42">
        <v>225</v>
      </c>
      <c r="AN14" s="48"/>
      <c r="AO14" s="48"/>
      <c r="AP14" s="48"/>
      <c r="AQ14" s="49"/>
      <c r="AR14" s="50"/>
      <c r="AS14" s="49"/>
      <c r="AT14" s="30" t="str">
        <f t="shared" ref="AT14:AT15" si="3">CA14&amp;CB14&amp;CC14&amp;CD14&amp;CE14&amp;CF14&amp;CG14</f>
        <v/>
      </c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"/>
      <c r="BF14" s="3"/>
      <c r="BG14" s="3"/>
      <c r="CA14" s="32" t="str">
        <f t="shared" si="2"/>
        <v/>
      </c>
      <c r="CM14" s="33">
        <f t="shared" si="1"/>
        <v>0</v>
      </c>
    </row>
    <row r="15" spans="1:97" x14ac:dyDescent="0.2">
      <c r="A15" s="51" t="s">
        <v>38</v>
      </c>
      <c r="B15" s="52">
        <f>SUM(C15+D15)</f>
        <v>0</v>
      </c>
      <c r="C15" s="53">
        <f t="shared" si="0"/>
        <v>0</v>
      </c>
      <c r="D15" s="54">
        <f t="shared" si="0"/>
        <v>0</v>
      </c>
      <c r="E15" s="55"/>
      <c r="F15" s="56"/>
      <c r="G15" s="55"/>
      <c r="H15" s="56"/>
      <c r="I15" s="55"/>
      <c r="J15" s="56"/>
      <c r="K15" s="55"/>
      <c r="L15" s="56"/>
      <c r="M15" s="55"/>
      <c r="N15" s="56"/>
      <c r="O15" s="55"/>
      <c r="P15" s="56"/>
      <c r="Q15" s="55"/>
      <c r="R15" s="56"/>
      <c r="S15" s="55"/>
      <c r="T15" s="56"/>
      <c r="U15" s="55"/>
      <c r="V15" s="56"/>
      <c r="W15" s="55"/>
      <c r="X15" s="56"/>
      <c r="Y15" s="55"/>
      <c r="Z15" s="56"/>
      <c r="AA15" s="55"/>
      <c r="AB15" s="56"/>
      <c r="AC15" s="55"/>
      <c r="AD15" s="56"/>
      <c r="AE15" s="55"/>
      <c r="AF15" s="56"/>
      <c r="AG15" s="55"/>
      <c r="AH15" s="56"/>
      <c r="AI15" s="55"/>
      <c r="AJ15" s="56"/>
      <c r="AK15" s="55"/>
      <c r="AL15" s="57"/>
      <c r="AM15" s="56"/>
      <c r="AN15" s="58"/>
      <c r="AO15" s="58"/>
      <c r="AP15" s="58"/>
      <c r="AQ15" s="59"/>
      <c r="AR15" s="60"/>
      <c r="AS15" s="59"/>
      <c r="AT15" s="30" t="str">
        <f t="shared" si="3"/>
        <v/>
      </c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"/>
      <c r="BF15" s="3"/>
      <c r="BG15" s="3"/>
      <c r="CA15" s="32" t="str">
        <f t="shared" si="2"/>
        <v/>
      </c>
      <c r="CM15" s="33">
        <f t="shared" si="1"/>
        <v>0</v>
      </c>
    </row>
    <row r="16" spans="1:97" s="5" customFormat="1" ht="11.25" x14ac:dyDescent="0.15">
      <c r="A16" s="61" t="s">
        <v>39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V16" s="12"/>
      <c r="BW16" s="12"/>
      <c r="BX16" s="12"/>
      <c r="BY16" s="12"/>
    </row>
    <row r="17" spans="1:97" ht="14.25" customHeight="1" x14ac:dyDescent="0.2">
      <c r="A17" s="979" t="s">
        <v>40</v>
      </c>
      <c r="B17" s="982" t="s">
        <v>5</v>
      </c>
      <c r="C17" s="983"/>
      <c r="D17" s="984"/>
      <c r="E17" s="1116" t="s">
        <v>6</v>
      </c>
      <c r="F17" s="1117"/>
      <c r="G17" s="1117"/>
      <c r="H17" s="1117"/>
      <c r="I17" s="1117"/>
      <c r="J17" s="1117"/>
      <c r="K17" s="1117"/>
      <c r="L17" s="1117"/>
      <c r="M17" s="1117"/>
      <c r="N17" s="1117"/>
      <c r="O17" s="1117"/>
      <c r="P17" s="1117"/>
      <c r="Q17" s="1117"/>
      <c r="R17" s="1117"/>
      <c r="S17" s="1117"/>
      <c r="T17" s="1117"/>
      <c r="U17" s="1117"/>
      <c r="V17" s="1117"/>
      <c r="W17" s="1117"/>
      <c r="X17" s="1117"/>
      <c r="Y17" s="1117"/>
      <c r="Z17" s="1117"/>
      <c r="AA17" s="1117"/>
      <c r="AB17" s="1117"/>
      <c r="AC17" s="1117"/>
      <c r="AD17" s="1117"/>
      <c r="AE17" s="1117"/>
      <c r="AF17" s="1117"/>
      <c r="AG17" s="1117"/>
      <c r="AH17" s="1117"/>
      <c r="AI17" s="1117"/>
      <c r="AJ17" s="1117"/>
      <c r="AK17" s="1117"/>
      <c r="AL17" s="1125"/>
      <c r="AM17" s="1008" t="s">
        <v>7</v>
      </c>
      <c r="AN17" s="999" t="s">
        <v>41</v>
      </c>
      <c r="AO17" s="999" t="s">
        <v>10</v>
      </c>
      <c r="AP17" s="999" t="s">
        <v>42</v>
      </c>
      <c r="AQ17" s="999" t="s">
        <v>43</v>
      </c>
      <c r="AR17" s="984" t="s">
        <v>44</v>
      </c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</row>
    <row r="18" spans="1:97" x14ac:dyDescent="0.2">
      <c r="A18" s="980"/>
      <c r="B18" s="1113"/>
      <c r="C18" s="986"/>
      <c r="D18" s="987"/>
      <c r="E18" s="1116" t="s">
        <v>11</v>
      </c>
      <c r="F18" s="1118"/>
      <c r="G18" s="1116" t="s">
        <v>12</v>
      </c>
      <c r="H18" s="1118"/>
      <c r="I18" s="1116" t="s">
        <v>13</v>
      </c>
      <c r="J18" s="1118"/>
      <c r="K18" s="1116" t="s">
        <v>14</v>
      </c>
      <c r="L18" s="1118"/>
      <c r="M18" s="1116" t="s">
        <v>15</v>
      </c>
      <c r="N18" s="1118"/>
      <c r="O18" s="1122" t="s">
        <v>16</v>
      </c>
      <c r="P18" s="1123"/>
      <c r="Q18" s="1122" t="s">
        <v>17</v>
      </c>
      <c r="R18" s="1123"/>
      <c r="S18" s="1122" t="s">
        <v>18</v>
      </c>
      <c r="T18" s="1123"/>
      <c r="U18" s="1122" t="s">
        <v>19</v>
      </c>
      <c r="V18" s="1123"/>
      <c r="W18" s="1122" t="s">
        <v>20</v>
      </c>
      <c r="X18" s="1123"/>
      <c r="Y18" s="1122" t="s">
        <v>21</v>
      </c>
      <c r="Z18" s="1123"/>
      <c r="AA18" s="1122" t="s">
        <v>22</v>
      </c>
      <c r="AB18" s="1123"/>
      <c r="AC18" s="1122" t="s">
        <v>23</v>
      </c>
      <c r="AD18" s="1123"/>
      <c r="AE18" s="1122" t="s">
        <v>24</v>
      </c>
      <c r="AF18" s="1123"/>
      <c r="AG18" s="1122" t="s">
        <v>25</v>
      </c>
      <c r="AH18" s="1123"/>
      <c r="AI18" s="1122" t="s">
        <v>26</v>
      </c>
      <c r="AJ18" s="1123"/>
      <c r="AK18" s="1122" t="s">
        <v>27</v>
      </c>
      <c r="AL18" s="1124"/>
      <c r="AM18" s="1009"/>
      <c r="AN18" s="1003"/>
      <c r="AO18" s="1003"/>
      <c r="AP18" s="1003"/>
      <c r="AQ18" s="1003"/>
      <c r="AR18" s="990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</row>
    <row r="19" spans="1:97" x14ac:dyDescent="0.2">
      <c r="A19" s="1112"/>
      <c r="B19" s="608" t="s">
        <v>32</v>
      </c>
      <c r="C19" s="609" t="s">
        <v>45</v>
      </c>
      <c r="D19" s="610" t="s">
        <v>34</v>
      </c>
      <c r="E19" s="611" t="s">
        <v>45</v>
      </c>
      <c r="F19" s="610" t="s">
        <v>34</v>
      </c>
      <c r="G19" s="611" t="s">
        <v>45</v>
      </c>
      <c r="H19" s="610" t="s">
        <v>34</v>
      </c>
      <c r="I19" s="611" t="s">
        <v>45</v>
      </c>
      <c r="J19" s="610" t="s">
        <v>34</v>
      </c>
      <c r="K19" s="611" t="s">
        <v>45</v>
      </c>
      <c r="L19" s="610" t="s">
        <v>34</v>
      </c>
      <c r="M19" s="611" t="s">
        <v>45</v>
      </c>
      <c r="N19" s="610" t="s">
        <v>34</v>
      </c>
      <c r="O19" s="611" t="s">
        <v>45</v>
      </c>
      <c r="P19" s="610" t="s">
        <v>34</v>
      </c>
      <c r="Q19" s="611" t="s">
        <v>45</v>
      </c>
      <c r="R19" s="610" t="s">
        <v>34</v>
      </c>
      <c r="S19" s="611" t="s">
        <v>45</v>
      </c>
      <c r="T19" s="610" t="s">
        <v>34</v>
      </c>
      <c r="U19" s="611" t="s">
        <v>45</v>
      </c>
      <c r="V19" s="610" t="s">
        <v>34</v>
      </c>
      <c r="W19" s="611" t="s">
        <v>45</v>
      </c>
      <c r="X19" s="610" t="s">
        <v>34</v>
      </c>
      <c r="Y19" s="611" t="s">
        <v>45</v>
      </c>
      <c r="Z19" s="610" t="s">
        <v>34</v>
      </c>
      <c r="AA19" s="611" t="s">
        <v>45</v>
      </c>
      <c r="AB19" s="610" t="s">
        <v>34</v>
      </c>
      <c r="AC19" s="611" t="s">
        <v>45</v>
      </c>
      <c r="AD19" s="610" t="s">
        <v>34</v>
      </c>
      <c r="AE19" s="611" t="s">
        <v>45</v>
      </c>
      <c r="AF19" s="610" t="s">
        <v>34</v>
      </c>
      <c r="AG19" s="611" t="s">
        <v>45</v>
      </c>
      <c r="AH19" s="610" t="s">
        <v>34</v>
      </c>
      <c r="AI19" s="611" t="s">
        <v>45</v>
      </c>
      <c r="AJ19" s="610" t="s">
        <v>34</v>
      </c>
      <c r="AK19" s="611" t="s">
        <v>45</v>
      </c>
      <c r="AL19" s="612" t="s">
        <v>34</v>
      </c>
      <c r="AM19" s="1010"/>
      <c r="AN19" s="1000"/>
      <c r="AO19" s="1000"/>
      <c r="AP19" s="1000"/>
      <c r="AQ19" s="1000"/>
      <c r="AR19" s="987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</row>
    <row r="20" spans="1:97" ht="15" x14ac:dyDescent="0.25">
      <c r="A20" s="487" t="s">
        <v>46</v>
      </c>
      <c r="B20" s="68">
        <f t="shared" ref="B20:B26" si="4">SUM(C20+D20)</f>
        <v>0</v>
      </c>
      <c r="C20" s="69">
        <f t="shared" ref="C20:D26" si="5">SUM(E20+G20+I20+K20+M20+O20+Q20+S20+U20+W20+Y20+AA20+AC20+AE20+AG20+AI20+AK20)</f>
        <v>0</v>
      </c>
      <c r="D20" s="70">
        <f t="shared" si="5"/>
        <v>0</v>
      </c>
      <c r="E20" s="71"/>
      <c r="F20" s="72"/>
      <c r="G20" s="71"/>
      <c r="H20" s="72"/>
      <c r="I20" s="71"/>
      <c r="J20" s="73"/>
      <c r="K20" s="71"/>
      <c r="L20" s="73"/>
      <c r="M20" s="71"/>
      <c r="N20" s="73"/>
      <c r="O20" s="74"/>
      <c r="P20" s="73"/>
      <c r="Q20" s="74"/>
      <c r="R20" s="73"/>
      <c r="S20" s="74"/>
      <c r="T20" s="73"/>
      <c r="U20" s="74"/>
      <c r="V20" s="73"/>
      <c r="W20" s="74"/>
      <c r="X20" s="73"/>
      <c r="Y20" s="74"/>
      <c r="Z20" s="73"/>
      <c r="AA20" s="74"/>
      <c r="AB20" s="73"/>
      <c r="AC20" s="74"/>
      <c r="AD20" s="73"/>
      <c r="AE20" s="74"/>
      <c r="AF20" s="73"/>
      <c r="AG20" s="74"/>
      <c r="AH20" s="73"/>
      <c r="AI20" s="74"/>
      <c r="AJ20" s="73"/>
      <c r="AK20" s="74"/>
      <c r="AL20" s="75"/>
      <c r="AM20" s="76"/>
      <c r="AN20" s="77"/>
      <c r="AO20" s="77"/>
      <c r="AP20" s="77"/>
      <c r="AQ20" s="78"/>
      <c r="AR20" s="544"/>
      <c r="AS20" s="30" t="str">
        <f>$CA20&amp;$CB20&amp;$CC20&amp;$CD20&amp;$CE20&amp;$CF20</f>
        <v/>
      </c>
      <c r="AT20" s="31"/>
      <c r="AU20" s="31"/>
      <c r="AV20" s="31"/>
      <c r="AW20" s="31"/>
      <c r="AX20" s="31"/>
      <c r="AY20" s="31"/>
      <c r="AZ20" s="3"/>
      <c r="BA20" s="3"/>
      <c r="BB20" s="3"/>
      <c r="BC20" s="3"/>
      <c r="BD20" s="3"/>
      <c r="BE20" s="3"/>
      <c r="BF20" s="3"/>
      <c r="BG20" s="3"/>
      <c r="BH20" s="3"/>
      <c r="BI20" s="3"/>
      <c r="CA20" s="32" t="str">
        <f>IF(AND($B20&gt;0,AM20="")," * No olvide digitar la variable "&amp;AM$17&amp;""&amp;". Digite CERO si no tiene",IF(AM20&gt;$B20," * La variable "&amp;AM$20&amp;""&amp;" No puede ser mayor al Total.",""))</f>
        <v/>
      </c>
      <c r="CB20" s="32" t="str">
        <f>IF(AND($B20&gt;0,AN20="")," * No olvide digitar la variable "&amp;AN$17&amp;""&amp;". Digite CERO si no tiene",IF(AN20&gt;$B20," * La variable "&amp;AN$17&amp;""&amp;" No puede ser mayor al Total.",""))</f>
        <v/>
      </c>
      <c r="CC20" s="32" t="str">
        <f>IF(AND($B20&gt;0,AO20="")," * No olvide digitar la variable "&amp;AO$17&amp;""&amp;". Digite CERO si no tiene",IF(B20&gt;AO20," * La variable "&amp;AO$17&amp;""&amp;" No puede ser menor al Total.",""))</f>
        <v/>
      </c>
      <c r="CD20" s="32" t="str">
        <f>IF(AND($B20&gt;0,AP20="")," * No olvide digitar la variable "&amp;AP$17&amp;""&amp;". Digite CERO si no tiene",IF(AP20&gt;$B20," * La variable "&amp;AP$17&amp;""&amp;" No puede ser mayor al Total.",""))</f>
        <v/>
      </c>
      <c r="CE20" s="32" t="str">
        <f>IF(AND($B20&gt;0,AQ20="")," * No olvide digitar la variable "&amp;AQ$17&amp;""&amp;". Digite CERO si no tiene",IF(AQ20&gt;$B20," * La variable "&amp;AQ$17&amp;""&amp;" No puede ser mayor al Total.",""))</f>
        <v/>
      </c>
      <c r="CF20" s="32" t="str">
        <f>IF(AND($B20&gt;0,AR20="")," * No olvide digitar la variable "&amp;AR$17&amp;""&amp;". Digite CERO si no tiene",IF(AR20&gt;$B20," * La variable "&amp;AR$17&amp;""&amp;" No puede ser mayor al Total.",""))</f>
        <v/>
      </c>
      <c r="CG20" s="80"/>
      <c r="CM20" s="33">
        <f t="shared" ref="CM20:CR26" si="6">IF(AND($B20&gt;0,AM20=""),1,IF(AM20&gt;$B20,1,0))</f>
        <v>0</v>
      </c>
      <c r="CN20" s="33">
        <f t="shared" si="6"/>
        <v>0</v>
      </c>
      <c r="CO20" s="33">
        <f>IF(AND($B20&gt;0,AO20=""),1,IF(B20&gt;$AO20,1,0))</f>
        <v>0</v>
      </c>
      <c r="CP20" s="33">
        <f t="shared" si="6"/>
        <v>0</v>
      </c>
      <c r="CQ20" s="33">
        <f t="shared" si="6"/>
        <v>0</v>
      </c>
      <c r="CR20" s="34">
        <f t="shared" si="6"/>
        <v>0</v>
      </c>
      <c r="CS20"/>
    </row>
    <row r="21" spans="1:97" ht="15" x14ac:dyDescent="0.25">
      <c r="A21" s="81" t="s">
        <v>47</v>
      </c>
      <c r="B21" s="68">
        <f t="shared" si="4"/>
        <v>0</v>
      </c>
      <c r="C21" s="69">
        <f t="shared" si="5"/>
        <v>0</v>
      </c>
      <c r="D21" s="70">
        <f t="shared" si="5"/>
        <v>0</v>
      </c>
      <c r="E21" s="71"/>
      <c r="F21" s="72"/>
      <c r="G21" s="71"/>
      <c r="H21" s="72"/>
      <c r="I21" s="71"/>
      <c r="J21" s="73"/>
      <c r="K21" s="71"/>
      <c r="L21" s="73"/>
      <c r="M21" s="71"/>
      <c r="N21" s="73"/>
      <c r="O21" s="74"/>
      <c r="P21" s="73"/>
      <c r="Q21" s="74"/>
      <c r="R21" s="73"/>
      <c r="S21" s="74"/>
      <c r="T21" s="73"/>
      <c r="U21" s="74"/>
      <c r="V21" s="73"/>
      <c r="W21" s="74"/>
      <c r="X21" s="73"/>
      <c r="Y21" s="74"/>
      <c r="Z21" s="73"/>
      <c r="AA21" s="74"/>
      <c r="AB21" s="73"/>
      <c r="AC21" s="74"/>
      <c r="AD21" s="73"/>
      <c r="AE21" s="74"/>
      <c r="AF21" s="73"/>
      <c r="AG21" s="74"/>
      <c r="AH21" s="73"/>
      <c r="AI21" s="74"/>
      <c r="AJ21" s="73"/>
      <c r="AK21" s="74"/>
      <c r="AL21" s="75"/>
      <c r="AM21" s="76"/>
      <c r="AN21" s="77"/>
      <c r="AO21" s="77"/>
      <c r="AP21" s="77"/>
      <c r="AQ21" s="82"/>
      <c r="AR21" s="83"/>
      <c r="AS21" s="30" t="str">
        <f t="shared" ref="AS21:AS26" si="7">$CA21&amp;$CB21&amp;$CC21&amp;$CD21&amp;$CE21&amp;$CF21</f>
        <v/>
      </c>
      <c r="AT21" s="31"/>
      <c r="AU21" s="31"/>
      <c r="AV21" s="31"/>
      <c r="AW21" s="31"/>
      <c r="AX21" s="31"/>
      <c r="AY21" s="31"/>
      <c r="AZ21" s="3"/>
      <c r="BA21" s="3"/>
      <c r="BB21" s="3"/>
      <c r="BC21" s="3"/>
      <c r="BD21" s="3"/>
      <c r="BE21" s="3"/>
      <c r="BF21" s="3"/>
      <c r="BG21" s="3"/>
      <c r="BH21" s="3"/>
      <c r="BI21" s="3"/>
      <c r="CA21" s="32" t="str">
        <f>IF(AND($B21&gt;0,AM21="")," * No olvide digitar la variable "&amp;AM$17&amp;""&amp;". Digite CERO si no tiene",IF(AM21&gt;$B21," * La variable "&amp;AM$20&amp;""&amp;" No puede ser mayor al Total.",""))</f>
        <v/>
      </c>
      <c r="CB21" s="32" t="str">
        <f>IF(AND($B21&gt;0,AN21="")," * No olvide digitar la variable "&amp;AN$17&amp;""&amp;". Digite CERO si no tiene",IF(AN21&gt;$B21," * La variable "&amp;AN$17&amp;""&amp;" No puede ser mayor al Total.",""))</f>
        <v/>
      </c>
      <c r="CC21" s="32" t="str">
        <f t="shared" ref="CC21:CC23" si="8">IF(AND($B21&gt;0,AO21="")," * No olvide digitar la variable "&amp;AO$17&amp;""&amp;". Digite CERO si no tiene",IF(B21&gt;AO21," * La variable "&amp;AO$17&amp;""&amp;" No puede ser menor al Total.",""))</f>
        <v/>
      </c>
      <c r="CD21" s="32" t="str">
        <f>IF(AND($B21&gt;0,AP21="")," * No olvide digitar la variable "&amp;AP$17&amp;""&amp;". Digite CERO si no tiene",IF(AP21&gt;$B21," * La variable "&amp;AP$17&amp;""&amp;" No puede ser mayor al Total.",""))</f>
        <v/>
      </c>
      <c r="CE21" s="32" t="str">
        <f t="shared" ref="CE21:CF23" si="9">IF(AND($B21&gt;0,AQ21="")," * No olvide digitar la variable "&amp;AQ$17&amp;""&amp;". Digite CERO si no tiene",IF(AQ21&gt;$B21," * La variable "&amp;AQ$17&amp;""&amp;" No puede ser mayor al Total.",""))</f>
        <v/>
      </c>
      <c r="CF21" s="32" t="str">
        <f t="shared" si="9"/>
        <v/>
      </c>
      <c r="CM21" s="33">
        <f t="shared" si="6"/>
        <v>0</v>
      </c>
      <c r="CN21" s="33">
        <f t="shared" si="6"/>
        <v>0</v>
      </c>
      <c r="CO21" s="33">
        <f t="shared" ref="CO21:CO23" si="10">IF(AND($B21&gt;0,AO21=""),1,IF(B21&gt;$AO21,1,0))</f>
        <v>0</v>
      </c>
      <c r="CP21" s="33">
        <f t="shared" si="6"/>
        <v>0</v>
      </c>
      <c r="CQ21" s="33">
        <f t="shared" si="6"/>
        <v>0</v>
      </c>
      <c r="CR21" s="34">
        <f t="shared" si="6"/>
        <v>0</v>
      </c>
    </row>
    <row r="22" spans="1:97" ht="15" x14ac:dyDescent="0.25">
      <c r="A22" s="35" t="s">
        <v>48</v>
      </c>
      <c r="B22" s="68">
        <f t="shared" si="4"/>
        <v>0</v>
      </c>
      <c r="C22" s="69">
        <f t="shared" si="5"/>
        <v>0</v>
      </c>
      <c r="D22" s="84">
        <f t="shared" si="5"/>
        <v>0</v>
      </c>
      <c r="E22" s="41"/>
      <c r="F22" s="42"/>
      <c r="G22" s="41"/>
      <c r="H22" s="42"/>
      <c r="I22" s="41"/>
      <c r="J22" s="40"/>
      <c r="K22" s="41"/>
      <c r="L22" s="40"/>
      <c r="M22" s="41"/>
      <c r="N22" s="40"/>
      <c r="O22" s="85"/>
      <c r="P22" s="40"/>
      <c r="Q22" s="85"/>
      <c r="R22" s="40"/>
      <c r="S22" s="85"/>
      <c r="T22" s="40"/>
      <c r="U22" s="85"/>
      <c r="V22" s="40"/>
      <c r="W22" s="85"/>
      <c r="X22" s="40"/>
      <c r="Y22" s="85"/>
      <c r="Z22" s="40"/>
      <c r="AA22" s="85"/>
      <c r="AB22" s="40"/>
      <c r="AC22" s="85"/>
      <c r="AD22" s="40"/>
      <c r="AE22" s="85"/>
      <c r="AF22" s="40"/>
      <c r="AG22" s="85"/>
      <c r="AH22" s="40"/>
      <c r="AI22" s="85"/>
      <c r="AJ22" s="40"/>
      <c r="AK22" s="85"/>
      <c r="AL22" s="86"/>
      <c r="AM22" s="39"/>
      <c r="AN22" s="87"/>
      <c r="AO22" s="87"/>
      <c r="AP22" s="88"/>
      <c r="AQ22" s="82"/>
      <c r="AR22" s="83"/>
      <c r="AS22" s="30" t="str">
        <f t="shared" si="7"/>
        <v/>
      </c>
      <c r="AT22" s="31"/>
      <c r="AU22" s="31"/>
      <c r="AV22" s="31"/>
      <c r="AW22" s="31"/>
      <c r="AX22" s="31"/>
      <c r="AY22" s="31"/>
      <c r="AZ22" s="3"/>
      <c r="BA22" s="3"/>
      <c r="BB22" s="3"/>
      <c r="BC22" s="3"/>
      <c r="BD22" s="3"/>
      <c r="BE22" s="3"/>
      <c r="BF22" s="3"/>
      <c r="BG22" s="3"/>
      <c r="BH22" s="3"/>
      <c r="BI22" s="3"/>
      <c r="CA22" s="32" t="str">
        <f t="shared" ref="CA22:CA23" si="11">IF(AND($B22&gt;0,AM22="")," * No olvide digitar la variable "&amp;AM$17&amp;""&amp;". Digite CERO si no tiene",IF(AM22&gt;$B22," * La variable "&amp;AM$20&amp;""&amp;" No puede ser mayor al Total.",""))</f>
        <v/>
      </c>
      <c r="CB22" s="32" t="str">
        <f t="shared" ref="CB22:CB23" si="12">IF(AND($B22&gt;0,AN22="")," * No olvide digitar la variable "&amp;AN$17&amp;""&amp;". Digite CERO si no tiene",IF(AN22&gt;$B22," * La variable "&amp;AN$17&amp;""&amp;" No puede ser mayor al Total.",""))</f>
        <v/>
      </c>
      <c r="CC22" s="32" t="str">
        <f t="shared" si="8"/>
        <v/>
      </c>
      <c r="CD22" s="89"/>
      <c r="CE22" s="32" t="str">
        <f t="shared" si="9"/>
        <v/>
      </c>
      <c r="CF22" s="32" t="str">
        <f t="shared" si="9"/>
        <v/>
      </c>
      <c r="CM22" s="33">
        <f t="shared" si="6"/>
        <v>0</v>
      </c>
      <c r="CN22" s="33">
        <f t="shared" si="6"/>
        <v>0</v>
      </c>
      <c r="CO22" s="33">
        <f t="shared" si="10"/>
        <v>0</v>
      </c>
      <c r="CP22" s="89"/>
      <c r="CQ22" s="33">
        <f t="shared" si="6"/>
        <v>0</v>
      </c>
      <c r="CR22" s="34">
        <f t="shared" si="6"/>
        <v>0</v>
      </c>
    </row>
    <row r="23" spans="1:97" ht="15.75" thickBot="1" x14ac:dyDescent="0.3">
      <c r="A23" s="90" t="s">
        <v>49</v>
      </c>
      <c r="B23" s="91">
        <f t="shared" si="4"/>
        <v>0</v>
      </c>
      <c r="C23" s="92">
        <f t="shared" si="5"/>
        <v>0</v>
      </c>
      <c r="D23" s="93">
        <f t="shared" si="5"/>
        <v>0</v>
      </c>
      <c r="E23" s="94"/>
      <c r="F23" s="95"/>
      <c r="G23" s="94"/>
      <c r="H23" s="95"/>
      <c r="I23" s="94"/>
      <c r="J23" s="96"/>
      <c r="K23" s="97"/>
      <c r="L23" s="95"/>
      <c r="M23" s="94"/>
      <c r="N23" s="95"/>
      <c r="O23" s="94"/>
      <c r="P23" s="95"/>
      <c r="Q23" s="94"/>
      <c r="R23" s="95"/>
      <c r="S23" s="94"/>
      <c r="T23" s="95"/>
      <c r="U23" s="94"/>
      <c r="V23" s="95"/>
      <c r="W23" s="94"/>
      <c r="X23" s="95"/>
      <c r="Y23" s="94"/>
      <c r="Z23" s="95"/>
      <c r="AA23" s="94"/>
      <c r="AB23" s="95"/>
      <c r="AC23" s="94"/>
      <c r="AD23" s="95"/>
      <c r="AE23" s="94"/>
      <c r="AF23" s="95"/>
      <c r="AG23" s="94"/>
      <c r="AH23" s="95"/>
      <c r="AI23" s="94"/>
      <c r="AJ23" s="95"/>
      <c r="AK23" s="94"/>
      <c r="AL23" s="98"/>
      <c r="AM23" s="97"/>
      <c r="AN23" s="99"/>
      <c r="AO23" s="99"/>
      <c r="AP23" s="99"/>
      <c r="AQ23" s="100"/>
      <c r="AR23" s="101"/>
      <c r="AS23" s="30" t="str">
        <f t="shared" si="7"/>
        <v/>
      </c>
      <c r="AT23" s="31"/>
      <c r="AU23" s="31"/>
      <c r="AV23" s="31"/>
      <c r="AW23" s="31"/>
      <c r="AX23" s="31"/>
      <c r="AY23" s="31"/>
      <c r="AZ23" s="3"/>
      <c r="BA23" s="3"/>
      <c r="BB23" s="3"/>
      <c r="BC23" s="3"/>
      <c r="BD23" s="3"/>
      <c r="BE23" s="3"/>
      <c r="BF23" s="3"/>
      <c r="BG23" s="3"/>
      <c r="BH23" s="3"/>
      <c r="BI23" s="3"/>
      <c r="CA23" s="32" t="str">
        <f t="shared" si="11"/>
        <v/>
      </c>
      <c r="CB23" s="32" t="str">
        <f t="shared" si="12"/>
        <v/>
      </c>
      <c r="CC23" s="32" t="str">
        <f t="shared" si="8"/>
        <v/>
      </c>
      <c r="CD23" s="32" t="str">
        <f>IF(AND($B23&gt;0,AP23="")," * No olvide digitar la variable "&amp;AP$17&amp;""&amp;". Digite CERO si no tiene",IF(AP23&gt;$B23," * La variable "&amp;AP$17&amp;""&amp;" No puede ser mayor al Total.",""))</f>
        <v/>
      </c>
      <c r="CE23" s="32" t="str">
        <f t="shared" si="9"/>
        <v/>
      </c>
      <c r="CF23" s="32" t="str">
        <f t="shared" si="9"/>
        <v/>
      </c>
      <c r="CM23" s="33">
        <f t="shared" si="6"/>
        <v>0</v>
      </c>
      <c r="CN23" s="33">
        <f t="shared" si="6"/>
        <v>0</v>
      </c>
      <c r="CO23" s="33">
        <f t="shared" si="10"/>
        <v>0</v>
      </c>
      <c r="CP23" s="33">
        <f t="shared" si="6"/>
        <v>0</v>
      </c>
      <c r="CQ23" s="33">
        <f t="shared" si="6"/>
        <v>0</v>
      </c>
      <c r="CR23" s="34">
        <f t="shared" si="6"/>
        <v>0</v>
      </c>
    </row>
    <row r="24" spans="1:97" ht="15.75" thickTop="1" x14ac:dyDescent="0.25">
      <c r="A24" s="81" t="s">
        <v>50</v>
      </c>
      <c r="B24" s="102">
        <f t="shared" si="4"/>
        <v>0</v>
      </c>
      <c r="C24" s="103">
        <f t="shared" si="5"/>
        <v>0</v>
      </c>
      <c r="D24" s="104">
        <f t="shared" si="5"/>
        <v>0</v>
      </c>
      <c r="E24" s="105"/>
      <c r="F24" s="106"/>
      <c r="G24" s="105"/>
      <c r="H24" s="106"/>
      <c r="I24" s="105"/>
      <c r="J24" s="107"/>
      <c r="K24" s="108"/>
      <c r="L24" s="106"/>
      <c r="M24" s="105"/>
      <c r="N24" s="106"/>
      <c r="O24" s="105"/>
      <c r="P24" s="106"/>
      <c r="Q24" s="105"/>
      <c r="R24" s="106"/>
      <c r="S24" s="105"/>
      <c r="T24" s="106"/>
      <c r="U24" s="105"/>
      <c r="V24" s="106"/>
      <c r="W24" s="105"/>
      <c r="X24" s="106"/>
      <c r="Y24" s="105"/>
      <c r="Z24" s="106"/>
      <c r="AA24" s="105"/>
      <c r="AB24" s="106"/>
      <c r="AC24" s="105"/>
      <c r="AD24" s="106"/>
      <c r="AE24" s="105"/>
      <c r="AF24" s="106"/>
      <c r="AG24" s="105"/>
      <c r="AH24" s="106"/>
      <c r="AI24" s="105"/>
      <c r="AJ24" s="106"/>
      <c r="AK24" s="105"/>
      <c r="AL24" s="109"/>
      <c r="AM24" s="108"/>
      <c r="AN24" s="110"/>
      <c r="AO24" s="111"/>
      <c r="AP24" s="112"/>
      <c r="AQ24" s="110"/>
      <c r="AR24" s="106"/>
      <c r="AS24" s="30" t="str">
        <f t="shared" si="7"/>
        <v/>
      </c>
      <c r="AT24" s="31"/>
      <c r="AU24" s="31"/>
      <c r="AV24" s="31"/>
      <c r="AW24" s="31"/>
      <c r="AX24" s="31"/>
      <c r="AY24" s="31"/>
      <c r="AZ24" s="3"/>
      <c r="BA24" s="3"/>
      <c r="BB24" s="3"/>
      <c r="BC24" s="3"/>
      <c r="BD24" s="3"/>
      <c r="BE24" s="3"/>
      <c r="BF24" s="3"/>
      <c r="BG24" s="3"/>
      <c r="BH24" s="3"/>
      <c r="BI24" s="3"/>
      <c r="CA24" s="32" t="str">
        <f>IF(AND($B24&gt;0,AM24="")," * No olvide digitar la variable "&amp;AM$17&amp;""&amp;". Digite CERO si no tiene",IF(AM24&gt;$B24," * La variable "&amp;AM$17&amp;""&amp;" No puede ser mayor al Total.",""))</f>
        <v/>
      </c>
      <c r="CB24" s="32" t="str">
        <f>IF(AND($B24&gt;0,AN24="")," * No olvide digitar la variable "&amp;AN$17&amp;""&amp;". Digite CERO si no tiene",IF(AN24&gt;$B24," * La variable "&amp;AN$17&amp;""&amp;" No puede ser mayor al Total.",""))</f>
        <v/>
      </c>
      <c r="CC24" s="89"/>
      <c r="CD24" s="89"/>
      <c r="CE24" s="32" t="str">
        <f>IF(AND($B24&gt;0,AQ24="")," * No olvide digitar la variable "&amp;AQ$17&amp;""&amp;" Otros Establecimientos de la Red. Digite CERO si no tiene",IF(AQ24&gt;$B24," * La variable "&amp;AQ$17&amp;""&amp;" Otros Establecimientos de la Red No puede ser mayor al Total.",""))</f>
        <v/>
      </c>
      <c r="CF24" s="32" t="str">
        <f>IF(AND($B24&gt;0,AR24="")," * No olvide digitar la variable "&amp;AR$17&amp;""&amp;". Digite CERO si no tiene",IF(AR24&gt;$B24," * La variable "&amp;AR$17&amp;""&amp;" No puede ser mayor al Total.",""))</f>
        <v/>
      </c>
      <c r="CM24" s="33">
        <f t="shared" si="6"/>
        <v>0</v>
      </c>
      <c r="CN24" s="33">
        <f t="shared" si="6"/>
        <v>0</v>
      </c>
      <c r="CO24" s="89"/>
      <c r="CP24" s="89"/>
      <c r="CQ24" s="33">
        <f t="shared" si="6"/>
        <v>0</v>
      </c>
      <c r="CR24" s="34">
        <f t="shared" si="6"/>
        <v>0</v>
      </c>
    </row>
    <row r="25" spans="1:97" ht="15" x14ac:dyDescent="0.25">
      <c r="A25" s="35" t="s">
        <v>51</v>
      </c>
      <c r="B25" s="68">
        <f t="shared" si="4"/>
        <v>0</v>
      </c>
      <c r="C25" s="69">
        <f t="shared" si="5"/>
        <v>0</v>
      </c>
      <c r="D25" s="84">
        <f t="shared" si="5"/>
        <v>0</v>
      </c>
      <c r="E25" s="41"/>
      <c r="F25" s="42"/>
      <c r="G25" s="41"/>
      <c r="H25" s="42"/>
      <c r="I25" s="41"/>
      <c r="J25" s="40"/>
      <c r="K25" s="39"/>
      <c r="L25" s="42"/>
      <c r="M25" s="41"/>
      <c r="N25" s="42"/>
      <c r="O25" s="41"/>
      <c r="P25" s="42"/>
      <c r="Q25" s="41"/>
      <c r="R25" s="42"/>
      <c r="S25" s="41"/>
      <c r="T25" s="42"/>
      <c r="U25" s="41"/>
      <c r="V25" s="42"/>
      <c r="W25" s="41"/>
      <c r="X25" s="42"/>
      <c r="Y25" s="41"/>
      <c r="Z25" s="42"/>
      <c r="AA25" s="41"/>
      <c r="AB25" s="42"/>
      <c r="AC25" s="41"/>
      <c r="AD25" s="42"/>
      <c r="AE25" s="41"/>
      <c r="AF25" s="42"/>
      <c r="AG25" s="41"/>
      <c r="AH25" s="42"/>
      <c r="AI25" s="41"/>
      <c r="AJ25" s="42"/>
      <c r="AK25" s="41"/>
      <c r="AL25" s="43"/>
      <c r="AM25" s="39"/>
      <c r="AN25" s="87"/>
      <c r="AO25" s="88"/>
      <c r="AP25" s="88"/>
      <c r="AQ25" s="82"/>
      <c r="AR25" s="83"/>
      <c r="AS25" s="30" t="str">
        <f t="shared" si="7"/>
        <v/>
      </c>
      <c r="AT25" s="31"/>
      <c r="AU25" s="31"/>
      <c r="AV25" s="31"/>
      <c r="AW25" s="31"/>
      <c r="AX25" s="31"/>
      <c r="AY25" s="31"/>
      <c r="AZ25" s="3"/>
      <c r="BA25" s="3"/>
      <c r="BB25" s="3"/>
      <c r="BC25" s="3"/>
      <c r="BD25" s="3"/>
      <c r="BE25" s="3"/>
      <c r="BF25" s="3"/>
      <c r="BG25" s="3"/>
      <c r="BH25" s="3"/>
      <c r="BI25" s="3"/>
      <c r="CA25" s="32" t="str">
        <f t="shared" ref="CA25" si="13">IF(AND($B25&gt;0,AM25="")," * No olvide digitar la variable "&amp;AM$17&amp;""&amp;". Digite CERO si no tiene",IF(AM25&gt;$B25," * La variable "&amp;AM$17&amp;""&amp;" No puede ser mayor al Total.",""))</f>
        <v/>
      </c>
      <c r="CB25" s="32" t="str">
        <f>IF(AND($B25&gt;0,AN25="")," * No olvide digitar la variable "&amp;AN$17&amp;""&amp;". Digite CERO si no tiene",IF(AN25&gt;$B25," * La variable "&amp;AN$17&amp;""&amp;" No puede ser mayor al Total.",""))</f>
        <v/>
      </c>
      <c r="CC25" s="89"/>
      <c r="CD25" s="89"/>
      <c r="CE25" s="32" t="str">
        <f t="shared" ref="CE25" si="14">IF(AND($B25&gt;0,AQ25="")," * No olvide digitar la variable "&amp;AQ$17&amp;""&amp;" Otros Establecimientos de la Red. Digite CERO si no tiene",IF(AQ25&gt;$B25," * La variable "&amp;AQ$17&amp;""&amp;" Otros Establecimientos de la Red No puede ser mayor al Total.",""))</f>
        <v/>
      </c>
      <c r="CF25" s="32" t="str">
        <f t="shared" ref="CF25:CF26" si="15">IF(AND($B25&gt;0,AR25="")," * No olvide digitar la variable "&amp;AR$17&amp;""&amp;". Digite CERO si no tiene",IF(AR25&gt;$B25," * La variable "&amp;AR$17&amp;""&amp;" No puede ser mayor al Total.",""))</f>
        <v/>
      </c>
      <c r="CM25" s="33">
        <f t="shared" si="6"/>
        <v>0</v>
      </c>
      <c r="CN25" s="33">
        <f t="shared" si="6"/>
        <v>0</v>
      </c>
      <c r="CO25" s="89"/>
      <c r="CP25" s="89"/>
      <c r="CQ25" s="33">
        <f t="shared" si="6"/>
        <v>0</v>
      </c>
      <c r="CR25" s="34">
        <f t="shared" si="6"/>
        <v>0</v>
      </c>
    </row>
    <row r="26" spans="1:97" ht="15" x14ac:dyDescent="0.25">
      <c r="A26" s="113" t="s">
        <v>52</v>
      </c>
      <c r="B26" s="114">
        <f t="shared" si="4"/>
        <v>0</v>
      </c>
      <c r="C26" s="115">
        <f t="shared" si="5"/>
        <v>0</v>
      </c>
      <c r="D26" s="116">
        <f t="shared" si="5"/>
        <v>0</v>
      </c>
      <c r="E26" s="117"/>
      <c r="F26" s="118"/>
      <c r="G26" s="117"/>
      <c r="H26" s="118"/>
      <c r="I26" s="117"/>
      <c r="J26" s="119"/>
      <c r="K26" s="120"/>
      <c r="L26" s="118"/>
      <c r="M26" s="117"/>
      <c r="N26" s="118"/>
      <c r="O26" s="117"/>
      <c r="P26" s="118"/>
      <c r="Q26" s="117"/>
      <c r="R26" s="118"/>
      <c r="S26" s="117"/>
      <c r="T26" s="118"/>
      <c r="U26" s="117"/>
      <c r="V26" s="118"/>
      <c r="W26" s="117"/>
      <c r="X26" s="118"/>
      <c r="Y26" s="117"/>
      <c r="Z26" s="118"/>
      <c r="AA26" s="117"/>
      <c r="AB26" s="118"/>
      <c r="AC26" s="117"/>
      <c r="AD26" s="118"/>
      <c r="AE26" s="117"/>
      <c r="AF26" s="118"/>
      <c r="AG26" s="117"/>
      <c r="AH26" s="118"/>
      <c r="AI26" s="117"/>
      <c r="AJ26" s="118"/>
      <c r="AK26" s="117"/>
      <c r="AL26" s="121"/>
      <c r="AM26" s="120"/>
      <c r="AN26" s="122"/>
      <c r="AO26" s="123"/>
      <c r="AP26" s="123"/>
      <c r="AQ26" s="100"/>
      <c r="AR26" s="101"/>
      <c r="AS26" s="30" t="str">
        <f t="shared" si="7"/>
        <v/>
      </c>
      <c r="AT26" s="31"/>
      <c r="AU26" s="31"/>
      <c r="AV26" s="31"/>
      <c r="AW26" s="31"/>
      <c r="AX26" s="31"/>
      <c r="AY26" s="31"/>
      <c r="AZ26" s="3"/>
      <c r="BA26" s="3"/>
      <c r="BB26" s="3"/>
      <c r="BC26" s="3"/>
      <c r="BD26" s="3"/>
      <c r="BE26" s="3"/>
      <c r="BF26" s="3"/>
      <c r="BG26" s="3"/>
      <c r="BH26" s="3"/>
      <c r="BI26" s="3"/>
      <c r="CA26" s="32" t="str">
        <f>IF(AND($B26&gt;0,AM26="")," * No olvide digitar la variable "&amp;AM$17&amp;""&amp;". Digite CERO si no tiene",IF(AM26&gt;$B26," * La variable "&amp;AM$17&amp;""&amp;" No puede ser mayor al Total.",""))</f>
        <v/>
      </c>
      <c r="CB26" s="32" t="str">
        <f>IF(AND($B26&gt;0,AN26="")," * No olvide digitar la variable "&amp;AN$17&amp;""&amp;". Digite CERO si no tiene",IF(AN26&gt;$B26," * La variable "&amp;AN$17&amp;""&amp;" No puede ser mayor al Total.",""))</f>
        <v/>
      </c>
      <c r="CC26" s="89"/>
      <c r="CD26" s="89"/>
      <c r="CE26" s="32" t="str">
        <f>IF(AND($B26&gt;0,AQ26="")," * No olvide digitar la variable "&amp;AQ$17&amp;""&amp;" Otros Establecimientos de la Red. Digite CERO si no tiene",IF(AQ26&gt;$B26," * La variable "&amp;AQ$17&amp;""&amp;" Otros Establecimientos de la Red No puede ser mayor al Total.",""))</f>
        <v/>
      </c>
      <c r="CF26" s="32" t="str">
        <f t="shared" si="15"/>
        <v/>
      </c>
      <c r="CM26" s="33">
        <f t="shared" si="6"/>
        <v>0</v>
      </c>
      <c r="CN26" s="33">
        <f t="shared" si="6"/>
        <v>0</v>
      </c>
      <c r="CO26" s="89"/>
      <c r="CP26" s="89"/>
      <c r="CQ26" s="33">
        <f t="shared" si="6"/>
        <v>0</v>
      </c>
      <c r="CR26" s="34">
        <f t="shared" si="6"/>
        <v>0</v>
      </c>
    </row>
    <row r="27" spans="1:97" s="5" customFormat="1" ht="11.25" x14ac:dyDescent="0.15">
      <c r="A27" s="1126" t="s">
        <v>53</v>
      </c>
      <c r="B27" s="1126"/>
      <c r="C27" s="1126"/>
      <c r="D27" s="1126"/>
      <c r="E27" s="1126"/>
      <c r="F27" s="1126"/>
      <c r="G27" s="1126"/>
      <c r="H27" s="1126"/>
      <c r="I27" s="11"/>
      <c r="J27" s="11"/>
      <c r="K27" s="11"/>
      <c r="L27" s="11"/>
      <c r="M27" s="11"/>
      <c r="N27" s="11"/>
      <c r="X27" s="124"/>
      <c r="Y27" s="124"/>
      <c r="Z27" s="124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5"/>
      <c r="AN27" s="12"/>
      <c r="AO27" s="126"/>
      <c r="AP27" s="126"/>
      <c r="AQ27" s="127"/>
      <c r="AR27" s="128"/>
      <c r="AS27" s="128"/>
      <c r="AT27" s="128"/>
      <c r="AU27" s="128"/>
      <c r="AV27" s="128"/>
      <c r="AW27" s="128"/>
      <c r="AX27" s="128"/>
      <c r="AY27" s="128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V27" s="12"/>
      <c r="BW27" s="12"/>
      <c r="BX27" s="129"/>
      <c r="BY27" s="129"/>
    </row>
    <row r="28" spans="1:97" ht="14.25" customHeight="1" x14ac:dyDescent="0.2">
      <c r="A28" s="1012" t="s">
        <v>54</v>
      </c>
      <c r="B28" s="982" t="s">
        <v>5</v>
      </c>
      <c r="C28" s="983"/>
      <c r="D28" s="984"/>
      <c r="E28" s="1116" t="s">
        <v>6</v>
      </c>
      <c r="F28" s="1117"/>
      <c r="G28" s="1117"/>
      <c r="H28" s="1117"/>
      <c r="I28" s="1117"/>
      <c r="J28" s="1117"/>
      <c r="K28" s="1117"/>
      <c r="L28" s="1117"/>
      <c r="M28" s="1117"/>
      <c r="N28" s="1117"/>
      <c r="O28" s="1117"/>
      <c r="P28" s="1117"/>
      <c r="Q28" s="1117"/>
      <c r="R28" s="1117"/>
      <c r="S28" s="1117"/>
      <c r="T28" s="1117"/>
      <c r="U28" s="1117"/>
      <c r="V28" s="1117"/>
      <c r="W28" s="1117"/>
      <c r="X28" s="1117"/>
      <c r="Y28" s="1117"/>
      <c r="Z28" s="1117"/>
      <c r="AA28" s="1117"/>
      <c r="AB28" s="1117"/>
      <c r="AC28" s="1117"/>
      <c r="AD28" s="1117"/>
      <c r="AE28" s="1117"/>
      <c r="AF28" s="1117"/>
      <c r="AG28" s="1117"/>
      <c r="AH28" s="1117"/>
      <c r="AI28" s="1117"/>
      <c r="AJ28" s="1117"/>
      <c r="AK28" s="1117"/>
      <c r="AL28" s="1125"/>
      <c r="AM28" s="1008" t="s">
        <v>7</v>
      </c>
      <c r="AN28" s="984" t="s">
        <v>10</v>
      </c>
      <c r="AO28" s="130"/>
      <c r="AP28" s="130"/>
      <c r="AQ28" s="30"/>
      <c r="AR28" s="31"/>
      <c r="AS28" s="31"/>
      <c r="AT28" s="31"/>
      <c r="AU28" s="31"/>
      <c r="AV28" s="31"/>
      <c r="AW28" s="31"/>
      <c r="AX28" s="31"/>
      <c r="AY28" s="31"/>
      <c r="AZ28" s="3"/>
      <c r="BA28" s="3"/>
      <c r="BB28" s="3"/>
      <c r="BC28" s="3"/>
      <c r="BD28" s="3"/>
      <c r="BE28" s="3"/>
      <c r="BF28" s="3"/>
      <c r="BG28" s="3"/>
      <c r="BH28" s="3"/>
      <c r="BI28" s="3"/>
    </row>
    <row r="29" spans="1:97" x14ac:dyDescent="0.2">
      <c r="A29" s="1013"/>
      <c r="B29" s="1113"/>
      <c r="C29" s="986"/>
      <c r="D29" s="987"/>
      <c r="E29" s="1116" t="s">
        <v>55</v>
      </c>
      <c r="F29" s="1118"/>
      <c r="G29" s="1116" t="s">
        <v>56</v>
      </c>
      <c r="H29" s="1118"/>
      <c r="I29" s="1116" t="s">
        <v>57</v>
      </c>
      <c r="J29" s="1118"/>
      <c r="K29" s="1116" t="s">
        <v>58</v>
      </c>
      <c r="L29" s="1118"/>
      <c r="M29" s="1116" t="s">
        <v>59</v>
      </c>
      <c r="N29" s="1118"/>
      <c r="O29" s="1122" t="s">
        <v>60</v>
      </c>
      <c r="P29" s="1123"/>
      <c r="Q29" s="1122" t="s">
        <v>61</v>
      </c>
      <c r="R29" s="1123"/>
      <c r="S29" s="1122" t="s">
        <v>62</v>
      </c>
      <c r="T29" s="1123"/>
      <c r="U29" s="1122" t="s">
        <v>63</v>
      </c>
      <c r="V29" s="1123"/>
      <c r="W29" s="1122" t="s">
        <v>64</v>
      </c>
      <c r="X29" s="1123"/>
      <c r="Y29" s="1122" t="s">
        <v>65</v>
      </c>
      <c r="Z29" s="1123"/>
      <c r="AA29" s="1122" t="s">
        <v>66</v>
      </c>
      <c r="AB29" s="1123"/>
      <c r="AC29" s="1122" t="s">
        <v>67</v>
      </c>
      <c r="AD29" s="1123"/>
      <c r="AE29" s="1122" t="s">
        <v>68</v>
      </c>
      <c r="AF29" s="1123"/>
      <c r="AG29" s="1122" t="s">
        <v>69</v>
      </c>
      <c r="AH29" s="1123"/>
      <c r="AI29" s="1122" t="s">
        <v>70</v>
      </c>
      <c r="AJ29" s="1123"/>
      <c r="AK29" s="1122" t="s">
        <v>71</v>
      </c>
      <c r="AL29" s="1124"/>
      <c r="AM29" s="1009"/>
      <c r="AN29" s="990"/>
      <c r="AO29" s="130"/>
      <c r="AP29" s="130"/>
      <c r="AQ29" s="30"/>
      <c r="AR29" s="31"/>
      <c r="AS29" s="31"/>
      <c r="AT29" s="31"/>
      <c r="AU29" s="31"/>
      <c r="AV29" s="31"/>
      <c r="AW29" s="31"/>
      <c r="AX29" s="31"/>
      <c r="AY29" s="31"/>
      <c r="AZ29" s="3"/>
      <c r="BA29" s="3"/>
      <c r="BB29" s="3"/>
      <c r="BC29" s="3"/>
      <c r="BD29" s="3"/>
      <c r="BE29" s="3"/>
      <c r="BF29" s="3"/>
      <c r="BG29" s="3"/>
      <c r="BH29" s="3"/>
      <c r="BI29" s="3"/>
    </row>
    <row r="30" spans="1:97" x14ac:dyDescent="0.2">
      <c r="A30" s="1127"/>
      <c r="B30" s="608" t="s">
        <v>32</v>
      </c>
      <c r="C30" s="15" t="s">
        <v>45</v>
      </c>
      <c r="D30" s="16" t="s">
        <v>34</v>
      </c>
      <c r="E30" s="613" t="s">
        <v>45</v>
      </c>
      <c r="F30" s="610" t="s">
        <v>34</v>
      </c>
      <c r="G30" s="613" t="s">
        <v>45</v>
      </c>
      <c r="H30" s="610" t="s">
        <v>34</v>
      </c>
      <c r="I30" s="613" t="s">
        <v>45</v>
      </c>
      <c r="J30" s="610" t="s">
        <v>34</v>
      </c>
      <c r="K30" s="613" t="s">
        <v>45</v>
      </c>
      <c r="L30" s="610" t="s">
        <v>34</v>
      </c>
      <c r="M30" s="613" t="s">
        <v>45</v>
      </c>
      <c r="N30" s="610" t="s">
        <v>34</v>
      </c>
      <c r="O30" s="613" t="s">
        <v>45</v>
      </c>
      <c r="P30" s="610" t="s">
        <v>34</v>
      </c>
      <c r="Q30" s="613" t="s">
        <v>45</v>
      </c>
      <c r="R30" s="610" t="s">
        <v>34</v>
      </c>
      <c r="S30" s="613" t="s">
        <v>45</v>
      </c>
      <c r="T30" s="610" t="s">
        <v>34</v>
      </c>
      <c r="U30" s="613" t="s">
        <v>45</v>
      </c>
      <c r="V30" s="610" t="s">
        <v>34</v>
      </c>
      <c r="W30" s="613" t="s">
        <v>45</v>
      </c>
      <c r="X30" s="610" t="s">
        <v>34</v>
      </c>
      <c r="Y30" s="613" t="s">
        <v>45</v>
      </c>
      <c r="Z30" s="610" t="s">
        <v>34</v>
      </c>
      <c r="AA30" s="613" t="s">
        <v>45</v>
      </c>
      <c r="AB30" s="610" t="s">
        <v>34</v>
      </c>
      <c r="AC30" s="613" t="s">
        <v>45</v>
      </c>
      <c r="AD30" s="610" t="s">
        <v>34</v>
      </c>
      <c r="AE30" s="613" t="s">
        <v>45</v>
      </c>
      <c r="AF30" s="610" t="s">
        <v>34</v>
      </c>
      <c r="AG30" s="613" t="s">
        <v>45</v>
      </c>
      <c r="AH30" s="610" t="s">
        <v>34</v>
      </c>
      <c r="AI30" s="613" t="s">
        <v>45</v>
      </c>
      <c r="AJ30" s="610" t="s">
        <v>34</v>
      </c>
      <c r="AK30" s="613" t="s">
        <v>45</v>
      </c>
      <c r="AL30" s="612" t="s">
        <v>34</v>
      </c>
      <c r="AM30" s="1010"/>
      <c r="AN30" s="987"/>
      <c r="AO30" s="130"/>
      <c r="AP30" s="130"/>
      <c r="AQ30" s="30"/>
      <c r="AR30" s="31"/>
      <c r="AS30" s="31"/>
      <c r="AT30" s="31"/>
      <c r="AU30" s="31"/>
      <c r="AV30" s="31"/>
      <c r="AW30" s="31"/>
      <c r="AX30" s="31"/>
      <c r="AY30" s="31"/>
      <c r="AZ30" s="3"/>
      <c r="BA30" s="3"/>
      <c r="BB30" s="3"/>
      <c r="BC30" s="3"/>
      <c r="BD30" s="3"/>
      <c r="BE30" s="3"/>
      <c r="BF30" s="3"/>
      <c r="BG30" s="3"/>
      <c r="BH30" s="3"/>
      <c r="BI30" s="3"/>
    </row>
    <row r="31" spans="1:97" x14ac:dyDescent="0.2">
      <c r="A31" s="487" t="s">
        <v>72</v>
      </c>
      <c r="B31" s="132">
        <f t="shared" ref="B31:B36" si="16">SUM(C31+D31)</f>
        <v>0</v>
      </c>
      <c r="C31" s="133">
        <f t="shared" ref="C31:D36" si="17">SUM(E31+G31+I31+K31+M31+O31+Q31+S31+U31+W31+Y31+AA31+AC31+AE31+AG31+AI31+AK31)</f>
        <v>0</v>
      </c>
      <c r="D31" s="545">
        <f t="shared" si="17"/>
        <v>0</v>
      </c>
      <c r="E31" s="71"/>
      <c r="F31" s="72"/>
      <c r="G31" s="71"/>
      <c r="H31" s="72"/>
      <c r="I31" s="71"/>
      <c r="J31" s="73"/>
      <c r="K31" s="71"/>
      <c r="L31" s="73"/>
      <c r="M31" s="71"/>
      <c r="N31" s="73"/>
      <c r="O31" s="74"/>
      <c r="P31" s="73"/>
      <c r="Q31" s="74"/>
      <c r="R31" s="73"/>
      <c r="S31" s="74"/>
      <c r="T31" s="73"/>
      <c r="U31" s="74"/>
      <c r="V31" s="73"/>
      <c r="W31" s="74"/>
      <c r="X31" s="73"/>
      <c r="Y31" s="74"/>
      <c r="Z31" s="73"/>
      <c r="AA31" s="74"/>
      <c r="AB31" s="73"/>
      <c r="AC31" s="74"/>
      <c r="AD31" s="73"/>
      <c r="AE31" s="74"/>
      <c r="AF31" s="73"/>
      <c r="AG31" s="74"/>
      <c r="AH31" s="73"/>
      <c r="AI31" s="74"/>
      <c r="AJ31" s="73"/>
      <c r="AK31" s="74"/>
      <c r="AL31" s="75"/>
      <c r="AM31" s="76"/>
      <c r="AN31" s="542"/>
      <c r="AO31" s="130" t="str">
        <f>CA31&amp;CB31</f>
        <v/>
      </c>
      <c r="AP31" s="130"/>
      <c r="AQ31" s="30"/>
      <c r="AR31" s="31"/>
      <c r="AS31" s="31"/>
      <c r="AT31" s="31"/>
      <c r="AU31" s="31"/>
      <c r="AV31" s="31"/>
      <c r="AW31" s="31"/>
      <c r="AX31" s="31"/>
      <c r="AY31" s="31"/>
      <c r="AZ31" s="3"/>
      <c r="BA31" s="3"/>
      <c r="BB31" s="3"/>
      <c r="BC31" s="3"/>
      <c r="BD31" s="3"/>
      <c r="BE31" s="3"/>
      <c r="BF31" s="3"/>
      <c r="BG31" s="3"/>
      <c r="BH31" s="3"/>
      <c r="BI31" s="3"/>
      <c r="CA31" s="32" t="str">
        <f>IF(AND($B31&gt;0,AM31="")," * No olvide digitar la variable "&amp;AM$28&amp;""&amp;". Digite CERO si no tiene",IF(AM31&gt;$B31," * La variable "&amp;AM$28&amp;""&amp;" No puede ser mayor al Total.",""))</f>
        <v/>
      </c>
      <c r="CB31" s="32" t="str">
        <f>IF(AND($B31&gt;0,AN31="")," * No olvide digitar la variable "&amp;AN$28&amp;""&amp;". Digite CERO si no tiene",IF(B31&gt;AN31," * La variable "&amp;AN$28&amp;""&amp;" No puede ser menor al Total.",""))</f>
        <v/>
      </c>
      <c r="CM31" s="33">
        <f>IF(AND($B31&gt;0,AM31=""),1,IF(AM31&gt;$B31,1,0))</f>
        <v>0</v>
      </c>
      <c r="CN31" s="33">
        <f>IF(AND($B31&gt;0,AN31=""),1,IF(B31&gt;$AN31,1,0))</f>
        <v>0</v>
      </c>
    </row>
    <row r="32" spans="1:97" x14ac:dyDescent="0.2">
      <c r="A32" s="35" t="s">
        <v>73</v>
      </c>
      <c r="B32" s="68">
        <f t="shared" si="16"/>
        <v>0</v>
      </c>
      <c r="C32" s="69">
        <f t="shared" si="17"/>
        <v>0</v>
      </c>
      <c r="D32" s="84">
        <f t="shared" si="17"/>
        <v>0</v>
      </c>
      <c r="E32" s="71"/>
      <c r="F32" s="72"/>
      <c r="G32" s="71"/>
      <c r="H32" s="72"/>
      <c r="I32" s="71"/>
      <c r="J32" s="73"/>
      <c r="K32" s="71"/>
      <c r="L32" s="73"/>
      <c r="M32" s="71"/>
      <c r="N32" s="73"/>
      <c r="O32" s="74"/>
      <c r="P32" s="73"/>
      <c r="Q32" s="74"/>
      <c r="R32" s="73"/>
      <c r="S32" s="74"/>
      <c r="T32" s="73"/>
      <c r="U32" s="74"/>
      <c r="V32" s="73"/>
      <c r="W32" s="74"/>
      <c r="X32" s="73"/>
      <c r="Y32" s="74"/>
      <c r="Z32" s="73"/>
      <c r="AA32" s="74"/>
      <c r="AB32" s="73"/>
      <c r="AC32" s="74"/>
      <c r="AD32" s="73"/>
      <c r="AE32" s="74"/>
      <c r="AF32" s="73"/>
      <c r="AG32" s="74"/>
      <c r="AH32" s="73"/>
      <c r="AI32" s="74"/>
      <c r="AJ32" s="73"/>
      <c r="AK32" s="74"/>
      <c r="AL32" s="75"/>
      <c r="AM32" s="76"/>
      <c r="AN32" s="135"/>
      <c r="AO32" s="130" t="str">
        <f>CA32</f>
        <v/>
      </c>
      <c r="AP32" s="130"/>
      <c r="AQ32" s="30"/>
      <c r="AR32" s="31"/>
      <c r="AS32" s="31"/>
      <c r="AT32" s="31"/>
      <c r="AU32" s="31"/>
      <c r="AV32" s="31"/>
      <c r="AW32" s="31"/>
      <c r="AX32" s="31"/>
      <c r="AY32" s="31"/>
      <c r="AZ32" s="3"/>
      <c r="BA32" s="3"/>
      <c r="BB32" s="3"/>
      <c r="BC32" s="3"/>
      <c r="BD32" s="3"/>
      <c r="BE32" s="3"/>
      <c r="BF32" s="3"/>
      <c r="BG32" s="3"/>
      <c r="BH32" s="3"/>
      <c r="BI32" s="3"/>
      <c r="CA32" s="32" t="str">
        <f t="shared" ref="CA32:CA36" si="18">IF(AND($B32&gt;0,AM32="")," * No olvide digitar la variable "&amp;AM$28&amp;""&amp;". Digite CERO si no tiene",IF(AM32&gt;$B32," * La variable "&amp;AM$28&amp;""&amp;" No puede ser mayor al Total.",""))</f>
        <v/>
      </c>
      <c r="CM32" s="33">
        <f t="shared" ref="CM32:CM35" si="19">IF(AND($B32&gt;0,AM32=""),1,IF(AM32&gt;$B32,1,0))</f>
        <v>0</v>
      </c>
    </row>
    <row r="33" spans="1:92" s="2" customFormat="1" x14ac:dyDescent="0.2">
      <c r="A33" s="35" t="s">
        <v>74</v>
      </c>
      <c r="B33" s="68">
        <f t="shared" si="16"/>
        <v>0</v>
      </c>
      <c r="C33" s="69">
        <f t="shared" si="17"/>
        <v>0</v>
      </c>
      <c r="D33" s="84">
        <f t="shared" si="17"/>
        <v>0</v>
      </c>
      <c r="E33" s="41"/>
      <c r="F33" s="42"/>
      <c r="G33" s="41"/>
      <c r="H33" s="42"/>
      <c r="I33" s="41"/>
      <c r="J33" s="40"/>
      <c r="K33" s="41"/>
      <c r="L33" s="40"/>
      <c r="M33" s="41"/>
      <c r="N33" s="40"/>
      <c r="O33" s="85"/>
      <c r="P33" s="40"/>
      <c r="Q33" s="85"/>
      <c r="R33" s="40"/>
      <c r="S33" s="85"/>
      <c r="T33" s="40"/>
      <c r="U33" s="85"/>
      <c r="V33" s="40"/>
      <c r="W33" s="85"/>
      <c r="X33" s="40"/>
      <c r="Y33" s="85"/>
      <c r="Z33" s="40"/>
      <c r="AA33" s="85"/>
      <c r="AB33" s="40"/>
      <c r="AC33" s="85"/>
      <c r="AD33" s="40"/>
      <c r="AE33" s="85"/>
      <c r="AF33" s="40"/>
      <c r="AG33" s="85"/>
      <c r="AH33" s="40"/>
      <c r="AI33" s="85"/>
      <c r="AJ33" s="40"/>
      <c r="AK33" s="85"/>
      <c r="AL33" s="86"/>
      <c r="AM33" s="39"/>
      <c r="AN33" s="135"/>
      <c r="AO33" s="130" t="str">
        <f t="shared" ref="AO33:AO36" si="20">CA33</f>
        <v/>
      </c>
      <c r="AP33" s="130"/>
      <c r="AQ33" s="30"/>
      <c r="AR33" s="31"/>
      <c r="AS33" s="31"/>
      <c r="AT33" s="31"/>
      <c r="AU33" s="31"/>
      <c r="AV33" s="31"/>
      <c r="AW33" s="31"/>
      <c r="AX33" s="31"/>
      <c r="AY33" s="31"/>
      <c r="AZ33" s="3"/>
      <c r="BA33" s="3"/>
      <c r="BB33" s="3"/>
      <c r="BC33" s="3"/>
      <c r="BD33" s="3"/>
      <c r="BE33" s="3"/>
      <c r="BF33" s="3"/>
      <c r="BG33" s="3"/>
      <c r="BH33" s="3"/>
      <c r="BI33" s="3"/>
      <c r="BV33" s="3"/>
      <c r="BW33" s="3"/>
      <c r="BX33" s="4"/>
      <c r="BY33" s="4"/>
      <c r="CA33" s="32" t="str">
        <f t="shared" si="18"/>
        <v/>
      </c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33">
        <f t="shared" si="19"/>
        <v>0</v>
      </c>
      <c r="CN33" s="5"/>
    </row>
    <row r="34" spans="1:92" s="2" customFormat="1" x14ac:dyDescent="0.2">
      <c r="A34" s="35" t="s">
        <v>75</v>
      </c>
      <c r="B34" s="68">
        <f t="shared" si="16"/>
        <v>0</v>
      </c>
      <c r="C34" s="69">
        <f t="shared" si="17"/>
        <v>0</v>
      </c>
      <c r="D34" s="84">
        <f t="shared" si="17"/>
        <v>0</v>
      </c>
      <c r="E34" s="41"/>
      <c r="F34" s="42"/>
      <c r="G34" s="41"/>
      <c r="H34" s="42"/>
      <c r="I34" s="41"/>
      <c r="J34" s="40"/>
      <c r="K34" s="41"/>
      <c r="L34" s="40"/>
      <c r="M34" s="41"/>
      <c r="N34" s="40"/>
      <c r="O34" s="85"/>
      <c r="P34" s="40"/>
      <c r="Q34" s="85"/>
      <c r="R34" s="40"/>
      <c r="S34" s="85"/>
      <c r="T34" s="40"/>
      <c r="U34" s="85"/>
      <c r="V34" s="40"/>
      <c r="W34" s="85"/>
      <c r="X34" s="40"/>
      <c r="Y34" s="85"/>
      <c r="Z34" s="40"/>
      <c r="AA34" s="85"/>
      <c r="AB34" s="40"/>
      <c r="AC34" s="85"/>
      <c r="AD34" s="40"/>
      <c r="AE34" s="85"/>
      <c r="AF34" s="40"/>
      <c r="AG34" s="85"/>
      <c r="AH34" s="40"/>
      <c r="AI34" s="85"/>
      <c r="AJ34" s="40"/>
      <c r="AK34" s="85"/>
      <c r="AL34" s="86"/>
      <c r="AM34" s="39"/>
      <c r="AN34" s="135"/>
      <c r="AO34" s="130" t="str">
        <f t="shared" si="20"/>
        <v/>
      </c>
      <c r="AP34" s="130"/>
      <c r="AQ34" s="30"/>
      <c r="AR34" s="31"/>
      <c r="AS34" s="31"/>
      <c r="AT34" s="31"/>
      <c r="AU34" s="31"/>
      <c r="AV34" s="31"/>
      <c r="AW34" s="31"/>
      <c r="AX34" s="31"/>
      <c r="AY34" s="31"/>
      <c r="AZ34" s="3"/>
      <c r="BA34" s="3"/>
      <c r="BB34" s="3"/>
      <c r="BC34" s="3"/>
      <c r="BD34" s="3"/>
      <c r="BE34" s="3"/>
      <c r="BF34" s="3"/>
      <c r="BG34" s="3"/>
      <c r="BH34" s="3"/>
      <c r="BI34" s="3"/>
      <c r="BV34" s="3"/>
      <c r="BW34" s="3"/>
      <c r="BX34" s="4"/>
      <c r="BY34" s="4"/>
      <c r="CA34" s="32" t="str">
        <f t="shared" si="18"/>
        <v/>
      </c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33">
        <f t="shared" si="19"/>
        <v>0</v>
      </c>
      <c r="CN34" s="5"/>
    </row>
    <row r="35" spans="1:92" s="2" customFormat="1" x14ac:dyDescent="0.2">
      <c r="A35" s="35" t="s">
        <v>76</v>
      </c>
      <c r="B35" s="68">
        <f t="shared" si="16"/>
        <v>0</v>
      </c>
      <c r="C35" s="69">
        <f t="shared" si="17"/>
        <v>0</v>
      </c>
      <c r="D35" s="84">
        <f t="shared" si="17"/>
        <v>0</v>
      </c>
      <c r="E35" s="41"/>
      <c r="F35" s="42"/>
      <c r="G35" s="41"/>
      <c r="H35" s="42"/>
      <c r="I35" s="41"/>
      <c r="J35" s="40"/>
      <c r="K35" s="41"/>
      <c r="L35" s="40"/>
      <c r="M35" s="41"/>
      <c r="N35" s="40"/>
      <c r="O35" s="85"/>
      <c r="P35" s="40"/>
      <c r="Q35" s="85"/>
      <c r="R35" s="40"/>
      <c r="S35" s="85"/>
      <c r="T35" s="40"/>
      <c r="U35" s="85"/>
      <c r="V35" s="40"/>
      <c r="W35" s="85"/>
      <c r="X35" s="40"/>
      <c r="Y35" s="85"/>
      <c r="Z35" s="40"/>
      <c r="AA35" s="85"/>
      <c r="AB35" s="40"/>
      <c r="AC35" s="85"/>
      <c r="AD35" s="40"/>
      <c r="AE35" s="85"/>
      <c r="AF35" s="40"/>
      <c r="AG35" s="85"/>
      <c r="AH35" s="40"/>
      <c r="AI35" s="85"/>
      <c r="AJ35" s="40"/>
      <c r="AK35" s="85"/>
      <c r="AL35" s="86"/>
      <c r="AM35" s="39"/>
      <c r="AN35" s="135"/>
      <c r="AO35" s="130" t="str">
        <f t="shared" si="20"/>
        <v/>
      </c>
      <c r="AP35" s="130"/>
      <c r="AQ35" s="30"/>
      <c r="AR35" s="31"/>
      <c r="AS35" s="31"/>
      <c r="AT35" s="31"/>
      <c r="AU35" s="31"/>
      <c r="AV35" s="31"/>
      <c r="AW35" s="31"/>
      <c r="AX35" s="31"/>
      <c r="AY35" s="31"/>
      <c r="AZ35" s="3"/>
      <c r="BA35" s="3"/>
      <c r="BB35" s="3"/>
      <c r="BC35" s="3"/>
      <c r="BD35" s="3"/>
      <c r="BE35" s="3"/>
      <c r="BF35" s="3"/>
      <c r="BG35" s="3"/>
      <c r="BH35" s="3"/>
      <c r="BI35" s="3"/>
      <c r="BV35" s="3"/>
      <c r="BW35" s="3"/>
      <c r="BX35" s="4"/>
      <c r="BY35" s="4"/>
      <c r="CA35" s="32" t="str">
        <f t="shared" si="18"/>
        <v/>
      </c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33">
        <f t="shared" si="19"/>
        <v>0</v>
      </c>
      <c r="CN35" s="5"/>
    </row>
    <row r="36" spans="1:92" s="2" customFormat="1" x14ac:dyDescent="0.2">
      <c r="A36" s="136" t="s">
        <v>77</v>
      </c>
      <c r="B36" s="137">
        <f t="shared" si="16"/>
        <v>0</v>
      </c>
      <c r="C36" s="138">
        <f t="shared" si="17"/>
        <v>0</v>
      </c>
      <c r="D36" s="139">
        <f t="shared" si="17"/>
        <v>0</v>
      </c>
      <c r="E36" s="55"/>
      <c r="F36" s="56"/>
      <c r="G36" s="55"/>
      <c r="H36" s="56"/>
      <c r="I36" s="55"/>
      <c r="J36" s="140"/>
      <c r="K36" s="55"/>
      <c r="L36" s="140"/>
      <c r="M36" s="55"/>
      <c r="N36" s="140"/>
      <c r="O36" s="141"/>
      <c r="P36" s="140"/>
      <c r="Q36" s="141"/>
      <c r="R36" s="140"/>
      <c r="S36" s="141"/>
      <c r="T36" s="140"/>
      <c r="U36" s="141"/>
      <c r="V36" s="140"/>
      <c r="W36" s="141"/>
      <c r="X36" s="140"/>
      <c r="Y36" s="141"/>
      <c r="Z36" s="140"/>
      <c r="AA36" s="141"/>
      <c r="AB36" s="140"/>
      <c r="AC36" s="141"/>
      <c r="AD36" s="140"/>
      <c r="AE36" s="141"/>
      <c r="AF36" s="140"/>
      <c r="AG36" s="141"/>
      <c r="AH36" s="140"/>
      <c r="AI36" s="141"/>
      <c r="AJ36" s="140"/>
      <c r="AK36" s="141"/>
      <c r="AL36" s="142"/>
      <c r="AM36" s="143"/>
      <c r="AN36" s="144"/>
      <c r="AO36" s="130" t="str">
        <f t="shared" si="20"/>
        <v/>
      </c>
      <c r="AP36" s="130"/>
      <c r="AQ36" s="30"/>
      <c r="AR36" s="31"/>
      <c r="AS36" s="31"/>
      <c r="AT36" s="31"/>
      <c r="AU36" s="31"/>
      <c r="AV36" s="31"/>
      <c r="AW36" s="31"/>
      <c r="AX36" s="31"/>
      <c r="AY36" s="31"/>
      <c r="AZ36" s="3"/>
      <c r="BA36" s="3"/>
      <c r="BB36" s="3"/>
      <c r="BC36" s="3"/>
      <c r="BD36" s="3"/>
      <c r="BE36" s="3"/>
      <c r="BF36" s="3"/>
      <c r="BG36" s="3"/>
      <c r="BH36" s="3"/>
      <c r="BI36" s="3"/>
      <c r="BV36" s="3"/>
      <c r="BW36" s="3"/>
      <c r="BX36" s="4"/>
      <c r="BY36" s="4"/>
      <c r="CA36" s="32" t="str">
        <f t="shared" si="18"/>
        <v/>
      </c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33">
        <f>IF(AND($B36&gt;0,AM36=""),1,IF(AM36&gt;$B36,1,0))</f>
        <v>0</v>
      </c>
      <c r="CN36" s="5"/>
    </row>
    <row r="37" spans="1:92" s="5" customFormat="1" ht="11.25" x14ac:dyDescent="0.15">
      <c r="A37" s="145" t="s">
        <v>78</v>
      </c>
      <c r="B37" s="145"/>
      <c r="C37" s="145"/>
      <c r="D37" s="145"/>
      <c r="E37" s="145"/>
      <c r="F37" s="145"/>
      <c r="G37" s="11"/>
      <c r="H37" s="11"/>
      <c r="I37" s="11"/>
      <c r="J37" s="11"/>
      <c r="K37" s="145"/>
      <c r="L37" s="11"/>
      <c r="M37" s="11"/>
      <c r="N37" s="11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V37" s="12"/>
      <c r="BW37" s="12"/>
      <c r="BX37" s="12"/>
      <c r="BY37" s="12"/>
    </row>
    <row r="38" spans="1:92" s="2" customFormat="1" ht="14.25" customHeight="1" x14ac:dyDescent="0.2">
      <c r="A38" s="1012" t="s">
        <v>54</v>
      </c>
      <c r="B38" s="982" t="s">
        <v>5</v>
      </c>
      <c r="C38" s="983"/>
      <c r="D38" s="984"/>
      <c r="E38" s="1121" t="s">
        <v>6</v>
      </c>
      <c r="F38" s="1121"/>
      <c r="G38" s="1121"/>
      <c r="H38" s="1121"/>
      <c r="I38" s="1121"/>
      <c r="J38" s="1121"/>
      <c r="K38" s="1121"/>
      <c r="L38" s="1121"/>
      <c r="M38" s="1121"/>
      <c r="N38" s="1121"/>
      <c r="O38" s="1121"/>
      <c r="P38" s="1121"/>
      <c r="Q38" s="1121"/>
      <c r="R38" s="1121"/>
      <c r="S38" s="1121"/>
      <c r="T38" s="1121"/>
      <c r="U38" s="1121"/>
      <c r="V38" s="1121"/>
      <c r="W38" s="1121"/>
      <c r="X38" s="1121"/>
      <c r="Y38" s="1121"/>
      <c r="Z38" s="1121"/>
      <c r="AA38" s="1121"/>
      <c r="AB38" s="1121"/>
      <c r="AC38" s="1121"/>
      <c r="AD38" s="1121"/>
      <c r="AE38" s="1121"/>
      <c r="AF38" s="1121"/>
      <c r="AG38" s="1121"/>
      <c r="AH38" s="1121"/>
      <c r="AI38" s="1121"/>
      <c r="AJ38" s="1121"/>
      <c r="AK38" s="1121"/>
      <c r="AL38" s="1115"/>
      <c r="AM38" s="1008" t="s">
        <v>7</v>
      </c>
      <c r="AN38" s="984" t="s">
        <v>10</v>
      </c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V38" s="3"/>
      <c r="BW38" s="3"/>
      <c r="BX38" s="4"/>
      <c r="BY38" s="4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</row>
    <row r="39" spans="1:92" s="2" customFormat="1" x14ac:dyDescent="0.2">
      <c r="A39" s="1013"/>
      <c r="B39" s="1113"/>
      <c r="C39" s="986"/>
      <c r="D39" s="987"/>
      <c r="E39" s="1121" t="s">
        <v>11</v>
      </c>
      <c r="F39" s="1121"/>
      <c r="G39" s="1121" t="s">
        <v>12</v>
      </c>
      <c r="H39" s="1121"/>
      <c r="I39" s="1121" t="s">
        <v>13</v>
      </c>
      <c r="J39" s="1121"/>
      <c r="K39" s="1121" t="s">
        <v>14</v>
      </c>
      <c r="L39" s="1121"/>
      <c r="M39" s="1121" t="s">
        <v>15</v>
      </c>
      <c r="N39" s="1121"/>
      <c r="O39" s="1119" t="s">
        <v>16</v>
      </c>
      <c r="P39" s="1119"/>
      <c r="Q39" s="1119" t="s">
        <v>17</v>
      </c>
      <c r="R39" s="1119"/>
      <c r="S39" s="1119" t="s">
        <v>18</v>
      </c>
      <c r="T39" s="1119"/>
      <c r="U39" s="1119" t="s">
        <v>19</v>
      </c>
      <c r="V39" s="1119"/>
      <c r="W39" s="1119" t="s">
        <v>20</v>
      </c>
      <c r="X39" s="1119"/>
      <c r="Y39" s="1119" t="s">
        <v>21</v>
      </c>
      <c r="Z39" s="1119"/>
      <c r="AA39" s="1119" t="s">
        <v>22</v>
      </c>
      <c r="AB39" s="1119"/>
      <c r="AC39" s="1119" t="s">
        <v>23</v>
      </c>
      <c r="AD39" s="1119"/>
      <c r="AE39" s="1119" t="s">
        <v>24</v>
      </c>
      <c r="AF39" s="1119"/>
      <c r="AG39" s="1119" t="s">
        <v>25</v>
      </c>
      <c r="AH39" s="1119"/>
      <c r="AI39" s="1119" t="s">
        <v>26</v>
      </c>
      <c r="AJ39" s="1119"/>
      <c r="AK39" s="1119" t="s">
        <v>27</v>
      </c>
      <c r="AL39" s="1120"/>
      <c r="AM39" s="1009"/>
      <c r="AN39" s="990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V39" s="3"/>
      <c r="BW39" s="3"/>
      <c r="BX39" s="4"/>
      <c r="BY39" s="4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</row>
    <row r="40" spans="1:92" s="2" customFormat="1" x14ac:dyDescent="0.2">
      <c r="A40" s="1127"/>
      <c r="B40" s="608" t="s">
        <v>32</v>
      </c>
      <c r="C40" s="15" t="s">
        <v>45</v>
      </c>
      <c r="D40" s="16" t="s">
        <v>34</v>
      </c>
      <c r="E40" s="613" t="s">
        <v>45</v>
      </c>
      <c r="F40" s="610" t="s">
        <v>34</v>
      </c>
      <c r="G40" s="613" t="s">
        <v>45</v>
      </c>
      <c r="H40" s="610" t="s">
        <v>34</v>
      </c>
      <c r="I40" s="613" t="s">
        <v>45</v>
      </c>
      <c r="J40" s="610" t="s">
        <v>34</v>
      </c>
      <c r="K40" s="613" t="s">
        <v>45</v>
      </c>
      <c r="L40" s="610" t="s">
        <v>34</v>
      </c>
      <c r="M40" s="613" t="s">
        <v>45</v>
      </c>
      <c r="N40" s="610" t="s">
        <v>34</v>
      </c>
      <c r="O40" s="613" t="s">
        <v>45</v>
      </c>
      <c r="P40" s="610" t="s">
        <v>34</v>
      </c>
      <c r="Q40" s="613" t="s">
        <v>45</v>
      </c>
      <c r="R40" s="610" t="s">
        <v>34</v>
      </c>
      <c r="S40" s="613" t="s">
        <v>45</v>
      </c>
      <c r="T40" s="610" t="s">
        <v>34</v>
      </c>
      <c r="U40" s="613" t="s">
        <v>45</v>
      </c>
      <c r="V40" s="610" t="s">
        <v>34</v>
      </c>
      <c r="W40" s="613" t="s">
        <v>45</v>
      </c>
      <c r="X40" s="610" t="s">
        <v>34</v>
      </c>
      <c r="Y40" s="613" t="s">
        <v>45</v>
      </c>
      <c r="Z40" s="610" t="s">
        <v>34</v>
      </c>
      <c r="AA40" s="613" t="s">
        <v>45</v>
      </c>
      <c r="AB40" s="610" t="s">
        <v>34</v>
      </c>
      <c r="AC40" s="613" t="s">
        <v>45</v>
      </c>
      <c r="AD40" s="610" t="s">
        <v>34</v>
      </c>
      <c r="AE40" s="613" t="s">
        <v>45</v>
      </c>
      <c r="AF40" s="610" t="s">
        <v>34</v>
      </c>
      <c r="AG40" s="613" t="s">
        <v>45</v>
      </c>
      <c r="AH40" s="610" t="s">
        <v>34</v>
      </c>
      <c r="AI40" s="613" t="s">
        <v>45</v>
      </c>
      <c r="AJ40" s="610" t="s">
        <v>34</v>
      </c>
      <c r="AK40" s="613" t="s">
        <v>45</v>
      </c>
      <c r="AL40" s="612" t="s">
        <v>34</v>
      </c>
      <c r="AM40" s="1010"/>
      <c r="AN40" s="987"/>
      <c r="AO40" s="4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V40" s="3"/>
      <c r="BW40" s="3"/>
      <c r="BX40" s="4"/>
      <c r="BY40" s="4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</row>
    <row r="41" spans="1:92" s="2" customFormat="1" x14ac:dyDescent="0.2">
      <c r="A41" s="487" t="s">
        <v>72</v>
      </c>
      <c r="B41" s="132">
        <f t="shared" ref="B41:B46" si="21">SUM(C41+D41)</f>
        <v>0</v>
      </c>
      <c r="C41" s="133">
        <f>SUM(E41+G41+I41+K41+M41+O41+Q41+S41+U41+W41+Y41+AA41+AC41+AE41+AG41+AI41+AK41)</f>
        <v>0</v>
      </c>
      <c r="D41" s="545">
        <f>SUM(F41+H41+J41+L41+N41+P41+R41+T41+V41+X41+Z41+AB41+AD41+AF41+AH41+AJ41+AL41)</f>
        <v>0</v>
      </c>
      <c r="E41" s="71"/>
      <c r="F41" s="72"/>
      <c r="G41" s="71"/>
      <c r="H41" s="72"/>
      <c r="I41" s="71"/>
      <c r="J41" s="73"/>
      <c r="K41" s="71"/>
      <c r="L41" s="73"/>
      <c r="M41" s="71"/>
      <c r="N41" s="73"/>
      <c r="O41" s="74"/>
      <c r="P41" s="73"/>
      <c r="Q41" s="74"/>
      <c r="R41" s="73"/>
      <c r="S41" s="74"/>
      <c r="T41" s="73"/>
      <c r="U41" s="74"/>
      <c r="V41" s="73"/>
      <c r="W41" s="74"/>
      <c r="X41" s="73"/>
      <c r="Y41" s="74"/>
      <c r="Z41" s="73"/>
      <c r="AA41" s="74"/>
      <c r="AB41" s="73"/>
      <c r="AC41" s="74"/>
      <c r="AD41" s="73"/>
      <c r="AE41" s="74"/>
      <c r="AF41" s="73"/>
      <c r="AG41" s="74"/>
      <c r="AH41" s="73"/>
      <c r="AI41" s="74"/>
      <c r="AJ41" s="73"/>
      <c r="AK41" s="74"/>
      <c r="AL41" s="75"/>
      <c r="AM41" s="76"/>
      <c r="AN41" s="542"/>
      <c r="AO41" s="146" t="str">
        <f>CA41&amp;CB41</f>
        <v/>
      </c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"/>
      <c r="BA41" s="3"/>
      <c r="BB41" s="3"/>
      <c r="BC41" s="3"/>
      <c r="BD41" s="3"/>
      <c r="BE41" s="3"/>
      <c r="BF41" s="3"/>
      <c r="BG41" s="3"/>
      <c r="BH41" s="3"/>
      <c r="BI41" s="3"/>
      <c r="BV41" s="3"/>
      <c r="BW41" s="3"/>
      <c r="BX41" s="4"/>
      <c r="BY41" s="4"/>
      <c r="CA41" s="32" t="str">
        <f>IF(AND($B41&gt;0,AM41="")," * No olvide digitar la variable "&amp;AM$38&amp;""&amp;". Digite CERO si no tiene",IF(AM41&gt;$B41," * La variable "&amp;AM$41&amp;""&amp;" No puede ser mayor al Total.",""))</f>
        <v/>
      </c>
      <c r="CB41" s="32" t="str">
        <f>IF(AND($B41&gt;0,AN41="")," * No olvide digitar la variable "&amp;AN$38&amp;""&amp;". Digite CERO si no tiene",IF(B41&gt;AN41," * La variable "&amp;AN$38&amp;""&amp;" No puede ser menor al Total.",""))</f>
        <v/>
      </c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33">
        <f>IF(AND($B41&gt;0,AM41=""),1,IF(AM41&gt;$B41,1,0))</f>
        <v>0</v>
      </c>
      <c r="CN41" s="33">
        <f>IF(AND($B41&gt;0,AN41=""),1,IF(B41&gt;$AN41,1,0))</f>
        <v>0</v>
      </c>
    </row>
    <row r="42" spans="1:92" s="2" customFormat="1" x14ac:dyDescent="0.2">
      <c r="A42" s="35" t="s">
        <v>73</v>
      </c>
      <c r="B42" s="68">
        <f t="shared" si="21"/>
        <v>0</v>
      </c>
      <c r="C42" s="69">
        <f t="shared" ref="C42:D46" si="22">SUM(E42+G42+I42+K42+M42+O42+Q42+S42+U42+W42+Y42+AA42+AC42+AE42+AG42+AI42+AK42)</f>
        <v>0</v>
      </c>
      <c r="D42" s="84">
        <f t="shared" si="22"/>
        <v>0</v>
      </c>
      <c r="E42" s="71"/>
      <c r="F42" s="72"/>
      <c r="G42" s="71"/>
      <c r="H42" s="72"/>
      <c r="I42" s="71"/>
      <c r="J42" s="73"/>
      <c r="K42" s="71"/>
      <c r="L42" s="73"/>
      <c r="M42" s="71"/>
      <c r="N42" s="73"/>
      <c r="O42" s="74"/>
      <c r="P42" s="73"/>
      <c r="Q42" s="74"/>
      <c r="R42" s="73"/>
      <c r="S42" s="74"/>
      <c r="T42" s="73"/>
      <c r="U42" s="74"/>
      <c r="V42" s="73"/>
      <c r="W42" s="74"/>
      <c r="X42" s="73"/>
      <c r="Y42" s="74"/>
      <c r="Z42" s="73"/>
      <c r="AA42" s="74"/>
      <c r="AB42" s="73"/>
      <c r="AC42" s="74"/>
      <c r="AD42" s="73"/>
      <c r="AE42" s="74"/>
      <c r="AF42" s="73"/>
      <c r="AG42" s="74"/>
      <c r="AH42" s="73"/>
      <c r="AI42" s="74"/>
      <c r="AJ42" s="73"/>
      <c r="AK42" s="74"/>
      <c r="AL42" s="75"/>
      <c r="AM42" s="76"/>
      <c r="AN42" s="42"/>
      <c r="AO42" s="146" t="str">
        <f t="shared" ref="AO42:AO46" si="23">CA42&amp;CB42</f>
        <v/>
      </c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"/>
      <c r="BA42" s="3"/>
      <c r="BB42" s="3"/>
      <c r="BC42" s="3"/>
      <c r="BD42" s="3"/>
      <c r="BE42" s="3"/>
      <c r="BF42" s="3"/>
      <c r="BG42" s="3"/>
      <c r="BH42" s="3"/>
      <c r="BI42" s="3"/>
      <c r="BV42" s="3"/>
      <c r="BW42" s="3"/>
      <c r="BX42" s="4"/>
      <c r="BY42" s="4"/>
      <c r="CA42" s="32" t="str">
        <f t="shared" ref="CA42:CA46" si="24">IF(AND($B42&gt;0,AM42="")," * No olvide digitar la variable "&amp;AM$38&amp;""&amp;". Digite CERO si no tiene",IF(AM42&gt;$B42," * La variable "&amp;AM$41&amp;""&amp;" No puede ser mayor al Total.",""))</f>
        <v/>
      </c>
      <c r="CB42" s="32" t="str">
        <f t="shared" ref="CB42:CB46" si="25">IF(AND($B42&gt;0,AN42="")," * No olvide digitar la variable "&amp;AN$38&amp;""&amp;". Digite CERO si no tiene",IF(B42&gt;AN42," * La variable "&amp;AN$38&amp;""&amp;" No puede ser menor al Total.",""))</f>
        <v/>
      </c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33">
        <f t="shared" ref="CM42:CM45" si="26">IF(AND($B42&gt;0,AM42=""),1,IF(AM42&gt;$B42,1,0))</f>
        <v>0</v>
      </c>
      <c r="CN42" s="33">
        <f t="shared" ref="CN42:CN46" si="27">IF(AND($B42&gt;0,AN42=""),1,IF(B42&gt;$AN42,1,0))</f>
        <v>0</v>
      </c>
    </row>
    <row r="43" spans="1:92" s="2" customFormat="1" x14ac:dyDescent="0.2">
      <c r="A43" s="35" t="s">
        <v>74</v>
      </c>
      <c r="B43" s="68">
        <f t="shared" si="21"/>
        <v>0</v>
      </c>
      <c r="C43" s="69">
        <f t="shared" si="22"/>
        <v>0</v>
      </c>
      <c r="D43" s="84">
        <f t="shared" si="22"/>
        <v>0</v>
      </c>
      <c r="E43" s="41"/>
      <c r="F43" s="42"/>
      <c r="G43" s="41"/>
      <c r="H43" s="42"/>
      <c r="I43" s="41"/>
      <c r="J43" s="40"/>
      <c r="K43" s="41"/>
      <c r="L43" s="40"/>
      <c r="M43" s="41"/>
      <c r="N43" s="40"/>
      <c r="O43" s="85"/>
      <c r="P43" s="40"/>
      <c r="Q43" s="85"/>
      <c r="R43" s="40"/>
      <c r="S43" s="85"/>
      <c r="T43" s="40"/>
      <c r="U43" s="85"/>
      <c r="V43" s="40"/>
      <c r="W43" s="85"/>
      <c r="X43" s="40"/>
      <c r="Y43" s="85"/>
      <c r="Z43" s="40"/>
      <c r="AA43" s="85"/>
      <c r="AB43" s="40"/>
      <c r="AC43" s="85"/>
      <c r="AD43" s="40"/>
      <c r="AE43" s="85"/>
      <c r="AF43" s="40"/>
      <c r="AG43" s="85"/>
      <c r="AH43" s="40"/>
      <c r="AI43" s="85"/>
      <c r="AJ43" s="40"/>
      <c r="AK43" s="85"/>
      <c r="AL43" s="86"/>
      <c r="AM43" s="39"/>
      <c r="AN43" s="42"/>
      <c r="AO43" s="146" t="str">
        <f t="shared" si="23"/>
        <v/>
      </c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"/>
      <c r="BA43" s="3"/>
      <c r="BB43" s="3"/>
      <c r="BC43" s="3"/>
      <c r="BD43" s="3"/>
      <c r="BE43" s="3"/>
      <c r="BF43" s="3"/>
      <c r="BG43" s="3"/>
      <c r="BH43" s="3"/>
      <c r="BI43" s="3"/>
      <c r="BV43" s="3"/>
      <c r="BW43" s="3"/>
      <c r="BX43" s="4"/>
      <c r="BY43" s="4"/>
      <c r="CA43" s="32" t="str">
        <f t="shared" si="24"/>
        <v/>
      </c>
      <c r="CB43" s="32" t="str">
        <f t="shared" si="25"/>
        <v/>
      </c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33">
        <f t="shared" si="26"/>
        <v>0</v>
      </c>
      <c r="CN43" s="33">
        <f t="shared" si="27"/>
        <v>0</v>
      </c>
    </row>
    <row r="44" spans="1:92" s="2" customFormat="1" x14ac:dyDescent="0.2">
      <c r="A44" s="35" t="s">
        <v>75</v>
      </c>
      <c r="B44" s="68">
        <f t="shared" si="21"/>
        <v>0</v>
      </c>
      <c r="C44" s="69">
        <f t="shared" si="22"/>
        <v>0</v>
      </c>
      <c r="D44" s="84">
        <f t="shared" si="22"/>
        <v>0</v>
      </c>
      <c r="E44" s="41"/>
      <c r="F44" s="42"/>
      <c r="G44" s="41"/>
      <c r="H44" s="42"/>
      <c r="I44" s="41"/>
      <c r="J44" s="40"/>
      <c r="K44" s="41"/>
      <c r="L44" s="40"/>
      <c r="M44" s="41"/>
      <c r="N44" s="40"/>
      <c r="O44" s="85"/>
      <c r="P44" s="40"/>
      <c r="Q44" s="85"/>
      <c r="R44" s="40"/>
      <c r="S44" s="85"/>
      <c r="T44" s="40"/>
      <c r="U44" s="85"/>
      <c r="V44" s="40"/>
      <c r="W44" s="85"/>
      <c r="X44" s="40"/>
      <c r="Y44" s="85"/>
      <c r="Z44" s="40"/>
      <c r="AA44" s="85"/>
      <c r="AB44" s="40"/>
      <c r="AC44" s="85"/>
      <c r="AD44" s="40"/>
      <c r="AE44" s="85"/>
      <c r="AF44" s="40"/>
      <c r="AG44" s="85"/>
      <c r="AH44" s="40"/>
      <c r="AI44" s="85"/>
      <c r="AJ44" s="40"/>
      <c r="AK44" s="85"/>
      <c r="AL44" s="86"/>
      <c r="AM44" s="39"/>
      <c r="AN44" s="42"/>
      <c r="AO44" s="146" t="str">
        <f t="shared" si="23"/>
        <v/>
      </c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"/>
      <c r="BA44" s="3"/>
      <c r="BB44" s="3"/>
      <c r="BC44" s="3"/>
      <c r="BD44" s="3"/>
      <c r="BE44" s="3"/>
      <c r="BF44" s="3"/>
      <c r="BG44" s="3"/>
      <c r="BH44" s="3"/>
      <c r="BI44" s="3"/>
      <c r="BV44" s="3"/>
      <c r="BW44" s="3"/>
      <c r="BX44" s="4"/>
      <c r="BY44" s="4"/>
      <c r="CA44" s="32" t="str">
        <f t="shared" si="24"/>
        <v/>
      </c>
      <c r="CB44" s="32" t="str">
        <f t="shared" si="25"/>
        <v/>
      </c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33">
        <f t="shared" si="26"/>
        <v>0</v>
      </c>
      <c r="CN44" s="33">
        <f t="shared" si="27"/>
        <v>0</v>
      </c>
    </row>
    <row r="45" spans="1:92" s="2" customFormat="1" x14ac:dyDescent="0.2">
      <c r="A45" s="35" t="s">
        <v>76</v>
      </c>
      <c r="B45" s="68">
        <f t="shared" si="21"/>
        <v>0</v>
      </c>
      <c r="C45" s="69">
        <f t="shared" si="22"/>
        <v>0</v>
      </c>
      <c r="D45" s="84">
        <f t="shared" si="22"/>
        <v>0</v>
      </c>
      <c r="E45" s="41"/>
      <c r="F45" s="42"/>
      <c r="G45" s="41"/>
      <c r="H45" s="42"/>
      <c r="I45" s="41"/>
      <c r="J45" s="40"/>
      <c r="K45" s="41"/>
      <c r="L45" s="40"/>
      <c r="M45" s="41"/>
      <c r="N45" s="40"/>
      <c r="O45" s="85"/>
      <c r="P45" s="40"/>
      <c r="Q45" s="85"/>
      <c r="R45" s="40"/>
      <c r="S45" s="85"/>
      <c r="T45" s="40"/>
      <c r="U45" s="85"/>
      <c r="V45" s="40"/>
      <c r="W45" s="85"/>
      <c r="X45" s="40"/>
      <c r="Y45" s="85"/>
      <c r="Z45" s="40"/>
      <c r="AA45" s="85"/>
      <c r="AB45" s="40"/>
      <c r="AC45" s="85"/>
      <c r="AD45" s="40"/>
      <c r="AE45" s="85"/>
      <c r="AF45" s="40"/>
      <c r="AG45" s="85"/>
      <c r="AH45" s="40"/>
      <c r="AI45" s="85"/>
      <c r="AJ45" s="40"/>
      <c r="AK45" s="85"/>
      <c r="AL45" s="86"/>
      <c r="AM45" s="39"/>
      <c r="AN45" s="42"/>
      <c r="AO45" s="146" t="str">
        <f t="shared" si="23"/>
        <v/>
      </c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"/>
      <c r="BA45" s="3"/>
      <c r="BB45" s="3"/>
      <c r="BC45" s="3"/>
      <c r="BD45" s="3"/>
      <c r="BE45" s="3"/>
      <c r="BF45" s="3"/>
      <c r="BG45" s="3"/>
      <c r="BH45" s="3"/>
      <c r="BI45" s="3"/>
      <c r="BV45" s="3"/>
      <c r="BW45" s="3"/>
      <c r="BX45" s="4"/>
      <c r="BY45" s="4"/>
      <c r="CA45" s="32" t="str">
        <f t="shared" si="24"/>
        <v/>
      </c>
      <c r="CB45" s="32" t="str">
        <f t="shared" si="25"/>
        <v/>
      </c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33">
        <f t="shared" si="26"/>
        <v>0</v>
      </c>
      <c r="CN45" s="33">
        <f t="shared" si="27"/>
        <v>0</v>
      </c>
    </row>
    <row r="46" spans="1:92" s="2" customFormat="1" x14ac:dyDescent="0.2">
      <c r="A46" s="136" t="s">
        <v>77</v>
      </c>
      <c r="B46" s="137">
        <f t="shared" si="21"/>
        <v>0</v>
      </c>
      <c r="C46" s="138">
        <f t="shared" si="22"/>
        <v>0</v>
      </c>
      <c r="D46" s="139">
        <f t="shared" si="22"/>
        <v>0</v>
      </c>
      <c r="E46" s="55"/>
      <c r="F46" s="56"/>
      <c r="G46" s="55"/>
      <c r="H46" s="56"/>
      <c r="I46" s="55"/>
      <c r="J46" s="140"/>
      <c r="K46" s="55"/>
      <c r="L46" s="140"/>
      <c r="M46" s="55"/>
      <c r="N46" s="140"/>
      <c r="O46" s="141"/>
      <c r="P46" s="140"/>
      <c r="Q46" s="141"/>
      <c r="R46" s="140"/>
      <c r="S46" s="141"/>
      <c r="T46" s="140"/>
      <c r="U46" s="141"/>
      <c r="V46" s="140"/>
      <c r="W46" s="141"/>
      <c r="X46" s="140"/>
      <c r="Y46" s="141"/>
      <c r="Z46" s="140"/>
      <c r="AA46" s="141"/>
      <c r="AB46" s="140"/>
      <c r="AC46" s="141"/>
      <c r="AD46" s="140"/>
      <c r="AE46" s="141"/>
      <c r="AF46" s="140"/>
      <c r="AG46" s="141"/>
      <c r="AH46" s="140"/>
      <c r="AI46" s="141"/>
      <c r="AJ46" s="140"/>
      <c r="AK46" s="141"/>
      <c r="AL46" s="142"/>
      <c r="AM46" s="143"/>
      <c r="AN46" s="56"/>
      <c r="AO46" s="146" t="str">
        <f t="shared" si="23"/>
        <v/>
      </c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"/>
      <c r="BA46" s="3"/>
      <c r="BB46" s="3"/>
      <c r="BC46" s="3"/>
      <c r="BD46" s="3"/>
      <c r="BE46" s="3"/>
      <c r="BF46" s="3"/>
      <c r="BG46" s="3"/>
      <c r="BH46" s="3"/>
      <c r="BI46" s="3"/>
      <c r="BV46" s="3"/>
      <c r="BW46" s="3"/>
      <c r="BX46" s="4"/>
      <c r="BY46" s="4"/>
      <c r="CA46" s="32" t="str">
        <f t="shared" si="24"/>
        <v/>
      </c>
      <c r="CB46" s="32" t="str">
        <f t="shared" si="25"/>
        <v/>
      </c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33">
        <f>IF(AND($B46&gt;0,AM46=""),1,IF(AM46&gt;$B46,1,0))</f>
        <v>0</v>
      </c>
      <c r="CN46" s="33">
        <f t="shared" si="27"/>
        <v>0</v>
      </c>
    </row>
    <row r="47" spans="1:92" s="5" customFormat="1" ht="11.25" x14ac:dyDescent="0.15">
      <c r="A47" s="145" t="s">
        <v>79</v>
      </c>
      <c r="B47" s="145"/>
      <c r="C47" s="145"/>
      <c r="D47" s="145"/>
      <c r="E47" s="145"/>
      <c r="F47" s="145"/>
      <c r="G47" s="145"/>
      <c r="H47" s="11"/>
      <c r="I47" s="11"/>
      <c r="J47" s="11"/>
      <c r="K47" s="11"/>
      <c r="L47" s="11"/>
      <c r="M47" s="11"/>
      <c r="N47" s="11"/>
      <c r="X47" s="124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124"/>
      <c r="AK47" s="124"/>
      <c r="AL47" s="124"/>
      <c r="AM47" s="125"/>
      <c r="AN47" s="12"/>
      <c r="AO47" s="127"/>
      <c r="AP47" s="128"/>
      <c r="AQ47" s="128"/>
      <c r="AR47" s="128"/>
      <c r="AS47" s="128"/>
      <c r="AT47" s="128"/>
      <c r="AU47" s="128"/>
      <c r="AV47" s="128"/>
      <c r="AW47" s="128"/>
      <c r="AX47" s="128"/>
      <c r="AY47" s="128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V47" s="12"/>
      <c r="BW47" s="12"/>
      <c r="BX47" s="129"/>
      <c r="BY47" s="129"/>
    </row>
    <row r="48" spans="1:92" s="2" customFormat="1" ht="14.25" customHeight="1" x14ac:dyDescent="0.2">
      <c r="A48" s="1012" t="s">
        <v>54</v>
      </c>
      <c r="B48" s="982" t="s">
        <v>5</v>
      </c>
      <c r="C48" s="983"/>
      <c r="D48" s="984"/>
      <c r="E48" s="1116" t="s">
        <v>80</v>
      </c>
      <c r="F48" s="1117"/>
      <c r="G48" s="1117"/>
      <c r="H48" s="1117"/>
      <c r="I48" s="1117"/>
      <c r="J48" s="1117"/>
      <c r="K48" s="1117"/>
      <c r="L48" s="1117"/>
      <c r="M48" s="1117"/>
      <c r="N48" s="1117"/>
      <c r="O48" s="1117"/>
      <c r="P48" s="1117"/>
      <c r="Q48" s="1117"/>
      <c r="R48" s="1117"/>
      <c r="S48" s="1117"/>
      <c r="T48" s="1117"/>
      <c r="U48" s="1117"/>
      <c r="V48" s="1117"/>
      <c r="W48" s="1117"/>
      <c r="X48" s="1117"/>
      <c r="Y48" s="1117"/>
      <c r="Z48" s="1117"/>
      <c r="AA48" s="1117"/>
      <c r="AB48" s="1117"/>
      <c r="AC48" s="1117"/>
      <c r="AD48" s="1117"/>
      <c r="AE48" s="1117"/>
      <c r="AF48" s="1117"/>
      <c r="AG48" s="1117"/>
      <c r="AH48" s="1117"/>
      <c r="AI48" s="1117"/>
      <c r="AJ48" s="1117"/>
      <c r="AK48" s="1117"/>
      <c r="AL48" s="1125"/>
      <c r="AM48" s="1008" t="s">
        <v>7</v>
      </c>
      <c r="AN48" s="984" t="s">
        <v>10</v>
      </c>
      <c r="AO48" s="30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"/>
      <c r="BA48" s="3"/>
      <c r="BB48" s="3"/>
      <c r="BC48" s="3"/>
      <c r="BD48" s="3"/>
      <c r="BE48" s="3"/>
      <c r="BF48" s="3"/>
      <c r="BG48" s="3"/>
      <c r="BH48" s="3"/>
      <c r="BI48" s="3"/>
      <c r="BV48" s="3"/>
      <c r="BW48" s="3"/>
      <c r="BX48" s="4"/>
      <c r="BY48" s="4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</row>
    <row r="49" spans="1:92" s="2" customFormat="1" x14ac:dyDescent="0.2">
      <c r="A49" s="1013"/>
      <c r="B49" s="1113"/>
      <c r="C49" s="986"/>
      <c r="D49" s="987"/>
      <c r="E49" s="1116" t="s">
        <v>55</v>
      </c>
      <c r="F49" s="1118"/>
      <c r="G49" s="1116" t="s">
        <v>56</v>
      </c>
      <c r="H49" s="1118"/>
      <c r="I49" s="1116" t="s">
        <v>57</v>
      </c>
      <c r="J49" s="1118"/>
      <c r="K49" s="1116" t="s">
        <v>58</v>
      </c>
      <c r="L49" s="1118"/>
      <c r="M49" s="1116" t="s">
        <v>59</v>
      </c>
      <c r="N49" s="1118"/>
      <c r="O49" s="1122" t="s">
        <v>60</v>
      </c>
      <c r="P49" s="1123"/>
      <c r="Q49" s="1122" t="s">
        <v>61</v>
      </c>
      <c r="R49" s="1123"/>
      <c r="S49" s="1122" t="s">
        <v>62</v>
      </c>
      <c r="T49" s="1123"/>
      <c r="U49" s="1122" t="s">
        <v>63</v>
      </c>
      <c r="V49" s="1123"/>
      <c r="W49" s="1122" t="s">
        <v>64</v>
      </c>
      <c r="X49" s="1123"/>
      <c r="Y49" s="1122" t="s">
        <v>65</v>
      </c>
      <c r="Z49" s="1123"/>
      <c r="AA49" s="1122" t="s">
        <v>66</v>
      </c>
      <c r="AB49" s="1123"/>
      <c r="AC49" s="1122" t="s">
        <v>67</v>
      </c>
      <c r="AD49" s="1123"/>
      <c r="AE49" s="1122" t="s">
        <v>68</v>
      </c>
      <c r="AF49" s="1123"/>
      <c r="AG49" s="1122" t="s">
        <v>69</v>
      </c>
      <c r="AH49" s="1123"/>
      <c r="AI49" s="1122" t="s">
        <v>70</v>
      </c>
      <c r="AJ49" s="1123"/>
      <c r="AK49" s="1122" t="s">
        <v>71</v>
      </c>
      <c r="AL49" s="1124"/>
      <c r="AM49" s="1009"/>
      <c r="AN49" s="990"/>
      <c r="AO49" s="30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"/>
      <c r="BA49" s="3"/>
      <c r="BB49" s="3"/>
      <c r="BC49" s="3"/>
      <c r="BD49" s="3"/>
      <c r="BE49" s="3"/>
      <c r="BF49" s="3"/>
      <c r="BG49" s="3"/>
      <c r="BH49" s="3"/>
      <c r="BI49" s="3"/>
      <c r="BV49" s="3"/>
      <c r="BW49" s="3"/>
      <c r="BX49" s="4"/>
      <c r="BY49" s="4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</row>
    <row r="50" spans="1:92" s="2" customFormat="1" x14ac:dyDescent="0.2">
      <c r="A50" s="1127"/>
      <c r="B50" s="608" t="s">
        <v>32</v>
      </c>
      <c r="C50" s="15" t="s">
        <v>45</v>
      </c>
      <c r="D50" s="16" t="s">
        <v>34</v>
      </c>
      <c r="E50" s="611" t="s">
        <v>45</v>
      </c>
      <c r="F50" s="18" t="s">
        <v>34</v>
      </c>
      <c r="G50" s="611" t="s">
        <v>45</v>
      </c>
      <c r="H50" s="614" t="s">
        <v>34</v>
      </c>
      <c r="I50" s="611" t="s">
        <v>45</v>
      </c>
      <c r="J50" s="18" t="s">
        <v>34</v>
      </c>
      <c r="K50" s="611" t="s">
        <v>45</v>
      </c>
      <c r="L50" s="18" t="s">
        <v>34</v>
      </c>
      <c r="M50" s="611" t="s">
        <v>45</v>
      </c>
      <c r="N50" s="18" t="s">
        <v>34</v>
      </c>
      <c r="O50" s="611" t="s">
        <v>45</v>
      </c>
      <c r="P50" s="18" t="s">
        <v>34</v>
      </c>
      <c r="Q50" s="611" t="s">
        <v>45</v>
      </c>
      <c r="R50" s="18" t="s">
        <v>34</v>
      </c>
      <c r="S50" s="611" t="s">
        <v>45</v>
      </c>
      <c r="T50" s="614" t="s">
        <v>34</v>
      </c>
      <c r="U50" s="611" t="s">
        <v>45</v>
      </c>
      <c r="V50" s="614" t="s">
        <v>34</v>
      </c>
      <c r="W50" s="611" t="s">
        <v>45</v>
      </c>
      <c r="X50" s="18" t="s">
        <v>34</v>
      </c>
      <c r="Y50" s="611" t="s">
        <v>45</v>
      </c>
      <c r="Z50" s="18" t="s">
        <v>34</v>
      </c>
      <c r="AA50" s="611" t="s">
        <v>45</v>
      </c>
      <c r="AB50" s="18" t="s">
        <v>34</v>
      </c>
      <c r="AC50" s="611" t="s">
        <v>45</v>
      </c>
      <c r="AD50" s="18" t="s">
        <v>34</v>
      </c>
      <c r="AE50" s="611" t="s">
        <v>45</v>
      </c>
      <c r="AF50" s="614" t="s">
        <v>34</v>
      </c>
      <c r="AG50" s="611" t="s">
        <v>45</v>
      </c>
      <c r="AH50" s="18" t="s">
        <v>34</v>
      </c>
      <c r="AI50" s="611" t="s">
        <v>45</v>
      </c>
      <c r="AJ50" s="18" t="s">
        <v>34</v>
      </c>
      <c r="AK50" s="611" t="s">
        <v>45</v>
      </c>
      <c r="AL50" s="21" t="s">
        <v>34</v>
      </c>
      <c r="AM50" s="1010"/>
      <c r="AN50" s="987"/>
      <c r="AO50" s="30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"/>
      <c r="BA50" s="3"/>
      <c r="BB50" s="3"/>
      <c r="BC50" s="3"/>
      <c r="BD50" s="3"/>
      <c r="BE50" s="3"/>
      <c r="BF50" s="3"/>
      <c r="BG50" s="3"/>
      <c r="BH50" s="3"/>
      <c r="BI50" s="3"/>
      <c r="BV50" s="3"/>
      <c r="BW50" s="3"/>
      <c r="BX50" s="4"/>
      <c r="BY50" s="4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</row>
    <row r="51" spans="1:92" s="2" customFormat="1" x14ac:dyDescent="0.2">
      <c r="A51" s="487" t="s">
        <v>72</v>
      </c>
      <c r="B51" s="132">
        <f t="shared" ref="B51:B56" si="28">SUM(C51+D51)</f>
        <v>0</v>
      </c>
      <c r="C51" s="133">
        <f t="shared" ref="C51:D56" si="29">SUM(E51+G51+I51+K51+M51+O51+Q51+S51+U51+W51+Y51+AA51+AC51+AE51+AG51+AI51+AK51)</f>
        <v>0</v>
      </c>
      <c r="D51" s="545">
        <f t="shared" si="29"/>
        <v>0</v>
      </c>
      <c r="E51" s="71"/>
      <c r="F51" s="27"/>
      <c r="G51" s="71"/>
      <c r="H51" s="72"/>
      <c r="I51" s="71"/>
      <c r="J51" s="27"/>
      <c r="K51" s="71"/>
      <c r="L51" s="27"/>
      <c r="M51" s="71"/>
      <c r="N51" s="27"/>
      <c r="O51" s="74"/>
      <c r="P51" s="27"/>
      <c r="Q51" s="74"/>
      <c r="R51" s="27"/>
      <c r="S51" s="74"/>
      <c r="T51" s="73"/>
      <c r="U51" s="74"/>
      <c r="V51" s="73"/>
      <c r="W51" s="74"/>
      <c r="X51" s="27"/>
      <c r="Y51" s="74"/>
      <c r="Z51" s="27"/>
      <c r="AA51" s="74"/>
      <c r="AB51" s="27"/>
      <c r="AC51" s="74"/>
      <c r="AD51" s="27"/>
      <c r="AE51" s="74"/>
      <c r="AF51" s="73"/>
      <c r="AG51" s="74"/>
      <c r="AH51" s="27"/>
      <c r="AI51" s="74"/>
      <c r="AJ51" s="27"/>
      <c r="AK51" s="74"/>
      <c r="AL51" s="148"/>
      <c r="AM51" s="76"/>
      <c r="AN51" s="542"/>
      <c r="AO51" s="146" t="str">
        <f t="shared" ref="AO51:AO56" si="30">CA51&amp;CB51</f>
        <v/>
      </c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"/>
      <c r="BA51" s="3"/>
      <c r="BB51" s="3"/>
      <c r="BC51" s="3"/>
      <c r="BD51" s="3"/>
      <c r="BE51" s="3"/>
      <c r="BF51" s="3"/>
      <c r="BG51" s="3"/>
      <c r="BH51" s="3"/>
      <c r="BI51" s="3"/>
      <c r="BV51" s="3"/>
      <c r="BW51" s="3"/>
      <c r="BX51" s="4"/>
      <c r="BY51" s="4"/>
      <c r="CA51" s="32" t="str">
        <f>IF(AND($B51&gt;0,AM51="")," * No olvide digitar la variable "&amp;AM$48&amp;""&amp;". Digite CERO si no tiene",IF(AM51&gt;$B51," * La variable "&amp;AM$48&amp;""&amp;" No puede ser mayor al Total.",""))</f>
        <v/>
      </c>
      <c r="CB51" s="32" t="str">
        <f>IF(AND($B51&gt;0,AN51="")," * No olvide digitar la variable "&amp;AN$48&amp;""&amp;". Digite CERO si no tiene",IF(B51&gt;AN51," * La variable "&amp;AN$48&amp;""&amp;" No puede ser menor al Total.",""))</f>
        <v/>
      </c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33">
        <f>IF(AND($B51&gt;0,AM51=""),1,IF(AM51&gt;$B51,1,0))</f>
        <v>0</v>
      </c>
      <c r="CN51" s="33">
        <f t="shared" ref="CN51:CN56" si="31">IF(AND($B51&gt;0,AN51=""),1,IF(B51&gt;$AN51,1,0))</f>
        <v>0</v>
      </c>
    </row>
    <row r="52" spans="1:92" s="2" customFormat="1" x14ac:dyDescent="0.2">
      <c r="A52" s="35" t="s">
        <v>73</v>
      </c>
      <c r="B52" s="68">
        <f t="shared" si="28"/>
        <v>0</v>
      </c>
      <c r="C52" s="69">
        <f t="shared" si="29"/>
        <v>0</v>
      </c>
      <c r="D52" s="84">
        <f t="shared" si="29"/>
        <v>0</v>
      </c>
      <c r="E52" s="71"/>
      <c r="F52" s="72"/>
      <c r="G52" s="71"/>
      <c r="H52" s="72"/>
      <c r="I52" s="71"/>
      <c r="J52" s="73"/>
      <c r="K52" s="71"/>
      <c r="L52" s="73"/>
      <c r="M52" s="71"/>
      <c r="N52" s="73"/>
      <c r="O52" s="74"/>
      <c r="P52" s="73"/>
      <c r="Q52" s="74"/>
      <c r="R52" s="73"/>
      <c r="S52" s="74"/>
      <c r="T52" s="73"/>
      <c r="U52" s="74"/>
      <c r="V52" s="73"/>
      <c r="W52" s="74"/>
      <c r="X52" s="73"/>
      <c r="Y52" s="74"/>
      <c r="Z52" s="73"/>
      <c r="AA52" s="74"/>
      <c r="AB52" s="73"/>
      <c r="AC52" s="74"/>
      <c r="AD52" s="73"/>
      <c r="AE52" s="74"/>
      <c r="AF52" s="73"/>
      <c r="AG52" s="74"/>
      <c r="AH52" s="73"/>
      <c r="AI52" s="74"/>
      <c r="AJ52" s="73"/>
      <c r="AK52" s="74"/>
      <c r="AL52" s="75"/>
      <c r="AM52" s="76"/>
      <c r="AN52" s="42"/>
      <c r="AO52" s="146" t="str">
        <f t="shared" si="30"/>
        <v/>
      </c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"/>
      <c r="BA52" s="3"/>
      <c r="BB52" s="3"/>
      <c r="BC52" s="3"/>
      <c r="BD52" s="3"/>
      <c r="BE52" s="3"/>
      <c r="BF52" s="3"/>
      <c r="BG52" s="3"/>
      <c r="BH52" s="3"/>
      <c r="BI52" s="3"/>
      <c r="BV52" s="3"/>
      <c r="BW52" s="3"/>
      <c r="BX52" s="4"/>
      <c r="BY52" s="4"/>
      <c r="CA52" s="32" t="str">
        <f t="shared" ref="CA52:CA55" si="32">IF(AND($B52&gt;0,AM52="")," * No olvide digitar la variable "&amp;AM$48&amp;""&amp;". Digite CERO si no tiene",IF(AM52&gt;$B52," * La variable "&amp;AM$48&amp;""&amp;" No puede ser mayor al Total.",""))</f>
        <v/>
      </c>
      <c r="CB52" s="32" t="str">
        <f t="shared" ref="CB52:CB56" si="33">IF(AND($B52&gt;0,AN52="")," * No olvide digitar la variable "&amp;AN$48&amp;""&amp;". Digite CERO si no tiene",IF(B52&gt;AN52," * La variable "&amp;AN$48&amp;""&amp;" No puede ser menor al Total.",""))</f>
        <v/>
      </c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33">
        <f t="shared" ref="CM52:CM55" si="34">IF(AND($B52&gt;0,AM52=""),1,IF(AM52&gt;$B52,1,0))</f>
        <v>0</v>
      </c>
      <c r="CN52" s="33">
        <f t="shared" si="31"/>
        <v>0</v>
      </c>
    </row>
    <row r="53" spans="1:92" s="2" customFormat="1" x14ac:dyDescent="0.2">
      <c r="A53" s="35" t="s">
        <v>74</v>
      </c>
      <c r="B53" s="68">
        <f t="shared" si="28"/>
        <v>0</v>
      </c>
      <c r="C53" s="69">
        <f t="shared" si="29"/>
        <v>0</v>
      </c>
      <c r="D53" s="84">
        <f t="shared" si="29"/>
        <v>0</v>
      </c>
      <c r="E53" s="41"/>
      <c r="F53" s="42"/>
      <c r="G53" s="41"/>
      <c r="H53" s="42"/>
      <c r="I53" s="41"/>
      <c r="J53" s="40"/>
      <c r="K53" s="41"/>
      <c r="L53" s="40"/>
      <c r="M53" s="41"/>
      <c r="N53" s="40"/>
      <c r="O53" s="85"/>
      <c r="P53" s="40"/>
      <c r="Q53" s="85"/>
      <c r="R53" s="40"/>
      <c r="S53" s="85"/>
      <c r="T53" s="40"/>
      <c r="U53" s="85"/>
      <c r="V53" s="40"/>
      <c r="W53" s="85"/>
      <c r="X53" s="40"/>
      <c r="Y53" s="85"/>
      <c r="Z53" s="40"/>
      <c r="AA53" s="85"/>
      <c r="AB53" s="40"/>
      <c r="AC53" s="85"/>
      <c r="AD53" s="40"/>
      <c r="AE53" s="85"/>
      <c r="AF53" s="40"/>
      <c r="AG53" s="85"/>
      <c r="AH53" s="40"/>
      <c r="AI53" s="85"/>
      <c r="AJ53" s="40"/>
      <c r="AK53" s="85"/>
      <c r="AL53" s="86"/>
      <c r="AM53" s="39"/>
      <c r="AN53" s="42"/>
      <c r="AO53" s="146" t="str">
        <f t="shared" si="30"/>
        <v/>
      </c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"/>
      <c r="BA53" s="3"/>
      <c r="BB53" s="3"/>
      <c r="BC53" s="3"/>
      <c r="BD53" s="3"/>
      <c r="BE53" s="3"/>
      <c r="BF53" s="3"/>
      <c r="BG53" s="3"/>
      <c r="BH53" s="3"/>
      <c r="BI53" s="3"/>
      <c r="BV53" s="3"/>
      <c r="BW53" s="3"/>
      <c r="BX53" s="4"/>
      <c r="BY53" s="4"/>
      <c r="CA53" s="32" t="str">
        <f t="shared" si="32"/>
        <v/>
      </c>
      <c r="CB53" s="32" t="str">
        <f t="shared" si="33"/>
        <v/>
      </c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33">
        <f t="shared" si="34"/>
        <v>0</v>
      </c>
      <c r="CN53" s="33">
        <f t="shared" si="31"/>
        <v>0</v>
      </c>
    </row>
    <row r="54" spans="1:92" s="2" customFormat="1" x14ac:dyDescent="0.2">
      <c r="A54" s="35" t="s">
        <v>75</v>
      </c>
      <c r="B54" s="68">
        <f t="shared" si="28"/>
        <v>0</v>
      </c>
      <c r="C54" s="69">
        <f t="shared" si="29"/>
        <v>0</v>
      </c>
      <c r="D54" s="84">
        <f t="shared" si="29"/>
        <v>0</v>
      </c>
      <c r="E54" s="41"/>
      <c r="F54" s="42"/>
      <c r="G54" s="41"/>
      <c r="H54" s="42"/>
      <c r="I54" s="41"/>
      <c r="J54" s="40"/>
      <c r="K54" s="41"/>
      <c r="L54" s="40"/>
      <c r="M54" s="41"/>
      <c r="N54" s="40"/>
      <c r="O54" s="85"/>
      <c r="P54" s="40"/>
      <c r="Q54" s="85"/>
      <c r="R54" s="40"/>
      <c r="S54" s="85"/>
      <c r="T54" s="40"/>
      <c r="U54" s="85"/>
      <c r="V54" s="40"/>
      <c r="W54" s="85"/>
      <c r="X54" s="40"/>
      <c r="Y54" s="85"/>
      <c r="Z54" s="40"/>
      <c r="AA54" s="85"/>
      <c r="AB54" s="40"/>
      <c r="AC54" s="85"/>
      <c r="AD54" s="40"/>
      <c r="AE54" s="85"/>
      <c r="AF54" s="40"/>
      <c r="AG54" s="85"/>
      <c r="AH54" s="40"/>
      <c r="AI54" s="85"/>
      <c r="AJ54" s="40"/>
      <c r="AK54" s="85"/>
      <c r="AL54" s="86"/>
      <c r="AM54" s="39"/>
      <c r="AN54" s="42"/>
      <c r="AO54" s="146" t="str">
        <f t="shared" si="30"/>
        <v/>
      </c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"/>
      <c r="BA54" s="3"/>
      <c r="BB54" s="3"/>
      <c r="BC54" s="3"/>
      <c r="BD54" s="3"/>
      <c r="BE54" s="3"/>
      <c r="BF54" s="3"/>
      <c r="BG54" s="3"/>
      <c r="BH54" s="3"/>
      <c r="BI54" s="3"/>
      <c r="BV54" s="3"/>
      <c r="BW54" s="3"/>
      <c r="BX54" s="4"/>
      <c r="BY54" s="4"/>
      <c r="CA54" s="32" t="str">
        <f t="shared" si="32"/>
        <v/>
      </c>
      <c r="CB54" s="32" t="str">
        <f t="shared" si="33"/>
        <v/>
      </c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33">
        <f t="shared" si="34"/>
        <v>0</v>
      </c>
      <c r="CN54" s="33">
        <f t="shared" si="31"/>
        <v>0</v>
      </c>
    </row>
    <row r="55" spans="1:92" s="2" customFormat="1" x14ac:dyDescent="0.2">
      <c r="A55" s="35" t="s">
        <v>76</v>
      </c>
      <c r="B55" s="68">
        <f t="shared" si="28"/>
        <v>0</v>
      </c>
      <c r="C55" s="69">
        <f t="shared" si="29"/>
        <v>0</v>
      </c>
      <c r="D55" s="84">
        <f t="shared" si="29"/>
        <v>0</v>
      </c>
      <c r="E55" s="41"/>
      <c r="F55" s="42"/>
      <c r="G55" s="41"/>
      <c r="H55" s="42"/>
      <c r="I55" s="41"/>
      <c r="J55" s="40"/>
      <c r="K55" s="41"/>
      <c r="L55" s="40"/>
      <c r="M55" s="41"/>
      <c r="N55" s="40"/>
      <c r="O55" s="85"/>
      <c r="P55" s="40"/>
      <c r="Q55" s="85"/>
      <c r="R55" s="40"/>
      <c r="S55" s="85"/>
      <c r="T55" s="40"/>
      <c r="U55" s="85"/>
      <c r="V55" s="40"/>
      <c r="W55" s="85"/>
      <c r="X55" s="40"/>
      <c r="Y55" s="85"/>
      <c r="Z55" s="40"/>
      <c r="AA55" s="85"/>
      <c r="AB55" s="40"/>
      <c r="AC55" s="85"/>
      <c r="AD55" s="40"/>
      <c r="AE55" s="85"/>
      <c r="AF55" s="40"/>
      <c r="AG55" s="85"/>
      <c r="AH55" s="40"/>
      <c r="AI55" s="85"/>
      <c r="AJ55" s="40"/>
      <c r="AK55" s="85"/>
      <c r="AL55" s="86"/>
      <c r="AM55" s="39"/>
      <c r="AN55" s="42"/>
      <c r="AO55" s="146" t="str">
        <f t="shared" si="30"/>
        <v/>
      </c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"/>
      <c r="BA55" s="3"/>
      <c r="BB55" s="3"/>
      <c r="BC55" s="3"/>
      <c r="BD55" s="3"/>
      <c r="BE55" s="3"/>
      <c r="BF55" s="3"/>
      <c r="BG55" s="3"/>
      <c r="BH55" s="3"/>
      <c r="BI55" s="3"/>
      <c r="BV55" s="3"/>
      <c r="BW55" s="3"/>
      <c r="BX55" s="4"/>
      <c r="BY55" s="4"/>
      <c r="CA55" s="32" t="str">
        <f t="shared" si="32"/>
        <v/>
      </c>
      <c r="CB55" s="32" t="str">
        <f t="shared" si="33"/>
        <v/>
      </c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33">
        <f t="shared" si="34"/>
        <v>0</v>
      </c>
      <c r="CN55" s="33">
        <f t="shared" si="31"/>
        <v>0</v>
      </c>
    </row>
    <row r="56" spans="1:92" s="2" customFormat="1" x14ac:dyDescent="0.2">
      <c r="A56" s="136" t="s">
        <v>77</v>
      </c>
      <c r="B56" s="137">
        <f t="shared" si="28"/>
        <v>0</v>
      </c>
      <c r="C56" s="138">
        <f t="shared" si="29"/>
        <v>0</v>
      </c>
      <c r="D56" s="139">
        <f t="shared" si="29"/>
        <v>0</v>
      </c>
      <c r="E56" s="55"/>
      <c r="F56" s="56"/>
      <c r="G56" s="55"/>
      <c r="H56" s="56"/>
      <c r="I56" s="55"/>
      <c r="J56" s="140"/>
      <c r="K56" s="55"/>
      <c r="L56" s="140"/>
      <c r="M56" s="55"/>
      <c r="N56" s="140"/>
      <c r="O56" s="141"/>
      <c r="P56" s="140"/>
      <c r="Q56" s="141"/>
      <c r="R56" s="140"/>
      <c r="S56" s="141"/>
      <c r="T56" s="140"/>
      <c r="U56" s="141"/>
      <c r="V56" s="140"/>
      <c r="W56" s="141"/>
      <c r="X56" s="140"/>
      <c r="Y56" s="141"/>
      <c r="Z56" s="140"/>
      <c r="AA56" s="141"/>
      <c r="AB56" s="140"/>
      <c r="AC56" s="141"/>
      <c r="AD56" s="140"/>
      <c r="AE56" s="141"/>
      <c r="AF56" s="140"/>
      <c r="AG56" s="141"/>
      <c r="AH56" s="140"/>
      <c r="AI56" s="141"/>
      <c r="AJ56" s="140"/>
      <c r="AK56" s="141"/>
      <c r="AL56" s="142"/>
      <c r="AM56" s="143"/>
      <c r="AN56" s="56"/>
      <c r="AO56" s="146" t="str">
        <f t="shared" si="30"/>
        <v/>
      </c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"/>
      <c r="BA56" s="3"/>
      <c r="BB56" s="3"/>
      <c r="BC56" s="3"/>
      <c r="BD56" s="3"/>
      <c r="BE56" s="3"/>
      <c r="BF56" s="3"/>
      <c r="BG56" s="3"/>
      <c r="BH56" s="3"/>
      <c r="BI56" s="3"/>
      <c r="BV56" s="3"/>
      <c r="BW56" s="3"/>
      <c r="BX56" s="4"/>
      <c r="BY56" s="4"/>
      <c r="CA56" s="32" t="str">
        <f>IF(AND($B56&gt;0,AM56="")," * No olvide digitar la variable "&amp;AM$48&amp;""&amp;". Digite CERO si no tiene",IF(AM56&gt;$B56," * La variable "&amp;AM$48&amp;""&amp;" No puede ser mayor al Total.",""))</f>
        <v/>
      </c>
      <c r="CB56" s="32" t="str">
        <f t="shared" si="33"/>
        <v/>
      </c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33">
        <f>IF(AND($B56&gt;0,AM56=""),1,IF(AM56&gt;$B56,1,0))</f>
        <v>0</v>
      </c>
      <c r="CN56" s="33">
        <f t="shared" si="31"/>
        <v>0</v>
      </c>
    </row>
    <row r="57" spans="1:92" s="124" customFormat="1" ht="11.25" x14ac:dyDescent="0.15">
      <c r="A57" s="149" t="s">
        <v>81</v>
      </c>
      <c r="B57" s="149"/>
      <c r="C57" s="149"/>
      <c r="D57" s="149"/>
      <c r="E57" s="149"/>
      <c r="F57" s="149"/>
      <c r="G57" s="149"/>
      <c r="H57" s="149"/>
      <c r="I57" s="149"/>
      <c r="J57" s="150"/>
      <c r="K57" s="150"/>
      <c r="L57" s="150"/>
      <c r="M57" s="150"/>
      <c r="N57" s="150"/>
      <c r="O57" s="150"/>
      <c r="P57" s="150"/>
      <c r="Q57" s="150"/>
      <c r="R57" s="150"/>
      <c r="S57" s="150"/>
      <c r="T57" s="150"/>
      <c r="U57" s="150"/>
      <c r="V57" s="150"/>
      <c r="W57" s="150"/>
      <c r="X57" s="150"/>
      <c r="Y57" s="150"/>
      <c r="Z57" s="150"/>
      <c r="AA57" s="150"/>
      <c r="AB57" s="150"/>
      <c r="AC57" s="150"/>
      <c r="AD57" s="150"/>
      <c r="AE57" s="150"/>
      <c r="AF57" s="150"/>
      <c r="AG57" s="150"/>
      <c r="AH57" s="150"/>
      <c r="AI57" s="150"/>
      <c r="AJ57" s="150"/>
      <c r="AK57" s="150"/>
      <c r="AL57" s="150"/>
      <c r="AM57" s="150"/>
      <c r="AN57" s="150"/>
      <c r="AO57" s="5"/>
      <c r="AP57" s="5"/>
      <c r="AQ57" s="5"/>
      <c r="AR57" s="12"/>
      <c r="AS57" s="12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12"/>
      <c r="BW57" s="12"/>
      <c r="BX57" s="12"/>
      <c r="BY57" s="12"/>
    </row>
    <row r="58" spans="1:92" s="2" customFormat="1" ht="14.25" customHeight="1" x14ac:dyDescent="0.2">
      <c r="A58" s="983" t="s">
        <v>82</v>
      </c>
      <c r="B58" s="1025" t="s">
        <v>83</v>
      </c>
      <c r="C58" s="1026"/>
      <c r="D58" s="1027"/>
      <c r="E58" s="1130" t="s">
        <v>6</v>
      </c>
      <c r="F58" s="1131"/>
      <c r="G58" s="1131"/>
      <c r="H58" s="1131"/>
      <c r="I58" s="1131"/>
      <c r="J58" s="1131"/>
      <c r="K58" s="1131"/>
      <c r="L58" s="1131"/>
      <c r="M58" s="1131"/>
      <c r="N58" s="1131"/>
      <c r="O58" s="1131"/>
      <c r="P58" s="1131"/>
      <c r="Q58" s="1131"/>
      <c r="R58" s="1131"/>
      <c r="S58" s="1131"/>
      <c r="T58" s="1131"/>
      <c r="U58" s="1131"/>
      <c r="V58" s="1131"/>
      <c r="W58" s="1131"/>
      <c r="X58" s="1131"/>
      <c r="Y58" s="1131"/>
      <c r="Z58" s="1131"/>
      <c r="AA58" s="1131"/>
      <c r="AB58" s="1131"/>
      <c r="AC58" s="1131"/>
      <c r="AD58" s="1131"/>
      <c r="AE58" s="1131"/>
      <c r="AF58" s="1131"/>
      <c r="AG58" s="1131"/>
      <c r="AH58" s="1131"/>
      <c r="AI58" s="1131"/>
      <c r="AJ58" s="1131"/>
      <c r="AK58" s="1131"/>
      <c r="AL58" s="1132"/>
      <c r="AM58" s="1015" t="s">
        <v>84</v>
      </c>
      <c r="AN58" s="1016"/>
      <c r="AO58" s="9"/>
      <c r="AP58" s="9"/>
      <c r="AQ58" s="9"/>
      <c r="AR58" s="151"/>
      <c r="AS58" s="151"/>
      <c r="AT58" s="9"/>
      <c r="BV58" s="3"/>
      <c r="BW58" s="3"/>
      <c r="BX58" s="3"/>
      <c r="BY58" s="3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</row>
    <row r="59" spans="1:92" s="2" customFormat="1" x14ac:dyDescent="0.2">
      <c r="A59" s="1019"/>
      <c r="B59" s="1129"/>
      <c r="C59" s="1029"/>
      <c r="D59" s="1030"/>
      <c r="E59" s="1121" t="s">
        <v>11</v>
      </c>
      <c r="F59" s="1121"/>
      <c r="G59" s="1121" t="s">
        <v>12</v>
      </c>
      <c r="H59" s="1121"/>
      <c r="I59" s="1121" t="s">
        <v>13</v>
      </c>
      <c r="J59" s="1121"/>
      <c r="K59" s="1121" t="s">
        <v>14</v>
      </c>
      <c r="L59" s="1121"/>
      <c r="M59" s="1121" t="s">
        <v>15</v>
      </c>
      <c r="N59" s="1121"/>
      <c r="O59" s="1119" t="s">
        <v>16</v>
      </c>
      <c r="P59" s="1119"/>
      <c r="Q59" s="1119" t="s">
        <v>17</v>
      </c>
      <c r="R59" s="1119"/>
      <c r="S59" s="1119" t="s">
        <v>18</v>
      </c>
      <c r="T59" s="1119"/>
      <c r="U59" s="1119" t="s">
        <v>19</v>
      </c>
      <c r="V59" s="1119"/>
      <c r="W59" s="1119" t="s">
        <v>20</v>
      </c>
      <c r="X59" s="1119"/>
      <c r="Y59" s="1119" t="s">
        <v>21</v>
      </c>
      <c r="Z59" s="1119"/>
      <c r="AA59" s="1119" t="s">
        <v>22</v>
      </c>
      <c r="AB59" s="1119"/>
      <c r="AC59" s="1119" t="s">
        <v>23</v>
      </c>
      <c r="AD59" s="1119"/>
      <c r="AE59" s="1119" t="s">
        <v>24</v>
      </c>
      <c r="AF59" s="1119"/>
      <c r="AG59" s="1119" t="s">
        <v>25</v>
      </c>
      <c r="AH59" s="1119"/>
      <c r="AI59" s="1119" t="s">
        <v>26</v>
      </c>
      <c r="AJ59" s="1119"/>
      <c r="AK59" s="1119" t="s">
        <v>27</v>
      </c>
      <c r="AL59" s="1120"/>
      <c r="AM59" s="1017"/>
      <c r="AN59" s="1018"/>
      <c r="AO59" s="151"/>
      <c r="AP59" s="151"/>
      <c r="AQ59" s="151"/>
      <c r="AR59" s="151"/>
      <c r="AS59" s="151"/>
      <c r="AT59" s="151"/>
      <c r="AU59" s="3"/>
      <c r="AV59" s="3"/>
      <c r="AW59" s="3"/>
      <c r="AX59" s="3"/>
      <c r="AY59" s="3"/>
      <c r="AZ59" s="3"/>
      <c r="BA59" s="3"/>
      <c r="BB59" s="3"/>
      <c r="BC59" s="3"/>
      <c r="BV59" s="3"/>
      <c r="BW59" s="3"/>
      <c r="BX59" s="3"/>
      <c r="BY59" s="3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</row>
    <row r="60" spans="1:92" s="2" customFormat="1" ht="21" x14ac:dyDescent="0.2">
      <c r="A60" s="986"/>
      <c r="B60" s="17" t="s">
        <v>32</v>
      </c>
      <c r="C60" s="152" t="s">
        <v>33</v>
      </c>
      <c r="D60" s="610" t="s">
        <v>34</v>
      </c>
      <c r="E60" s="611" t="s">
        <v>33</v>
      </c>
      <c r="F60" s="610" t="s">
        <v>34</v>
      </c>
      <c r="G60" s="611" t="s">
        <v>33</v>
      </c>
      <c r="H60" s="610" t="s">
        <v>34</v>
      </c>
      <c r="I60" s="611" t="s">
        <v>33</v>
      </c>
      <c r="J60" s="610" t="s">
        <v>34</v>
      </c>
      <c r="K60" s="611" t="s">
        <v>33</v>
      </c>
      <c r="L60" s="610" t="s">
        <v>34</v>
      </c>
      <c r="M60" s="611" t="s">
        <v>33</v>
      </c>
      <c r="N60" s="610" t="s">
        <v>34</v>
      </c>
      <c r="O60" s="611" t="s">
        <v>33</v>
      </c>
      <c r="P60" s="610" t="s">
        <v>34</v>
      </c>
      <c r="Q60" s="611" t="s">
        <v>33</v>
      </c>
      <c r="R60" s="610" t="s">
        <v>34</v>
      </c>
      <c r="S60" s="611" t="s">
        <v>33</v>
      </c>
      <c r="T60" s="610" t="s">
        <v>34</v>
      </c>
      <c r="U60" s="611" t="s">
        <v>33</v>
      </c>
      <c r="V60" s="615" t="s">
        <v>34</v>
      </c>
      <c r="W60" s="611" t="s">
        <v>33</v>
      </c>
      <c r="X60" s="610" t="s">
        <v>34</v>
      </c>
      <c r="Y60" s="611" t="s">
        <v>33</v>
      </c>
      <c r="Z60" s="610" t="s">
        <v>34</v>
      </c>
      <c r="AA60" s="611" t="s">
        <v>33</v>
      </c>
      <c r="AB60" s="610" t="s">
        <v>34</v>
      </c>
      <c r="AC60" s="611" t="s">
        <v>33</v>
      </c>
      <c r="AD60" s="610" t="s">
        <v>34</v>
      </c>
      <c r="AE60" s="611" t="s">
        <v>33</v>
      </c>
      <c r="AF60" s="610" t="s">
        <v>34</v>
      </c>
      <c r="AG60" s="611" t="s">
        <v>33</v>
      </c>
      <c r="AH60" s="610" t="s">
        <v>34</v>
      </c>
      <c r="AI60" s="611" t="s">
        <v>33</v>
      </c>
      <c r="AJ60" s="610" t="s">
        <v>34</v>
      </c>
      <c r="AK60" s="611" t="s">
        <v>33</v>
      </c>
      <c r="AL60" s="612" t="s">
        <v>34</v>
      </c>
      <c r="AM60" s="616" t="s">
        <v>85</v>
      </c>
      <c r="AN60" s="610" t="s">
        <v>86</v>
      </c>
      <c r="AO60" s="151"/>
      <c r="AP60" s="151"/>
      <c r="AQ60" s="151"/>
      <c r="AR60" s="151"/>
      <c r="AS60" s="151"/>
      <c r="AT60" s="151"/>
      <c r="AU60" s="3"/>
      <c r="AV60" s="3"/>
      <c r="AW60" s="3"/>
      <c r="AX60" s="3"/>
      <c r="AY60" s="3"/>
      <c r="AZ60" s="3"/>
      <c r="BA60" s="3"/>
      <c r="BB60" s="3"/>
      <c r="BC60" s="3"/>
      <c r="BV60" s="3"/>
      <c r="BW60" s="3"/>
      <c r="BX60" s="3"/>
      <c r="BY60" s="3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</row>
    <row r="61" spans="1:92" s="2" customFormat="1" x14ac:dyDescent="0.2">
      <c r="A61" s="497" t="s">
        <v>87</v>
      </c>
      <c r="B61" s="132">
        <f t="shared" ref="B61:B66" si="35">SUM(C61+D61)</f>
        <v>47</v>
      </c>
      <c r="C61" s="133">
        <f>SUM(E61+G61+I61+K61+M61+O61+Q61+S61+U61+W61+Y61+AA61+AC61+AE61+AG61+AI61+AK61)</f>
        <v>25</v>
      </c>
      <c r="D61" s="545">
        <f>SUM(F61+H61+J61+L61+N61+P61+R61+T61+V61+X61+Z61+AB61+AD61+AF61+AH61+AJ61+AL61)</f>
        <v>22</v>
      </c>
      <c r="E61" s="28"/>
      <c r="F61" s="542"/>
      <c r="G61" s="28"/>
      <c r="H61" s="27"/>
      <c r="I61" s="28"/>
      <c r="J61" s="27"/>
      <c r="K61" s="28"/>
      <c r="L61" s="27"/>
      <c r="M61" s="28">
        <v>1</v>
      </c>
      <c r="N61" s="27"/>
      <c r="O61" s="28">
        <v>1</v>
      </c>
      <c r="P61" s="27">
        <v>2</v>
      </c>
      <c r="Q61" s="28">
        <v>3</v>
      </c>
      <c r="R61" s="27"/>
      <c r="S61" s="28">
        <v>1</v>
      </c>
      <c r="T61" s="27">
        <v>1</v>
      </c>
      <c r="U61" s="28">
        <v>1</v>
      </c>
      <c r="V61" s="156">
        <v>2</v>
      </c>
      <c r="W61" s="28">
        <v>1</v>
      </c>
      <c r="X61" s="27"/>
      <c r="Y61" s="28"/>
      <c r="Z61" s="27">
        <v>3</v>
      </c>
      <c r="AA61" s="28">
        <v>3</v>
      </c>
      <c r="AB61" s="27"/>
      <c r="AC61" s="28">
        <v>2</v>
      </c>
      <c r="AD61" s="27">
        <v>4</v>
      </c>
      <c r="AE61" s="28">
        <v>3</v>
      </c>
      <c r="AF61" s="27">
        <v>3</v>
      </c>
      <c r="AG61" s="28">
        <v>1</v>
      </c>
      <c r="AH61" s="27">
        <v>2</v>
      </c>
      <c r="AI61" s="28">
        <v>5</v>
      </c>
      <c r="AJ61" s="27">
        <v>1</v>
      </c>
      <c r="AK61" s="498">
        <v>3</v>
      </c>
      <c r="AL61" s="148">
        <v>4</v>
      </c>
      <c r="AM61" s="546">
        <v>0</v>
      </c>
      <c r="AN61" s="27">
        <v>47</v>
      </c>
      <c r="AO61" s="146" t="str">
        <f t="shared" ref="AO61:AO65" si="36">CA61&amp;CB61</f>
        <v/>
      </c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"/>
      <c r="BB61" s="3"/>
      <c r="BC61" s="3"/>
      <c r="BV61" s="3"/>
      <c r="BW61" s="3"/>
      <c r="BX61" s="3"/>
      <c r="BY61" s="3"/>
      <c r="CA61" s="32" t="str">
        <f>IF(AND($B61&gt;0,AM61="")," * No olvide digitar la variable "&amp;AM$58&amp;""&amp;" Discrecional. Digite CERO si no tiene",IF(AM61&gt;$B61," * La variable "&amp;AM$58&amp;""&amp;" Discrecional No puede ser mayor al Total.",""))</f>
        <v/>
      </c>
      <c r="CB61" s="32" t="str">
        <f>IF(AND($B61&gt;0,AN61="")," * No olvide digitar la variable "&amp;AM$58&amp;""&amp;" Estructurado (ESI). Digite CERO si no tiene",IF(AN61&gt;$B61," * La variable "&amp;AM$58&amp;""&amp;" Estructurado (ESI) No puede ser mayor al Total.",""))</f>
        <v/>
      </c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33">
        <f>IF(AND($B61&gt;0,AM61=""),1,IF(AM61&gt;$B61,1,0))</f>
        <v>0</v>
      </c>
      <c r="CN61" s="33">
        <f>IF(AND($B61&gt;0,AN61=""),1,IF(AN61&gt;$B61,1,0))</f>
        <v>0</v>
      </c>
    </row>
    <row r="62" spans="1:92" s="2" customFormat="1" x14ac:dyDescent="0.2">
      <c r="A62" s="157" t="s">
        <v>88</v>
      </c>
      <c r="B62" s="68">
        <f t="shared" si="35"/>
        <v>1017</v>
      </c>
      <c r="C62" s="69">
        <f t="shared" ref="C62:D66" si="37">SUM(E62+G62+I62+K62+M62+O62+Q62+S62+U62+W62+Y62+AA62+AC62+AE62+AG62+AI62+AK62)</f>
        <v>539</v>
      </c>
      <c r="D62" s="84">
        <f t="shared" si="37"/>
        <v>478</v>
      </c>
      <c r="E62" s="41">
        <v>64</v>
      </c>
      <c r="F62" s="42">
        <v>77</v>
      </c>
      <c r="G62" s="41">
        <v>19</v>
      </c>
      <c r="H62" s="40">
        <v>26</v>
      </c>
      <c r="I62" s="41">
        <v>16</v>
      </c>
      <c r="J62" s="40">
        <v>27</v>
      </c>
      <c r="K62" s="41">
        <v>19</v>
      </c>
      <c r="L62" s="40">
        <v>22</v>
      </c>
      <c r="M62" s="41">
        <v>26</v>
      </c>
      <c r="N62" s="40">
        <v>22</v>
      </c>
      <c r="O62" s="41">
        <v>20</v>
      </c>
      <c r="P62" s="40">
        <v>21</v>
      </c>
      <c r="Q62" s="41">
        <v>32</v>
      </c>
      <c r="R62" s="40">
        <v>19</v>
      </c>
      <c r="S62" s="41">
        <v>24</v>
      </c>
      <c r="T62" s="40">
        <v>20</v>
      </c>
      <c r="U62" s="41">
        <v>27</v>
      </c>
      <c r="V62" s="158">
        <v>21</v>
      </c>
      <c r="W62" s="41">
        <v>19</v>
      </c>
      <c r="X62" s="40">
        <v>14</v>
      </c>
      <c r="Y62" s="41">
        <v>21</v>
      </c>
      <c r="Z62" s="40">
        <v>19</v>
      </c>
      <c r="AA62" s="41">
        <v>32</v>
      </c>
      <c r="AB62" s="40">
        <v>22</v>
      </c>
      <c r="AC62" s="41">
        <v>54</v>
      </c>
      <c r="AD62" s="40">
        <v>22</v>
      </c>
      <c r="AE62" s="41">
        <v>48</v>
      </c>
      <c r="AF62" s="40">
        <v>28</v>
      </c>
      <c r="AG62" s="41">
        <v>34</v>
      </c>
      <c r="AH62" s="40">
        <v>30</v>
      </c>
      <c r="AI62" s="41">
        <v>36</v>
      </c>
      <c r="AJ62" s="40">
        <v>23</v>
      </c>
      <c r="AK62" s="85">
        <v>48</v>
      </c>
      <c r="AL62" s="86">
        <v>65</v>
      </c>
      <c r="AM62" s="159">
        <v>0</v>
      </c>
      <c r="AN62" s="40">
        <v>1017</v>
      </c>
      <c r="AO62" s="146" t="str">
        <f t="shared" si="36"/>
        <v/>
      </c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"/>
      <c r="BB62" s="3"/>
      <c r="BC62" s="3"/>
      <c r="BV62" s="3"/>
      <c r="BW62" s="3"/>
      <c r="BX62" s="3"/>
      <c r="BY62" s="3"/>
      <c r="CA62" s="32" t="str">
        <f t="shared" ref="CA62:CA65" si="38">IF(AND($B62&gt;0,AM62="")," * No olvide digitar la variable "&amp;AM$58&amp;""&amp;" Discrecional. Digite CERO si no tiene",IF(AM62&gt;$B62," * La variable "&amp;AM$58&amp;""&amp;" Discrecional No puede ser mayor al Total.",""))</f>
        <v/>
      </c>
      <c r="CB62" s="32" t="str">
        <f t="shared" ref="CB62:CB65" si="39">IF(AND($B62&gt;0,AN62="")," * No olvide digitar la variable "&amp;AM$58&amp;""&amp;" Estructurado (ESI). Digite CERO si no tiene",IF(AN62&gt;$B62," * La variable "&amp;AM$58&amp;""&amp;" Estructurado (ESI) No puede ser mayor al Total.",""))</f>
        <v/>
      </c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33">
        <f t="shared" ref="CM62:CN65" si="40">IF(AND($B62&gt;0,AM62=""),1,IF(AM62&gt;$B62,1,0))</f>
        <v>0</v>
      </c>
      <c r="CN62" s="33">
        <f t="shared" si="40"/>
        <v>0</v>
      </c>
    </row>
    <row r="63" spans="1:92" s="2" customFormat="1" x14ac:dyDescent="0.2">
      <c r="A63" s="157" t="s">
        <v>89</v>
      </c>
      <c r="B63" s="68">
        <f t="shared" si="35"/>
        <v>2449</v>
      </c>
      <c r="C63" s="69">
        <f t="shared" si="37"/>
        <v>1247</v>
      </c>
      <c r="D63" s="84">
        <f t="shared" si="37"/>
        <v>1202</v>
      </c>
      <c r="E63" s="41">
        <v>216</v>
      </c>
      <c r="F63" s="42">
        <v>160</v>
      </c>
      <c r="G63" s="41">
        <v>110</v>
      </c>
      <c r="H63" s="40">
        <v>81</v>
      </c>
      <c r="I63" s="41">
        <v>73</v>
      </c>
      <c r="J63" s="40">
        <v>59</v>
      </c>
      <c r="K63" s="41">
        <v>32</v>
      </c>
      <c r="L63" s="40">
        <v>44</v>
      </c>
      <c r="M63" s="41">
        <v>55</v>
      </c>
      <c r="N63" s="40">
        <v>57</v>
      </c>
      <c r="O63" s="41">
        <v>49</v>
      </c>
      <c r="P63" s="40">
        <v>70</v>
      </c>
      <c r="Q63" s="41">
        <v>59</v>
      </c>
      <c r="R63" s="40">
        <v>59</v>
      </c>
      <c r="S63" s="41">
        <v>63</v>
      </c>
      <c r="T63" s="40">
        <v>67</v>
      </c>
      <c r="U63" s="41">
        <v>60</v>
      </c>
      <c r="V63" s="158">
        <v>61</v>
      </c>
      <c r="W63" s="41">
        <v>52</v>
      </c>
      <c r="X63" s="40">
        <v>57</v>
      </c>
      <c r="Y63" s="41">
        <v>54</v>
      </c>
      <c r="Z63" s="40">
        <v>61</v>
      </c>
      <c r="AA63" s="41">
        <v>82</v>
      </c>
      <c r="AB63" s="40">
        <v>70</v>
      </c>
      <c r="AC63" s="41">
        <v>82</v>
      </c>
      <c r="AD63" s="40">
        <v>77</v>
      </c>
      <c r="AE63" s="41">
        <v>69</v>
      </c>
      <c r="AF63" s="40">
        <v>79</v>
      </c>
      <c r="AG63" s="41">
        <v>60</v>
      </c>
      <c r="AH63" s="40">
        <v>58</v>
      </c>
      <c r="AI63" s="41">
        <v>58</v>
      </c>
      <c r="AJ63" s="40">
        <v>59</v>
      </c>
      <c r="AK63" s="85">
        <v>73</v>
      </c>
      <c r="AL63" s="86">
        <v>83</v>
      </c>
      <c r="AM63" s="159">
        <v>0</v>
      </c>
      <c r="AN63" s="40">
        <v>2449</v>
      </c>
      <c r="AO63" s="146" t="str">
        <f t="shared" si="36"/>
        <v/>
      </c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"/>
      <c r="BB63" s="3"/>
      <c r="BC63" s="3"/>
      <c r="BV63" s="3"/>
      <c r="BW63" s="3"/>
      <c r="BX63" s="3"/>
      <c r="BY63" s="3"/>
      <c r="CA63" s="32" t="str">
        <f t="shared" si="38"/>
        <v/>
      </c>
      <c r="CB63" s="32" t="str">
        <f t="shared" si="39"/>
        <v/>
      </c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33">
        <f t="shared" si="40"/>
        <v>0</v>
      </c>
      <c r="CN63" s="33">
        <f t="shared" si="40"/>
        <v>0</v>
      </c>
    </row>
    <row r="64" spans="1:92" s="2" customFormat="1" x14ac:dyDescent="0.2">
      <c r="A64" s="157" t="s">
        <v>90</v>
      </c>
      <c r="B64" s="68">
        <f t="shared" si="35"/>
        <v>312</v>
      </c>
      <c r="C64" s="69">
        <f t="shared" si="37"/>
        <v>140</v>
      </c>
      <c r="D64" s="84">
        <f t="shared" si="37"/>
        <v>172</v>
      </c>
      <c r="E64" s="41">
        <v>51</v>
      </c>
      <c r="F64" s="42">
        <v>49</v>
      </c>
      <c r="G64" s="41">
        <v>26</v>
      </c>
      <c r="H64" s="40">
        <v>38</v>
      </c>
      <c r="I64" s="41">
        <v>27</v>
      </c>
      <c r="J64" s="40">
        <v>16</v>
      </c>
      <c r="K64" s="41">
        <v>4</v>
      </c>
      <c r="L64" s="40">
        <v>7</v>
      </c>
      <c r="M64" s="41"/>
      <c r="N64" s="40">
        <v>9</v>
      </c>
      <c r="O64" s="41">
        <v>2</v>
      </c>
      <c r="P64" s="40">
        <v>9</v>
      </c>
      <c r="Q64" s="41">
        <v>4</v>
      </c>
      <c r="R64" s="40">
        <v>9</v>
      </c>
      <c r="S64" s="41">
        <v>1</v>
      </c>
      <c r="T64" s="40">
        <v>3</v>
      </c>
      <c r="U64" s="41">
        <v>5</v>
      </c>
      <c r="V64" s="158">
        <v>5</v>
      </c>
      <c r="W64" s="41">
        <v>6</v>
      </c>
      <c r="X64" s="40">
        <v>4</v>
      </c>
      <c r="Y64" s="41">
        <v>1</v>
      </c>
      <c r="Z64" s="40">
        <v>7</v>
      </c>
      <c r="AA64" s="41">
        <v>4</v>
      </c>
      <c r="AB64" s="40">
        <v>6</v>
      </c>
      <c r="AC64" s="41">
        <v>3</v>
      </c>
      <c r="AD64" s="40">
        <v>5</v>
      </c>
      <c r="AE64" s="41">
        <v>1</v>
      </c>
      <c r="AF64" s="40">
        <v>2</v>
      </c>
      <c r="AG64" s="41">
        <v>2</v>
      </c>
      <c r="AH64" s="40">
        <v>1</v>
      </c>
      <c r="AI64" s="41">
        <v>1</v>
      </c>
      <c r="AJ64" s="40">
        <v>2</v>
      </c>
      <c r="AK64" s="85">
        <v>2</v>
      </c>
      <c r="AL64" s="86"/>
      <c r="AM64" s="159">
        <v>0</v>
      </c>
      <c r="AN64" s="40">
        <v>312</v>
      </c>
      <c r="AO64" s="146" t="str">
        <f t="shared" si="36"/>
        <v/>
      </c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"/>
      <c r="BB64" s="3"/>
      <c r="BC64" s="3"/>
      <c r="BV64" s="3"/>
      <c r="BW64" s="3"/>
      <c r="BX64" s="3"/>
      <c r="BY64" s="3"/>
      <c r="CA64" s="32" t="str">
        <f t="shared" si="38"/>
        <v/>
      </c>
      <c r="CB64" s="32" t="str">
        <f t="shared" si="39"/>
        <v/>
      </c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33">
        <f t="shared" si="40"/>
        <v>0</v>
      </c>
      <c r="CN64" s="33">
        <f t="shared" si="40"/>
        <v>0</v>
      </c>
    </row>
    <row r="65" spans="1:95" x14ac:dyDescent="0.2">
      <c r="A65" s="160" t="s">
        <v>91</v>
      </c>
      <c r="B65" s="161">
        <f t="shared" si="35"/>
        <v>18</v>
      </c>
      <c r="C65" s="92">
        <f t="shared" si="37"/>
        <v>7</v>
      </c>
      <c r="D65" s="93">
        <f t="shared" si="37"/>
        <v>11</v>
      </c>
      <c r="E65" s="94">
        <v>2</v>
      </c>
      <c r="F65" s="95">
        <v>2</v>
      </c>
      <c r="G65" s="94">
        <v>2</v>
      </c>
      <c r="H65" s="96">
        <v>1</v>
      </c>
      <c r="I65" s="94">
        <v>2</v>
      </c>
      <c r="J65" s="96">
        <v>1</v>
      </c>
      <c r="K65" s="94"/>
      <c r="L65" s="96">
        <v>2</v>
      </c>
      <c r="M65" s="94"/>
      <c r="N65" s="96"/>
      <c r="O65" s="94"/>
      <c r="P65" s="96"/>
      <c r="Q65" s="94"/>
      <c r="R65" s="96"/>
      <c r="S65" s="94"/>
      <c r="T65" s="96">
        <v>1</v>
      </c>
      <c r="U65" s="94"/>
      <c r="V65" s="162"/>
      <c r="W65" s="94"/>
      <c r="X65" s="96"/>
      <c r="Y65" s="94"/>
      <c r="Z65" s="96">
        <v>1</v>
      </c>
      <c r="AA65" s="94">
        <v>1</v>
      </c>
      <c r="AB65" s="96"/>
      <c r="AC65" s="94"/>
      <c r="AD65" s="96">
        <v>1</v>
      </c>
      <c r="AE65" s="94"/>
      <c r="AF65" s="96">
        <v>2</v>
      </c>
      <c r="AG65" s="94"/>
      <c r="AH65" s="96"/>
      <c r="AI65" s="94"/>
      <c r="AJ65" s="96"/>
      <c r="AK65" s="163"/>
      <c r="AL65" s="164"/>
      <c r="AM65" s="165">
        <v>0</v>
      </c>
      <c r="AN65" s="96">
        <v>18</v>
      </c>
      <c r="AO65" s="146" t="str">
        <f t="shared" si="36"/>
        <v/>
      </c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"/>
      <c r="BB65" s="3"/>
      <c r="BC65" s="3"/>
      <c r="BX65" s="3"/>
      <c r="BY65" s="3"/>
      <c r="CA65" s="32" t="str">
        <f t="shared" si="38"/>
        <v/>
      </c>
      <c r="CB65" s="32" t="str">
        <f t="shared" si="39"/>
        <v/>
      </c>
      <c r="CM65" s="33">
        <f t="shared" si="40"/>
        <v>0</v>
      </c>
      <c r="CN65" s="33">
        <f t="shared" si="40"/>
        <v>0</v>
      </c>
    </row>
    <row r="66" spans="1:95" x14ac:dyDescent="0.2">
      <c r="A66" s="166" t="s">
        <v>92</v>
      </c>
      <c r="B66" s="137">
        <f t="shared" si="35"/>
        <v>0</v>
      </c>
      <c r="C66" s="138">
        <f t="shared" si="37"/>
        <v>0</v>
      </c>
      <c r="D66" s="139">
        <f t="shared" si="37"/>
        <v>0</v>
      </c>
      <c r="E66" s="55"/>
      <c r="F66" s="56"/>
      <c r="G66" s="55"/>
      <c r="H66" s="140"/>
      <c r="I66" s="55"/>
      <c r="J66" s="140"/>
      <c r="K66" s="55"/>
      <c r="L66" s="140"/>
      <c r="M66" s="55"/>
      <c r="N66" s="140"/>
      <c r="O66" s="55"/>
      <c r="P66" s="140"/>
      <c r="Q66" s="55"/>
      <c r="R66" s="140"/>
      <c r="S66" s="55"/>
      <c r="T66" s="140"/>
      <c r="U66" s="55"/>
      <c r="V66" s="167"/>
      <c r="W66" s="55"/>
      <c r="X66" s="140"/>
      <c r="Y66" s="55"/>
      <c r="Z66" s="140"/>
      <c r="AA66" s="55"/>
      <c r="AB66" s="140"/>
      <c r="AC66" s="55"/>
      <c r="AD66" s="140"/>
      <c r="AE66" s="55"/>
      <c r="AF66" s="140"/>
      <c r="AG66" s="55"/>
      <c r="AH66" s="140"/>
      <c r="AI66" s="55"/>
      <c r="AJ66" s="140"/>
      <c r="AK66" s="141"/>
      <c r="AL66" s="142"/>
      <c r="AM66" s="58"/>
      <c r="AN66" s="168"/>
      <c r="AO66" s="169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"/>
      <c r="BB66" s="3"/>
      <c r="BC66" s="3"/>
      <c r="BX66" s="3"/>
      <c r="BY66" s="3"/>
      <c r="CA66" s="89"/>
      <c r="CB66" s="89"/>
      <c r="CC66" s="124"/>
      <c r="CD66" s="124"/>
      <c r="CE66" s="124"/>
      <c r="CF66" s="124"/>
      <c r="CG66" s="124"/>
      <c r="CH66" s="124"/>
      <c r="CI66" s="124"/>
      <c r="CJ66" s="124"/>
      <c r="CK66" s="124"/>
      <c r="CL66" s="124"/>
      <c r="CM66" s="89"/>
      <c r="CN66" s="89"/>
    </row>
    <row r="67" spans="1:95" x14ac:dyDescent="0.2">
      <c r="A67" s="613" t="s">
        <v>83</v>
      </c>
      <c r="B67" s="617">
        <f t="shared" ref="B67:AL67" si="41">SUM(B61:B66)</f>
        <v>3843</v>
      </c>
      <c r="C67" s="618">
        <f t="shared" si="41"/>
        <v>1958</v>
      </c>
      <c r="D67" s="619">
        <f t="shared" si="41"/>
        <v>1885</v>
      </c>
      <c r="E67" s="620">
        <f t="shared" si="41"/>
        <v>333</v>
      </c>
      <c r="F67" s="621">
        <f t="shared" si="41"/>
        <v>288</v>
      </c>
      <c r="G67" s="620">
        <f t="shared" si="41"/>
        <v>157</v>
      </c>
      <c r="H67" s="622">
        <f t="shared" si="41"/>
        <v>146</v>
      </c>
      <c r="I67" s="620">
        <f t="shared" si="41"/>
        <v>118</v>
      </c>
      <c r="J67" s="622">
        <f t="shared" si="41"/>
        <v>103</v>
      </c>
      <c r="K67" s="620">
        <f t="shared" si="41"/>
        <v>55</v>
      </c>
      <c r="L67" s="622">
        <f t="shared" si="41"/>
        <v>75</v>
      </c>
      <c r="M67" s="620">
        <f t="shared" si="41"/>
        <v>82</v>
      </c>
      <c r="N67" s="622">
        <f t="shared" si="41"/>
        <v>88</v>
      </c>
      <c r="O67" s="620">
        <f t="shared" si="41"/>
        <v>72</v>
      </c>
      <c r="P67" s="622">
        <f t="shared" si="41"/>
        <v>102</v>
      </c>
      <c r="Q67" s="620">
        <f t="shared" si="41"/>
        <v>98</v>
      </c>
      <c r="R67" s="622">
        <f t="shared" si="41"/>
        <v>87</v>
      </c>
      <c r="S67" s="620">
        <f t="shared" si="41"/>
        <v>89</v>
      </c>
      <c r="T67" s="622">
        <f t="shared" si="41"/>
        <v>92</v>
      </c>
      <c r="U67" s="623">
        <f t="shared" si="41"/>
        <v>93</v>
      </c>
      <c r="V67" s="624">
        <f t="shared" si="41"/>
        <v>89</v>
      </c>
      <c r="W67" s="620">
        <f t="shared" si="41"/>
        <v>78</v>
      </c>
      <c r="X67" s="622">
        <f t="shared" si="41"/>
        <v>75</v>
      </c>
      <c r="Y67" s="620">
        <f t="shared" si="41"/>
        <v>76</v>
      </c>
      <c r="Z67" s="622">
        <f t="shared" si="41"/>
        <v>91</v>
      </c>
      <c r="AA67" s="620">
        <f t="shared" si="41"/>
        <v>122</v>
      </c>
      <c r="AB67" s="622">
        <f t="shared" si="41"/>
        <v>98</v>
      </c>
      <c r="AC67" s="620">
        <f t="shared" si="41"/>
        <v>141</v>
      </c>
      <c r="AD67" s="622">
        <f t="shared" si="41"/>
        <v>109</v>
      </c>
      <c r="AE67" s="620">
        <f t="shared" si="41"/>
        <v>121</v>
      </c>
      <c r="AF67" s="622">
        <f t="shared" si="41"/>
        <v>114</v>
      </c>
      <c r="AG67" s="620">
        <f t="shared" si="41"/>
        <v>97</v>
      </c>
      <c r="AH67" s="622">
        <f t="shared" si="41"/>
        <v>91</v>
      </c>
      <c r="AI67" s="620">
        <f t="shared" si="41"/>
        <v>100</v>
      </c>
      <c r="AJ67" s="622">
        <f t="shared" si="41"/>
        <v>85</v>
      </c>
      <c r="AK67" s="625">
        <f t="shared" si="41"/>
        <v>126</v>
      </c>
      <c r="AL67" s="626">
        <f t="shared" si="41"/>
        <v>152</v>
      </c>
      <c r="AM67" s="627">
        <f>SUM(AM61:AM65)</f>
        <v>0</v>
      </c>
      <c r="AN67" s="622">
        <f>SUM(AN61:AN65)</f>
        <v>3843</v>
      </c>
      <c r="AO67" s="151"/>
      <c r="AP67" s="151"/>
      <c r="AQ67" s="151"/>
      <c r="AR67" s="151"/>
      <c r="AS67" s="151"/>
      <c r="AT67" s="151"/>
      <c r="AU67" s="151"/>
      <c r="AV67" s="151"/>
      <c r="AW67" s="151"/>
      <c r="AX67" s="151"/>
      <c r="AY67" s="151"/>
      <c r="AZ67" s="151"/>
      <c r="BA67" s="151"/>
      <c r="BB67" s="151"/>
      <c r="BC67" s="151"/>
      <c r="BD67" s="9"/>
      <c r="BE67" s="9"/>
      <c r="BX67" s="3"/>
      <c r="BY67" s="3"/>
      <c r="CA67" s="80"/>
      <c r="CB67" s="80"/>
      <c r="CC67" s="124"/>
      <c r="CD67" s="124"/>
      <c r="CE67" s="124"/>
      <c r="CF67" s="124"/>
      <c r="CG67" s="124"/>
      <c r="CH67" s="124"/>
      <c r="CI67" s="124"/>
      <c r="CJ67" s="124"/>
      <c r="CK67" s="124"/>
      <c r="CL67" s="124"/>
      <c r="CM67" s="80"/>
      <c r="CN67" s="80"/>
    </row>
    <row r="68" spans="1:95" s="80" customFormat="1" ht="12" x14ac:dyDescent="0.2">
      <c r="A68" s="149" t="s">
        <v>93</v>
      </c>
      <c r="B68" s="149"/>
      <c r="C68" s="149"/>
      <c r="D68" s="149"/>
      <c r="E68" s="149"/>
      <c r="F68" s="149"/>
      <c r="G68" s="149"/>
      <c r="H68" s="149"/>
      <c r="I68" s="149"/>
      <c r="J68" s="181"/>
      <c r="K68" s="181"/>
      <c r="L68" s="181"/>
      <c r="M68" s="181"/>
      <c r="N68" s="181"/>
      <c r="O68" s="181"/>
      <c r="P68" s="181"/>
      <c r="Q68" s="181"/>
      <c r="R68" s="181"/>
      <c r="S68" s="181"/>
      <c r="T68" s="181"/>
      <c r="U68" s="181"/>
      <c r="V68" s="181"/>
      <c r="W68" s="181"/>
      <c r="X68" s="181"/>
      <c r="Y68" s="181"/>
      <c r="Z68" s="181"/>
      <c r="AA68" s="181"/>
      <c r="AB68" s="181"/>
      <c r="AC68" s="181"/>
      <c r="AD68" s="181"/>
      <c r="AE68" s="181"/>
      <c r="AF68" s="181"/>
      <c r="AG68" s="181"/>
      <c r="AH68" s="181"/>
      <c r="AI68" s="181"/>
      <c r="AJ68" s="181"/>
      <c r="AK68" s="181"/>
      <c r="AL68" s="181"/>
      <c r="AM68" s="181"/>
      <c r="AN68" s="181"/>
    </row>
    <row r="69" spans="1:95" customFormat="1" ht="15" x14ac:dyDescent="0.25">
      <c r="A69" s="983" t="s">
        <v>82</v>
      </c>
      <c r="B69" s="1012" t="s">
        <v>83</v>
      </c>
      <c r="C69" s="1020"/>
      <c r="D69" s="1021"/>
      <c r="E69" s="1122" t="s">
        <v>94</v>
      </c>
      <c r="F69" s="1128"/>
      <c r="G69" s="1128"/>
      <c r="H69" s="1128"/>
      <c r="I69" s="1128"/>
      <c r="J69" s="1128"/>
      <c r="K69" s="1128"/>
      <c r="L69" s="1128"/>
      <c r="M69" s="1128"/>
      <c r="N69" s="1128"/>
      <c r="O69" s="1128"/>
      <c r="P69" s="1128"/>
      <c r="Q69" s="1128"/>
      <c r="R69" s="1128"/>
      <c r="S69" s="1128"/>
      <c r="T69" s="1128"/>
      <c r="U69" s="1128"/>
      <c r="V69" s="1128"/>
      <c r="W69" s="1128"/>
      <c r="X69" s="1128"/>
      <c r="Y69" s="1128"/>
      <c r="Z69" s="1128"/>
      <c r="AA69" s="1128"/>
      <c r="AB69" s="1128"/>
      <c r="AC69" s="1128"/>
      <c r="AD69" s="1128"/>
      <c r="AE69" s="1128"/>
      <c r="AF69" s="1128"/>
      <c r="AG69" s="1128"/>
      <c r="AH69" s="1128"/>
      <c r="AI69" s="1128"/>
      <c r="AJ69" s="1128"/>
      <c r="AK69" s="1128"/>
      <c r="AL69" s="1123"/>
      <c r="CA69" s="80"/>
      <c r="CB69" s="80"/>
      <c r="CC69" s="80"/>
      <c r="CD69" s="80"/>
      <c r="CE69" s="80"/>
      <c r="CF69" s="80"/>
      <c r="CG69" s="80"/>
      <c r="CH69" s="80"/>
      <c r="CI69" s="80"/>
      <c r="CJ69" s="80"/>
      <c r="CK69" s="80"/>
      <c r="CL69" s="80"/>
      <c r="CM69" s="80"/>
      <c r="CN69" s="80"/>
      <c r="CO69" s="80"/>
      <c r="CP69" s="80"/>
      <c r="CQ69" s="80"/>
    </row>
    <row r="70" spans="1:95" customFormat="1" ht="15" x14ac:dyDescent="0.25">
      <c r="A70" s="1019"/>
      <c r="B70" s="1127"/>
      <c r="C70" s="1022"/>
      <c r="D70" s="1023"/>
      <c r="E70" s="1116" t="s">
        <v>11</v>
      </c>
      <c r="F70" s="1118"/>
      <c r="G70" s="1116" t="s">
        <v>12</v>
      </c>
      <c r="H70" s="1118"/>
      <c r="I70" s="1116" t="s">
        <v>13</v>
      </c>
      <c r="J70" s="1118"/>
      <c r="K70" s="1116" t="s">
        <v>14</v>
      </c>
      <c r="L70" s="1118"/>
      <c r="M70" s="1116" t="s">
        <v>15</v>
      </c>
      <c r="N70" s="1118"/>
      <c r="O70" s="1122" t="s">
        <v>16</v>
      </c>
      <c r="P70" s="1123"/>
      <c r="Q70" s="1122" t="s">
        <v>17</v>
      </c>
      <c r="R70" s="1123"/>
      <c r="S70" s="1122" t="s">
        <v>18</v>
      </c>
      <c r="T70" s="1123"/>
      <c r="U70" s="1122" t="s">
        <v>19</v>
      </c>
      <c r="V70" s="1123"/>
      <c r="W70" s="1122" t="s">
        <v>20</v>
      </c>
      <c r="X70" s="1123"/>
      <c r="Y70" s="1122" t="s">
        <v>21</v>
      </c>
      <c r="Z70" s="1123"/>
      <c r="AA70" s="1122" t="s">
        <v>22</v>
      </c>
      <c r="AB70" s="1123"/>
      <c r="AC70" s="1122" t="s">
        <v>23</v>
      </c>
      <c r="AD70" s="1123"/>
      <c r="AE70" s="1122" t="s">
        <v>24</v>
      </c>
      <c r="AF70" s="1123"/>
      <c r="AG70" s="1122" t="s">
        <v>25</v>
      </c>
      <c r="AH70" s="1123"/>
      <c r="AI70" s="1122" t="s">
        <v>26</v>
      </c>
      <c r="AJ70" s="1123"/>
      <c r="AK70" s="1122" t="s">
        <v>27</v>
      </c>
      <c r="AL70" s="1123"/>
      <c r="CA70" s="80"/>
      <c r="CB70" s="80"/>
      <c r="CC70" s="80"/>
      <c r="CD70" s="80"/>
      <c r="CE70" s="80"/>
      <c r="CF70" s="80"/>
      <c r="CG70" s="80"/>
      <c r="CH70" s="80"/>
      <c r="CI70" s="80"/>
      <c r="CJ70" s="80"/>
      <c r="CK70" s="80"/>
      <c r="CL70" s="80"/>
      <c r="CM70" s="80"/>
      <c r="CN70" s="80"/>
      <c r="CO70" s="80"/>
      <c r="CP70" s="80"/>
      <c r="CQ70" s="80"/>
    </row>
    <row r="71" spans="1:95" customFormat="1" ht="15" x14ac:dyDescent="0.25">
      <c r="A71" s="986"/>
      <c r="B71" s="17" t="s">
        <v>32</v>
      </c>
      <c r="C71" s="152" t="s">
        <v>33</v>
      </c>
      <c r="D71" s="610" t="s">
        <v>34</v>
      </c>
      <c r="E71" s="611" t="s">
        <v>33</v>
      </c>
      <c r="F71" s="610" t="s">
        <v>34</v>
      </c>
      <c r="G71" s="611" t="s">
        <v>33</v>
      </c>
      <c r="H71" s="610" t="s">
        <v>34</v>
      </c>
      <c r="I71" s="611" t="s">
        <v>33</v>
      </c>
      <c r="J71" s="610" t="s">
        <v>34</v>
      </c>
      <c r="K71" s="611" t="s">
        <v>33</v>
      </c>
      <c r="L71" s="610" t="s">
        <v>34</v>
      </c>
      <c r="M71" s="611" t="s">
        <v>33</v>
      </c>
      <c r="N71" s="610" t="s">
        <v>34</v>
      </c>
      <c r="O71" s="611" t="s">
        <v>33</v>
      </c>
      <c r="P71" s="610" t="s">
        <v>34</v>
      </c>
      <c r="Q71" s="611" t="s">
        <v>33</v>
      </c>
      <c r="R71" s="610" t="s">
        <v>34</v>
      </c>
      <c r="S71" s="611" t="s">
        <v>33</v>
      </c>
      <c r="T71" s="610" t="s">
        <v>34</v>
      </c>
      <c r="U71" s="611" t="s">
        <v>33</v>
      </c>
      <c r="V71" s="615" t="s">
        <v>34</v>
      </c>
      <c r="W71" s="611" t="s">
        <v>33</v>
      </c>
      <c r="X71" s="610" t="s">
        <v>34</v>
      </c>
      <c r="Y71" s="611" t="s">
        <v>33</v>
      </c>
      <c r="Z71" s="610" t="s">
        <v>34</v>
      </c>
      <c r="AA71" s="611" t="s">
        <v>33</v>
      </c>
      <c r="AB71" s="610" t="s">
        <v>34</v>
      </c>
      <c r="AC71" s="611" t="s">
        <v>33</v>
      </c>
      <c r="AD71" s="610" t="s">
        <v>34</v>
      </c>
      <c r="AE71" s="611" t="s">
        <v>33</v>
      </c>
      <c r="AF71" s="610" t="s">
        <v>34</v>
      </c>
      <c r="AG71" s="611" t="s">
        <v>33</v>
      </c>
      <c r="AH71" s="610" t="s">
        <v>34</v>
      </c>
      <c r="AI71" s="611" t="s">
        <v>33</v>
      </c>
      <c r="AJ71" s="610" t="s">
        <v>34</v>
      </c>
      <c r="AK71" s="611" t="s">
        <v>33</v>
      </c>
      <c r="AL71" s="610" t="s">
        <v>34</v>
      </c>
      <c r="CA71" s="80"/>
      <c r="CB71" s="80"/>
      <c r="CC71" s="80"/>
      <c r="CD71" s="80"/>
      <c r="CE71" s="80"/>
      <c r="CF71" s="80"/>
      <c r="CG71" s="80"/>
      <c r="CH71" s="80"/>
      <c r="CI71" s="80"/>
      <c r="CJ71" s="80"/>
      <c r="CK71" s="80"/>
      <c r="CL71" s="80"/>
      <c r="CM71" s="80"/>
      <c r="CN71" s="80"/>
      <c r="CO71" s="80"/>
      <c r="CP71" s="80"/>
      <c r="CQ71" s="80"/>
    </row>
    <row r="72" spans="1:95" customFormat="1" ht="15" x14ac:dyDescent="0.25">
      <c r="A72" s="497" t="s">
        <v>87</v>
      </c>
      <c r="B72" s="132">
        <f t="shared" ref="B72:B77" si="42">SUM(C72+D72)</f>
        <v>39</v>
      </c>
      <c r="C72" s="133">
        <f>SUM(E72+G72+I72+K72+M72+O72+Q72+S72+U72+W72+Y72+AA72+AC72+AE72+AG72+AI72+AK72)</f>
        <v>0</v>
      </c>
      <c r="D72" s="545">
        <f>SUM(F72+H72+J72+L72+N72+P72+R72+T72+V72+X72+Z72+AB72+AD72+AF72+AH72+AJ72+AL72)</f>
        <v>39</v>
      </c>
      <c r="E72" s="28"/>
      <c r="F72" s="542"/>
      <c r="G72" s="28"/>
      <c r="H72" s="27"/>
      <c r="I72" s="28"/>
      <c r="J72" s="27"/>
      <c r="K72" s="28"/>
      <c r="L72" s="27">
        <v>2</v>
      </c>
      <c r="M72" s="28"/>
      <c r="N72" s="27">
        <v>10</v>
      </c>
      <c r="O72" s="28"/>
      <c r="P72" s="27">
        <v>11</v>
      </c>
      <c r="Q72" s="28"/>
      <c r="R72" s="27">
        <v>11</v>
      </c>
      <c r="S72" s="28"/>
      <c r="T72" s="27">
        <v>4</v>
      </c>
      <c r="U72" s="28"/>
      <c r="V72" s="156">
        <v>1</v>
      </c>
      <c r="W72" s="28"/>
      <c r="X72" s="27"/>
      <c r="Y72" s="28"/>
      <c r="Z72" s="27"/>
      <c r="AA72" s="28"/>
      <c r="AB72" s="27"/>
      <c r="AC72" s="28"/>
      <c r="AD72" s="27"/>
      <c r="AE72" s="28"/>
      <c r="AF72" s="27"/>
      <c r="AG72" s="28"/>
      <c r="AH72" s="27"/>
      <c r="AI72" s="28"/>
      <c r="AJ72" s="27"/>
      <c r="AK72" s="498"/>
      <c r="AL72" s="27"/>
      <c r="CA72" s="80"/>
      <c r="CB72" s="80"/>
      <c r="CC72" s="80"/>
      <c r="CD72" s="80"/>
      <c r="CE72" s="80"/>
      <c r="CF72" s="80"/>
      <c r="CG72" s="80"/>
      <c r="CH72" s="80"/>
      <c r="CI72" s="80"/>
      <c r="CJ72" s="80"/>
      <c r="CK72" s="80"/>
      <c r="CL72" s="80"/>
      <c r="CM72" s="80"/>
      <c r="CN72" s="80"/>
      <c r="CO72" s="80"/>
      <c r="CP72" s="80"/>
      <c r="CQ72" s="80"/>
    </row>
    <row r="73" spans="1:95" customFormat="1" ht="15" x14ac:dyDescent="0.25">
      <c r="A73" s="157" t="s">
        <v>88</v>
      </c>
      <c r="B73" s="68">
        <f t="shared" si="42"/>
        <v>8</v>
      </c>
      <c r="C73" s="69">
        <f t="shared" ref="C73:D77" si="43">SUM(E73+G73+I73+K73+M73+O73+Q73+S73+U73+W73+Y73+AA73+AC73+AE73+AG73+AI73+AK73)</f>
        <v>0</v>
      </c>
      <c r="D73" s="84">
        <f t="shared" si="43"/>
        <v>8</v>
      </c>
      <c r="E73" s="41"/>
      <c r="F73" s="42"/>
      <c r="G73" s="41"/>
      <c r="H73" s="40"/>
      <c r="I73" s="41"/>
      <c r="J73" s="40"/>
      <c r="K73" s="41"/>
      <c r="L73" s="40">
        <v>1</v>
      </c>
      <c r="M73" s="41"/>
      <c r="N73" s="40">
        <v>1</v>
      </c>
      <c r="O73" s="41"/>
      <c r="P73" s="40">
        <v>1</v>
      </c>
      <c r="Q73" s="41"/>
      <c r="R73" s="40">
        <v>3</v>
      </c>
      <c r="S73" s="41"/>
      <c r="T73" s="40">
        <v>2</v>
      </c>
      <c r="U73" s="41"/>
      <c r="V73" s="158"/>
      <c r="W73" s="41"/>
      <c r="X73" s="40"/>
      <c r="Y73" s="41"/>
      <c r="Z73" s="40"/>
      <c r="AA73" s="41"/>
      <c r="AB73" s="40"/>
      <c r="AC73" s="41"/>
      <c r="AD73" s="40"/>
      <c r="AE73" s="41"/>
      <c r="AF73" s="40"/>
      <c r="AG73" s="41"/>
      <c r="AH73" s="40"/>
      <c r="AI73" s="41"/>
      <c r="AJ73" s="40"/>
      <c r="AK73" s="85"/>
      <c r="AL73" s="40"/>
      <c r="CA73" s="80"/>
      <c r="CB73" s="80"/>
      <c r="CC73" s="80"/>
      <c r="CD73" s="80"/>
      <c r="CE73" s="80"/>
      <c r="CF73" s="80"/>
      <c r="CG73" s="80"/>
      <c r="CH73" s="80"/>
      <c r="CI73" s="80"/>
      <c r="CJ73" s="80"/>
      <c r="CK73" s="80"/>
      <c r="CL73" s="80"/>
      <c r="CM73" s="80"/>
      <c r="CN73" s="80"/>
      <c r="CO73" s="80"/>
      <c r="CP73" s="80"/>
      <c r="CQ73" s="80"/>
    </row>
    <row r="74" spans="1:95" customFormat="1" ht="15" x14ac:dyDescent="0.25">
      <c r="A74" s="157" t="s">
        <v>89</v>
      </c>
      <c r="B74" s="68">
        <f t="shared" si="42"/>
        <v>346</v>
      </c>
      <c r="C74" s="69">
        <f t="shared" si="43"/>
        <v>1</v>
      </c>
      <c r="D74" s="84">
        <f t="shared" si="43"/>
        <v>345</v>
      </c>
      <c r="E74" s="41"/>
      <c r="F74" s="42"/>
      <c r="G74" s="41"/>
      <c r="H74" s="40"/>
      <c r="I74" s="41"/>
      <c r="J74" s="40">
        <v>2</v>
      </c>
      <c r="K74" s="41"/>
      <c r="L74" s="40">
        <v>18</v>
      </c>
      <c r="M74" s="41">
        <v>1</v>
      </c>
      <c r="N74" s="40">
        <v>66</v>
      </c>
      <c r="O74" s="41"/>
      <c r="P74" s="40">
        <v>94</v>
      </c>
      <c r="Q74" s="41"/>
      <c r="R74" s="40">
        <v>97</v>
      </c>
      <c r="S74" s="41"/>
      <c r="T74" s="40">
        <v>39</v>
      </c>
      <c r="U74" s="41"/>
      <c r="V74" s="158">
        <v>16</v>
      </c>
      <c r="W74" s="41"/>
      <c r="X74" s="40">
        <v>8</v>
      </c>
      <c r="Y74" s="41"/>
      <c r="Z74" s="40"/>
      <c r="AA74" s="41"/>
      <c r="AB74" s="40">
        <v>3</v>
      </c>
      <c r="AC74" s="41"/>
      <c r="AD74" s="40"/>
      <c r="AE74" s="41"/>
      <c r="AF74" s="40">
        <v>1</v>
      </c>
      <c r="AG74" s="41"/>
      <c r="AH74" s="40">
        <v>1</v>
      </c>
      <c r="AI74" s="41"/>
      <c r="AJ74" s="40"/>
      <c r="AK74" s="85"/>
      <c r="AL74" s="40"/>
      <c r="CA74" s="80"/>
      <c r="CB74" s="80"/>
      <c r="CC74" s="80"/>
      <c r="CD74" s="80"/>
      <c r="CE74" s="80"/>
      <c r="CF74" s="80"/>
      <c r="CG74" s="80"/>
      <c r="CH74" s="80"/>
      <c r="CI74" s="80"/>
      <c r="CJ74" s="80"/>
      <c r="CK74" s="80"/>
      <c r="CL74" s="80"/>
      <c r="CM74" s="80"/>
      <c r="CN74" s="80"/>
      <c r="CO74" s="80"/>
      <c r="CP74" s="80"/>
      <c r="CQ74" s="80"/>
    </row>
    <row r="75" spans="1:95" customFormat="1" ht="15" x14ac:dyDescent="0.25">
      <c r="A75" s="157" t="s">
        <v>90</v>
      </c>
      <c r="B75" s="68">
        <f t="shared" si="42"/>
        <v>10</v>
      </c>
      <c r="C75" s="69">
        <f t="shared" si="43"/>
        <v>0</v>
      </c>
      <c r="D75" s="84">
        <f t="shared" si="43"/>
        <v>10</v>
      </c>
      <c r="E75" s="41"/>
      <c r="F75" s="42"/>
      <c r="G75" s="41"/>
      <c r="H75" s="40"/>
      <c r="I75" s="41"/>
      <c r="J75" s="40">
        <v>1</v>
      </c>
      <c r="K75" s="41"/>
      <c r="L75" s="40"/>
      <c r="M75" s="41"/>
      <c r="N75" s="40">
        <v>1</v>
      </c>
      <c r="O75" s="41"/>
      <c r="P75" s="40">
        <v>1</v>
      </c>
      <c r="Q75" s="41"/>
      <c r="R75" s="40">
        <v>3</v>
      </c>
      <c r="S75" s="41"/>
      <c r="T75" s="40">
        <v>2</v>
      </c>
      <c r="U75" s="41"/>
      <c r="V75" s="158">
        <v>1</v>
      </c>
      <c r="W75" s="41"/>
      <c r="X75" s="40"/>
      <c r="Y75" s="41"/>
      <c r="Z75" s="40">
        <v>1</v>
      </c>
      <c r="AA75" s="41"/>
      <c r="AB75" s="40"/>
      <c r="AC75" s="41"/>
      <c r="AD75" s="40"/>
      <c r="AE75" s="41"/>
      <c r="AF75" s="40"/>
      <c r="AG75" s="41"/>
      <c r="AH75" s="40"/>
      <c r="AI75" s="41"/>
      <c r="AJ75" s="40"/>
      <c r="AK75" s="85"/>
      <c r="AL75" s="40"/>
      <c r="CA75" s="80"/>
      <c r="CB75" s="80"/>
      <c r="CC75" s="80"/>
      <c r="CD75" s="80"/>
      <c r="CE75" s="80"/>
      <c r="CF75" s="80"/>
      <c r="CG75" s="80"/>
      <c r="CH75" s="80"/>
      <c r="CI75" s="80"/>
      <c r="CJ75" s="80"/>
      <c r="CK75" s="80"/>
      <c r="CL75" s="80"/>
      <c r="CM75" s="80"/>
      <c r="CN75" s="80"/>
      <c r="CO75" s="80"/>
      <c r="CP75" s="80"/>
      <c r="CQ75" s="80"/>
    </row>
    <row r="76" spans="1:95" customFormat="1" ht="15" x14ac:dyDescent="0.25">
      <c r="A76" s="160" t="s">
        <v>91</v>
      </c>
      <c r="B76" s="161">
        <f t="shared" si="42"/>
        <v>119</v>
      </c>
      <c r="C76" s="92">
        <f t="shared" si="43"/>
        <v>0</v>
      </c>
      <c r="D76" s="93">
        <f t="shared" si="43"/>
        <v>119</v>
      </c>
      <c r="E76" s="94"/>
      <c r="F76" s="95"/>
      <c r="G76" s="94"/>
      <c r="H76" s="96"/>
      <c r="I76" s="94"/>
      <c r="J76" s="96"/>
      <c r="K76" s="94"/>
      <c r="L76" s="96">
        <v>3</v>
      </c>
      <c r="M76" s="94"/>
      <c r="N76" s="96">
        <v>17</v>
      </c>
      <c r="O76" s="94"/>
      <c r="P76" s="96">
        <v>15</v>
      </c>
      <c r="Q76" s="94"/>
      <c r="R76" s="96">
        <v>21</v>
      </c>
      <c r="S76" s="94"/>
      <c r="T76" s="96">
        <v>15</v>
      </c>
      <c r="U76" s="94"/>
      <c r="V76" s="162">
        <v>18</v>
      </c>
      <c r="W76" s="94"/>
      <c r="X76" s="96">
        <v>9</v>
      </c>
      <c r="Y76" s="94"/>
      <c r="Z76" s="96">
        <v>5</v>
      </c>
      <c r="AA76" s="94"/>
      <c r="AB76" s="96">
        <v>5</v>
      </c>
      <c r="AC76" s="94"/>
      <c r="AD76" s="96">
        <v>4</v>
      </c>
      <c r="AE76" s="94"/>
      <c r="AF76" s="96">
        <v>3</v>
      </c>
      <c r="AG76" s="94"/>
      <c r="AH76" s="96">
        <v>2</v>
      </c>
      <c r="AI76" s="94"/>
      <c r="AJ76" s="96"/>
      <c r="AK76" s="163"/>
      <c r="AL76" s="96">
        <v>2</v>
      </c>
      <c r="CA76" s="80"/>
      <c r="CB76" s="80"/>
      <c r="CC76" s="80"/>
      <c r="CD76" s="80"/>
      <c r="CE76" s="80"/>
      <c r="CF76" s="80"/>
      <c r="CG76" s="80"/>
      <c r="CH76" s="80"/>
      <c r="CI76" s="80"/>
      <c r="CJ76" s="80"/>
      <c r="CK76" s="80"/>
      <c r="CL76" s="80"/>
      <c r="CM76" s="80"/>
      <c r="CN76" s="80"/>
      <c r="CO76" s="80"/>
      <c r="CP76" s="80"/>
      <c r="CQ76" s="80"/>
    </row>
    <row r="77" spans="1:95" customFormat="1" ht="15" x14ac:dyDescent="0.25">
      <c r="A77" s="166" t="s">
        <v>92</v>
      </c>
      <c r="B77" s="137">
        <f t="shared" si="42"/>
        <v>0</v>
      </c>
      <c r="C77" s="138">
        <f t="shared" si="43"/>
        <v>0</v>
      </c>
      <c r="D77" s="139">
        <f t="shared" si="43"/>
        <v>0</v>
      </c>
      <c r="E77" s="55"/>
      <c r="F77" s="56"/>
      <c r="G77" s="55"/>
      <c r="H77" s="140"/>
      <c r="I77" s="55"/>
      <c r="J77" s="140"/>
      <c r="K77" s="55"/>
      <c r="L77" s="140"/>
      <c r="M77" s="55"/>
      <c r="N77" s="140"/>
      <c r="O77" s="55"/>
      <c r="P77" s="140"/>
      <c r="Q77" s="55"/>
      <c r="R77" s="140"/>
      <c r="S77" s="55"/>
      <c r="T77" s="140"/>
      <c r="U77" s="55"/>
      <c r="V77" s="167"/>
      <c r="W77" s="55"/>
      <c r="X77" s="140"/>
      <c r="Y77" s="55"/>
      <c r="Z77" s="140"/>
      <c r="AA77" s="55"/>
      <c r="AB77" s="140"/>
      <c r="AC77" s="55"/>
      <c r="AD77" s="140"/>
      <c r="AE77" s="55"/>
      <c r="AF77" s="140"/>
      <c r="AG77" s="55"/>
      <c r="AH77" s="140"/>
      <c r="AI77" s="55"/>
      <c r="AJ77" s="140"/>
      <c r="AK77" s="141"/>
      <c r="AL77" s="140"/>
      <c r="CA77" s="80"/>
      <c r="CB77" s="80"/>
      <c r="CC77" s="80"/>
      <c r="CD77" s="80"/>
      <c r="CE77" s="80"/>
      <c r="CF77" s="80"/>
      <c r="CG77" s="80"/>
      <c r="CH77" s="80"/>
      <c r="CI77" s="80"/>
      <c r="CJ77" s="80"/>
      <c r="CK77" s="80"/>
      <c r="CL77" s="80"/>
      <c r="CM77" s="80"/>
      <c r="CN77" s="80"/>
      <c r="CO77" s="80"/>
      <c r="CP77" s="80"/>
      <c r="CQ77" s="80"/>
    </row>
    <row r="78" spans="1:95" customFormat="1" ht="15" x14ac:dyDescent="0.25">
      <c r="A78" s="613" t="s">
        <v>83</v>
      </c>
      <c r="B78" s="617">
        <f t="shared" ref="B78:AL78" si="44">SUM(B72:B77)</f>
        <v>522</v>
      </c>
      <c r="C78" s="618">
        <f t="shared" si="44"/>
        <v>1</v>
      </c>
      <c r="D78" s="619">
        <f t="shared" si="44"/>
        <v>521</v>
      </c>
      <c r="E78" s="620">
        <f t="shared" si="44"/>
        <v>0</v>
      </c>
      <c r="F78" s="621">
        <f t="shared" si="44"/>
        <v>0</v>
      </c>
      <c r="G78" s="620">
        <f t="shared" si="44"/>
        <v>0</v>
      </c>
      <c r="H78" s="622">
        <f t="shared" si="44"/>
        <v>0</v>
      </c>
      <c r="I78" s="620">
        <f t="shared" si="44"/>
        <v>0</v>
      </c>
      <c r="J78" s="622">
        <f t="shared" si="44"/>
        <v>3</v>
      </c>
      <c r="K78" s="620">
        <f t="shared" si="44"/>
        <v>0</v>
      </c>
      <c r="L78" s="622">
        <f t="shared" si="44"/>
        <v>24</v>
      </c>
      <c r="M78" s="620">
        <f t="shared" si="44"/>
        <v>1</v>
      </c>
      <c r="N78" s="622">
        <f t="shared" si="44"/>
        <v>95</v>
      </c>
      <c r="O78" s="620">
        <f t="shared" si="44"/>
        <v>0</v>
      </c>
      <c r="P78" s="622">
        <f t="shared" si="44"/>
        <v>122</v>
      </c>
      <c r="Q78" s="620">
        <f t="shared" si="44"/>
        <v>0</v>
      </c>
      <c r="R78" s="622">
        <f t="shared" si="44"/>
        <v>135</v>
      </c>
      <c r="S78" s="620">
        <f t="shared" si="44"/>
        <v>0</v>
      </c>
      <c r="T78" s="622">
        <f t="shared" si="44"/>
        <v>62</v>
      </c>
      <c r="U78" s="623">
        <f t="shared" si="44"/>
        <v>0</v>
      </c>
      <c r="V78" s="624">
        <f t="shared" si="44"/>
        <v>36</v>
      </c>
      <c r="W78" s="620">
        <f t="shared" si="44"/>
        <v>0</v>
      </c>
      <c r="X78" s="622">
        <f t="shared" si="44"/>
        <v>17</v>
      </c>
      <c r="Y78" s="620">
        <f t="shared" si="44"/>
        <v>0</v>
      </c>
      <c r="Z78" s="622">
        <f t="shared" si="44"/>
        <v>6</v>
      </c>
      <c r="AA78" s="620">
        <f t="shared" si="44"/>
        <v>0</v>
      </c>
      <c r="AB78" s="622">
        <f t="shared" si="44"/>
        <v>8</v>
      </c>
      <c r="AC78" s="620">
        <f t="shared" si="44"/>
        <v>0</v>
      </c>
      <c r="AD78" s="622">
        <f t="shared" si="44"/>
        <v>4</v>
      </c>
      <c r="AE78" s="620">
        <f t="shared" si="44"/>
        <v>0</v>
      </c>
      <c r="AF78" s="622">
        <f t="shared" si="44"/>
        <v>4</v>
      </c>
      <c r="AG78" s="620">
        <f t="shared" si="44"/>
        <v>0</v>
      </c>
      <c r="AH78" s="622">
        <f t="shared" si="44"/>
        <v>3</v>
      </c>
      <c r="AI78" s="620">
        <f t="shared" si="44"/>
        <v>0</v>
      </c>
      <c r="AJ78" s="622">
        <f t="shared" si="44"/>
        <v>0</v>
      </c>
      <c r="AK78" s="625">
        <f t="shared" si="44"/>
        <v>0</v>
      </c>
      <c r="AL78" s="622">
        <f t="shared" si="44"/>
        <v>2</v>
      </c>
      <c r="CA78" s="80"/>
      <c r="CB78" s="80"/>
      <c r="CC78" s="80"/>
      <c r="CD78" s="80"/>
      <c r="CE78" s="80"/>
      <c r="CF78" s="80"/>
      <c r="CG78" s="80"/>
      <c r="CH78" s="80"/>
      <c r="CI78" s="80"/>
      <c r="CJ78" s="80"/>
      <c r="CK78" s="80"/>
      <c r="CL78" s="80"/>
      <c r="CM78" s="80"/>
      <c r="CN78" s="80"/>
      <c r="CO78" s="80"/>
      <c r="CP78" s="80"/>
      <c r="CQ78" s="80"/>
    </row>
    <row r="79" spans="1:95" s="5" customFormat="1" ht="11.25" x14ac:dyDescent="0.15">
      <c r="A79" s="149" t="s">
        <v>95</v>
      </c>
      <c r="B79" s="182"/>
      <c r="C79" s="182"/>
      <c r="D79" s="182"/>
      <c r="E79" s="182"/>
      <c r="F79" s="182"/>
      <c r="G79" s="182"/>
      <c r="H79" s="182"/>
      <c r="I79" s="11"/>
      <c r="J79" s="11"/>
      <c r="K79" s="11"/>
      <c r="L79" s="11"/>
      <c r="M79" s="11"/>
      <c r="N79" s="11"/>
      <c r="O79" s="11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V79" s="12"/>
      <c r="BW79" s="12"/>
      <c r="BX79" s="12"/>
      <c r="BY79" s="12"/>
    </row>
    <row r="80" spans="1:95" ht="21" x14ac:dyDescent="0.2">
      <c r="A80" s="183" t="s">
        <v>96</v>
      </c>
      <c r="B80" s="540" t="s">
        <v>5</v>
      </c>
      <c r="C80" s="611" t="s">
        <v>97</v>
      </c>
      <c r="D80" s="628" t="s">
        <v>98</v>
      </c>
      <c r="E80" s="610" t="s">
        <v>99</v>
      </c>
      <c r="F80" s="1"/>
      <c r="G80" s="10"/>
      <c r="H80" s="10"/>
      <c r="I80" s="10"/>
      <c r="J80" s="10"/>
      <c r="K80" s="10"/>
      <c r="L80" s="10"/>
      <c r="M80" s="10"/>
      <c r="N80" s="186" t="s">
        <v>100</v>
      </c>
      <c r="O80" s="10"/>
      <c r="P80" s="10"/>
      <c r="Q80" s="10"/>
      <c r="R80" s="9"/>
      <c r="S80" s="9"/>
      <c r="T80" s="9"/>
      <c r="U80" s="9"/>
      <c r="V80" s="9"/>
      <c r="W80" s="9"/>
      <c r="X80" s="10"/>
      <c r="Y80" s="10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</row>
    <row r="81" spans="1:55" s="2" customFormat="1" x14ac:dyDescent="0.2">
      <c r="A81" s="499" t="s">
        <v>101</v>
      </c>
      <c r="B81" s="490">
        <f>SUM(C81:E81)</f>
        <v>0</v>
      </c>
      <c r="C81" s="28"/>
      <c r="D81" s="189"/>
      <c r="E81" s="542"/>
      <c r="F81" s="19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9"/>
      <c r="S81" s="9"/>
      <c r="T81" s="9"/>
      <c r="U81" s="9"/>
      <c r="V81" s="9"/>
      <c r="W81" s="9"/>
      <c r="X81" s="10"/>
      <c r="Y81" s="10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</row>
    <row r="82" spans="1:55" s="2" customFormat="1" x14ac:dyDescent="0.2">
      <c r="A82" s="191" t="s">
        <v>102</v>
      </c>
      <c r="B82" s="192">
        <f t="shared" ref="B82:B98" si="45">SUM(C82:E82)</f>
        <v>0</v>
      </c>
      <c r="C82" s="41"/>
      <c r="D82" s="87"/>
      <c r="E82" s="42"/>
      <c r="F82" s="19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9"/>
      <c r="S82" s="9"/>
      <c r="T82" s="9"/>
      <c r="U82" s="9"/>
      <c r="V82" s="9"/>
      <c r="W82" s="9"/>
      <c r="X82" s="10"/>
      <c r="Y82" s="10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</row>
    <row r="83" spans="1:55" s="2" customFormat="1" x14ac:dyDescent="0.2">
      <c r="A83" s="191" t="s">
        <v>103</v>
      </c>
      <c r="B83" s="192">
        <f t="shared" si="45"/>
        <v>0</v>
      </c>
      <c r="C83" s="41"/>
      <c r="D83" s="87"/>
      <c r="E83" s="42"/>
      <c r="F83" s="19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9"/>
      <c r="S83" s="9"/>
      <c r="T83" s="9"/>
      <c r="U83" s="9"/>
      <c r="V83" s="9"/>
      <c r="W83" s="9"/>
      <c r="X83" s="10"/>
      <c r="Y83" s="10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</row>
    <row r="84" spans="1:55" s="2" customFormat="1" x14ac:dyDescent="0.2">
      <c r="A84" s="191" t="s">
        <v>104</v>
      </c>
      <c r="B84" s="192">
        <f t="shared" si="45"/>
        <v>176</v>
      </c>
      <c r="C84" s="41">
        <v>176</v>
      </c>
      <c r="D84" s="87"/>
      <c r="E84" s="42"/>
      <c r="F84" s="19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9"/>
      <c r="S84" s="9"/>
      <c r="T84" s="9"/>
      <c r="U84" s="9"/>
      <c r="V84" s="9"/>
      <c r="W84" s="9"/>
      <c r="X84" s="10"/>
      <c r="Y84" s="10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</row>
    <row r="85" spans="1:55" s="2" customFormat="1" x14ac:dyDescent="0.2">
      <c r="A85" s="191" t="s">
        <v>105</v>
      </c>
      <c r="B85" s="192">
        <f t="shared" si="45"/>
        <v>0</v>
      </c>
      <c r="C85" s="41"/>
      <c r="D85" s="87"/>
      <c r="E85" s="42"/>
      <c r="F85" s="19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9"/>
      <c r="S85" s="9"/>
      <c r="T85" s="9"/>
      <c r="U85" s="9"/>
      <c r="V85" s="9"/>
      <c r="W85" s="9"/>
      <c r="X85" s="10"/>
      <c r="Y85" s="10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</row>
    <row r="86" spans="1:55" s="2" customFormat="1" x14ac:dyDescent="0.2">
      <c r="A86" s="191" t="s">
        <v>106</v>
      </c>
      <c r="B86" s="192">
        <f t="shared" si="45"/>
        <v>0</v>
      </c>
      <c r="C86" s="41"/>
      <c r="D86" s="87"/>
      <c r="E86" s="42"/>
      <c r="F86" s="19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9"/>
      <c r="S86" s="9"/>
      <c r="T86" s="9"/>
      <c r="U86" s="9"/>
      <c r="V86" s="9"/>
      <c r="W86" s="9"/>
      <c r="X86" s="10"/>
      <c r="Y86" s="10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</row>
    <row r="87" spans="1:55" s="2" customFormat="1" x14ac:dyDescent="0.2">
      <c r="A87" s="191" t="s">
        <v>107</v>
      </c>
      <c r="B87" s="192">
        <f t="shared" si="45"/>
        <v>76</v>
      </c>
      <c r="C87" s="41">
        <v>76</v>
      </c>
      <c r="D87" s="87"/>
      <c r="E87" s="42"/>
      <c r="F87" s="19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9"/>
      <c r="S87" s="9"/>
      <c r="T87" s="9"/>
      <c r="U87" s="9"/>
      <c r="V87" s="9"/>
      <c r="W87" s="9"/>
      <c r="X87" s="10"/>
      <c r="Y87" s="10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</row>
    <row r="88" spans="1:55" s="2" customFormat="1" x14ac:dyDescent="0.2">
      <c r="A88" s="191" t="s">
        <v>108</v>
      </c>
      <c r="B88" s="192">
        <f t="shared" si="45"/>
        <v>1</v>
      </c>
      <c r="C88" s="41">
        <v>1</v>
      </c>
      <c r="D88" s="87"/>
      <c r="E88" s="42"/>
      <c r="F88" s="19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9"/>
      <c r="S88" s="9"/>
      <c r="T88" s="9"/>
      <c r="U88" s="9"/>
      <c r="V88" s="9"/>
      <c r="W88" s="9"/>
      <c r="X88" s="10"/>
      <c r="Y88" s="10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</row>
    <row r="89" spans="1:55" s="2" customFormat="1" x14ac:dyDescent="0.2">
      <c r="A89" s="191" t="s">
        <v>109</v>
      </c>
      <c r="B89" s="192">
        <f t="shared" si="45"/>
        <v>0</v>
      </c>
      <c r="C89" s="41"/>
      <c r="D89" s="87"/>
      <c r="E89" s="42"/>
      <c r="F89" s="190"/>
      <c r="G89" s="6"/>
      <c r="H89" s="6"/>
      <c r="I89" s="10"/>
      <c r="J89" s="10"/>
      <c r="K89" s="10"/>
      <c r="L89" s="10"/>
      <c r="M89" s="10"/>
      <c r="N89" s="10"/>
      <c r="O89" s="10"/>
      <c r="P89" s="10"/>
      <c r="Q89" s="10"/>
      <c r="R89" s="9"/>
      <c r="S89" s="9"/>
      <c r="T89" s="9"/>
      <c r="U89" s="9"/>
      <c r="V89" s="9"/>
      <c r="W89" s="9"/>
      <c r="X89" s="10"/>
      <c r="Y89" s="10"/>
    </row>
    <row r="90" spans="1:55" s="2" customFormat="1" x14ac:dyDescent="0.2">
      <c r="A90" s="191" t="s">
        <v>110</v>
      </c>
      <c r="B90" s="192">
        <f t="shared" si="45"/>
        <v>0</v>
      </c>
      <c r="C90" s="41"/>
      <c r="D90" s="87"/>
      <c r="E90" s="42"/>
      <c r="F90" s="190"/>
      <c r="G90" s="6"/>
      <c r="H90" s="6"/>
      <c r="I90" s="10"/>
      <c r="J90" s="10"/>
      <c r="K90" s="10"/>
      <c r="L90" s="10"/>
      <c r="M90" s="10"/>
      <c r="N90" s="10"/>
      <c r="O90" s="10"/>
      <c r="P90" s="10"/>
      <c r="Q90" s="10"/>
      <c r="R90" s="9"/>
      <c r="S90" s="9"/>
      <c r="T90" s="9"/>
      <c r="U90" s="9"/>
      <c r="V90" s="9"/>
      <c r="W90" s="9"/>
      <c r="X90" s="10"/>
      <c r="Y90" s="10"/>
    </row>
    <row r="91" spans="1:55" s="2" customFormat="1" x14ac:dyDescent="0.2">
      <c r="A91" s="191" t="s">
        <v>111</v>
      </c>
      <c r="B91" s="192">
        <f t="shared" si="45"/>
        <v>0</v>
      </c>
      <c r="C91" s="41"/>
      <c r="D91" s="87"/>
      <c r="E91" s="42"/>
      <c r="F91" s="190"/>
      <c r="G91" s="6"/>
      <c r="H91" s="6"/>
      <c r="I91" s="10"/>
      <c r="J91" s="10"/>
      <c r="K91" s="10"/>
      <c r="L91" s="10"/>
      <c r="M91" s="10"/>
      <c r="N91" s="10"/>
      <c r="O91" s="10"/>
      <c r="P91" s="10"/>
      <c r="Q91" s="10"/>
      <c r="R91" s="9"/>
      <c r="S91" s="9"/>
      <c r="T91" s="9"/>
      <c r="U91" s="9"/>
      <c r="V91" s="9"/>
      <c r="W91" s="9"/>
      <c r="X91" s="10"/>
      <c r="Y91" s="10"/>
    </row>
    <row r="92" spans="1:55" s="2" customFormat="1" x14ac:dyDescent="0.2">
      <c r="A92" s="193" t="s">
        <v>112</v>
      </c>
      <c r="B92" s="192">
        <f t="shared" si="45"/>
        <v>0</v>
      </c>
      <c r="C92" s="41"/>
      <c r="D92" s="87"/>
      <c r="E92" s="42"/>
      <c r="F92" s="190"/>
      <c r="G92" s="6"/>
      <c r="H92" s="6"/>
      <c r="I92" s="10"/>
      <c r="J92" s="10"/>
      <c r="K92" s="10"/>
      <c r="L92" s="10"/>
      <c r="M92" s="10"/>
      <c r="N92" s="10"/>
      <c r="O92" s="10"/>
      <c r="P92" s="10"/>
      <c r="Q92" s="10"/>
      <c r="R92" s="9"/>
      <c r="S92" s="9"/>
      <c r="T92" s="9"/>
      <c r="U92" s="9"/>
      <c r="V92" s="9"/>
      <c r="W92" s="9"/>
      <c r="X92" s="10"/>
      <c r="Y92" s="10"/>
    </row>
    <row r="93" spans="1:55" s="2" customFormat="1" x14ac:dyDescent="0.2">
      <c r="A93" s="191" t="s">
        <v>113</v>
      </c>
      <c r="B93" s="192">
        <f t="shared" si="45"/>
        <v>118</v>
      </c>
      <c r="C93" s="41">
        <v>118</v>
      </c>
      <c r="D93" s="87"/>
      <c r="E93" s="42"/>
      <c r="F93" s="190"/>
      <c r="G93" s="6"/>
      <c r="H93" s="6"/>
      <c r="I93" s="10"/>
      <c r="J93" s="10"/>
      <c r="K93" s="10"/>
      <c r="L93" s="10"/>
      <c r="M93" s="10"/>
      <c r="N93" s="10"/>
      <c r="O93" s="10"/>
      <c r="P93" s="10"/>
      <c r="Q93" s="10"/>
      <c r="R93" s="9"/>
      <c r="S93" s="9"/>
      <c r="T93" s="9"/>
      <c r="U93" s="9"/>
      <c r="V93" s="9"/>
      <c r="W93" s="9"/>
      <c r="X93" s="10"/>
      <c r="Y93" s="10"/>
    </row>
    <row r="94" spans="1:55" s="2" customFormat="1" x14ac:dyDescent="0.2">
      <c r="A94" s="191" t="s">
        <v>114</v>
      </c>
      <c r="B94" s="192">
        <f t="shared" si="45"/>
        <v>0</v>
      </c>
      <c r="C94" s="41"/>
      <c r="D94" s="87"/>
      <c r="E94" s="42"/>
      <c r="F94" s="190"/>
      <c r="G94" s="6"/>
      <c r="H94" s="6"/>
      <c r="I94" s="10"/>
      <c r="J94" s="10"/>
      <c r="K94" s="10"/>
      <c r="L94" s="10"/>
      <c r="M94" s="10"/>
      <c r="N94" s="10"/>
      <c r="O94" s="10"/>
      <c r="P94" s="10"/>
      <c r="Q94" s="10"/>
      <c r="R94" s="9"/>
      <c r="S94" s="9"/>
      <c r="T94" s="9"/>
      <c r="U94" s="9"/>
      <c r="V94" s="9"/>
      <c r="W94" s="9"/>
      <c r="X94" s="10"/>
      <c r="Y94" s="10"/>
    </row>
    <row r="95" spans="1:55" s="2" customFormat="1" x14ac:dyDescent="0.2">
      <c r="A95" s="191" t="s">
        <v>115</v>
      </c>
      <c r="B95" s="192">
        <f t="shared" si="45"/>
        <v>0</v>
      </c>
      <c r="C95" s="41"/>
      <c r="D95" s="87"/>
      <c r="E95" s="42"/>
      <c r="F95" s="190"/>
      <c r="G95" s="6"/>
      <c r="H95" s="6"/>
      <c r="I95" s="10"/>
      <c r="J95" s="10"/>
      <c r="K95" s="10"/>
      <c r="L95" s="10"/>
      <c r="M95" s="10"/>
      <c r="N95" s="10"/>
      <c r="O95" s="10"/>
      <c r="P95" s="10"/>
      <c r="Q95" s="10"/>
      <c r="R95" s="9"/>
      <c r="S95" s="9"/>
      <c r="T95" s="9"/>
      <c r="U95" s="9"/>
      <c r="V95" s="9"/>
      <c r="W95" s="9"/>
      <c r="X95" s="10"/>
      <c r="Y95" s="10"/>
    </row>
    <row r="96" spans="1:55" s="2" customFormat="1" x14ac:dyDescent="0.2">
      <c r="A96" s="191" t="s">
        <v>116</v>
      </c>
      <c r="B96" s="192">
        <f t="shared" si="45"/>
        <v>0</v>
      </c>
      <c r="C96" s="41"/>
      <c r="D96" s="87"/>
      <c r="E96" s="42"/>
      <c r="F96" s="190"/>
      <c r="G96" s="6"/>
      <c r="H96" s="6"/>
      <c r="I96" s="10"/>
      <c r="J96" s="10"/>
      <c r="K96" s="10"/>
      <c r="L96" s="10"/>
      <c r="M96" s="10"/>
      <c r="N96" s="10"/>
      <c r="O96" s="10"/>
      <c r="P96" s="10"/>
      <c r="Q96" s="10"/>
      <c r="R96" s="9"/>
      <c r="S96" s="9"/>
      <c r="T96" s="9"/>
      <c r="U96" s="9"/>
      <c r="V96" s="9"/>
      <c r="W96" s="9"/>
      <c r="X96" s="10"/>
      <c r="Y96" s="10"/>
    </row>
    <row r="97" spans="1:92" s="2" customFormat="1" x14ac:dyDescent="0.2">
      <c r="A97" s="191" t="s">
        <v>117</v>
      </c>
      <c r="B97" s="192">
        <f t="shared" si="45"/>
        <v>0</v>
      </c>
      <c r="C97" s="41"/>
      <c r="D97" s="87"/>
      <c r="E97" s="42"/>
      <c r="F97" s="190"/>
      <c r="G97" s="6"/>
      <c r="H97" s="6"/>
      <c r="I97" s="10"/>
      <c r="J97" s="10"/>
      <c r="K97" s="10"/>
      <c r="L97" s="10"/>
      <c r="M97" s="10"/>
      <c r="N97" s="10"/>
      <c r="O97" s="10"/>
      <c r="P97" s="10"/>
      <c r="Q97" s="10"/>
      <c r="R97" s="9"/>
      <c r="S97" s="9"/>
      <c r="T97" s="9"/>
      <c r="U97" s="9"/>
      <c r="V97" s="9"/>
      <c r="W97" s="9"/>
      <c r="X97" s="10"/>
      <c r="Y97" s="10"/>
      <c r="BV97" s="3"/>
      <c r="BW97" s="3"/>
      <c r="BX97" s="4"/>
      <c r="BY97" s="4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</row>
    <row r="98" spans="1:92" s="2" customFormat="1" x14ac:dyDescent="0.2">
      <c r="A98" s="191" t="s">
        <v>118</v>
      </c>
      <c r="B98" s="192">
        <f t="shared" si="45"/>
        <v>0</v>
      </c>
      <c r="C98" s="41"/>
      <c r="D98" s="87"/>
      <c r="E98" s="42"/>
      <c r="F98" s="190"/>
      <c r="G98" s="6"/>
      <c r="H98" s="6"/>
      <c r="I98" s="10"/>
      <c r="J98" s="10"/>
      <c r="K98" s="10"/>
      <c r="L98" s="10"/>
      <c r="M98" s="10"/>
      <c r="N98" s="10"/>
      <c r="O98" s="10"/>
      <c r="P98" s="10"/>
      <c r="Q98" s="10"/>
      <c r="R98" s="9"/>
      <c r="S98" s="9"/>
      <c r="T98" s="9"/>
      <c r="U98" s="9"/>
      <c r="V98" s="9"/>
      <c r="W98" s="9"/>
      <c r="X98" s="10"/>
      <c r="Y98" s="10"/>
      <c r="BV98" s="3"/>
      <c r="BW98" s="3"/>
      <c r="BX98" s="4"/>
      <c r="BY98" s="4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</row>
    <row r="99" spans="1:92" s="2" customFormat="1" x14ac:dyDescent="0.2">
      <c r="A99" s="191" t="s">
        <v>119</v>
      </c>
      <c r="B99" s="192">
        <f>SUM(C99:E99)</f>
        <v>0</v>
      </c>
      <c r="C99" s="41"/>
      <c r="D99" s="87"/>
      <c r="E99" s="42"/>
      <c r="F99" s="190"/>
      <c r="G99" s="6"/>
      <c r="H99" s="6"/>
      <c r="I99" s="10"/>
      <c r="J99" s="10"/>
      <c r="K99" s="10"/>
      <c r="L99" s="10"/>
      <c r="M99" s="10"/>
      <c r="N99" s="10"/>
      <c r="O99" s="10"/>
      <c r="P99" s="10"/>
      <c r="Q99" s="10"/>
      <c r="R99" s="9"/>
      <c r="S99" s="9"/>
      <c r="T99" s="9"/>
      <c r="U99" s="9"/>
      <c r="V99" s="9"/>
      <c r="W99" s="9"/>
      <c r="X99" s="10"/>
      <c r="Y99" s="10"/>
      <c r="BV99" s="3"/>
      <c r="BW99" s="3"/>
      <c r="BX99" s="4"/>
      <c r="BY99" s="4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</row>
    <row r="100" spans="1:92" s="2" customFormat="1" x14ac:dyDescent="0.2">
      <c r="A100" s="191" t="s">
        <v>120</v>
      </c>
      <c r="B100" s="192">
        <f>SUM(C100:E100)</f>
        <v>0</v>
      </c>
      <c r="C100" s="41"/>
      <c r="D100" s="87"/>
      <c r="E100" s="42"/>
      <c r="F100" s="190"/>
      <c r="G100" s="6"/>
      <c r="H100" s="6"/>
      <c r="I100" s="10"/>
      <c r="J100" s="10"/>
      <c r="K100" s="10"/>
      <c r="L100" s="10"/>
      <c r="M100" s="10"/>
      <c r="N100" s="10"/>
      <c r="O100" s="10"/>
      <c r="P100" s="10"/>
      <c r="Q100" s="10"/>
      <c r="R100" s="9"/>
      <c r="S100" s="9"/>
      <c r="T100" s="9"/>
      <c r="U100" s="9"/>
      <c r="V100" s="9"/>
      <c r="W100" s="9"/>
      <c r="X100" s="10"/>
      <c r="Y100" s="10"/>
      <c r="BV100" s="3"/>
      <c r="BW100" s="3"/>
      <c r="BX100" s="4"/>
      <c r="BY100" s="4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</row>
    <row r="101" spans="1:92" s="2" customFormat="1" x14ac:dyDescent="0.2">
      <c r="A101" s="613" t="s">
        <v>83</v>
      </c>
      <c r="B101" s="570">
        <f>SUM(B81:B100)</f>
        <v>371</v>
      </c>
      <c r="C101" s="620">
        <f>SUM(C81:C100)</f>
        <v>371</v>
      </c>
      <c r="D101" s="629">
        <f t="shared" ref="D101:E101" si="46">SUM(D81:D100)</f>
        <v>0</v>
      </c>
      <c r="E101" s="621">
        <f t="shared" si="46"/>
        <v>0</v>
      </c>
      <c r="F101" s="190"/>
      <c r="G101" s="6"/>
      <c r="H101" s="6"/>
      <c r="I101" s="10"/>
      <c r="J101" s="10"/>
      <c r="K101" s="10"/>
      <c r="L101" s="10"/>
      <c r="M101" s="10"/>
      <c r="N101" s="10"/>
      <c r="O101" s="10"/>
      <c r="P101" s="10"/>
      <c r="Q101" s="10"/>
      <c r="R101" s="9"/>
      <c r="S101" s="9"/>
      <c r="T101" s="9"/>
      <c r="U101" s="9"/>
      <c r="V101" s="9"/>
      <c r="W101" s="9"/>
      <c r="X101" s="10"/>
      <c r="Y101" s="10"/>
      <c r="BV101" s="3"/>
      <c r="BW101" s="3"/>
      <c r="BX101" s="4"/>
      <c r="BY101" s="4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</row>
    <row r="102" spans="1:92" s="5" customFormat="1" ht="11.25" x14ac:dyDescent="0.15">
      <c r="A102" s="11" t="s">
        <v>121</v>
      </c>
      <c r="BV102" s="12"/>
      <c r="BW102" s="12"/>
      <c r="BX102" s="12"/>
      <c r="BY102" s="12"/>
    </row>
    <row r="103" spans="1:92" s="2" customFormat="1" ht="14.25" customHeight="1" x14ac:dyDescent="0.2">
      <c r="A103" s="982" t="s">
        <v>122</v>
      </c>
      <c r="B103" s="984"/>
      <c r="C103" s="982" t="s">
        <v>5</v>
      </c>
      <c r="D103" s="983"/>
      <c r="E103" s="984"/>
      <c r="F103" s="1116" t="s">
        <v>6</v>
      </c>
      <c r="G103" s="1117"/>
      <c r="H103" s="1117"/>
      <c r="I103" s="1117"/>
      <c r="J103" s="1117"/>
      <c r="K103" s="1117"/>
      <c r="L103" s="1117"/>
      <c r="M103" s="1117"/>
      <c r="N103" s="1117"/>
      <c r="O103" s="1117"/>
      <c r="P103" s="1117"/>
      <c r="Q103" s="1117"/>
      <c r="R103" s="1117"/>
      <c r="S103" s="1117"/>
      <c r="T103" s="1117"/>
      <c r="U103" s="1117"/>
      <c r="V103" s="1117"/>
      <c r="W103" s="1117"/>
      <c r="X103" s="1117"/>
      <c r="Y103" s="1117"/>
      <c r="Z103" s="1117"/>
      <c r="AA103" s="1117"/>
      <c r="AB103" s="1117"/>
      <c r="AC103" s="1117"/>
      <c r="AD103" s="1117"/>
      <c r="AE103" s="1117"/>
      <c r="AF103" s="1117"/>
      <c r="AG103" s="1117"/>
      <c r="AH103" s="1117"/>
      <c r="AI103" s="1117"/>
      <c r="AJ103" s="1117"/>
      <c r="AK103" s="1117"/>
      <c r="AL103" s="1117"/>
      <c r="AM103" s="1125"/>
      <c r="AN103" s="1008" t="s">
        <v>7</v>
      </c>
      <c r="AO103" s="984" t="s">
        <v>123</v>
      </c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V103" s="3"/>
      <c r="BW103" s="3"/>
      <c r="BX103" s="4"/>
      <c r="BY103" s="4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</row>
    <row r="104" spans="1:92" s="2" customFormat="1" x14ac:dyDescent="0.2">
      <c r="A104" s="1045"/>
      <c r="B104" s="990"/>
      <c r="C104" s="1113"/>
      <c r="D104" s="986"/>
      <c r="E104" s="987"/>
      <c r="F104" s="1116" t="s">
        <v>11</v>
      </c>
      <c r="G104" s="1118"/>
      <c r="H104" s="1116" t="s">
        <v>12</v>
      </c>
      <c r="I104" s="1118"/>
      <c r="J104" s="1116" t="s">
        <v>13</v>
      </c>
      <c r="K104" s="1118"/>
      <c r="L104" s="1116" t="s">
        <v>14</v>
      </c>
      <c r="M104" s="1118"/>
      <c r="N104" s="1116" t="s">
        <v>15</v>
      </c>
      <c r="O104" s="1118"/>
      <c r="P104" s="1122" t="s">
        <v>16</v>
      </c>
      <c r="Q104" s="1123"/>
      <c r="R104" s="1122" t="s">
        <v>17</v>
      </c>
      <c r="S104" s="1123"/>
      <c r="T104" s="1122" t="s">
        <v>18</v>
      </c>
      <c r="U104" s="1123"/>
      <c r="V104" s="1122" t="s">
        <v>19</v>
      </c>
      <c r="W104" s="1123"/>
      <c r="X104" s="1122" t="s">
        <v>20</v>
      </c>
      <c r="Y104" s="1123"/>
      <c r="Z104" s="1122" t="s">
        <v>21</v>
      </c>
      <c r="AA104" s="1123"/>
      <c r="AB104" s="1122" t="s">
        <v>22</v>
      </c>
      <c r="AC104" s="1123"/>
      <c r="AD104" s="1122" t="s">
        <v>23</v>
      </c>
      <c r="AE104" s="1123"/>
      <c r="AF104" s="1122" t="s">
        <v>24</v>
      </c>
      <c r="AG104" s="1123"/>
      <c r="AH104" s="1122" t="s">
        <v>25</v>
      </c>
      <c r="AI104" s="1123"/>
      <c r="AJ104" s="1122" t="s">
        <v>26</v>
      </c>
      <c r="AK104" s="1123"/>
      <c r="AL104" s="1122" t="s">
        <v>27</v>
      </c>
      <c r="AM104" s="1124"/>
      <c r="AN104" s="1009"/>
      <c r="AO104" s="990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V104" s="3"/>
      <c r="BW104" s="3"/>
      <c r="BX104" s="4"/>
      <c r="BY104" s="4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</row>
    <row r="105" spans="1:92" s="2" customFormat="1" x14ac:dyDescent="0.2">
      <c r="A105" s="1113"/>
      <c r="B105" s="986"/>
      <c r="C105" s="611" t="s">
        <v>32</v>
      </c>
      <c r="D105" s="628" t="s">
        <v>45</v>
      </c>
      <c r="E105" s="610" t="s">
        <v>34</v>
      </c>
      <c r="F105" s="611" t="s">
        <v>45</v>
      </c>
      <c r="G105" s="610" t="s">
        <v>34</v>
      </c>
      <c r="H105" s="611" t="s">
        <v>45</v>
      </c>
      <c r="I105" s="615" t="s">
        <v>34</v>
      </c>
      <c r="J105" s="611" t="s">
        <v>45</v>
      </c>
      <c r="K105" s="610" t="s">
        <v>34</v>
      </c>
      <c r="L105" s="611" t="s">
        <v>45</v>
      </c>
      <c r="M105" s="615" t="s">
        <v>34</v>
      </c>
      <c r="N105" s="611" t="s">
        <v>45</v>
      </c>
      <c r="O105" s="610" t="s">
        <v>34</v>
      </c>
      <c r="P105" s="611" t="s">
        <v>45</v>
      </c>
      <c r="Q105" s="615" t="s">
        <v>34</v>
      </c>
      <c r="R105" s="611" t="s">
        <v>45</v>
      </c>
      <c r="S105" s="610" t="s">
        <v>34</v>
      </c>
      <c r="T105" s="611" t="s">
        <v>45</v>
      </c>
      <c r="U105" s="615" t="s">
        <v>34</v>
      </c>
      <c r="V105" s="611" t="s">
        <v>45</v>
      </c>
      <c r="W105" s="610" t="s">
        <v>34</v>
      </c>
      <c r="X105" s="611" t="s">
        <v>45</v>
      </c>
      <c r="Y105" s="610" t="s">
        <v>34</v>
      </c>
      <c r="Z105" s="611" t="s">
        <v>45</v>
      </c>
      <c r="AA105" s="615" t="s">
        <v>34</v>
      </c>
      <c r="AB105" s="611" t="s">
        <v>45</v>
      </c>
      <c r="AC105" s="610" t="s">
        <v>34</v>
      </c>
      <c r="AD105" s="611" t="s">
        <v>45</v>
      </c>
      <c r="AE105" s="615" t="s">
        <v>34</v>
      </c>
      <c r="AF105" s="611" t="s">
        <v>45</v>
      </c>
      <c r="AG105" s="610" t="s">
        <v>34</v>
      </c>
      <c r="AH105" s="611" t="s">
        <v>45</v>
      </c>
      <c r="AI105" s="615" t="s">
        <v>34</v>
      </c>
      <c r="AJ105" s="611" t="s">
        <v>45</v>
      </c>
      <c r="AK105" s="610" t="s">
        <v>34</v>
      </c>
      <c r="AL105" s="611" t="s">
        <v>45</v>
      </c>
      <c r="AM105" s="612" t="s">
        <v>34</v>
      </c>
      <c r="AN105" s="1010"/>
      <c r="AO105" s="987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V105" s="3"/>
      <c r="BW105" s="3"/>
      <c r="BX105" s="4"/>
      <c r="BY105" s="4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</row>
    <row r="106" spans="1:92" s="2" customFormat="1" x14ac:dyDescent="0.2">
      <c r="A106" s="1133" t="s">
        <v>124</v>
      </c>
      <c r="B106" s="1134"/>
      <c r="C106" s="132">
        <f>SUM(C107:C113)</f>
        <v>719</v>
      </c>
      <c r="D106" s="24">
        <f>SUM(D107:D113)</f>
        <v>366</v>
      </c>
      <c r="E106" s="545">
        <f>SUM(E107:E113)</f>
        <v>353</v>
      </c>
      <c r="F106" s="617">
        <f t="shared" ref="F106:AN106" si="47">SUM(F107:F113)</f>
        <v>13</v>
      </c>
      <c r="G106" s="547">
        <f t="shared" si="47"/>
        <v>17</v>
      </c>
      <c r="H106" s="617">
        <f t="shared" si="47"/>
        <v>18</v>
      </c>
      <c r="I106" s="547">
        <f t="shared" si="47"/>
        <v>11</v>
      </c>
      <c r="J106" s="617">
        <f t="shared" si="47"/>
        <v>7</v>
      </c>
      <c r="K106" s="547">
        <f t="shared" si="47"/>
        <v>11</v>
      </c>
      <c r="L106" s="617">
        <f t="shared" si="47"/>
        <v>8</v>
      </c>
      <c r="M106" s="547">
        <f t="shared" si="47"/>
        <v>14</v>
      </c>
      <c r="N106" s="617">
        <f t="shared" si="47"/>
        <v>11</v>
      </c>
      <c r="O106" s="547">
        <f t="shared" si="47"/>
        <v>20</v>
      </c>
      <c r="P106" s="617">
        <f t="shared" si="47"/>
        <v>11</v>
      </c>
      <c r="Q106" s="547">
        <f t="shared" si="47"/>
        <v>26</v>
      </c>
      <c r="R106" s="617">
        <f t="shared" si="47"/>
        <v>18</v>
      </c>
      <c r="S106" s="547">
        <f t="shared" si="47"/>
        <v>17</v>
      </c>
      <c r="T106" s="617">
        <f t="shared" si="47"/>
        <v>15</v>
      </c>
      <c r="U106" s="547">
        <f t="shared" si="47"/>
        <v>24</v>
      </c>
      <c r="V106" s="617">
        <f t="shared" si="47"/>
        <v>19</v>
      </c>
      <c r="W106" s="547">
        <f t="shared" si="47"/>
        <v>21</v>
      </c>
      <c r="X106" s="617">
        <f t="shared" si="47"/>
        <v>13</v>
      </c>
      <c r="Y106" s="547">
        <f t="shared" si="47"/>
        <v>10</v>
      </c>
      <c r="Z106" s="617">
        <f t="shared" si="47"/>
        <v>21</v>
      </c>
      <c r="AA106" s="547">
        <f t="shared" si="47"/>
        <v>11</v>
      </c>
      <c r="AB106" s="617">
        <f t="shared" si="47"/>
        <v>31</v>
      </c>
      <c r="AC106" s="547">
        <f t="shared" si="47"/>
        <v>20</v>
      </c>
      <c r="AD106" s="617">
        <f t="shared" si="47"/>
        <v>33</v>
      </c>
      <c r="AE106" s="547">
        <f t="shared" si="47"/>
        <v>22</v>
      </c>
      <c r="AF106" s="617">
        <f t="shared" si="47"/>
        <v>43</v>
      </c>
      <c r="AG106" s="547">
        <f t="shared" si="47"/>
        <v>31</v>
      </c>
      <c r="AH106" s="617">
        <f t="shared" si="47"/>
        <v>31</v>
      </c>
      <c r="AI106" s="547">
        <f t="shared" si="47"/>
        <v>30</v>
      </c>
      <c r="AJ106" s="617">
        <f t="shared" si="47"/>
        <v>30</v>
      </c>
      <c r="AK106" s="547">
        <f t="shared" si="47"/>
        <v>21</v>
      </c>
      <c r="AL106" s="617">
        <f t="shared" si="47"/>
        <v>44</v>
      </c>
      <c r="AM106" s="548">
        <f t="shared" si="47"/>
        <v>47</v>
      </c>
      <c r="AN106" s="549">
        <f t="shared" si="47"/>
        <v>684</v>
      </c>
      <c r="AO106" s="550">
        <f>SUM(AO107:AO109)</f>
        <v>0</v>
      </c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V106" s="3"/>
      <c r="BW106" s="3"/>
      <c r="BX106" s="4"/>
      <c r="BY106" s="4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</row>
    <row r="107" spans="1:92" s="2" customFormat="1" ht="14.25" customHeight="1" x14ac:dyDescent="0.2">
      <c r="A107" s="1034" t="s">
        <v>125</v>
      </c>
      <c r="B107" s="200" t="s">
        <v>126</v>
      </c>
      <c r="C107" s="132">
        <f t="shared" ref="C107:C113" si="48">SUM(D107+E107)</f>
        <v>379</v>
      </c>
      <c r="D107" s="24">
        <f t="shared" ref="D107:E113" si="49">SUM(F107+H107+J107+L107+N107+P107+R107+T107+V107+X107+Z107+AB107+AD107+AF107+AH107+AJ107+AL107)</f>
        <v>179</v>
      </c>
      <c r="E107" s="545">
        <f t="shared" si="49"/>
        <v>200</v>
      </c>
      <c r="F107" s="201">
        <v>12</v>
      </c>
      <c r="G107" s="551">
        <v>15</v>
      </c>
      <c r="H107" s="500">
        <v>17</v>
      </c>
      <c r="I107" s="202">
        <v>8</v>
      </c>
      <c r="J107" s="500">
        <v>7</v>
      </c>
      <c r="K107" s="202">
        <v>8</v>
      </c>
      <c r="L107" s="201">
        <v>2</v>
      </c>
      <c r="M107" s="551">
        <v>6</v>
      </c>
      <c r="N107" s="500">
        <v>5</v>
      </c>
      <c r="O107" s="202">
        <v>9</v>
      </c>
      <c r="P107" s="500">
        <v>3</v>
      </c>
      <c r="Q107" s="202">
        <v>19</v>
      </c>
      <c r="R107" s="500">
        <v>7</v>
      </c>
      <c r="S107" s="202">
        <v>11</v>
      </c>
      <c r="T107" s="500">
        <v>4</v>
      </c>
      <c r="U107" s="202">
        <v>14</v>
      </c>
      <c r="V107" s="500">
        <v>9</v>
      </c>
      <c r="W107" s="202">
        <v>13</v>
      </c>
      <c r="X107" s="500">
        <v>5</v>
      </c>
      <c r="Y107" s="202">
        <v>7</v>
      </c>
      <c r="Z107" s="500">
        <v>9</v>
      </c>
      <c r="AA107" s="202">
        <v>5</v>
      </c>
      <c r="AB107" s="500">
        <v>17</v>
      </c>
      <c r="AC107" s="202">
        <v>12</v>
      </c>
      <c r="AD107" s="500">
        <v>14</v>
      </c>
      <c r="AE107" s="202">
        <v>10</v>
      </c>
      <c r="AF107" s="500">
        <v>20</v>
      </c>
      <c r="AG107" s="202">
        <v>18</v>
      </c>
      <c r="AH107" s="500">
        <v>9</v>
      </c>
      <c r="AI107" s="202">
        <v>16</v>
      </c>
      <c r="AJ107" s="500">
        <v>19</v>
      </c>
      <c r="AK107" s="202">
        <v>8</v>
      </c>
      <c r="AL107" s="500">
        <v>20</v>
      </c>
      <c r="AM107" s="203">
        <v>21</v>
      </c>
      <c r="AN107" s="551">
        <v>366</v>
      </c>
      <c r="AO107" s="544">
        <v>0</v>
      </c>
      <c r="AP107" s="146" t="str">
        <f>CA107&amp;CB107</f>
        <v/>
      </c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"/>
      <c r="BB107" s="3"/>
      <c r="BV107" s="3"/>
      <c r="BW107" s="3"/>
      <c r="BX107" s="4"/>
      <c r="BY107" s="4"/>
      <c r="CA107" s="32" t="str">
        <f>IF(AND($C107&gt;0,AN107="")," * No olvide digitar la variable "&amp;AN$103&amp;""&amp;". Digite CERO si no tiene",IF(AN107&gt;$C107," * La variable "&amp;AN$103&amp;""&amp;" No puede ser mayor al Total.",""))</f>
        <v/>
      </c>
      <c r="CB107" s="32" t="str">
        <f>IF(AND($C107&gt;0,AO107="")," * No olvide digitar la variable "&amp;AO$103&amp;""&amp;". Digite CERO si no tiene",IF(AO107&gt;$C107," * La variable "&amp;AO$103&amp;""&amp;" No puede ser mayor al Total.",""))</f>
        <v/>
      </c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33">
        <f>IF(AND($C107&gt;0,AN107=""),1,IF(AN107&gt;$C107,1,0))</f>
        <v>0</v>
      </c>
      <c r="CN107" s="33">
        <f>IF(AND($C107&gt;0,AO107=""),1,IF(AO107&gt;$C107,1,0))</f>
        <v>0</v>
      </c>
    </row>
    <row r="108" spans="1:92" s="2" customFormat="1" x14ac:dyDescent="0.2">
      <c r="A108" s="1035"/>
      <c r="B108" s="204" t="s">
        <v>127</v>
      </c>
      <c r="C108" s="161">
        <f t="shared" si="48"/>
        <v>87</v>
      </c>
      <c r="D108" s="37">
        <f t="shared" si="49"/>
        <v>47</v>
      </c>
      <c r="E108" s="205">
        <f t="shared" si="49"/>
        <v>40</v>
      </c>
      <c r="F108" s="206"/>
      <c r="G108" s="207"/>
      <c r="H108" s="208"/>
      <c r="I108" s="209"/>
      <c r="J108" s="206"/>
      <c r="K108" s="210"/>
      <c r="L108" s="208">
        <v>1</v>
      </c>
      <c r="M108" s="211">
        <v>3</v>
      </c>
      <c r="N108" s="206">
        <v>1</v>
      </c>
      <c r="O108" s="210">
        <v>0</v>
      </c>
      <c r="P108" s="209">
        <v>3</v>
      </c>
      <c r="Q108" s="211">
        <v>2</v>
      </c>
      <c r="R108" s="212">
        <v>2</v>
      </c>
      <c r="S108" s="210">
        <v>1</v>
      </c>
      <c r="T108" s="209">
        <v>2</v>
      </c>
      <c r="U108" s="211">
        <v>6</v>
      </c>
      <c r="V108" s="212">
        <v>2</v>
      </c>
      <c r="W108" s="210">
        <v>2</v>
      </c>
      <c r="X108" s="209">
        <v>3</v>
      </c>
      <c r="Y108" s="210">
        <v>0</v>
      </c>
      <c r="Z108" s="212">
        <v>3</v>
      </c>
      <c r="AA108" s="211">
        <v>2</v>
      </c>
      <c r="AB108" s="212">
        <v>4</v>
      </c>
      <c r="AC108" s="210">
        <v>3</v>
      </c>
      <c r="AD108" s="209">
        <v>8</v>
      </c>
      <c r="AE108" s="211">
        <v>5</v>
      </c>
      <c r="AF108" s="212">
        <v>4</v>
      </c>
      <c r="AG108" s="210">
        <v>2</v>
      </c>
      <c r="AH108" s="209">
        <v>4</v>
      </c>
      <c r="AI108" s="211">
        <v>3</v>
      </c>
      <c r="AJ108" s="212">
        <v>3</v>
      </c>
      <c r="AK108" s="210">
        <v>4</v>
      </c>
      <c r="AL108" s="209">
        <v>7</v>
      </c>
      <c r="AM108" s="213">
        <v>7</v>
      </c>
      <c r="AN108" s="208">
        <v>86</v>
      </c>
      <c r="AO108" s="207">
        <v>0</v>
      </c>
      <c r="AP108" s="146" t="str">
        <f t="shared" ref="AP108:AP109" si="50">CA108&amp;CB108</f>
        <v/>
      </c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"/>
      <c r="BB108" s="3"/>
      <c r="BV108" s="3"/>
      <c r="BW108" s="3"/>
      <c r="BX108" s="4"/>
      <c r="BY108" s="4"/>
      <c r="CA108" s="32" t="str">
        <f t="shared" ref="CA108:CB112" si="51">IF(AND($C108&gt;0,AN108="")," * No olvide digitar la variable "&amp;AN$103&amp;""&amp;". Digite CERO si no tiene",IF(AN108&gt;$C108," * La variable "&amp;AN$103&amp;""&amp;" No puede ser mayor al Total.",""))</f>
        <v/>
      </c>
      <c r="CB108" s="32" t="str">
        <f t="shared" si="51"/>
        <v/>
      </c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33">
        <f t="shared" ref="CM108:CN113" si="52">IF(AND($C108&gt;0,AN108=""),1,IF(AN108&gt;$C108,1,0))</f>
        <v>0</v>
      </c>
      <c r="CN108" s="33">
        <f t="shared" si="52"/>
        <v>0</v>
      </c>
    </row>
    <row r="109" spans="1:92" s="2" customFormat="1" ht="15" thickBot="1" x14ac:dyDescent="0.25">
      <c r="A109" s="1036"/>
      <c r="B109" s="214" t="s">
        <v>128</v>
      </c>
      <c r="C109" s="215">
        <f t="shared" si="48"/>
        <v>49</v>
      </c>
      <c r="D109" s="216">
        <f t="shared" si="49"/>
        <v>26</v>
      </c>
      <c r="E109" s="217">
        <f t="shared" si="49"/>
        <v>23</v>
      </c>
      <c r="F109" s="218"/>
      <c r="G109" s="219"/>
      <c r="H109" s="220"/>
      <c r="I109" s="221"/>
      <c r="J109" s="218">
        <v>0</v>
      </c>
      <c r="K109" s="222">
        <v>1</v>
      </c>
      <c r="L109" s="220">
        <v>1</v>
      </c>
      <c r="M109" s="223">
        <v>1</v>
      </c>
      <c r="N109" s="218">
        <v>0</v>
      </c>
      <c r="O109" s="222">
        <v>2</v>
      </c>
      <c r="P109" s="221"/>
      <c r="Q109" s="223"/>
      <c r="R109" s="224"/>
      <c r="S109" s="222"/>
      <c r="T109" s="221">
        <v>2</v>
      </c>
      <c r="U109" s="223"/>
      <c r="V109" s="224"/>
      <c r="W109" s="222"/>
      <c r="X109" s="221">
        <v>0</v>
      </c>
      <c r="Y109" s="222">
        <v>1</v>
      </c>
      <c r="Z109" s="224">
        <v>3</v>
      </c>
      <c r="AA109" s="223">
        <v>1</v>
      </c>
      <c r="AB109" s="224">
        <v>1</v>
      </c>
      <c r="AC109" s="222">
        <v>2</v>
      </c>
      <c r="AD109" s="221">
        <v>1</v>
      </c>
      <c r="AE109" s="223">
        <v>1</v>
      </c>
      <c r="AF109" s="224">
        <v>5</v>
      </c>
      <c r="AG109" s="222">
        <v>2</v>
      </c>
      <c r="AH109" s="221">
        <v>6</v>
      </c>
      <c r="AI109" s="223">
        <v>3</v>
      </c>
      <c r="AJ109" s="224">
        <v>1</v>
      </c>
      <c r="AK109" s="222">
        <v>3</v>
      </c>
      <c r="AL109" s="221">
        <v>6</v>
      </c>
      <c r="AM109" s="225">
        <v>6</v>
      </c>
      <c r="AN109" s="220">
        <v>46</v>
      </c>
      <c r="AO109" s="219">
        <v>0</v>
      </c>
      <c r="AP109" s="146" t="str">
        <f t="shared" si="50"/>
        <v/>
      </c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"/>
      <c r="BB109" s="3"/>
      <c r="BV109" s="3"/>
      <c r="BW109" s="3"/>
      <c r="BX109" s="4"/>
      <c r="BY109" s="4"/>
      <c r="CA109" s="32" t="str">
        <f t="shared" si="51"/>
        <v/>
      </c>
      <c r="CB109" s="32" t="str">
        <f t="shared" si="51"/>
        <v/>
      </c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33">
        <f t="shared" si="52"/>
        <v>0</v>
      </c>
      <c r="CN109" s="33">
        <f t="shared" si="52"/>
        <v>0</v>
      </c>
    </row>
    <row r="110" spans="1:92" s="2" customFormat="1" ht="15" thickTop="1" x14ac:dyDescent="0.2">
      <c r="A110" s="1037" t="s">
        <v>129</v>
      </c>
      <c r="B110" s="1038"/>
      <c r="C110" s="114">
        <f t="shared" si="48"/>
        <v>20</v>
      </c>
      <c r="D110" s="69">
        <f t="shared" si="49"/>
        <v>11</v>
      </c>
      <c r="E110" s="226">
        <f t="shared" si="49"/>
        <v>9</v>
      </c>
      <c r="F110" s="227">
        <v>1</v>
      </c>
      <c r="G110" s="228">
        <v>1</v>
      </c>
      <c r="H110" s="229"/>
      <c r="I110" s="230"/>
      <c r="J110" s="231"/>
      <c r="K110" s="228"/>
      <c r="L110" s="229"/>
      <c r="M110" s="232">
        <v>1</v>
      </c>
      <c r="N110" s="231">
        <v>1</v>
      </c>
      <c r="O110" s="228">
        <v>3</v>
      </c>
      <c r="P110" s="230">
        <v>1</v>
      </c>
      <c r="Q110" s="232"/>
      <c r="R110" s="233">
        <v>1</v>
      </c>
      <c r="S110" s="228">
        <v>1</v>
      </c>
      <c r="T110" s="230">
        <v>1</v>
      </c>
      <c r="U110" s="232"/>
      <c r="V110" s="233"/>
      <c r="W110" s="228">
        <v>1</v>
      </c>
      <c r="X110" s="230">
        <v>1</v>
      </c>
      <c r="Y110" s="228"/>
      <c r="Z110" s="233">
        <v>1</v>
      </c>
      <c r="AA110" s="232"/>
      <c r="AB110" s="233">
        <v>1</v>
      </c>
      <c r="AC110" s="228"/>
      <c r="AD110" s="230"/>
      <c r="AE110" s="232">
        <v>1</v>
      </c>
      <c r="AF110" s="233"/>
      <c r="AG110" s="228"/>
      <c r="AH110" s="230"/>
      <c r="AI110" s="232"/>
      <c r="AJ110" s="233">
        <v>1</v>
      </c>
      <c r="AK110" s="228"/>
      <c r="AL110" s="230">
        <v>2</v>
      </c>
      <c r="AM110" s="234">
        <v>1</v>
      </c>
      <c r="AN110" s="229">
        <v>17</v>
      </c>
      <c r="AO110" s="235"/>
      <c r="AP110" s="146" t="str">
        <f>CA110</f>
        <v/>
      </c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"/>
      <c r="BB110" s="3"/>
      <c r="BV110" s="3"/>
      <c r="BW110" s="3"/>
      <c r="BX110" s="4"/>
      <c r="BY110" s="4"/>
      <c r="CA110" s="32" t="str">
        <f t="shared" si="51"/>
        <v/>
      </c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33">
        <f t="shared" si="52"/>
        <v>0</v>
      </c>
      <c r="CN110" s="5"/>
    </row>
    <row r="111" spans="1:92" s="2" customFormat="1" x14ac:dyDescent="0.2">
      <c r="A111" s="1039" t="s">
        <v>130</v>
      </c>
      <c r="B111" s="1040"/>
      <c r="C111" s="36">
        <f t="shared" si="48"/>
        <v>40</v>
      </c>
      <c r="D111" s="69">
        <f t="shared" si="49"/>
        <v>19</v>
      </c>
      <c r="E111" s="236">
        <f t="shared" si="49"/>
        <v>21</v>
      </c>
      <c r="F111" s="237"/>
      <c r="G111" s="238">
        <v>1</v>
      </c>
      <c r="H111" s="239">
        <v>1</v>
      </c>
      <c r="I111" s="240">
        <v>1</v>
      </c>
      <c r="J111" s="227"/>
      <c r="K111" s="241">
        <v>2</v>
      </c>
      <c r="L111" s="239">
        <v>1</v>
      </c>
      <c r="M111" s="242"/>
      <c r="N111" s="227">
        <v>1</v>
      </c>
      <c r="O111" s="241">
        <v>2</v>
      </c>
      <c r="P111" s="240"/>
      <c r="Q111" s="242">
        <v>1</v>
      </c>
      <c r="R111" s="243">
        <v>1</v>
      </c>
      <c r="S111" s="241">
        <v>1</v>
      </c>
      <c r="T111" s="240"/>
      <c r="U111" s="242"/>
      <c r="V111" s="243">
        <v>1</v>
      </c>
      <c r="W111" s="241">
        <v>1</v>
      </c>
      <c r="X111" s="240">
        <v>1</v>
      </c>
      <c r="Y111" s="241"/>
      <c r="Z111" s="243">
        <v>1</v>
      </c>
      <c r="AA111" s="242">
        <v>1</v>
      </c>
      <c r="AB111" s="243">
        <v>2</v>
      </c>
      <c r="AC111" s="241">
        <v>1</v>
      </c>
      <c r="AD111" s="240">
        <v>2</v>
      </c>
      <c r="AE111" s="242">
        <v>1</v>
      </c>
      <c r="AF111" s="243">
        <v>2</v>
      </c>
      <c r="AG111" s="241">
        <v>3</v>
      </c>
      <c r="AH111" s="240">
        <v>3</v>
      </c>
      <c r="AI111" s="242">
        <v>1</v>
      </c>
      <c r="AJ111" s="243"/>
      <c r="AK111" s="241"/>
      <c r="AL111" s="240">
        <v>3</v>
      </c>
      <c r="AM111" s="244">
        <v>5</v>
      </c>
      <c r="AN111" s="239">
        <v>35</v>
      </c>
      <c r="AO111" s="245"/>
      <c r="AP111" s="146" t="str">
        <f t="shared" ref="AP111:AP113" si="53">CA111</f>
        <v/>
      </c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"/>
      <c r="BB111" s="3"/>
      <c r="BV111" s="3"/>
      <c r="BW111" s="3"/>
      <c r="BX111" s="4"/>
      <c r="BY111" s="4"/>
      <c r="CA111" s="32" t="str">
        <f t="shared" si="51"/>
        <v/>
      </c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33">
        <f t="shared" si="52"/>
        <v>0</v>
      </c>
      <c r="CN111" s="5"/>
    </row>
    <row r="112" spans="1:92" s="2" customFormat="1" x14ac:dyDescent="0.2">
      <c r="A112" s="1039" t="s">
        <v>131</v>
      </c>
      <c r="B112" s="1040"/>
      <c r="C112" s="161">
        <f t="shared" si="48"/>
        <v>96</v>
      </c>
      <c r="D112" s="37">
        <f t="shared" si="49"/>
        <v>59</v>
      </c>
      <c r="E112" s="246">
        <f t="shared" si="49"/>
        <v>37</v>
      </c>
      <c r="F112" s="206"/>
      <c r="G112" s="207"/>
      <c r="H112" s="208"/>
      <c r="I112" s="209"/>
      <c r="J112" s="206"/>
      <c r="K112" s="210"/>
      <c r="L112" s="208">
        <v>2</v>
      </c>
      <c r="M112" s="211">
        <v>3</v>
      </c>
      <c r="N112" s="206">
        <v>1</v>
      </c>
      <c r="O112" s="210">
        <v>2</v>
      </c>
      <c r="P112" s="209">
        <v>4</v>
      </c>
      <c r="Q112" s="211">
        <v>3</v>
      </c>
      <c r="R112" s="212">
        <v>6</v>
      </c>
      <c r="S112" s="210">
        <v>1</v>
      </c>
      <c r="T112" s="209">
        <v>2</v>
      </c>
      <c r="U112" s="211"/>
      <c r="V112" s="212">
        <v>3</v>
      </c>
      <c r="W112" s="210">
        <v>1</v>
      </c>
      <c r="X112" s="209"/>
      <c r="Y112" s="210"/>
      <c r="Z112" s="212">
        <v>4</v>
      </c>
      <c r="AA112" s="211">
        <v>1</v>
      </c>
      <c r="AB112" s="212">
        <v>5</v>
      </c>
      <c r="AC112" s="210">
        <v>1</v>
      </c>
      <c r="AD112" s="209">
        <v>5</v>
      </c>
      <c r="AE112" s="211">
        <v>4</v>
      </c>
      <c r="AF112" s="212">
        <v>10</v>
      </c>
      <c r="AG112" s="210">
        <v>5</v>
      </c>
      <c r="AH112" s="209">
        <v>6</v>
      </c>
      <c r="AI112" s="211">
        <v>4</v>
      </c>
      <c r="AJ112" s="212">
        <v>5</v>
      </c>
      <c r="AK112" s="210">
        <v>5</v>
      </c>
      <c r="AL112" s="209">
        <v>6</v>
      </c>
      <c r="AM112" s="213">
        <v>7</v>
      </c>
      <c r="AN112" s="208">
        <v>89</v>
      </c>
      <c r="AO112" s="247"/>
      <c r="AP112" s="146" t="str">
        <f t="shared" si="53"/>
        <v/>
      </c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"/>
      <c r="BB112" s="3"/>
      <c r="BV112" s="3"/>
      <c r="BW112" s="3"/>
      <c r="BX112" s="4"/>
      <c r="BY112" s="4"/>
      <c r="CA112" s="32" t="str">
        <f t="shared" si="51"/>
        <v/>
      </c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33">
        <f t="shared" si="52"/>
        <v>0</v>
      </c>
      <c r="CN112" s="5"/>
    </row>
    <row r="113" spans="1:91" s="2" customFormat="1" x14ac:dyDescent="0.2">
      <c r="A113" s="1041" t="s">
        <v>132</v>
      </c>
      <c r="B113" s="1042"/>
      <c r="C113" s="137">
        <f t="shared" si="48"/>
        <v>48</v>
      </c>
      <c r="D113" s="138">
        <f t="shared" si="49"/>
        <v>25</v>
      </c>
      <c r="E113" s="248">
        <f t="shared" si="49"/>
        <v>23</v>
      </c>
      <c r="F113" s="249"/>
      <c r="G113" s="250"/>
      <c r="H113" s="251"/>
      <c r="I113" s="252">
        <v>2</v>
      </c>
      <c r="J113" s="249"/>
      <c r="K113" s="253"/>
      <c r="L113" s="251">
        <v>1</v>
      </c>
      <c r="M113" s="254"/>
      <c r="N113" s="249">
        <v>2</v>
      </c>
      <c r="O113" s="253">
        <v>2</v>
      </c>
      <c r="P113" s="252"/>
      <c r="Q113" s="254">
        <v>1</v>
      </c>
      <c r="R113" s="630">
        <v>1</v>
      </c>
      <c r="S113" s="253">
        <v>2</v>
      </c>
      <c r="T113" s="252">
        <v>4</v>
      </c>
      <c r="U113" s="254">
        <v>4</v>
      </c>
      <c r="V113" s="630">
        <v>4</v>
      </c>
      <c r="W113" s="253">
        <v>3</v>
      </c>
      <c r="X113" s="252">
        <v>3</v>
      </c>
      <c r="Y113" s="253">
        <v>2</v>
      </c>
      <c r="Z113" s="630"/>
      <c r="AA113" s="254">
        <v>1</v>
      </c>
      <c r="AB113" s="630">
        <v>1</v>
      </c>
      <c r="AC113" s="253">
        <v>1</v>
      </c>
      <c r="AD113" s="252">
        <v>3</v>
      </c>
      <c r="AE113" s="254"/>
      <c r="AF113" s="630">
        <v>2</v>
      </c>
      <c r="AG113" s="253">
        <v>1</v>
      </c>
      <c r="AH113" s="252">
        <v>3</v>
      </c>
      <c r="AI113" s="254">
        <v>3</v>
      </c>
      <c r="AJ113" s="630">
        <v>1</v>
      </c>
      <c r="AK113" s="253">
        <v>1</v>
      </c>
      <c r="AL113" s="252"/>
      <c r="AM113" s="255"/>
      <c r="AN113" s="251">
        <v>45</v>
      </c>
      <c r="AO113" s="256"/>
      <c r="AP113" s="146" t="str">
        <f t="shared" si="53"/>
        <v/>
      </c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"/>
      <c r="BB113" s="3"/>
      <c r="BV113" s="3"/>
      <c r="BW113" s="3"/>
      <c r="BX113" s="4"/>
      <c r="BY113" s="4"/>
      <c r="CA113" s="32" t="str">
        <f>IF(AND($C113&gt;0,AN113="")," * No olvide digitar la variable "&amp;AN$103&amp;""&amp;". Digite CERO si no tiene",IF(AN113&gt;$C113," * La variable "&amp;AN$103&amp;""&amp;" No puede ser mayor al Total.",""))</f>
        <v/>
      </c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33">
        <f t="shared" si="52"/>
        <v>0</v>
      </c>
    </row>
    <row r="114" spans="1:91" s="5" customFormat="1" ht="12" x14ac:dyDescent="0.2">
      <c r="A114" s="11" t="s">
        <v>133</v>
      </c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V114" s="12"/>
      <c r="BW114" s="12"/>
      <c r="BX114" s="12"/>
      <c r="BY114" s="12"/>
      <c r="CM114" s="80"/>
    </row>
    <row r="115" spans="1:91" s="2" customFormat="1" x14ac:dyDescent="0.2">
      <c r="A115" s="1116" t="s">
        <v>134</v>
      </c>
      <c r="B115" s="1117"/>
      <c r="C115" s="1118"/>
      <c r="D115" s="540" t="s">
        <v>83</v>
      </c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V115" s="3"/>
      <c r="BW115" s="3"/>
      <c r="BX115" s="4"/>
      <c r="BY115" s="4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</row>
    <row r="116" spans="1:91" s="2" customFormat="1" ht="21" x14ac:dyDescent="0.2">
      <c r="A116" s="1046" t="s">
        <v>135</v>
      </c>
      <c r="B116" s="1047"/>
      <c r="C116" s="491" t="s">
        <v>136</v>
      </c>
      <c r="D116" s="492"/>
      <c r="E116" s="190"/>
      <c r="BV116" s="3"/>
      <c r="BW116" s="3"/>
      <c r="BX116" s="4"/>
      <c r="BY116" s="4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</row>
    <row r="117" spans="1:91" s="2" customFormat="1" x14ac:dyDescent="0.2">
      <c r="A117" s="1048"/>
      <c r="B117" s="1049"/>
      <c r="C117" s="259" t="s">
        <v>137</v>
      </c>
      <c r="D117" s="260"/>
      <c r="E117" s="190"/>
      <c r="BV117" s="3"/>
      <c r="BW117" s="3"/>
      <c r="BX117" s="4"/>
      <c r="BY117" s="4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</row>
    <row r="118" spans="1:91" s="2" customFormat="1" ht="21" x14ac:dyDescent="0.2">
      <c r="A118" s="1135"/>
      <c r="B118" s="1051"/>
      <c r="C118" s="261" t="s">
        <v>138</v>
      </c>
      <c r="D118" s="262"/>
      <c r="E118" s="190"/>
      <c r="BV118" s="3"/>
      <c r="BW118" s="3"/>
      <c r="BX118" s="4"/>
      <c r="BY118" s="4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</row>
    <row r="119" spans="1:91" s="5" customFormat="1" ht="11.25" x14ac:dyDescent="0.15">
      <c r="A119" s="1052" t="s">
        <v>139</v>
      </c>
      <c r="B119" s="1052"/>
      <c r="C119" s="1052"/>
      <c r="D119" s="1052"/>
      <c r="E119" s="1052"/>
      <c r="F119" s="1052"/>
      <c r="G119" s="1052"/>
      <c r="H119" s="1052"/>
      <c r="I119" s="1052"/>
      <c r="J119" s="1052"/>
      <c r="K119" s="1053"/>
      <c r="L119" s="520"/>
      <c r="M119" s="521"/>
      <c r="N119" s="521"/>
      <c r="O119" s="522"/>
      <c r="P119" s="124"/>
      <c r="Q119" s="521"/>
      <c r="R119" s="522"/>
      <c r="S119" s="124"/>
      <c r="T119" s="521"/>
      <c r="U119" s="124"/>
      <c r="V119" s="124"/>
      <c r="W119" s="522"/>
      <c r="X119" s="522"/>
      <c r="Y119" s="522"/>
      <c r="Z119" s="266"/>
      <c r="AA119" s="124"/>
      <c r="AB119" s="522"/>
      <c r="AC119" s="522"/>
      <c r="AD119" s="522"/>
      <c r="AE119" s="522"/>
      <c r="AF119" s="266"/>
      <c r="AG119" s="124"/>
      <c r="AH119" s="522"/>
      <c r="AI119" s="522"/>
      <c r="AJ119" s="522"/>
      <c r="AK119" s="124"/>
      <c r="AL119" s="521"/>
      <c r="AM119" s="522"/>
      <c r="AN119" s="521"/>
      <c r="AO119" s="267"/>
      <c r="AP119" s="124"/>
      <c r="BV119" s="12"/>
      <c r="BW119" s="12"/>
      <c r="BX119" s="12"/>
      <c r="BY119" s="12"/>
    </row>
    <row r="120" spans="1:91" s="2" customFormat="1" ht="14.25" customHeight="1" x14ac:dyDescent="0.2">
      <c r="A120" s="1012" t="s">
        <v>122</v>
      </c>
      <c r="B120" s="1021"/>
      <c r="C120" s="982" t="s">
        <v>5</v>
      </c>
      <c r="D120" s="983"/>
      <c r="E120" s="984"/>
      <c r="F120" s="1116" t="s">
        <v>6</v>
      </c>
      <c r="G120" s="1117"/>
      <c r="H120" s="1117"/>
      <c r="I120" s="1117"/>
      <c r="J120" s="1117"/>
      <c r="K120" s="1117"/>
      <c r="L120" s="1117"/>
      <c r="M120" s="1117"/>
      <c r="N120" s="1117"/>
      <c r="O120" s="1117"/>
      <c r="P120" s="1117"/>
      <c r="Q120" s="1117"/>
      <c r="R120" s="1117"/>
      <c r="S120" s="1117"/>
      <c r="T120" s="1117"/>
      <c r="U120" s="1117"/>
      <c r="V120" s="1117"/>
      <c r="W120" s="1117"/>
      <c r="X120" s="1117"/>
      <c r="Y120" s="1117"/>
      <c r="Z120" s="1117"/>
      <c r="AA120" s="1117"/>
      <c r="AB120" s="1117"/>
      <c r="AC120" s="1117"/>
      <c r="AD120" s="1117"/>
      <c r="AE120" s="1117"/>
      <c r="AF120" s="1117"/>
      <c r="AG120" s="1117"/>
      <c r="AH120" s="1117"/>
      <c r="AI120" s="1117"/>
      <c r="AJ120" s="1117"/>
      <c r="AK120" s="1117"/>
      <c r="AL120" s="1117"/>
      <c r="AM120" s="1125"/>
      <c r="AN120" s="1118" t="s">
        <v>7</v>
      </c>
      <c r="AO120" s="268"/>
      <c r="BV120" s="3"/>
      <c r="BW120" s="3"/>
      <c r="BX120" s="4"/>
      <c r="BY120" s="4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</row>
    <row r="121" spans="1:91" s="2" customFormat="1" x14ac:dyDescent="0.2">
      <c r="A121" s="1013"/>
      <c r="B121" s="1054"/>
      <c r="C121" s="1113"/>
      <c r="D121" s="986"/>
      <c r="E121" s="987"/>
      <c r="F121" s="1116" t="s">
        <v>11</v>
      </c>
      <c r="G121" s="1118"/>
      <c r="H121" s="1116" t="s">
        <v>12</v>
      </c>
      <c r="I121" s="1118"/>
      <c r="J121" s="1116" t="s">
        <v>13</v>
      </c>
      <c r="K121" s="1118"/>
      <c r="L121" s="1116" t="s">
        <v>14</v>
      </c>
      <c r="M121" s="1118"/>
      <c r="N121" s="1116" t="s">
        <v>15</v>
      </c>
      <c r="O121" s="1118"/>
      <c r="P121" s="1122" t="s">
        <v>16</v>
      </c>
      <c r="Q121" s="1123"/>
      <c r="R121" s="1122" t="s">
        <v>17</v>
      </c>
      <c r="S121" s="1123"/>
      <c r="T121" s="1122" t="s">
        <v>18</v>
      </c>
      <c r="U121" s="1123"/>
      <c r="V121" s="1122" t="s">
        <v>19</v>
      </c>
      <c r="W121" s="1123"/>
      <c r="X121" s="1122" t="s">
        <v>20</v>
      </c>
      <c r="Y121" s="1123"/>
      <c r="Z121" s="1122" t="s">
        <v>21</v>
      </c>
      <c r="AA121" s="1123"/>
      <c r="AB121" s="1122" t="s">
        <v>22</v>
      </c>
      <c r="AC121" s="1123"/>
      <c r="AD121" s="1122" t="s">
        <v>23</v>
      </c>
      <c r="AE121" s="1123"/>
      <c r="AF121" s="1122" t="s">
        <v>24</v>
      </c>
      <c r="AG121" s="1123"/>
      <c r="AH121" s="1122" t="s">
        <v>25</v>
      </c>
      <c r="AI121" s="1123"/>
      <c r="AJ121" s="1122" t="s">
        <v>26</v>
      </c>
      <c r="AK121" s="1123"/>
      <c r="AL121" s="1122" t="s">
        <v>27</v>
      </c>
      <c r="AM121" s="1124"/>
      <c r="AN121" s="1118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V121" s="3"/>
      <c r="BW121" s="3"/>
      <c r="BX121" s="4"/>
      <c r="BY121" s="4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</row>
    <row r="122" spans="1:91" s="2" customFormat="1" x14ac:dyDescent="0.2">
      <c r="A122" s="1127"/>
      <c r="B122" s="1023"/>
      <c r="C122" s="608" t="s">
        <v>32</v>
      </c>
      <c r="D122" s="609" t="s">
        <v>45</v>
      </c>
      <c r="E122" s="610" t="s">
        <v>34</v>
      </c>
      <c r="F122" s="611" t="s">
        <v>45</v>
      </c>
      <c r="G122" s="610" t="s">
        <v>34</v>
      </c>
      <c r="H122" s="611" t="s">
        <v>45</v>
      </c>
      <c r="I122" s="610" t="s">
        <v>34</v>
      </c>
      <c r="J122" s="611" t="s">
        <v>45</v>
      </c>
      <c r="K122" s="610" t="s">
        <v>34</v>
      </c>
      <c r="L122" s="611" t="s">
        <v>45</v>
      </c>
      <c r="M122" s="610" t="s">
        <v>34</v>
      </c>
      <c r="N122" s="611" t="s">
        <v>45</v>
      </c>
      <c r="O122" s="610" t="s">
        <v>34</v>
      </c>
      <c r="P122" s="611" t="s">
        <v>45</v>
      </c>
      <c r="Q122" s="610" t="s">
        <v>34</v>
      </c>
      <c r="R122" s="611" t="s">
        <v>45</v>
      </c>
      <c r="S122" s="610" t="s">
        <v>34</v>
      </c>
      <c r="T122" s="611" t="s">
        <v>45</v>
      </c>
      <c r="U122" s="610" t="s">
        <v>34</v>
      </c>
      <c r="V122" s="611" t="s">
        <v>45</v>
      </c>
      <c r="W122" s="610" t="s">
        <v>34</v>
      </c>
      <c r="X122" s="611" t="s">
        <v>45</v>
      </c>
      <c r="Y122" s="610" t="s">
        <v>34</v>
      </c>
      <c r="Z122" s="611" t="s">
        <v>45</v>
      </c>
      <c r="AA122" s="610" t="s">
        <v>34</v>
      </c>
      <c r="AB122" s="611" t="s">
        <v>45</v>
      </c>
      <c r="AC122" s="610" t="s">
        <v>34</v>
      </c>
      <c r="AD122" s="611" t="s">
        <v>45</v>
      </c>
      <c r="AE122" s="615" t="s">
        <v>34</v>
      </c>
      <c r="AF122" s="611" t="s">
        <v>45</v>
      </c>
      <c r="AG122" s="610" t="s">
        <v>34</v>
      </c>
      <c r="AH122" s="611" t="s">
        <v>45</v>
      </c>
      <c r="AI122" s="615" t="s">
        <v>34</v>
      </c>
      <c r="AJ122" s="611" t="s">
        <v>45</v>
      </c>
      <c r="AK122" s="610" t="s">
        <v>34</v>
      </c>
      <c r="AL122" s="611" t="s">
        <v>45</v>
      </c>
      <c r="AM122" s="612" t="s">
        <v>34</v>
      </c>
      <c r="AN122" s="1118"/>
      <c r="AO122" s="269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V122" s="3"/>
      <c r="BW122" s="3"/>
      <c r="BX122" s="4"/>
      <c r="BY122" s="4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</row>
    <row r="123" spans="1:91" s="2" customFormat="1" x14ac:dyDescent="0.2">
      <c r="A123" s="1136" t="s">
        <v>140</v>
      </c>
      <c r="B123" s="1137"/>
      <c r="C123" s="114">
        <f>SUM(D123+E123)</f>
        <v>0</v>
      </c>
      <c r="D123" s="115">
        <f t="shared" ref="D123:E125" si="54">SUM(F123+H123+J123+L123+N123+P123+R123+T123+V123+X123+Z123+AB123+AD123+AF123+AH123+AJ123+AL123)</f>
        <v>0</v>
      </c>
      <c r="E123" s="70">
        <f t="shared" si="54"/>
        <v>0</v>
      </c>
      <c r="F123" s="270"/>
      <c r="G123" s="271"/>
      <c r="H123" s="270"/>
      <c r="I123" s="271"/>
      <c r="J123" s="270"/>
      <c r="K123" s="271"/>
      <c r="L123" s="270"/>
      <c r="M123" s="271"/>
      <c r="N123" s="270"/>
      <c r="O123" s="271"/>
      <c r="P123" s="270"/>
      <c r="Q123" s="271"/>
      <c r="R123" s="270"/>
      <c r="S123" s="271"/>
      <c r="T123" s="270"/>
      <c r="U123" s="271"/>
      <c r="V123" s="270"/>
      <c r="W123" s="271"/>
      <c r="X123" s="270"/>
      <c r="Y123" s="271"/>
      <c r="Z123" s="270"/>
      <c r="AA123" s="271"/>
      <c r="AB123" s="270"/>
      <c r="AC123" s="271"/>
      <c r="AD123" s="272"/>
      <c r="AE123" s="273"/>
      <c r="AF123" s="270"/>
      <c r="AG123" s="271"/>
      <c r="AH123" s="272"/>
      <c r="AI123" s="273"/>
      <c r="AJ123" s="270"/>
      <c r="AK123" s="271"/>
      <c r="AL123" s="272"/>
      <c r="AM123" s="274"/>
      <c r="AN123" s="275"/>
      <c r="AO123" s="146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"/>
      <c r="BV123" s="3"/>
      <c r="BW123" s="3"/>
      <c r="BX123" s="4"/>
      <c r="BY123" s="4"/>
      <c r="CA123" s="32" t="str">
        <f>IF(AND($C123&gt;0,AN123="")," * No olvide digitar la variable "&amp;AN$120&amp;""&amp;". Digite CERO si no tiene",IF(AN123&gt;$C123," * La variable "&amp;AN$120&amp;""&amp;" No puede ser mayor al Total.",""))</f>
        <v/>
      </c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33">
        <f>IF(AND($C123&gt;0,AN123=""),1,IF(AN123&gt;$C123,1,0))</f>
        <v>0</v>
      </c>
    </row>
    <row r="124" spans="1:91" s="2" customFormat="1" x14ac:dyDescent="0.2">
      <c r="A124" s="1057" t="s">
        <v>141</v>
      </c>
      <c r="B124" s="1058"/>
      <c r="C124" s="68">
        <f>SUM(D124+E124)</f>
        <v>6</v>
      </c>
      <c r="D124" s="69">
        <f t="shared" si="54"/>
        <v>5</v>
      </c>
      <c r="E124" s="84">
        <f t="shared" si="54"/>
        <v>1</v>
      </c>
      <c r="F124" s="276"/>
      <c r="G124" s="277"/>
      <c r="H124" s="276"/>
      <c r="I124" s="277"/>
      <c r="J124" s="276"/>
      <c r="K124" s="277"/>
      <c r="L124" s="276"/>
      <c r="M124" s="277"/>
      <c r="N124" s="276"/>
      <c r="O124" s="277"/>
      <c r="P124" s="276"/>
      <c r="Q124" s="277"/>
      <c r="R124" s="276"/>
      <c r="S124" s="277"/>
      <c r="T124" s="276"/>
      <c r="U124" s="277"/>
      <c r="V124" s="276"/>
      <c r="W124" s="277"/>
      <c r="X124" s="276"/>
      <c r="Y124" s="277"/>
      <c r="Z124" s="276"/>
      <c r="AA124" s="277"/>
      <c r="AB124" s="276">
        <v>1</v>
      </c>
      <c r="AC124" s="277"/>
      <c r="AD124" s="278">
        <v>1</v>
      </c>
      <c r="AE124" s="279"/>
      <c r="AF124" s="276">
        <v>1</v>
      </c>
      <c r="AG124" s="277"/>
      <c r="AH124" s="278">
        <v>1</v>
      </c>
      <c r="AI124" s="279"/>
      <c r="AJ124" s="276"/>
      <c r="AK124" s="277"/>
      <c r="AL124" s="278">
        <v>1</v>
      </c>
      <c r="AM124" s="280">
        <v>1</v>
      </c>
      <c r="AN124" s="83">
        <v>6</v>
      </c>
      <c r="AO124" s="146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"/>
      <c r="BV124" s="3"/>
      <c r="BW124" s="3"/>
      <c r="BX124" s="4"/>
      <c r="BY124" s="4"/>
      <c r="CA124" s="32" t="str">
        <f t="shared" ref="CA124:CA125" si="55">IF(AND($C124&gt;0,AN124="")," * No olvide digitar la variable "&amp;AN$120&amp;""&amp;". Digite CERO si no tiene",IF(AN124&gt;$C124," * La variable "&amp;AN$120&amp;""&amp;" No puede ser mayor al Total.",""))</f>
        <v/>
      </c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33">
        <f t="shared" ref="CM124:CM125" si="56">IF(AND($C124&gt;0,AN124=""),1,IF(AN124&gt;$C124,1,0))</f>
        <v>0</v>
      </c>
    </row>
    <row r="125" spans="1:91" s="2" customFormat="1" ht="14.25" customHeight="1" x14ac:dyDescent="0.2">
      <c r="A125" s="1059" t="s">
        <v>142</v>
      </c>
      <c r="B125" s="1060"/>
      <c r="C125" s="137">
        <f>SUM(D125+E125)</f>
        <v>7</v>
      </c>
      <c r="D125" s="138">
        <f t="shared" si="54"/>
        <v>3</v>
      </c>
      <c r="E125" s="139">
        <f t="shared" si="54"/>
        <v>4</v>
      </c>
      <c r="F125" s="281"/>
      <c r="G125" s="282"/>
      <c r="H125" s="281"/>
      <c r="I125" s="282"/>
      <c r="J125" s="281"/>
      <c r="K125" s="282"/>
      <c r="L125" s="281"/>
      <c r="M125" s="282">
        <v>1</v>
      </c>
      <c r="N125" s="281"/>
      <c r="O125" s="282"/>
      <c r="P125" s="281"/>
      <c r="Q125" s="282"/>
      <c r="R125" s="281"/>
      <c r="S125" s="282"/>
      <c r="T125" s="281"/>
      <c r="U125" s="282"/>
      <c r="V125" s="281"/>
      <c r="W125" s="282"/>
      <c r="X125" s="281"/>
      <c r="Y125" s="282"/>
      <c r="Z125" s="281"/>
      <c r="AA125" s="282"/>
      <c r="AB125" s="281"/>
      <c r="AC125" s="282"/>
      <c r="AD125" s="283">
        <v>1</v>
      </c>
      <c r="AE125" s="284"/>
      <c r="AF125" s="281"/>
      <c r="AG125" s="282"/>
      <c r="AH125" s="283"/>
      <c r="AI125" s="284">
        <v>1</v>
      </c>
      <c r="AJ125" s="281">
        <v>2</v>
      </c>
      <c r="AK125" s="282"/>
      <c r="AL125" s="283"/>
      <c r="AM125" s="285">
        <v>2</v>
      </c>
      <c r="AN125" s="286">
        <v>6</v>
      </c>
      <c r="AO125" s="146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"/>
      <c r="BV125" s="3"/>
      <c r="BW125" s="3"/>
      <c r="BX125" s="4"/>
      <c r="BY125" s="4"/>
      <c r="CA125" s="32" t="str">
        <f t="shared" si="55"/>
        <v/>
      </c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33">
        <f t="shared" si="56"/>
        <v>0</v>
      </c>
    </row>
    <row r="126" spans="1:91" s="5" customFormat="1" ht="11.25" x14ac:dyDescent="0.15">
      <c r="A126" s="11" t="s">
        <v>143</v>
      </c>
      <c r="X126" s="12"/>
      <c r="Y126" s="12"/>
      <c r="BV126" s="12"/>
      <c r="BW126" s="12"/>
      <c r="BX126" s="129"/>
      <c r="BY126" s="129"/>
    </row>
    <row r="127" spans="1:91" s="2" customFormat="1" ht="14.25" customHeight="1" x14ac:dyDescent="0.2">
      <c r="A127" s="1012" t="s">
        <v>144</v>
      </c>
      <c r="B127" s="1021"/>
      <c r="C127" s="1012" t="s">
        <v>83</v>
      </c>
      <c r="D127" s="1020"/>
      <c r="E127" s="1021"/>
      <c r="F127" s="1116" t="s">
        <v>145</v>
      </c>
      <c r="G127" s="1118"/>
      <c r="H127" s="1138" t="s">
        <v>146</v>
      </c>
      <c r="I127" s="1118"/>
      <c r="J127" s="1116" t="s">
        <v>147</v>
      </c>
      <c r="K127" s="1118"/>
      <c r="L127" s="1116" t="s">
        <v>15</v>
      </c>
      <c r="M127" s="1118"/>
      <c r="N127" s="1116" t="s">
        <v>148</v>
      </c>
      <c r="O127" s="1118"/>
      <c r="P127" s="1116" t="s">
        <v>149</v>
      </c>
      <c r="Q127" s="1118"/>
      <c r="R127" s="1122" t="s">
        <v>150</v>
      </c>
      <c r="S127" s="1123"/>
      <c r="T127" s="1122" t="s">
        <v>151</v>
      </c>
      <c r="U127" s="1123"/>
      <c r="V127" s="1122" t="s">
        <v>152</v>
      </c>
      <c r="W127" s="1128"/>
      <c r="X127" s="1122" t="s">
        <v>153</v>
      </c>
      <c r="Y127" s="1123"/>
      <c r="Z127" s="1142" t="s">
        <v>154</v>
      </c>
      <c r="AA127" s="1128"/>
      <c r="AB127" s="1128"/>
      <c r="AC127" s="1128"/>
      <c r="AD127" s="1123"/>
      <c r="AE127" s="1115" t="s">
        <v>155</v>
      </c>
      <c r="AF127" s="1068" t="s">
        <v>43</v>
      </c>
      <c r="AG127" s="984" t="s">
        <v>44</v>
      </c>
      <c r="AH127" s="1143" t="s">
        <v>156</v>
      </c>
      <c r="AI127" s="1144" t="s">
        <v>157</v>
      </c>
      <c r="AJ127" s="999" t="s">
        <v>158</v>
      </c>
      <c r="AK127" s="984" t="s">
        <v>159</v>
      </c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</row>
    <row r="128" spans="1:91" s="2" customFormat="1" x14ac:dyDescent="0.2">
      <c r="A128" s="1127"/>
      <c r="B128" s="1023"/>
      <c r="C128" s="608" t="s">
        <v>32</v>
      </c>
      <c r="D128" s="609" t="s">
        <v>33</v>
      </c>
      <c r="E128" s="631" t="s">
        <v>34</v>
      </c>
      <c r="F128" s="611" t="s">
        <v>45</v>
      </c>
      <c r="G128" s="614" t="s">
        <v>34</v>
      </c>
      <c r="H128" s="611" t="s">
        <v>45</v>
      </c>
      <c r="I128" s="614" t="s">
        <v>34</v>
      </c>
      <c r="J128" s="611" t="s">
        <v>45</v>
      </c>
      <c r="K128" s="614" t="s">
        <v>34</v>
      </c>
      <c r="L128" s="611" t="s">
        <v>45</v>
      </c>
      <c r="M128" s="614" t="s">
        <v>34</v>
      </c>
      <c r="N128" s="611" t="s">
        <v>45</v>
      </c>
      <c r="O128" s="614" t="s">
        <v>34</v>
      </c>
      <c r="P128" s="611" t="s">
        <v>45</v>
      </c>
      <c r="Q128" s="614" t="s">
        <v>34</v>
      </c>
      <c r="R128" s="611" t="s">
        <v>45</v>
      </c>
      <c r="S128" s="614" t="s">
        <v>34</v>
      </c>
      <c r="T128" s="611" t="s">
        <v>45</v>
      </c>
      <c r="U128" s="614" t="s">
        <v>34</v>
      </c>
      <c r="V128" s="611" t="s">
        <v>45</v>
      </c>
      <c r="W128" s="632" t="s">
        <v>34</v>
      </c>
      <c r="X128" s="611" t="s">
        <v>45</v>
      </c>
      <c r="Y128" s="614" t="s">
        <v>34</v>
      </c>
      <c r="Z128" s="633" t="s">
        <v>160</v>
      </c>
      <c r="AA128" s="628" t="s">
        <v>161</v>
      </c>
      <c r="AB128" s="290" t="s">
        <v>162</v>
      </c>
      <c r="AC128" s="628" t="s">
        <v>163</v>
      </c>
      <c r="AD128" s="615" t="s">
        <v>164</v>
      </c>
      <c r="AE128" s="1115"/>
      <c r="AF128" s="1069"/>
      <c r="AG128" s="987"/>
      <c r="AH128" s="1143"/>
      <c r="AI128" s="1144"/>
      <c r="AJ128" s="1000"/>
      <c r="AK128" s="987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</row>
    <row r="129" spans="1:96" ht="15" x14ac:dyDescent="0.25">
      <c r="A129" s="1136" t="s">
        <v>165</v>
      </c>
      <c r="B129" s="1137"/>
      <c r="C129" s="132">
        <f>SUM(D129+E129)</f>
        <v>3</v>
      </c>
      <c r="D129" s="133">
        <f t="shared" ref="D129:E131" si="57">SUM(F129+H129+J129+L129+N129+P129+R129+T129+V129+X129)</f>
        <v>0</v>
      </c>
      <c r="E129" s="545">
        <f t="shared" si="57"/>
        <v>3</v>
      </c>
      <c r="F129" s="201"/>
      <c r="G129" s="544"/>
      <c r="H129" s="201"/>
      <c r="I129" s="544">
        <v>1</v>
      </c>
      <c r="J129" s="201"/>
      <c r="K129" s="544"/>
      <c r="L129" s="201"/>
      <c r="M129" s="544"/>
      <c r="N129" s="201"/>
      <c r="O129" s="544"/>
      <c r="P129" s="201"/>
      <c r="Q129" s="544">
        <v>2</v>
      </c>
      <c r="R129" s="201"/>
      <c r="S129" s="544"/>
      <c r="T129" s="201"/>
      <c r="U129" s="544"/>
      <c r="V129" s="201"/>
      <c r="W129" s="544"/>
      <c r="X129" s="201"/>
      <c r="Y129" s="552"/>
      <c r="Z129" s="291">
        <v>2</v>
      </c>
      <c r="AA129" s="78"/>
      <c r="AB129" s="78">
        <v>1</v>
      </c>
      <c r="AC129" s="78"/>
      <c r="AD129" s="544"/>
      <c r="AE129" s="292">
        <v>0</v>
      </c>
      <c r="AF129" s="291">
        <v>0</v>
      </c>
      <c r="AG129" s="544">
        <v>0</v>
      </c>
      <c r="AH129" s="201">
        <v>0</v>
      </c>
      <c r="AI129" s="78">
        <v>0</v>
      </c>
      <c r="AJ129" s="78">
        <v>0</v>
      </c>
      <c r="AK129" s="544">
        <v>0</v>
      </c>
      <c r="AL129" s="2" t="str">
        <f>CA129&amp;CB129&amp;CC129&amp;CD129&amp;CE129&amp;CF129</f>
        <v/>
      </c>
      <c r="BV129" s="2"/>
      <c r="BW129" s="2"/>
      <c r="BX129" s="2"/>
      <c r="BY129" s="2"/>
      <c r="CA129" s="32" t="str">
        <f>IF(AND($C129&gt;0,AF129="")," * No olvide digitar la variable "&amp;AF$127&amp;""&amp;". Digite CERO si no tiene",IF(AF129&gt;$C129," * La variable "&amp;AF$127&amp;""&amp;" No puede ser mayor al Total.",""))</f>
        <v/>
      </c>
      <c r="CB129" s="32" t="str">
        <f>IF(AND($C129&gt;0,AG129="")," * No olvide digitar la variable "&amp;AG$127&amp;""&amp;". Digite CERO si no tiene",IF(AG129&gt;$C129," * La variable "&amp;AG$127&amp;""&amp;" No puede ser mayor al Total.",""))</f>
        <v/>
      </c>
      <c r="CC129" s="32" t="str">
        <f>IF(AND($C129&gt;0,AH129="")," * No olvide digitar la variable "&amp;AH$127&amp;""&amp;". Digite CERO si no tiene",IF(AH129&gt;$C129," * La variable "&amp;AH$127&amp;""&amp;" No puede ser mayor al Total.",""))</f>
        <v/>
      </c>
      <c r="CD129" s="32" t="str">
        <f>IF(AND($E129&gt;0,AI129="")," * No olvide digitar la variable "&amp;AI$127&amp;""&amp;". Digite CERO si no tiene",IF(AI129&gt;$E129," * La variable "&amp;AI$127&amp;""&amp;" No puede ser mayor al Total.",""))</f>
        <v/>
      </c>
      <c r="CE129" s="32" t="str">
        <f>IF(AND($C129&gt;0,AJ129="")," * No olvide digitar la variable "&amp;AJ$127&amp;""&amp;". Digite CERO si no tiene",IF(AJ129&gt;$C129," * La variable "&amp;AJ$127&amp;""&amp;" No puede ser mayor al Total.",""))</f>
        <v/>
      </c>
      <c r="CF129" s="32" t="str">
        <f>IF(AND($C129&gt;0,AK129="")," * No olvide digitar la variable "&amp;AK$127&amp;""&amp;". Digite CERO si no tiene",IF(AK129&gt;$C129," * La variable "&amp;AK$127&amp;""&amp;" No puede ser mayor al Total.",""))</f>
        <v/>
      </c>
      <c r="CM129" s="33">
        <f>IF(AND($C129&gt;0,AF129=""),1,IF(AF129&gt;$C129,1,0))</f>
        <v>0</v>
      </c>
      <c r="CN129" s="33">
        <f t="shared" ref="CN129:CR131" si="58">IF(AND($C129&gt;0,AG129=""),1,IF(AG129&gt;$C129,1,0))</f>
        <v>0</v>
      </c>
      <c r="CO129" s="33">
        <f t="shared" si="58"/>
        <v>0</v>
      </c>
      <c r="CP129" s="33">
        <f t="shared" si="58"/>
        <v>0</v>
      </c>
      <c r="CQ129" s="33">
        <f t="shared" si="58"/>
        <v>0</v>
      </c>
      <c r="CR129" s="34">
        <f>IF(AND($C129&gt;0,AK129=""),1,IF(AK129&gt;$C129,1,0))</f>
        <v>0</v>
      </c>
    </row>
    <row r="130" spans="1:96" ht="15" x14ac:dyDescent="0.25">
      <c r="A130" s="1037" t="s">
        <v>166</v>
      </c>
      <c r="B130" s="1038"/>
      <c r="C130" s="293">
        <f>SUM(D130+E130)</f>
        <v>52</v>
      </c>
      <c r="D130" s="115">
        <f t="shared" si="57"/>
        <v>35</v>
      </c>
      <c r="E130" s="70">
        <f t="shared" si="57"/>
        <v>17</v>
      </c>
      <c r="F130" s="270"/>
      <c r="G130" s="275">
        <v>3</v>
      </c>
      <c r="H130" s="270">
        <v>1</v>
      </c>
      <c r="I130" s="275"/>
      <c r="J130" s="270">
        <v>2</v>
      </c>
      <c r="K130" s="275">
        <v>1</v>
      </c>
      <c r="L130" s="270">
        <v>6</v>
      </c>
      <c r="M130" s="275">
        <v>4</v>
      </c>
      <c r="N130" s="270">
        <v>10</v>
      </c>
      <c r="O130" s="275">
        <v>4</v>
      </c>
      <c r="P130" s="270">
        <v>12</v>
      </c>
      <c r="Q130" s="275">
        <v>4</v>
      </c>
      <c r="R130" s="270">
        <v>3</v>
      </c>
      <c r="S130" s="275"/>
      <c r="T130" s="270">
        <v>1</v>
      </c>
      <c r="U130" s="275"/>
      <c r="V130" s="270"/>
      <c r="W130" s="275"/>
      <c r="X130" s="270"/>
      <c r="Y130" s="294">
        <v>1</v>
      </c>
      <c r="Z130" s="295">
        <v>15</v>
      </c>
      <c r="AA130" s="296"/>
      <c r="AB130" s="296">
        <v>15</v>
      </c>
      <c r="AC130" s="296">
        <v>15</v>
      </c>
      <c r="AD130" s="275">
        <v>7</v>
      </c>
      <c r="AE130" s="297">
        <v>0</v>
      </c>
      <c r="AF130" s="295">
        <v>0</v>
      </c>
      <c r="AG130" s="275">
        <v>0</v>
      </c>
      <c r="AH130" s="270">
        <v>0</v>
      </c>
      <c r="AI130" s="296">
        <v>0</v>
      </c>
      <c r="AJ130" s="296">
        <v>5</v>
      </c>
      <c r="AK130" s="275">
        <v>0</v>
      </c>
      <c r="AL130" s="2" t="str">
        <f t="shared" ref="AL130:AL131" si="59">CA130&amp;CB130&amp;CC130&amp;CD130&amp;CE130&amp;CF130</f>
        <v/>
      </c>
      <c r="BV130" s="2"/>
      <c r="BW130" s="2"/>
      <c r="BX130" s="2"/>
      <c r="BY130" s="2"/>
      <c r="CA130" s="32" t="str">
        <f t="shared" ref="CA130:CC131" si="60">IF(AND($C130&gt;0,AF130="")," * No olvide digitar la variable "&amp;AF$127&amp;""&amp;". Digite CERO si no tiene",IF(AF130&gt;$C130," * La variable "&amp;AF$127&amp;""&amp;" No puede ser mayor al Total.",""))</f>
        <v/>
      </c>
      <c r="CB130" s="32" t="str">
        <f t="shared" si="60"/>
        <v/>
      </c>
      <c r="CC130" s="32" t="str">
        <f t="shared" si="60"/>
        <v/>
      </c>
      <c r="CD130" s="32" t="str">
        <f t="shared" ref="CD130:CD131" si="61">IF(AND($E130&gt;0,AI130="")," * No olvide digitar la variable "&amp;AI$127&amp;""&amp;". Digite CERO si no tiene",IF(AI130&gt;$E130," * La variable "&amp;AI$127&amp;""&amp;" No puede ser mayor al Total.",""))</f>
        <v/>
      </c>
      <c r="CE130" s="32" t="str">
        <f t="shared" ref="CE130:CF131" si="62">IF(AND($C130&gt;0,AJ130="")," * No olvide digitar la variable "&amp;AJ$127&amp;""&amp;". Digite CERO si no tiene",IF(AJ130&gt;$C130," * La variable "&amp;AJ$127&amp;""&amp;" No puede ser mayor al Total.",""))</f>
        <v/>
      </c>
      <c r="CF130" s="32" t="str">
        <f t="shared" si="62"/>
        <v/>
      </c>
      <c r="CM130" s="33">
        <f t="shared" ref="CM130:CM131" si="63">IF(AND($C130&gt;0,AF130=""),1,IF(AF130&gt;$C130,1,0))</f>
        <v>0</v>
      </c>
      <c r="CN130" s="33">
        <f t="shared" si="58"/>
        <v>0</v>
      </c>
      <c r="CO130" s="33">
        <f t="shared" si="58"/>
        <v>0</v>
      </c>
      <c r="CP130" s="33">
        <f t="shared" si="58"/>
        <v>0</v>
      </c>
      <c r="CQ130" s="33">
        <f t="shared" si="58"/>
        <v>0</v>
      </c>
      <c r="CR130" s="34">
        <f t="shared" si="58"/>
        <v>0</v>
      </c>
    </row>
    <row r="131" spans="1:96" ht="15" x14ac:dyDescent="0.25">
      <c r="A131" s="1139" t="s">
        <v>167</v>
      </c>
      <c r="B131" s="1063"/>
      <c r="C131" s="298">
        <f>SUM(D131+E131)</f>
        <v>0</v>
      </c>
      <c r="D131" s="299">
        <f t="shared" si="57"/>
        <v>0</v>
      </c>
      <c r="E131" s="116">
        <f t="shared" si="57"/>
        <v>0</v>
      </c>
      <c r="F131" s="300"/>
      <c r="G131" s="101"/>
      <c r="H131" s="300"/>
      <c r="I131" s="101"/>
      <c r="J131" s="300"/>
      <c r="K131" s="101"/>
      <c r="L131" s="300"/>
      <c r="M131" s="101"/>
      <c r="N131" s="300"/>
      <c r="O131" s="101"/>
      <c r="P131" s="300"/>
      <c r="Q131" s="101"/>
      <c r="R131" s="300"/>
      <c r="S131" s="101"/>
      <c r="T131" s="300"/>
      <c r="U131" s="101"/>
      <c r="V131" s="300"/>
      <c r="W131" s="101"/>
      <c r="X131" s="300"/>
      <c r="Y131" s="301"/>
      <c r="Z131" s="302"/>
      <c r="AA131" s="100"/>
      <c r="AB131" s="100"/>
      <c r="AC131" s="100"/>
      <c r="AD131" s="101"/>
      <c r="AE131" s="505"/>
      <c r="AF131" s="302"/>
      <c r="AG131" s="101"/>
      <c r="AH131" s="300"/>
      <c r="AI131" s="100"/>
      <c r="AJ131" s="100"/>
      <c r="AK131" s="101"/>
      <c r="AL131" s="2" t="str">
        <f t="shared" si="59"/>
        <v/>
      </c>
      <c r="BV131" s="2"/>
      <c r="BW131" s="2"/>
      <c r="BX131" s="2"/>
      <c r="BY131" s="2"/>
      <c r="CA131" s="32" t="str">
        <f t="shared" si="60"/>
        <v/>
      </c>
      <c r="CB131" s="32" t="str">
        <f t="shared" si="60"/>
        <v/>
      </c>
      <c r="CC131" s="32" t="str">
        <f t="shared" si="60"/>
        <v/>
      </c>
      <c r="CD131" s="32" t="str">
        <f t="shared" si="61"/>
        <v/>
      </c>
      <c r="CE131" s="32" t="str">
        <f t="shared" si="62"/>
        <v/>
      </c>
      <c r="CF131" s="32" t="str">
        <f t="shared" si="62"/>
        <v/>
      </c>
      <c r="CM131" s="33">
        <f t="shared" si="63"/>
        <v>0</v>
      </c>
      <c r="CN131" s="33">
        <f t="shared" si="58"/>
        <v>0</v>
      </c>
      <c r="CO131" s="33">
        <f t="shared" si="58"/>
        <v>0</v>
      </c>
      <c r="CP131" s="33">
        <f t="shared" si="58"/>
        <v>0</v>
      </c>
      <c r="CQ131" s="33">
        <f t="shared" si="58"/>
        <v>0</v>
      </c>
      <c r="CR131" s="34">
        <f t="shared" si="58"/>
        <v>0</v>
      </c>
    </row>
    <row r="132" spans="1:96" s="5" customFormat="1" ht="11.25" x14ac:dyDescent="0.15">
      <c r="A132" s="61" t="s">
        <v>168</v>
      </c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AL132" s="12"/>
      <c r="AM132" s="12"/>
      <c r="AN132" s="12"/>
      <c r="AO132" s="12"/>
      <c r="AP132" s="12"/>
      <c r="AQ132" s="12"/>
      <c r="AR132" s="129"/>
      <c r="AS132" s="129"/>
      <c r="AT132" s="129"/>
      <c r="AU132" s="129"/>
      <c r="AV132" s="129"/>
      <c r="AW132" s="129"/>
      <c r="AX132" s="129"/>
      <c r="AY132" s="129"/>
      <c r="AZ132" s="129"/>
      <c r="BA132" s="129"/>
      <c r="BB132" s="129"/>
      <c r="BC132" s="129"/>
      <c r="BD132" s="129"/>
      <c r="BE132" s="129"/>
      <c r="BF132" s="129"/>
      <c r="BG132" s="129"/>
      <c r="BH132" s="129"/>
      <c r="BI132" s="129"/>
      <c r="BJ132" s="129"/>
      <c r="BK132" s="129"/>
      <c r="BL132" s="129"/>
      <c r="BM132" s="129"/>
      <c r="BN132" s="129"/>
      <c r="BO132" s="129"/>
      <c r="BP132" s="129"/>
      <c r="BQ132" s="129"/>
      <c r="BV132" s="12"/>
      <c r="BW132" s="12"/>
      <c r="BX132" s="12"/>
      <c r="BY132" s="12"/>
    </row>
    <row r="133" spans="1:96" x14ac:dyDescent="0.2">
      <c r="A133" s="1064" t="s">
        <v>144</v>
      </c>
      <c r="B133" s="1128" t="s">
        <v>169</v>
      </c>
      <c r="C133" s="1128"/>
      <c r="D133" s="1128"/>
      <c r="E133" s="1123"/>
      <c r="F133" s="1141" t="s">
        <v>170</v>
      </c>
      <c r="G133" s="1141"/>
      <c r="AB133" s="303"/>
      <c r="AC133" s="303"/>
      <c r="AD133" s="303"/>
      <c r="AH133" s="303"/>
      <c r="AI133" s="303"/>
      <c r="AJ133" s="303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3"/>
      <c r="BL133" s="3"/>
      <c r="BM133" s="3"/>
      <c r="BN133" s="3"/>
      <c r="BO133" s="3"/>
      <c r="BP133" s="3"/>
      <c r="BU133" s="3"/>
      <c r="BX133" s="3"/>
      <c r="BY133" s="3"/>
    </row>
    <row r="134" spans="1:96" x14ac:dyDescent="0.2">
      <c r="A134" s="1140"/>
      <c r="B134" s="304" t="s">
        <v>171</v>
      </c>
      <c r="C134" s="305" t="s">
        <v>172</v>
      </c>
      <c r="D134" s="628" t="s">
        <v>173</v>
      </c>
      <c r="E134" s="610" t="s">
        <v>174</v>
      </c>
      <c r="F134" s="634" t="s">
        <v>175</v>
      </c>
      <c r="G134" s="635" t="s">
        <v>176</v>
      </c>
      <c r="AB134" s="303"/>
      <c r="AC134" s="303"/>
      <c r="AD134" s="303"/>
      <c r="AH134" s="303"/>
      <c r="AI134" s="303"/>
      <c r="AJ134" s="303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3"/>
      <c r="BL134" s="3"/>
      <c r="BM134" s="3"/>
      <c r="BN134" s="3"/>
      <c r="BO134" s="3"/>
      <c r="BP134" s="3"/>
      <c r="BU134" s="3"/>
      <c r="BX134" s="3"/>
      <c r="BY134" s="3"/>
    </row>
    <row r="135" spans="1:96" ht="15" x14ac:dyDescent="0.25">
      <c r="A135" s="501" t="s">
        <v>165</v>
      </c>
      <c r="B135" s="201">
        <v>2</v>
      </c>
      <c r="C135" s="78">
        <v>1</v>
      </c>
      <c r="D135" s="309"/>
      <c r="E135" s="553"/>
      <c r="F135" s="201"/>
      <c r="G135" s="544">
        <v>3</v>
      </c>
      <c r="P135" s="303"/>
      <c r="AB135" s="303"/>
      <c r="AC135" s="303"/>
      <c r="AD135" s="303"/>
      <c r="AF135"/>
      <c r="AG135"/>
      <c r="AH135" s="303"/>
      <c r="AI135" s="303"/>
      <c r="AJ135" s="303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3"/>
      <c r="BL135" s="3"/>
      <c r="BM135" s="3"/>
      <c r="BN135" s="3"/>
      <c r="BO135" s="3"/>
      <c r="BP135" s="3"/>
      <c r="BU135" s="3"/>
      <c r="BX135" s="3"/>
      <c r="BY135" s="3"/>
    </row>
    <row r="136" spans="1:96" ht="15" x14ac:dyDescent="0.25">
      <c r="A136" s="310" t="s">
        <v>166</v>
      </c>
      <c r="B136" s="311"/>
      <c r="C136" s="312"/>
      <c r="D136" s="82">
        <v>17</v>
      </c>
      <c r="E136" s="83">
        <v>35</v>
      </c>
      <c r="F136" s="276">
        <v>35</v>
      </c>
      <c r="G136" s="83">
        <v>17</v>
      </c>
      <c r="P136" s="303"/>
      <c r="AB136" s="303"/>
      <c r="AC136" s="303"/>
      <c r="AD136" s="303"/>
      <c r="AF136"/>
      <c r="AG136"/>
      <c r="AH136" s="303"/>
      <c r="AI136" s="303"/>
      <c r="AJ136" s="303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3"/>
      <c r="BL136" s="3"/>
      <c r="BM136" s="3"/>
      <c r="BN136" s="3"/>
      <c r="BO136" s="3"/>
      <c r="BP136" s="3"/>
      <c r="BU136" s="3"/>
      <c r="BX136" s="3"/>
      <c r="BY136" s="3"/>
    </row>
    <row r="137" spans="1:96" ht="15" x14ac:dyDescent="0.25">
      <c r="A137" s="636" t="s">
        <v>167</v>
      </c>
      <c r="B137" s="300"/>
      <c r="C137" s="100"/>
      <c r="D137" s="100"/>
      <c r="E137" s="101"/>
      <c r="F137" s="300"/>
      <c r="G137" s="101"/>
      <c r="P137" s="303"/>
      <c r="AB137" s="303"/>
      <c r="AC137" s="303"/>
      <c r="AD137" s="303"/>
      <c r="AF137"/>
      <c r="AG137"/>
      <c r="AH137" s="303"/>
      <c r="AI137" s="303"/>
      <c r="AJ137" s="303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3"/>
      <c r="BL137" s="3"/>
      <c r="BM137" s="3"/>
      <c r="BN137" s="3"/>
      <c r="BO137" s="3"/>
      <c r="BP137" s="3"/>
      <c r="BU137" s="3"/>
      <c r="BX137" s="3"/>
      <c r="BY137" s="3"/>
    </row>
    <row r="138" spans="1:96" s="5" customFormat="1" ht="11.25" x14ac:dyDescent="0.15">
      <c r="A138" s="11" t="s">
        <v>177</v>
      </c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BV138" s="12"/>
      <c r="BW138" s="12"/>
      <c r="BX138" s="12"/>
      <c r="BY138" s="12"/>
    </row>
    <row r="139" spans="1:96" ht="14.25" customHeight="1" x14ac:dyDescent="0.2">
      <c r="A139" s="1012" t="s">
        <v>144</v>
      </c>
      <c r="B139" s="1021"/>
      <c r="C139" s="979" t="s">
        <v>83</v>
      </c>
      <c r="D139" s="1116" t="s">
        <v>6</v>
      </c>
      <c r="E139" s="1117"/>
      <c r="F139" s="1117"/>
      <c r="G139" s="1117"/>
      <c r="H139" s="1117"/>
      <c r="I139" s="1125"/>
      <c r="J139" s="984" t="s">
        <v>7</v>
      </c>
      <c r="K139" s="10"/>
      <c r="L139" s="9"/>
      <c r="M139" s="9"/>
      <c r="N139" s="9"/>
      <c r="O139" s="9"/>
      <c r="P139" s="9"/>
      <c r="Q139" s="9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</row>
    <row r="140" spans="1:96" x14ac:dyDescent="0.2">
      <c r="A140" s="1146"/>
      <c r="B140" s="1023"/>
      <c r="C140" s="1147"/>
      <c r="D140" s="611" t="s">
        <v>13</v>
      </c>
      <c r="E140" s="628" t="s">
        <v>14</v>
      </c>
      <c r="F140" s="628" t="s">
        <v>15</v>
      </c>
      <c r="G140" s="628" t="s">
        <v>148</v>
      </c>
      <c r="H140" s="628" t="s">
        <v>149</v>
      </c>
      <c r="I140" s="637" t="s">
        <v>150</v>
      </c>
      <c r="J140" s="987"/>
      <c r="K140" s="10"/>
      <c r="L140" s="9"/>
      <c r="M140" s="9"/>
      <c r="N140" s="9"/>
      <c r="O140" s="9"/>
      <c r="P140" s="9"/>
      <c r="Q140" s="9"/>
    </row>
    <row r="141" spans="1:96" x14ac:dyDescent="0.2">
      <c r="A141" s="1034" t="s">
        <v>178</v>
      </c>
      <c r="B141" s="493" t="s">
        <v>179</v>
      </c>
      <c r="C141" s="494">
        <f>SUM(D141:I141)</f>
        <v>1</v>
      </c>
      <c r="D141" s="28"/>
      <c r="E141" s="189"/>
      <c r="F141" s="189"/>
      <c r="G141" s="189"/>
      <c r="H141" s="189">
        <v>1</v>
      </c>
      <c r="I141" s="148"/>
      <c r="J141" s="542">
        <v>1</v>
      </c>
      <c r="K141" s="146" t="str">
        <f>CA141</f>
        <v/>
      </c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"/>
      <c r="X141" s="3"/>
      <c r="Y141" s="3"/>
      <c r="CA141" s="32" t="str">
        <f>IF(AND($C141&gt;0,J141="")," * No olvide digitar la variable "&amp;J$139&amp;""&amp;". Digite CERO si no tiene",IF(J141&gt;$C141," * La variable "&amp;J$139&amp;""&amp;" No puede ser mayor al Total.",""))</f>
        <v/>
      </c>
      <c r="CM141" s="33">
        <f>IF(AND($C141&gt;0,J141=""),1,IF(J141&gt;$C141,1,0))</f>
        <v>0</v>
      </c>
    </row>
    <row r="142" spans="1:96" x14ac:dyDescent="0.2">
      <c r="A142" s="1148"/>
      <c r="B142" s="317" t="s">
        <v>180</v>
      </c>
      <c r="C142" s="318">
        <f>SUM(D142:I142)</f>
        <v>0</v>
      </c>
      <c r="D142" s="55"/>
      <c r="E142" s="319"/>
      <c r="F142" s="319"/>
      <c r="G142" s="319"/>
      <c r="H142" s="319"/>
      <c r="I142" s="142"/>
      <c r="J142" s="56"/>
      <c r="K142" s="146" t="str">
        <f>CA142</f>
        <v/>
      </c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"/>
      <c r="X142" s="3"/>
      <c r="Y142" s="3"/>
      <c r="CA142" s="32" t="str">
        <f>IF(AND($C142&gt;0,J142="")," * No olvide digitar la variable "&amp;J$139&amp;""&amp;". Digite CERO si no tiene",IF(J142&gt;$C142," * La variable "&amp;J$139&amp;""&amp;" No puede ser mayor al Total.",""))</f>
        <v/>
      </c>
      <c r="CM142" s="33">
        <f>IF(AND($C142&gt;0,J142=""),1,IF(J142&gt;$C142,1,0))</f>
        <v>0</v>
      </c>
    </row>
    <row r="143" spans="1:96" s="5" customFormat="1" ht="11.25" x14ac:dyDescent="0.15">
      <c r="A143" s="11" t="s">
        <v>181</v>
      </c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BV143" s="12"/>
      <c r="BW143" s="12"/>
      <c r="BX143" s="129"/>
      <c r="BY143" s="129"/>
    </row>
    <row r="144" spans="1:96" x14ac:dyDescent="0.2">
      <c r="A144" s="1072" t="s">
        <v>182</v>
      </c>
      <c r="B144" s="1072" t="s">
        <v>183</v>
      </c>
      <c r="C144" s="10"/>
      <c r="D144" s="32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</row>
    <row r="145" spans="1:77" s="2" customFormat="1" x14ac:dyDescent="0.2">
      <c r="A145" s="1145"/>
      <c r="B145" s="1145"/>
      <c r="C145" s="10"/>
      <c r="D145" s="32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BV145" s="3"/>
      <c r="BW145" s="3"/>
      <c r="BX145" s="4"/>
      <c r="BY145" s="4"/>
    </row>
    <row r="146" spans="1:77" s="2" customFormat="1" x14ac:dyDescent="0.2">
      <c r="A146" s="495" t="s">
        <v>184</v>
      </c>
      <c r="B146" s="496">
        <v>1</v>
      </c>
      <c r="C146" s="19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BV146" s="3"/>
      <c r="BW146" s="3"/>
      <c r="BX146" s="4"/>
      <c r="BY146" s="4"/>
    </row>
    <row r="147" spans="1:77" s="2" customFormat="1" x14ac:dyDescent="0.2">
      <c r="A147" s="323" t="s">
        <v>185</v>
      </c>
      <c r="B147" s="324">
        <v>0</v>
      </c>
      <c r="C147" s="19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BV147" s="3"/>
      <c r="BW147" s="3"/>
      <c r="BX147" s="4"/>
      <c r="BY147" s="4"/>
    </row>
    <row r="148" spans="1:77" s="2" customFormat="1" x14ac:dyDescent="0.2">
      <c r="A148" s="323" t="s">
        <v>186</v>
      </c>
      <c r="B148" s="324">
        <v>12</v>
      </c>
      <c r="C148" s="19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BV148" s="3"/>
      <c r="BW148" s="3"/>
      <c r="BX148" s="4"/>
      <c r="BY148" s="4"/>
    </row>
    <row r="149" spans="1:77" s="2" customFormat="1" x14ac:dyDescent="0.2">
      <c r="A149" s="323" t="s">
        <v>187</v>
      </c>
      <c r="B149" s="324">
        <v>5</v>
      </c>
      <c r="C149" s="19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BV149" s="3"/>
      <c r="BW149" s="3"/>
      <c r="BX149" s="4"/>
      <c r="BY149" s="4"/>
    </row>
    <row r="150" spans="1:77" s="2" customFormat="1" x14ac:dyDescent="0.2">
      <c r="A150" s="323" t="s">
        <v>188</v>
      </c>
      <c r="B150" s="324">
        <v>0</v>
      </c>
      <c r="C150" s="19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BV150" s="3"/>
      <c r="BW150" s="3"/>
      <c r="BX150" s="4"/>
      <c r="BY150" s="4"/>
    </row>
    <row r="151" spans="1:77" s="2" customFormat="1" x14ac:dyDescent="0.2">
      <c r="A151" s="325" t="s">
        <v>189</v>
      </c>
      <c r="B151" s="326">
        <v>0</v>
      </c>
      <c r="C151" s="19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BV151" s="3"/>
      <c r="BW151" s="3"/>
      <c r="BX151" s="4"/>
      <c r="BY151" s="4"/>
    </row>
    <row r="152" spans="1:77" s="2" customFormat="1" x14ac:dyDescent="0.2">
      <c r="A152" s="325" t="s">
        <v>190</v>
      </c>
      <c r="B152" s="326">
        <v>0</v>
      </c>
      <c r="C152" s="19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BV152" s="3"/>
      <c r="BW152" s="3"/>
      <c r="BX152" s="4"/>
      <c r="BY152" s="4"/>
    </row>
    <row r="153" spans="1:77" s="2" customFormat="1" x14ac:dyDescent="0.2">
      <c r="A153" s="325" t="s">
        <v>191</v>
      </c>
      <c r="B153" s="324">
        <v>3</v>
      </c>
      <c r="C153" s="19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BV153" s="3"/>
      <c r="BW153" s="3"/>
      <c r="BX153" s="4"/>
      <c r="BY153" s="4"/>
    </row>
    <row r="154" spans="1:77" s="2" customFormat="1" x14ac:dyDescent="0.2">
      <c r="A154" s="325" t="s">
        <v>192</v>
      </c>
      <c r="B154" s="326">
        <v>3</v>
      </c>
      <c r="C154" s="19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BV154" s="3"/>
      <c r="BW154" s="3"/>
      <c r="BX154" s="3"/>
      <c r="BY154" s="3"/>
    </row>
    <row r="155" spans="1:77" s="2" customFormat="1" x14ac:dyDescent="0.2">
      <c r="A155" s="327" t="s">
        <v>193</v>
      </c>
      <c r="B155" s="328">
        <v>18</v>
      </c>
      <c r="C155" s="19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BV155" s="3"/>
      <c r="BW155" s="3"/>
      <c r="BX155" s="4"/>
      <c r="BY155" s="4"/>
    </row>
    <row r="156" spans="1:77" s="2" customFormat="1" x14ac:dyDescent="0.2">
      <c r="A156" s="329" t="s">
        <v>194</v>
      </c>
      <c r="B156" s="328">
        <v>78</v>
      </c>
      <c r="C156" s="190"/>
      <c r="D156" s="10"/>
      <c r="E156" s="10"/>
      <c r="F156" s="10"/>
      <c r="G156" s="330"/>
      <c r="H156" s="330"/>
      <c r="I156" s="330"/>
      <c r="J156" s="330"/>
      <c r="K156" s="330"/>
      <c r="L156" s="330"/>
      <c r="M156" s="330"/>
      <c r="N156" s="330"/>
      <c r="O156" s="330"/>
      <c r="P156" s="330"/>
      <c r="Q156" s="330"/>
      <c r="R156" s="330"/>
      <c r="S156" s="330"/>
      <c r="T156" s="330"/>
      <c r="U156" s="330"/>
      <c r="V156" s="330"/>
      <c r="W156" s="10"/>
      <c r="BV156" s="3"/>
      <c r="BW156" s="3"/>
      <c r="BX156" s="4"/>
      <c r="BY156" s="4"/>
    </row>
    <row r="157" spans="1:77" s="2" customFormat="1" x14ac:dyDescent="0.2">
      <c r="A157" s="329" t="s">
        <v>195</v>
      </c>
      <c r="B157" s="328">
        <v>25</v>
      </c>
      <c r="C157" s="190"/>
      <c r="D157" s="10"/>
      <c r="E157" s="10"/>
      <c r="F157" s="10"/>
      <c r="G157" s="330"/>
      <c r="H157" s="330"/>
      <c r="I157" s="330"/>
      <c r="J157" s="330"/>
      <c r="K157" s="330"/>
      <c r="L157" s="330"/>
      <c r="M157" s="330"/>
      <c r="N157" s="330"/>
      <c r="O157" s="330"/>
      <c r="P157" s="330"/>
      <c r="Q157" s="330"/>
      <c r="R157" s="330"/>
      <c r="S157" s="330"/>
      <c r="T157" s="330"/>
      <c r="U157" s="330"/>
      <c r="V157" s="330"/>
      <c r="W157" s="10"/>
      <c r="BV157" s="3"/>
      <c r="BW157" s="3"/>
      <c r="BX157" s="4"/>
      <c r="BY157" s="4"/>
    </row>
    <row r="158" spans="1:77" s="2" customFormat="1" x14ac:dyDescent="0.2">
      <c r="A158" s="577" t="s">
        <v>83</v>
      </c>
      <c r="B158" s="570">
        <f>SUM(B146:B157)</f>
        <v>145</v>
      </c>
      <c r="C158" s="10"/>
      <c r="D158" s="10"/>
      <c r="E158" s="10"/>
      <c r="F158" s="10"/>
      <c r="G158" s="330"/>
      <c r="H158" s="330"/>
      <c r="I158" s="330"/>
      <c r="J158" s="330"/>
      <c r="K158" s="330"/>
      <c r="L158" s="330"/>
      <c r="M158" s="330"/>
      <c r="N158" s="330"/>
      <c r="O158" s="330"/>
      <c r="P158" s="330"/>
      <c r="Q158" s="330"/>
      <c r="R158" s="330"/>
      <c r="S158" s="330"/>
      <c r="T158" s="330"/>
      <c r="U158" s="330"/>
      <c r="V158" s="330"/>
      <c r="W158" s="10"/>
      <c r="BV158" s="3"/>
      <c r="BW158" s="4"/>
      <c r="BX158" s="4"/>
      <c r="BY158" s="4"/>
    </row>
    <row r="159" spans="1:77" s="5" customFormat="1" ht="11.25" x14ac:dyDescent="0.15">
      <c r="A159" s="145" t="s">
        <v>196</v>
      </c>
      <c r="B159" s="11"/>
      <c r="C159" s="11"/>
      <c r="BV159" s="12"/>
      <c r="BW159" s="12"/>
      <c r="BX159" s="129"/>
      <c r="BY159" s="129"/>
    </row>
    <row r="160" spans="1:77" s="2" customFormat="1" ht="21" x14ac:dyDescent="0.2">
      <c r="A160" s="1116" t="s">
        <v>197</v>
      </c>
      <c r="B160" s="1118"/>
      <c r="C160" s="540" t="s">
        <v>198</v>
      </c>
      <c r="D160" s="540" t="s">
        <v>199</v>
      </c>
      <c r="BV160" s="4"/>
      <c r="BW160" s="4"/>
      <c r="BX160" s="4"/>
      <c r="BY160" s="4"/>
    </row>
    <row r="161" spans="1:77" s="2" customFormat="1" x14ac:dyDescent="0.2">
      <c r="A161" s="578" t="s">
        <v>200</v>
      </c>
      <c r="B161" s="613" t="s">
        <v>201</v>
      </c>
      <c r="C161" s="579"/>
      <c r="D161" s="579"/>
      <c r="BV161" s="4"/>
      <c r="BW161" s="4"/>
      <c r="BX161" s="4"/>
      <c r="BY161" s="4"/>
    </row>
    <row r="162" spans="1:77" s="5" customFormat="1" ht="11.25" x14ac:dyDescent="0.15">
      <c r="A162" s="11" t="s">
        <v>202</v>
      </c>
      <c r="B162" s="11"/>
      <c r="C162" s="11"/>
      <c r="D162" s="11"/>
      <c r="E162" s="11"/>
      <c r="F162" s="11"/>
      <c r="G162" s="61"/>
      <c r="H162" s="61"/>
      <c r="I162" s="61"/>
      <c r="J162" s="61"/>
      <c r="K162" s="61"/>
      <c r="L162" s="61"/>
      <c r="M162" s="12"/>
      <c r="BV162" s="12"/>
      <c r="BW162" s="12"/>
      <c r="BX162" s="129"/>
      <c r="BY162" s="129"/>
    </row>
    <row r="163" spans="1:77" s="2" customFormat="1" ht="14.25" customHeight="1" x14ac:dyDescent="0.2">
      <c r="A163" s="1012" t="s">
        <v>197</v>
      </c>
      <c r="B163" s="1021"/>
      <c r="C163" s="1122" t="s">
        <v>203</v>
      </c>
      <c r="D163" s="1128"/>
      <c r="E163" s="1123"/>
      <c r="F163" s="1072" t="s">
        <v>7</v>
      </c>
      <c r="G163" s="1117" t="s">
        <v>204</v>
      </c>
      <c r="H163" s="1117"/>
      <c r="I163" s="1118"/>
      <c r="J163" s="1116" t="s">
        <v>205</v>
      </c>
      <c r="K163" s="1117"/>
      <c r="L163" s="1118"/>
      <c r="BV163" s="3"/>
      <c r="BW163" s="4"/>
      <c r="BX163" s="4"/>
      <c r="BY163" s="4"/>
    </row>
    <row r="164" spans="1:77" s="2" customFormat="1" ht="21" x14ac:dyDescent="0.2">
      <c r="A164" s="1146"/>
      <c r="B164" s="1023"/>
      <c r="C164" s="334" t="s">
        <v>83</v>
      </c>
      <c r="D164" s="17" t="s">
        <v>206</v>
      </c>
      <c r="E164" s="18" t="s">
        <v>207</v>
      </c>
      <c r="F164" s="1145"/>
      <c r="G164" s="17" t="s">
        <v>208</v>
      </c>
      <c r="H164" s="19" t="s">
        <v>209</v>
      </c>
      <c r="I164" s="18" t="s">
        <v>210</v>
      </c>
      <c r="J164" s="17" t="s">
        <v>208</v>
      </c>
      <c r="K164" s="19" t="s">
        <v>209</v>
      </c>
      <c r="L164" s="18" t="s">
        <v>210</v>
      </c>
      <c r="BV164" s="3"/>
      <c r="BW164" s="4"/>
      <c r="BX164" s="4"/>
      <c r="BY164" s="4"/>
    </row>
    <row r="165" spans="1:77" s="2" customFormat="1" x14ac:dyDescent="0.2">
      <c r="A165" s="1034" t="s">
        <v>211</v>
      </c>
      <c r="B165" s="502" t="s">
        <v>212</v>
      </c>
      <c r="C165" s="494">
        <f>SUM(D165+E165)</f>
        <v>0</v>
      </c>
      <c r="D165" s="28"/>
      <c r="E165" s="542"/>
      <c r="F165" s="496"/>
      <c r="G165" s="28"/>
      <c r="H165" s="541"/>
      <c r="I165" s="542"/>
      <c r="J165" s="28"/>
      <c r="K165" s="541"/>
      <c r="L165" s="542"/>
      <c r="BV165" s="3"/>
      <c r="BW165" s="4"/>
      <c r="BX165" s="4"/>
      <c r="BY165" s="4"/>
    </row>
    <row r="166" spans="1:77" s="2" customFormat="1" x14ac:dyDescent="0.2">
      <c r="A166" s="1148"/>
      <c r="B166" s="336" t="s">
        <v>213</v>
      </c>
      <c r="C166" s="638">
        <f>SUM(D166+E166)</f>
        <v>0</v>
      </c>
      <c r="D166" s="117"/>
      <c r="E166" s="118"/>
      <c r="F166" s="639"/>
      <c r="G166" s="117"/>
      <c r="H166" s="120"/>
      <c r="I166" s="118"/>
      <c r="J166" s="117"/>
      <c r="K166" s="120"/>
      <c r="L166" s="118"/>
      <c r="BV166" s="3"/>
      <c r="BW166" s="4"/>
      <c r="BX166" s="4"/>
      <c r="BY166" s="4"/>
    </row>
    <row r="167" spans="1:77" s="5" customFormat="1" ht="11.25" x14ac:dyDescent="0.15">
      <c r="A167" s="145" t="s">
        <v>214</v>
      </c>
      <c r="BV167" s="12"/>
      <c r="BW167" s="12"/>
      <c r="BX167" s="129"/>
      <c r="BY167" s="129"/>
    </row>
    <row r="168" spans="1:77" s="2" customFormat="1" ht="21" x14ac:dyDescent="0.2">
      <c r="A168" s="1122" t="s">
        <v>215</v>
      </c>
      <c r="B168" s="1123"/>
      <c r="C168" s="540" t="s">
        <v>170</v>
      </c>
      <c r="D168" s="611" t="s">
        <v>7</v>
      </c>
      <c r="E168" s="628" t="s">
        <v>216</v>
      </c>
      <c r="F168" s="610" t="s">
        <v>99</v>
      </c>
      <c r="G168" s="330"/>
      <c r="BV168" s="3"/>
      <c r="BW168" s="3"/>
      <c r="BX168" s="4"/>
      <c r="BY168" s="4"/>
    </row>
    <row r="169" spans="1:77" s="2" customFormat="1" x14ac:dyDescent="0.2">
      <c r="A169" s="1034" t="s">
        <v>217</v>
      </c>
      <c r="B169" s="339" t="s">
        <v>218</v>
      </c>
      <c r="C169" s="496"/>
      <c r="D169" s="28"/>
      <c r="E169" s="340"/>
      <c r="F169" s="554"/>
      <c r="G169" s="146"/>
      <c r="BV169" s="3"/>
      <c r="BW169" s="3"/>
      <c r="BX169" s="4"/>
      <c r="BY169" s="4"/>
    </row>
    <row r="170" spans="1:77" s="2" customFormat="1" x14ac:dyDescent="0.2">
      <c r="A170" s="1148"/>
      <c r="B170" s="136" t="s">
        <v>219</v>
      </c>
      <c r="C170" s="639"/>
      <c r="D170" s="117"/>
      <c r="E170" s="342"/>
      <c r="F170" s="343"/>
      <c r="G170" s="146"/>
      <c r="BV170" s="3"/>
      <c r="BW170" s="3"/>
      <c r="BX170" s="4"/>
      <c r="BY170" s="4"/>
    </row>
    <row r="171" spans="1:77" s="2" customFormat="1" x14ac:dyDescent="0.2">
      <c r="A171" s="344" t="s">
        <v>220</v>
      </c>
      <c r="B171" s="344" t="s">
        <v>218</v>
      </c>
      <c r="C171" s="579"/>
      <c r="D171" s="640"/>
      <c r="E171" s="641"/>
      <c r="F171" s="642"/>
      <c r="G171" s="146"/>
      <c r="BV171" s="3"/>
      <c r="BW171" s="3"/>
      <c r="BX171" s="4"/>
      <c r="BY171" s="4"/>
    </row>
    <row r="172" spans="1:77" s="2" customFormat="1" x14ac:dyDescent="0.2">
      <c r="A172" s="1034" t="s">
        <v>221</v>
      </c>
      <c r="B172" s="339" t="s">
        <v>222</v>
      </c>
      <c r="C172" s="496"/>
      <c r="D172" s="28"/>
      <c r="E172" s="189"/>
      <c r="F172" s="554"/>
      <c r="G172" s="146"/>
      <c r="BV172" s="3"/>
      <c r="BW172" s="3"/>
      <c r="BX172" s="4"/>
      <c r="BY172" s="4"/>
    </row>
    <row r="173" spans="1:77" s="2" customFormat="1" x14ac:dyDescent="0.2">
      <c r="A173" s="1035"/>
      <c r="B173" s="35" t="s">
        <v>223</v>
      </c>
      <c r="C173" s="324"/>
      <c r="D173" s="71"/>
      <c r="E173" s="77"/>
      <c r="F173" s="72"/>
      <c r="G173" s="146"/>
      <c r="BV173" s="3"/>
      <c r="BW173" s="3"/>
      <c r="BX173" s="4"/>
      <c r="BY173" s="4"/>
    </row>
    <row r="174" spans="1:77" s="2" customFormat="1" x14ac:dyDescent="0.2">
      <c r="A174" s="1148"/>
      <c r="B174" s="136" t="s">
        <v>224</v>
      </c>
      <c r="C174" s="639"/>
      <c r="D174" s="117"/>
      <c r="E174" s="122"/>
      <c r="F174" s="118"/>
      <c r="G174" s="146"/>
      <c r="BV174" s="3"/>
      <c r="BW174" s="3"/>
      <c r="BX174" s="4"/>
      <c r="BY174" s="4"/>
    </row>
    <row r="175" spans="1:77" s="5" customFormat="1" ht="11.25" x14ac:dyDescent="0.15">
      <c r="A175" s="348" t="s">
        <v>225</v>
      </c>
      <c r="B175" s="11"/>
      <c r="C175" s="11"/>
      <c r="D175" s="11"/>
      <c r="E175" s="11"/>
      <c r="F175" s="11"/>
      <c r="G175" s="11"/>
      <c r="H175" s="11"/>
      <c r="I175" s="11"/>
      <c r="BV175" s="12"/>
      <c r="BW175" s="12"/>
      <c r="BX175" s="129"/>
      <c r="BY175" s="129"/>
    </row>
    <row r="176" spans="1:77" s="2" customFormat="1" ht="14.25" customHeight="1" x14ac:dyDescent="0.2">
      <c r="A176" s="1012" t="s">
        <v>197</v>
      </c>
      <c r="B176" s="1021"/>
      <c r="C176" s="1122" t="s">
        <v>226</v>
      </c>
      <c r="D176" s="1128"/>
      <c r="E176" s="1128"/>
      <c r="F176" s="1149" t="s">
        <v>7</v>
      </c>
      <c r="G176" s="1144" t="s">
        <v>216</v>
      </c>
      <c r="H176" s="1118" t="s">
        <v>99</v>
      </c>
      <c r="BV176" s="3"/>
      <c r="BW176" s="4"/>
      <c r="BX176" s="4"/>
      <c r="BY176" s="4"/>
    </row>
    <row r="177" spans="1:77" s="2" customFormat="1" x14ac:dyDescent="0.2">
      <c r="A177" s="1146"/>
      <c r="B177" s="1023"/>
      <c r="C177" s="334" t="s">
        <v>227</v>
      </c>
      <c r="D177" s="611" t="s">
        <v>217</v>
      </c>
      <c r="E177" s="610" t="s">
        <v>228</v>
      </c>
      <c r="F177" s="1149"/>
      <c r="G177" s="1144"/>
      <c r="H177" s="1118"/>
      <c r="BV177" s="3"/>
      <c r="BW177" s="4"/>
      <c r="BX177" s="4"/>
      <c r="BY177" s="4"/>
    </row>
    <row r="178" spans="1:77" s="2" customFormat="1" x14ac:dyDescent="0.2">
      <c r="A178" s="1150" t="s">
        <v>229</v>
      </c>
      <c r="B178" s="503" t="s">
        <v>224</v>
      </c>
      <c r="C178" s="494">
        <f t="shared" ref="C178:C183" si="64">SUM(D178:E178)</f>
        <v>0</v>
      </c>
      <c r="D178" s="28"/>
      <c r="E178" s="542"/>
      <c r="F178" s="28"/>
      <c r="G178" s="189"/>
      <c r="H178" s="542"/>
      <c r="I178" s="303"/>
      <c r="BV178" s="3"/>
      <c r="BW178" s="4"/>
      <c r="BX178" s="4"/>
      <c r="BY178" s="4"/>
    </row>
    <row r="179" spans="1:77" s="2" customFormat="1" x14ac:dyDescent="0.2">
      <c r="A179" s="1077"/>
      <c r="B179" s="191" t="s">
        <v>222</v>
      </c>
      <c r="C179" s="350">
        <f t="shared" si="64"/>
        <v>293</v>
      </c>
      <c r="D179" s="41">
        <v>293</v>
      </c>
      <c r="E179" s="42"/>
      <c r="F179" s="41">
        <v>293</v>
      </c>
      <c r="G179" s="87"/>
      <c r="H179" s="42"/>
      <c r="I179" s="303"/>
      <c r="BV179" s="3"/>
      <c r="BW179" s="4"/>
      <c r="BX179" s="4"/>
      <c r="BY179" s="4"/>
    </row>
    <row r="180" spans="1:77" s="2" customFormat="1" x14ac:dyDescent="0.2">
      <c r="A180" s="1078"/>
      <c r="B180" s="336" t="s">
        <v>223</v>
      </c>
      <c r="C180" s="318">
        <f t="shared" si="64"/>
        <v>0</v>
      </c>
      <c r="D180" s="117"/>
      <c r="E180" s="118"/>
      <c r="F180" s="117"/>
      <c r="G180" s="122"/>
      <c r="H180" s="118"/>
      <c r="I180" s="303"/>
      <c r="BV180" s="3"/>
      <c r="BW180" s="4"/>
      <c r="BX180" s="4"/>
      <c r="BY180" s="4"/>
    </row>
    <row r="181" spans="1:77" s="2" customFormat="1" x14ac:dyDescent="0.2">
      <c r="A181" s="1034" t="s">
        <v>230</v>
      </c>
      <c r="B181" s="503" t="s">
        <v>224</v>
      </c>
      <c r="C181" s="494">
        <f t="shared" si="64"/>
        <v>0</v>
      </c>
      <c r="D181" s="28"/>
      <c r="E181" s="542"/>
      <c r="F181" s="28"/>
      <c r="G181" s="189"/>
      <c r="H181" s="542"/>
      <c r="I181" s="303"/>
      <c r="BV181" s="3"/>
      <c r="BW181" s="4"/>
      <c r="BX181" s="4"/>
      <c r="BY181" s="4"/>
    </row>
    <row r="182" spans="1:77" s="2" customFormat="1" x14ac:dyDescent="0.2">
      <c r="A182" s="1035"/>
      <c r="B182" s="191" t="s">
        <v>222</v>
      </c>
      <c r="C182" s="350">
        <f t="shared" si="64"/>
        <v>158</v>
      </c>
      <c r="D182" s="41">
        <v>158</v>
      </c>
      <c r="E182" s="42"/>
      <c r="F182" s="41">
        <v>158</v>
      </c>
      <c r="G182" s="87"/>
      <c r="H182" s="42"/>
      <c r="I182" s="303"/>
      <c r="BV182" s="3"/>
      <c r="BW182" s="4"/>
      <c r="BX182" s="4"/>
      <c r="BY182" s="4"/>
    </row>
    <row r="183" spans="1:77" s="2" customFormat="1" x14ac:dyDescent="0.2">
      <c r="A183" s="1148"/>
      <c r="B183" s="336" t="s">
        <v>223</v>
      </c>
      <c r="C183" s="318">
        <f t="shared" si="64"/>
        <v>0</v>
      </c>
      <c r="D183" s="117"/>
      <c r="E183" s="118"/>
      <c r="F183" s="117"/>
      <c r="G183" s="122"/>
      <c r="H183" s="118"/>
      <c r="I183" s="303"/>
      <c r="BV183" s="3"/>
      <c r="BW183" s="4"/>
      <c r="BX183" s="4"/>
      <c r="BY183" s="4"/>
    </row>
    <row r="184" spans="1:77" s="5" customFormat="1" ht="11.25" x14ac:dyDescent="0.15">
      <c r="A184" s="13" t="s">
        <v>231</v>
      </c>
      <c r="B184" s="13"/>
      <c r="C184" s="13"/>
      <c r="D184" s="13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BV184" s="12"/>
      <c r="BW184" s="12"/>
      <c r="BX184" s="129"/>
      <c r="BY184" s="129"/>
    </row>
    <row r="185" spans="1:77" s="2" customFormat="1" x14ac:dyDescent="0.2">
      <c r="A185" s="1079" t="s">
        <v>232</v>
      </c>
      <c r="B185" s="1025" t="s">
        <v>233</v>
      </c>
      <c r="C185" s="1026"/>
      <c r="D185" s="1027"/>
      <c r="E185" s="1153" t="s">
        <v>6</v>
      </c>
      <c r="F185" s="1154"/>
      <c r="G185" s="1154"/>
      <c r="H185" s="1154"/>
      <c r="I185" s="1154"/>
      <c r="J185" s="1154"/>
      <c r="K185" s="1154"/>
      <c r="L185" s="1154"/>
      <c r="M185" s="1154"/>
      <c r="N185" s="1154"/>
      <c r="O185" s="1154"/>
      <c r="P185" s="1154"/>
      <c r="Q185" s="1154"/>
      <c r="R185" s="1154"/>
      <c r="S185" s="1154"/>
      <c r="T185" s="1154"/>
      <c r="U185" s="1154"/>
      <c r="V185" s="1154"/>
      <c r="W185" s="1154"/>
      <c r="X185" s="1154"/>
      <c r="Y185" s="1154"/>
      <c r="Z185" s="1154"/>
      <c r="AA185" s="1154"/>
      <c r="AB185" s="1154"/>
      <c r="AC185" s="1154"/>
      <c r="AD185" s="1154"/>
      <c r="AE185" s="1154"/>
      <c r="AF185" s="1154"/>
      <c r="AG185" s="1154"/>
      <c r="AH185" s="1154"/>
      <c r="AI185" s="1154"/>
      <c r="AJ185" s="1154"/>
      <c r="AK185" s="1154"/>
      <c r="AL185" s="1155"/>
      <c r="BV185" s="3"/>
      <c r="BW185" s="4"/>
      <c r="BX185" s="4"/>
      <c r="BY185" s="4"/>
    </row>
    <row r="186" spans="1:77" s="2" customFormat="1" x14ac:dyDescent="0.2">
      <c r="A186" s="1080"/>
      <c r="B186" s="1152"/>
      <c r="C186" s="1029"/>
      <c r="D186" s="1030"/>
      <c r="E186" s="1116" t="s">
        <v>11</v>
      </c>
      <c r="F186" s="1118"/>
      <c r="G186" s="1116" t="s">
        <v>12</v>
      </c>
      <c r="H186" s="1118"/>
      <c r="I186" s="1116" t="s">
        <v>13</v>
      </c>
      <c r="J186" s="1118"/>
      <c r="K186" s="1116" t="s">
        <v>14</v>
      </c>
      <c r="L186" s="1118"/>
      <c r="M186" s="1116" t="s">
        <v>15</v>
      </c>
      <c r="N186" s="1118"/>
      <c r="O186" s="1122" t="s">
        <v>16</v>
      </c>
      <c r="P186" s="1123"/>
      <c r="Q186" s="1122" t="s">
        <v>17</v>
      </c>
      <c r="R186" s="1123"/>
      <c r="S186" s="1122" t="s">
        <v>18</v>
      </c>
      <c r="T186" s="1123"/>
      <c r="U186" s="1122" t="s">
        <v>19</v>
      </c>
      <c r="V186" s="1123"/>
      <c r="W186" s="1122" t="s">
        <v>20</v>
      </c>
      <c r="X186" s="1123"/>
      <c r="Y186" s="1122" t="s">
        <v>21</v>
      </c>
      <c r="Z186" s="1123"/>
      <c r="AA186" s="1122" t="s">
        <v>22</v>
      </c>
      <c r="AB186" s="1123"/>
      <c r="AC186" s="1122" t="s">
        <v>23</v>
      </c>
      <c r="AD186" s="1123"/>
      <c r="AE186" s="1122" t="s">
        <v>24</v>
      </c>
      <c r="AF186" s="1123"/>
      <c r="AG186" s="1122" t="s">
        <v>25</v>
      </c>
      <c r="AH186" s="1123"/>
      <c r="AI186" s="1122" t="s">
        <v>26</v>
      </c>
      <c r="AJ186" s="1123"/>
      <c r="AK186" s="1122" t="s">
        <v>27</v>
      </c>
      <c r="AL186" s="1123"/>
      <c r="BV186" s="3"/>
      <c r="BW186" s="4"/>
      <c r="BX186" s="4"/>
      <c r="BY186" s="4"/>
    </row>
    <row r="187" spans="1:77" s="2" customFormat="1" x14ac:dyDescent="0.2">
      <c r="A187" s="1151"/>
      <c r="B187" s="643" t="s">
        <v>32</v>
      </c>
      <c r="C187" s="644" t="s">
        <v>33</v>
      </c>
      <c r="D187" s="645" t="s">
        <v>34</v>
      </c>
      <c r="E187" s="611" t="s">
        <v>45</v>
      </c>
      <c r="F187" s="610" t="s">
        <v>34</v>
      </c>
      <c r="G187" s="611" t="s">
        <v>45</v>
      </c>
      <c r="H187" s="610" t="s">
        <v>34</v>
      </c>
      <c r="I187" s="611" t="s">
        <v>45</v>
      </c>
      <c r="J187" s="610" t="s">
        <v>34</v>
      </c>
      <c r="K187" s="611" t="s">
        <v>45</v>
      </c>
      <c r="L187" s="615" t="s">
        <v>34</v>
      </c>
      <c r="M187" s="611" t="s">
        <v>45</v>
      </c>
      <c r="N187" s="610" t="s">
        <v>34</v>
      </c>
      <c r="O187" s="611" t="s">
        <v>45</v>
      </c>
      <c r="P187" s="615" t="s">
        <v>34</v>
      </c>
      <c r="Q187" s="611" t="s">
        <v>45</v>
      </c>
      <c r="R187" s="610" t="s">
        <v>34</v>
      </c>
      <c r="S187" s="611" t="s">
        <v>45</v>
      </c>
      <c r="T187" s="615" t="s">
        <v>34</v>
      </c>
      <c r="U187" s="611" t="s">
        <v>45</v>
      </c>
      <c r="V187" s="610" t="s">
        <v>34</v>
      </c>
      <c r="W187" s="611" t="s">
        <v>45</v>
      </c>
      <c r="X187" s="615" t="s">
        <v>34</v>
      </c>
      <c r="Y187" s="611" t="s">
        <v>45</v>
      </c>
      <c r="Z187" s="610" t="s">
        <v>34</v>
      </c>
      <c r="AA187" s="611" t="s">
        <v>45</v>
      </c>
      <c r="AB187" s="610" t="s">
        <v>34</v>
      </c>
      <c r="AC187" s="611" t="s">
        <v>45</v>
      </c>
      <c r="AD187" s="610" t="s">
        <v>34</v>
      </c>
      <c r="AE187" s="611" t="s">
        <v>45</v>
      </c>
      <c r="AF187" s="610" t="s">
        <v>34</v>
      </c>
      <c r="AG187" s="611" t="s">
        <v>45</v>
      </c>
      <c r="AH187" s="610" t="s">
        <v>34</v>
      </c>
      <c r="AI187" s="611" t="s">
        <v>45</v>
      </c>
      <c r="AJ187" s="610" t="s">
        <v>34</v>
      </c>
      <c r="AK187" s="611" t="s">
        <v>45</v>
      </c>
      <c r="AL187" s="610" t="s">
        <v>34</v>
      </c>
      <c r="BV187" s="3"/>
      <c r="BW187" s="4"/>
      <c r="BX187" s="4"/>
      <c r="BY187" s="4"/>
    </row>
    <row r="188" spans="1:77" s="2" customFormat="1" x14ac:dyDescent="0.2">
      <c r="A188" s="504" t="s">
        <v>234</v>
      </c>
      <c r="B188" s="355">
        <f>SUM(C188+D188)</f>
        <v>0</v>
      </c>
      <c r="C188" s="356">
        <f>SUM(O188+Q188+S188+U188+W188+Y188+AA188+AC188+AE188+AG188+AI188+AK188)</f>
        <v>0</v>
      </c>
      <c r="D188" s="555">
        <f>SUM(P188+R188+T188+V188+X188+Z188+AB188+AD188+AF188+AH188+AJ188+AL188)</f>
        <v>0</v>
      </c>
      <c r="E188" s="646"/>
      <c r="F188" s="359"/>
      <c r="G188" s="360"/>
      <c r="H188" s="647"/>
      <c r="I188" s="646"/>
      <c r="J188" s="359"/>
      <c r="K188" s="360"/>
      <c r="L188" s="647"/>
      <c r="M188" s="360"/>
      <c r="N188" s="647"/>
      <c r="O188" s="648"/>
      <c r="P188" s="649"/>
      <c r="Q188" s="650"/>
      <c r="R188" s="651"/>
      <c r="S188" s="648"/>
      <c r="T188" s="649"/>
      <c r="U188" s="650"/>
      <c r="V188" s="651"/>
      <c r="W188" s="648"/>
      <c r="X188" s="649"/>
      <c r="Y188" s="650"/>
      <c r="Z188" s="651"/>
      <c r="AA188" s="650"/>
      <c r="AB188" s="651"/>
      <c r="AC188" s="650"/>
      <c r="AD188" s="651"/>
      <c r="AE188" s="650"/>
      <c r="AF188" s="651"/>
      <c r="AG188" s="650"/>
      <c r="AH188" s="651"/>
      <c r="AI188" s="650"/>
      <c r="AJ188" s="651"/>
      <c r="AK188" s="650"/>
      <c r="AL188" s="651"/>
      <c r="BV188" s="3"/>
      <c r="BW188" s="4"/>
      <c r="BX188" s="4"/>
      <c r="BY188" s="4"/>
    </row>
    <row r="189" spans="1:77" s="2" customFormat="1" x14ac:dyDescent="0.2">
      <c r="A189" s="366" t="s">
        <v>235</v>
      </c>
      <c r="B189" s="367">
        <f>SUM(C189+D189)</f>
        <v>0</v>
      </c>
      <c r="C189" s="368">
        <f t="shared" ref="C189:D191" si="65">SUM(E189+G189+I189+K189+M189+O189+Q189+S189+U189+W189+Y189+AA189+AC189+AE189+AG189+AI189+AK189)</f>
        <v>0</v>
      </c>
      <c r="D189" s="369">
        <f t="shared" si="65"/>
        <v>0</v>
      </c>
      <c r="E189" s="506"/>
      <c r="F189" s="507"/>
      <c r="G189" s="506"/>
      <c r="H189" s="507"/>
      <c r="I189" s="506"/>
      <c r="J189" s="507"/>
      <c r="K189" s="508"/>
      <c r="L189" s="509"/>
      <c r="M189" s="506"/>
      <c r="N189" s="507"/>
      <c r="O189" s="508"/>
      <c r="P189" s="509"/>
      <c r="Q189" s="506"/>
      <c r="R189" s="507"/>
      <c r="S189" s="508"/>
      <c r="T189" s="509"/>
      <c r="U189" s="506"/>
      <c r="V189" s="507"/>
      <c r="W189" s="508"/>
      <c r="X189" s="509"/>
      <c r="Y189" s="506"/>
      <c r="Z189" s="507"/>
      <c r="AA189" s="506"/>
      <c r="AB189" s="507"/>
      <c r="AC189" s="506"/>
      <c r="AD189" s="507"/>
      <c r="AE189" s="506"/>
      <c r="AF189" s="507"/>
      <c r="AG189" s="506"/>
      <c r="AH189" s="507"/>
      <c r="AI189" s="506"/>
      <c r="AJ189" s="507"/>
      <c r="AK189" s="506"/>
      <c r="AL189" s="507"/>
      <c r="BV189" s="3"/>
      <c r="BW189" s="4"/>
      <c r="BX189" s="4"/>
      <c r="BY189" s="4"/>
    </row>
    <row r="190" spans="1:77" s="2" customFormat="1" x14ac:dyDescent="0.2">
      <c r="A190" s="374" t="s">
        <v>236</v>
      </c>
      <c r="B190" s="367">
        <f>SUM(C190+D190)</f>
        <v>0</v>
      </c>
      <c r="C190" s="368">
        <f t="shared" si="65"/>
        <v>0</v>
      </c>
      <c r="D190" s="369">
        <f t="shared" si="65"/>
        <v>0</v>
      </c>
      <c r="E190" s="506"/>
      <c r="F190" s="507"/>
      <c r="G190" s="506"/>
      <c r="H190" s="507"/>
      <c r="I190" s="506"/>
      <c r="J190" s="507"/>
      <c r="K190" s="508"/>
      <c r="L190" s="509"/>
      <c r="M190" s="506"/>
      <c r="N190" s="507"/>
      <c r="O190" s="508"/>
      <c r="P190" s="509"/>
      <c r="Q190" s="506"/>
      <c r="R190" s="507"/>
      <c r="S190" s="508"/>
      <c r="T190" s="509"/>
      <c r="U190" s="506"/>
      <c r="V190" s="507"/>
      <c r="W190" s="508"/>
      <c r="X190" s="509"/>
      <c r="Y190" s="506"/>
      <c r="Z190" s="507"/>
      <c r="AA190" s="506"/>
      <c r="AB190" s="507"/>
      <c r="AC190" s="506"/>
      <c r="AD190" s="507"/>
      <c r="AE190" s="506"/>
      <c r="AF190" s="507"/>
      <c r="AG190" s="506"/>
      <c r="AH190" s="507"/>
      <c r="AI190" s="506"/>
      <c r="AJ190" s="507"/>
      <c r="AK190" s="506"/>
      <c r="AL190" s="507"/>
      <c r="BV190" s="3"/>
      <c r="BW190" s="4"/>
      <c r="BX190" s="4"/>
      <c r="BY190" s="4"/>
    </row>
    <row r="191" spans="1:77" s="2" customFormat="1" x14ac:dyDescent="0.2">
      <c r="A191" s="375" t="s">
        <v>99</v>
      </c>
      <c r="B191" s="376">
        <f>SUM(C191+D191)</f>
        <v>0</v>
      </c>
      <c r="C191" s="377">
        <f t="shared" si="65"/>
        <v>0</v>
      </c>
      <c r="D191" s="378">
        <f t="shared" si="65"/>
        <v>0</v>
      </c>
      <c r="E191" s="510"/>
      <c r="F191" s="511"/>
      <c r="G191" s="510"/>
      <c r="H191" s="511"/>
      <c r="I191" s="510"/>
      <c r="J191" s="511"/>
      <c r="K191" s="512"/>
      <c r="L191" s="513"/>
      <c r="M191" s="510"/>
      <c r="N191" s="511"/>
      <c r="O191" s="512"/>
      <c r="P191" s="513"/>
      <c r="Q191" s="510"/>
      <c r="R191" s="511"/>
      <c r="S191" s="512"/>
      <c r="T191" s="513"/>
      <c r="U191" s="510"/>
      <c r="V191" s="511"/>
      <c r="W191" s="512"/>
      <c r="X191" s="513"/>
      <c r="Y191" s="510"/>
      <c r="Z191" s="511"/>
      <c r="AA191" s="510"/>
      <c r="AB191" s="511"/>
      <c r="AC191" s="510"/>
      <c r="AD191" s="511"/>
      <c r="AE191" s="510"/>
      <c r="AF191" s="511"/>
      <c r="AG191" s="510"/>
      <c r="AH191" s="511"/>
      <c r="AI191" s="510"/>
      <c r="AJ191" s="511"/>
      <c r="AK191" s="510"/>
      <c r="AL191" s="511"/>
      <c r="BV191" s="3"/>
      <c r="BW191" s="4"/>
      <c r="BX191" s="4"/>
      <c r="BY191" s="4"/>
    </row>
    <row r="192" spans="1:77" s="5" customFormat="1" ht="11.25" x14ac:dyDescent="0.15">
      <c r="A192" s="182" t="s">
        <v>237</v>
      </c>
      <c r="B192" s="65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BV192" s="12"/>
      <c r="BW192" s="129"/>
      <c r="BX192" s="129"/>
      <c r="BY192" s="129"/>
    </row>
    <row r="193" spans="1:95" ht="14.25" customHeight="1" x14ac:dyDescent="0.2">
      <c r="A193" s="1160" t="s">
        <v>144</v>
      </c>
      <c r="B193" s="1160"/>
      <c r="C193" s="1160" t="s">
        <v>83</v>
      </c>
      <c r="D193" s="1160"/>
      <c r="E193" s="1160"/>
      <c r="F193" s="1156" t="s">
        <v>11</v>
      </c>
      <c r="G193" s="1156"/>
      <c r="H193" s="1156" t="s">
        <v>12</v>
      </c>
      <c r="I193" s="1156"/>
      <c r="J193" s="1156" t="s">
        <v>13</v>
      </c>
      <c r="K193" s="1156"/>
      <c r="L193" s="1156" t="s">
        <v>238</v>
      </c>
      <c r="M193" s="1156"/>
      <c r="N193" s="1156" t="s">
        <v>239</v>
      </c>
      <c r="O193" s="1156"/>
      <c r="P193" s="1160" t="s">
        <v>240</v>
      </c>
      <c r="Q193" s="1160"/>
      <c r="R193" s="1160" t="s">
        <v>241</v>
      </c>
      <c r="S193" s="1160"/>
      <c r="T193" s="1160" t="s">
        <v>242</v>
      </c>
      <c r="U193" s="1161"/>
      <c r="V193" s="984" t="s">
        <v>157</v>
      </c>
      <c r="W193" s="1072" t="s">
        <v>243</v>
      </c>
      <c r="X193" s="1072" t="s">
        <v>244</v>
      </c>
      <c r="Y193" s="1072" t="s">
        <v>245</v>
      </c>
      <c r="Z193" s="1072" t="s">
        <v>246</v>
      </c>
      <c r="AA193" s="1072" t="s">
        <v>247</v>
      </c>
      <c r="AB193" s="1122" t="s">
        <v>248</v>
      </c>
      <c r="AC193" s="1128"/>
      <c r="AD193" s="1128"/>
      <c r="AE193" s="1123"/>
      <c r="AF193" s="1153" t="s">
        <v>170</v>
      </c>
      <c r="AG193" s="1159"/>
      <c r="AH193" s="1086" t="s">
        <v>155</v>
      </c>
      <c r="AI193" s="1086" t="s">
        <v>156</v>
      </c>
      <c r="AJ193" s="1072" t="s">
        <v>158</v>
      </c>
      <c r="AK193" s="1072" t="s">
        <v>159</v>
      </c>
      <c r="AL193" s="996" t="s">
        <v>43</v>
      </c>
      <c r="AM193" s="984" t="s">
        <v>44</v>
      </c>
      <c r="AN193" s="3"/>
      <c r="AO193" s="3"/>
      <c r="AP193" s="3"/>
      <c r="AQ193" s="3"/>
      <c r="AR193" s="3"/>
      <c r="AS193" s="3"/>
      <c r="AT193" s="3"/>
      <c r="AU193" s="3"/>
      <c r="BX193" s="3"/>
    </row>
    <row r="194" spans="1:95" ht="21" x14ac:dyDescent="0.2">
      <c r="A194" s="1119"/>
      <c r="B194" s="1119"/>
      <c r="C194" s="608" t="s">
        <v>32</v>
      </c>
      <c r="D194" s="609" t="s">
        <v>45</v>
      </c>
      <c r="E194" s="631" t="s">
        <v>34</v>
      </c>
      <c r="F194" s="611" t="s">
        <v>45</v>
      </c>
      <c r="G194" s="614" t="s">
        <v>34</v>
      </c>
      <c r="H194" s="611" t="s">
        <v>45</v>
      </c>
      <c r="I194" s="614" t="s">
        <v>34</v>
      </c>
      <c r="J194" s="611" t="s">
        <v>45</v>
      </c>
      <c r="K194" s="614" t="s">
        <v>34</v>
      </c>
      <c r="L194" s="611" t="s">
        <v>45</v>
      </c>
      <c r="M194" s="614" t="s">
        <v>34</v>
      </c>
      <c r="N194" s="611" t="s">
        <v>45</v>
      </c>
      <c r="O194" s="614" t="s">
        <v>34</v>
      </c>
      <c r="P194" s="611" t="s">
        <v>45</v>
      </c>
      <c r="Q194" s="614" t="s">
        <v>34</v>
      </c>
      <c r="R194" s="611" t="s">
        <v>45</v>
      </c>
      <c r="S194" s="614" t="s">
        <v>34</v>
      </c>
      <c r="T194" s="611" t="s">
        <v>45</v>
      </c>
      <c r="U194" s="637" t="s">
        <v>34</v>
      </c>
      <c r="V194" s="987"/>
      <c r="W194" s="1145"/>
      <c r="X194" s="1145"/>
      <c r="Y194" s="1145"/>
      <c r="Z194" s="1145"/>
      <c r="AA194" s="1145"/>
      <c r="AB194" s="540" t="s">
        <v>171</v>
      </c>
      <c r="AC194" s="540" t="s">
        <v>172</v>
      </c>
      <c r="AD194" s="540" t="s">
        <v>173</v>
      </c>
      <c r="AE194" s="610" t="s">
        <v>174</v>
      </c>
      <c r="AF194" s="600" t="s">
        <v>175</v>
      </c>
      <c r="AG194" s="653" t="s">
        <v>176</v>
      </c>
      <c r="AH194" s="1087"/>
      <c r="AI194" s="1087"/>
      <c r="AJ194" s="1145"/>
      <c r="AK194" s="1145"/>
      <c r="AL194" s="997"/>
      <c r="AM194" s="987"/>
      <c r="AN194" s="3"/>
      <c r="AO194" s="3"/>
      <c r="AP194" s="3"/>
      <c r="AQ194" s="3"/>
      <c r="AR194" s="3"/>
      <c r="AS194" s="3"/>
      <c r="AT194" s="3"/>
      <c r="AU194" s="3"/>
      <c r="BX194" s="3"/>
    </row>
    <row r="195" spans="1:95" x14ac:dyDescent="0.2">
      <c r="A195" s="1157" t="s">
        <v>249</v>
      </c>
      <c r="B195" s="487" t="s">
        <v>250</v>
      </c>
      <c r="C195" s="132">
        <f>SUM(D195:E195)</f>
        <v>3</v>
      </c>
      <c r="D195" s="24">
        <f>SUM(F195+H195+J195+L195+N195+P195+R195+T195)</f>
        <v>1</v>
      </c>
      <c r="E195" s="556">
        <f>G195+I195+K195+M195+O195+Q195+S195+U195</f>
        <v>2</v>
      </c>
      <c r="F195" s="201"/>
      <c r="G195" s="78"/>
      <c r="H195" s="201"/>
      <c r="I195" s="78"/>
      <c r="J195" s="201"/>
      <c r="K195" s="78"/>
      <c r="L195" s="201"/>
      <c r="M195" s="78"/>
      <c r="N195" s="201">
        <v>1</v>
      </c>
      <c r="O195" s="78"/>
      <c r="P195" s="201"/>
      <c r="Q195" s="78">
        <v>2</v>
      </c>
      <c r="R195" s="201"/>
      <c r="S195" s="78"/>
      <c r="T195" s="201"/>
      <c r="U195" s="203"/>
      <c r="V195" s="557"/>
      <c r="W195" s="486">
        <v>1</v>
      </c>
      <c r="X195" s="486">
        <v>1</v>
      </c>
      <c r="Y195" s="486">
        <v>3</v>
      </c>
      <c r="Z195" s="486">
        <v>3</v>
      </c>
      <c r="AA195" s="518"/>
      <c r="AB195" s="486"/>
      <c r="AC195" s="486"/>
      <c r="AD195" s="486">
        <v>1</v>
      </c>
      <c r="AE195" s="544">
        <v>2</v>
      </c>
      <c r="AF195" s="486"/>
      <c r="AG195" s="519"/>
      <c r="AH195" s="395">
        <v>0</v>
      </c>
      <c r="AI195" s="544">
        <v>0</v>
      </c>
      <c r="AJ195" s="486">
        <v>0</v>
      </c>
      <c r="AK195" s="486">
        <v>0</v>
      </c>
      <c r="AL195" s="201">
        <v>0</v>
      </c>
      <c r="AM195" s="544">
        <v>0</v>
      </c>
      <c r="AN195" s="31" t="str">
        <f>CA195&amp;CB195&amp;CC195&amp;CD195&amp;CE195</f>
        <v/>
      </c>
      <c r="AO195" s="31"/>
      <c r="AP195" s="31"/>
      <c r="AQ195" s="31"/>
      <c r="AR195" s="31"/>
      <c r="AS195" s="3"/>
      <c r="AT195" s="3"/>
      <c r="BX195" s="3"/>
      <c r="CA195" s="32" t="str">
        <f t="shared" ref="CA195:CE196" si="66">IF(AND($C195&gt;0,AI195="")," * No olvide digitar la variable "&amp;AI$193&amp;""&amp;". Digite CERO si no tiene",IF(AI195&gt;$C195," * La variable "&amp;AI$193&amp;""&amp;" No puede ser mayor al Total.",""))</f>
        <v/>
      </c>
      <c r="CB195" s="32" t="str">
        <f t="shared" si="66"/>
        <v/>
      </c>
      <c r="CC195" s="32" t="str">
        <f t="shared" si="66"/>
        <v/>
      </c>
      <c r="CD195" s="32" t="str">
        <f t="shared" si="66"/>
        <v/>
      </c>
      <c r="CE195" s="32" t="str">
        <f t="shared" si="66"/>
        <v/>
      </c>
      <c r="CM195" s="33">
        <f>IF(AND($C195&gt;0,AI195=""),1,IF(AI195&gt;$C195,1,0))</f>
        <v>0</v>
      </c>
      <c r="CN195" s="33">
        <f t="shared" ref="CN195:CP196" si="67">IF(AND($C195&gt;0,AJ195=""),1,IF(AJ195&gt;$C195,1,0))</f>
        <v>0</v>
      </c>
      <c r="CO195" s="33">
        <f t="shared" si="67"/>
        <v>0</v>
      </c>
      <c r="CP195" s="33">
        <f t="shared" si="67"/>
        <v>0</v>
      </c>
      <c r="CQ195" s="33">
        <f>IF(AND($C195&gt;0,AM195=""),1,IF(AM195&gt;$C195,1,0))</f>
        <v>0</v>
      </c>
    </row>
    <row r="196" spans="1:95" x14ac:dyDescent="0.2">
      <c r="A196" s="1158"/>
      <c r="B196" s="136" t="s">
        <v>251</v>
      </c>
      <c r="C196" s="396">
        <f>SUM(D196:E196)</f>
        <v>3</v>
      </c>
      <c r="D196" s="397">
        <f>SUM(F196+H196+J196+L196+N196+P196+R196+T196)</f>
        <v>1</v>
      </c>
      <c r="E196" s="398">
        <f>G196+I196+K196+M196+O196+Q196+S196+U196</f>
        <v>2</v>
      </c>
      <c r="F196" s="281"/>
      <c r="G196" s="399">
        <v>2</v>
      </c>
      <c r="H196" s="281">
        <v>1</v>
      </c>
      <c r="I196" s="399"/>
      <c r="J196" s="281"/>
      <c r="K196" s="399"/>
      <c r="L196" s="281"/>
      <c r="M196" s="399"/>
      <c r="N196" s="281"/>
      <c r="O196" s="399"/>
      <c r="P196" s="281"/>
      <c r="Q196" s="399"/>
      <c r="R196" s="281"/>
      <c r="S196" s="399"/>
      <c r="T196" s="281"/>
      <c r="U196" s="285"/>
      <c r="V196" s="400"/>
      <c r="W196" s="401"/>
      <c r="X196" s="401">
        <v>2</v>
      </c>
      <c r="Y196" s="401"/>
      <c r="Z196" s="401"/>
      <c r="AA196" s="283"/>
      <c r="AB196" s="401"/>
      <c r="AC196" s="401">
        <v>3</v>
      </c>
      <c r="AD196" s="401"/>
      <c r="AE196" s="286"/>
      <c r="AF196" s="401"/>
      <c r="AG196" s="402"/>
      <c r="AH196" s="403">
        <v>0</v>
      </c>
      <c r="AI196" s="286">
        <v>0</v>
      </c>
      <c r="AJ196" s="401">
        <v>0</v>
      </c>
      <c r="AK196" s="401">
        <v>0</v>
      </c>
      <c r="AL196" s="300">
        <v>0</v>
      </c>
      <c r="AM196" s="101">
        <v>0</v>
      </c>
      <c r="AN196" s="31" t="str">
        <f>CA196&amp;CB196&amp;CC196&amp;CD196&amp;CE196</f>
        <v/>
      </c>
      <c r="AO196" s="31"/>
      <c r="AP196" s="31"/>
      <c r="AQ196" s="31"/>
      <c r="AR196" s="31"/>
      <c r="AS196" s="3"/>
      <c r="AT196" s="3"/>
      <c r="BX196" s="3"/>
      <c r="CA196" s="32" t="str">
        <f t="shared" si="66"/>
        <v/>
      </c>
      <c r="CB196" s="32" t="str">
        <f t="shared" si="66"/>
        <v/>
      </c>
      <c r="CC196" s="32" t="str">
        <f t="shared" si="66"/>
        <v/>
      </c>
      <c r="CD196" s="32" t="str">
        <f t="shared" si="66"/>
        <v/>
      </c>
      <c r="CE196" s="32" t="str">
        <f t="shared" si="66"/>
        <v/>
      </c>
      <c r="CM196" s="33">
        <f>IF(AND($C196&gt;0,AI196=""),1,IF(AI196&gt;$C196,1,0))</f>
        <v>0</v>
      </c>
      <c r="CN196" s="33">
        <f t="shared" si="67"/>
        <v>0</v>
      </c>
      <c r="CO196" s="33">
        <f t="shared" si="67"/>
        <v>0</v>
      </c>
      <c r="CP196" s="33">
        <f t="shared" si="67"/>
        <v>0</v>
      </c>
      <c r="CQ196" s="33">
        <f>IF(AND($C196&gt;0,AM196=""),1,IF(AM196&gt;$C196,1,0))</f>
        <v>0</v>
      </c>
    </row>
    <row r="197" spans="1:95" s="5" customFormat="1" ht="11.25" x14ac:dyDescent="0.15">
      <c r="A197" s="11" t="s">
        <v>252</v>
      </c>
      <c r="B197" s="11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BV197" s="12"/>
      <c r="BW197" s="12"/>
      <c r="BX197" s="12"/>
      <c r="BY197" s="12"/>
    </row>
    <row r="198" spans="1:95" x14ac:dyDescent="0.2">
      <c r="A198" s="334" t="s">
        <v>4</v>
      </c>
      <c r="B198" s="334" t="s">
        <v>83</v>
      </c>
      <c r="C198" s="17" t="s">
        <v>253</v>
      </c>
      <c r="D198" s="18" t="s">
        <v>254</v>
      </c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</row>
    <row r="199" spans="1:95" x14ac:dyDescent="0.2">
      <c r="A199" s="487" t="s">
        <v>255</v>
      </c>
      <c r="B199" s="488">
        <f>SUM(C199:D199)</f>
        <v>6</v>
      </c>
      <c r="C199" s="201"/>
      <c r="D199" s="544">
        <v>6</v>
      </c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</row>
    <row r="200" spans="1:95" x14ac:dyDescent="0.2">
      <c r="A200" s="136" t="s">
        <v>256</v>
      </c>
      <c r="B200" s="406">
        <f>SUM(C200)</f>
        <v>0</v>
      </c>
      <c r="C200" s="281"/>
      <c r="D200" s="654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</row>
    <row r="201" spans="1:95" s="5" customFormat="1" ht="11.25" x14ac:dyDescent="0.15">
      <c r="A201" s="655" t="s">
        <v>257</v>
      </c>
      <c r="B201" s="656"/>
      <c r="C201" s="409"/>
      <c r="D201" s="13"/>
      <c r="F201" s="410"/>
      <c r="G201" s="267"/>
      <c r="H201" s="124"/>
      <c r="I201" s="267"/>
      <c r="J201" s="411"/>
      <c r="K201" s="411"/>
      <c r="L201" s="267"/>
      <c r="M201" s="124"/>
      <c r="N201" s="267"/>
      <c r="O201" s="267"/>
      <c r="P201" s="124"/>
      <c r="Q201" s="267"/>
      <c r="R201" s="267"/>
      <c r="S201" s="124"/>
      <c r="T201" s="267"/>
      <c r="U201" s="267"/>
      <c r="V201" s="411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BV201" s="12"/>
      <c r="BW201" s="12"/>
      <c r="BX201" s="12"/>
      <c r="BY201" s="12"/>
    </row>
    <row r="202" spans="1:95" ht="14.25" customHeight="1" x14ac:dyDescent="0.2">
      <c r="A202" s="979" t="s">
        <v>144</v>
      </c>
      <c r="B202" s="1012" t="s">
        <v>83</v>
      </c>
      <c r="C202" s="1020"/>
      <c r="D202" s="1021"/>
      <c r="E202" s="1162" t="s">
        <v>6</v>
      </c>
      <c r="F202" s="1163"/>
      <c r="G202" s="1163"/>
      <c r="H202" s="1163"/>
      <c r="I202" s="1163"/>
      <c r="J202" s="1163"/>
      <c r="K202" s="1163"/>
      <c r="L202" s="1163"/>
      <c r="M202" s="1163"/>
      <c r="N202" s="1163"/>
      <c r="O202" s="1163"/>
      <c r="P202" s="1163"/>
      <c r="Q202" s="1163"/>
      <c r="R202" s="1163"/>
      <c r="S202" s="1163"/>
      <c r="T202" s="1163"/>
      <c r="U202" s="1163"/>
      <c r="V202" s="1163"/>
      <c r="W202" s="1163"/>
      <c r="X202" s="1163"/>
      <c r="Y202" s="1163"/>
      <c r="Z202" s="1163"/>
      <c r="AA202" s="1163"/>
      <c r="AB202" s="1163"/>
      <c r="AC202" s="1163"/>
      <c r="AD202" s="1163"/>
      <c r="AE202" s="1163"/>
      <c r="AF202" s="1163"/>
      <c r="AG202" s="1163"/>
      <c r="AH202" s="1163"/>
      <c r="AI202" s="1163"/>
      <c r="AJ202" s="1164"/>
      <c r="AK202" s="1100" t="s">
        <v>258</v>
      </c>
      <c r="AL202" s="984"/>
      <c r="AM202" s="1149" t="s">
        <v>43</v>
      </c>
      <c r="AN202" s="1118" t="s">
        <v>44</v>
      </c>
      <c r="BT202" s="3"/>
      <c r="BU202" s="3"/>
      <c r="BX202" s="3"/>
      <c r="BY202" s="412"/>
    </row>
    <row r="203" spans="1:95" x14ac:dyDescent="0.2">
      <c r="A203" s="1096"/>
      <c r="B203" s="1146"/>
      <c r="C203" s="1022"/>
      <c r="D203" s="1023"/>
      <c r="E203" s="1116" t="s">
        <v>12</v>
      </c>
      <c r="F203" s="1118"/>
      <c r="G203" s="1116" t="s">
        <v>13</v>
      </c>
      <c r="H203" s="1118"/>
      <c r="I203" s="1116" t="s">
        <v>14</v>
      </c>
      <c r="J203" s="1118"/>
      <c r="K203" s="1116" t="s">
        <v>15</v>
      </c>
      <c r="L203" s="1118"/>
      <c r="M203" s="1122" t="s">
        <v>16</v>
      </c>
      <c r="N203" s="1123"/>
      <c r="O203" s="1122" t="s">
        <v>17</v>
      </c>
      <c r="P203" s="1123"/>
      <c r="Q203" s="1122" t="s">
        <v>18</v>
      </c>
      <c r="R203" s="1123"/>
      <c r="S203" s="1122" t="s">
        <v>19</v>
      </c>
      <c r="T203" s="1123"/>
      <c r="U203" s="1122" t="s">
        <v>20</v>
      </c>
      <c r="V203" s="1123"/>
      <c r="W203" s="1122" t="s">
        <v>21</v>
      </c>
      <c r="X203" s="1123"/>
      <c r="Y203" s="1122" t="s">
        <v>22</v>
      </c>
      <c r="Z203" s="1123"/>
      <c r="AA203" s="1122" t="s">
        <v>23</v>
      </c>
      <c r="AB203" s="1123"/>
      <c r="AC203" s="1122" t="s">
        <v>24</v>
      </c>
      <c r="AD203" s="1123"/>
      <c r="AE203" s="1122" t="s">
        <v>25</v>
      </c>
      <c r="AF203" s="1123"/>
      <c r="AG203" s="1122" t="s">
        <v>26</v>
      </c>
      <c r="AH203" s="1123"/>
      <c r="AI203" s="1122" t="s">
        <v>27</v>
      </c>
      <c r="AJ203" s="1124"/>
      <c r="AK203" s="1101"/>
      <c r="AL203" s="987"/>
      <c r="AM203" s="1149"/>
      <c r="AN203" s="1118"/>
      <c r="BT203" s="3"/>
      <c r="BU203" s="3"/>
      <c r="BX203" s="3"/>
      <c r="BY203" s="412"/>
    </row>
    <row r="204" spans="1:95" x14ac:dyDescent="0.2">
      <c r="A204" s="1147"/>
      <c r="B204" s="608" t="s">
        <v>32</v>
      </c>
      <c r="C204" s="15" t="s">
        <v>33</v>
      </c>
      <c r="D204" s="631" t="s">
        <v>34</v>
      </c>
      <c r="E204" s="611" t="s">
        <v>45</v>
      </c>
      <c r="F204" s="614" t="s">
        <v>34</v>
      </c>
      <c r="G204" s="611" t="s">
        <v>45</v>
      </c>
      <c r="H204" s="614" t="s">
        <v>34</v>
      </c>
      <c r="I204" s="611" t="s">
        <v>45</v>
      </c>
      <c r="J204" s="614" t="s">
        <v>34</v>
      </c>
      <c r="K204" s="611" t="s">
        <v>45</v>
      </c>
      <c r="L204" s="614" t="s">
        <v>34</v>
      </c>
      <c r="M204" s="611" t="s">
        <v>45</v>
      </c>
      <c r="N204" s="610" t="s">
        <v>34</v>
      </c>
      <c r="O204" s="611" t="s">
        <v>45</v>
      </c>
      <c r="P204" s="610" t="s">
        <v>34</v>
      </c>
      <c r="Q204" s="611" t="s">
        <v>45</v>
      </c>
      <c r="R204" s="610" t="s">
        <v>34</v>
      </c>
      <c r="S204" s="611" t="s">
        <v>45</v>
      </c>
      <c r="T204" s="614" t="s">
        <v>34</v>
      </c>
      <c r="U204" s="611" t="s">
        <v>45</v>
      </c>
      <c r="V204" s="614" t="s">
        <v>34</v>
      </c>
      <c r="W204" s="616" t="s">
        <v>45</v>
      </c>
      <c r="X204" s="614" t="s">
        <v>34</v>
      </c>
      <c r="Y204" s="616" t="s">
        <v>45</v>
      </c>
      <c r="Z204" s="614" t="s">
        <v>34</v>
      </c>
      <c r="AA204" s="616" t="s">
        <v>45</v>
      </c>
      <c r="AB204" s="614" t="s">
        <v>34</v>
      </c>
      <c r="AC204" s="616" t="s">
        <v>45</v>
      </c>
      <c r="AD204" s="614" t="s">
        <v>34</v>
      </c>
      <c r="AE204" s="616" t="s">
        <v>45</v>
      </c>
      <c r="AF204" s="614" t="s">
        <v>34</v>
      </c>
      <c r="AG204" s="616" t="s">
        <v>45</v>
      </c>
      <c r="AH204" s="614" t="s">
        <v>34</v>
      </c>
      <c r="AI204" s="616" t="s">
        <v>45</v>
      </c>
      <c r="AJ204" s="653" t="s">
        <v>34</v>
      </c>
      <c r="AK204" s="657" t="s">
        <v>259</v>
      </c>
      <c r="AL204" s="657" t="s">
        <v>260</v>
      </c>
      <c r="AM204" s="1149"/>
      <c r="AN204" s="1118"/>
      <c r="BT204" s="3"/>
      <c r="BU204" s="3"/>
      <c r="BX204" s="3"/>
      <c r="BY204" s="412"/>
    </row>
    <row r="205" spans="1:95" x14ac:dyDescent="0.2">
      <c r="A205" s="539" t="s">
        <v>261</v>
      </c>
      <c r="B205" s="658">
        <f>SUM(C205+D205)</f>
        <v>30</v>
      </c>
      <c r="C205" s="659">
        <f>E205+G205+I205+K205+M205+O205+Q205+S205+U205+W205+Y205+AA205+AC205+AE205+AG205+AI205</f>
        <v>7</v>
      </c>
      <c r="D205" s="619">
        <f>F205+H205+J205+L205+N205+P205+R205+T205+V205+X205+Z205+AB205+AD205+AF205+AH205+AJ205</f>
        <v>23</v>
      </c>
      <c r="E205" s="660"/>
      <c r="F205" s="661"/>
      <c r="G205" s="660">
        <v>0</v>
      </c>
      <c r="H205" s="661">
        <v>3</v>
      </c>
      <c r="I205" s="660">
        <v>1</v>
      </c>
      <c r="J205" s="661">
        <v>8</v>
      </c>
      <c r="K205" s="660">
        <v>0</v>
      </c>
      <c r="L205" s="661">
        <v>4</v>
      </c>
      <c r="M205" s="660"/>
      <c r="N205" s="662"/>
      <c r="O205" s="660">
        <v>1</v>
      </c>
      <c r="P205" s="662">
        <v>0</v>
      </c>
      <c r="Q205" s="660">
        <v>0</v>
      </c>
      <c r="R205" s="662">
        <v>1</v>
      </c>
      <c r="S205" s="660">
        <v>1</v>
      </c>
      <c r="T205" s="661">
        <v>1</v>
      </c>
      <c r="U205" s="660"/>
      <c r="V205" s="661"/>
      <c r="W205" s="660">
        <v>1</v>
      </c>
      <c r="X205" s="662">
        <v>2</v>
      </c>
      <c r="Y205" s="660">
        <v>0</v>
      </c>
      <c r="Z205" s="662">
        <v>1</v>
      </c>
      <c r="AA205" s="660">
        <v>2</v>
      </c>
      <c r="AB205" s="662">
        <v>2</v>
      </c>
      <c r="AC205" s="660">
        <v>0</v>
      </c>
      <c r="AD205" s="662">
        <v>1</v>
      </c>
      <c r="AE205" s="660"/>
      <c r="AF205" s="662"/>
      <c r="AG205" s="660">
        <v>1</v>
      </c>
      <c r="AH205" s="662">
        <v>0</v>
      </c>
      <c r="AI205" s="660"/>
      <c r="AJ205" s="663"/>
      <c r="AK205" s="662">
        <v>0</v>
      </c>
      <c r="AL205" s="662">
        <v>0</v>
      </c>
      <c r="AM205" s="660">
        <v>0</v>
      </c>
      <c r="AN205" s="662">
        <v>0</v>
      </c>
      <c r="AO205" s="2" t="str">
        <f>CA205&amp;CB205&amp;CC205&amp;CD205</f>
        <v/>
      </c>
      <c r="BT205" s="3"/>
      <c r="BU205" s="3"/>
      <c r="BX205" s="3"/>
      <c r="BY205" s="412"/>
      <c r="CA205" s="32" t="str">
        <f>IF(AND($D205&gt;0,AK205="")," * No olvide digitar la variable "&amp;AK$202&amp;""&amp;" Masculimo. Digite CERO si no tiene",IF(AK205&gt;$D205," * La variable "&amp;AK$202&amp;""&amp;" Masculino No puede ser mayor al Total Mujeres.",""))</f>
        <v/>
      </c>
      <c r="CB205" s="32" t="str">
        <f>IF(AND($C205&gt;0,AL205="")," * No olvide digitar la variable "&amp;AK$202&amp;""&amp;" Femenino. Digite CERO si no tiene",IF(AL205&gt;$C205," * La variable "&amp;AK$202&amp;""&amp;" Femenino No puede ser mayor al Total Hombres.",""))</f>
        <v/>
      </c>
      <c r="CC205" s="32" t="str">
        <f>IF(AND($B205&gt;0,AM205="")," * No olvide digitar la variable "&amp;AM$202&amp;""&amp;". Digite CERO si no tiene",IF(AM205&gt;$B205," * La variable "&amp;AM$202&amp;""&amp;" No puede ser mayor al Total.",""))</f>
        <v/>
      </c>
      <c r="CD205" s="32" t="str">
        <f>IF(AND($B205&gt;0,AN205="")," * No olvide digitar la variable "&amp;AN$202&amp;""&amp;". Digite CERO si no tiene",IF(AN205&gt;$B205," * La variable "&amp;AN$202&amp;""&amp;" No puede ser mayor al Total.",""))</f>
        <v/>
      </c>
      <c r="CM205" s="33">
        <f>IF(AND($D205&gt;0,AK205=""),1,IF(AK205&gt;$D205,1,0))</f>
        <v>0</v>
      </c>
      <c r="CN205" s="33">
        <f>IF(AND($C205&gt;0,AL205=""),1,IF(AL205&gt;$C205,1,0))</f>
        <v>0</v>
      </c>
      <c r="CO205" s="33">
        <f>IF(AND($B205&gt;0,AM205=""),1,IF(AM205&gt;$B205,1,0))</f>
        <v>0</v>
      </c>
      <c r="CP205" s="33">
        <f>IF(AND($B205&gt;0,AN205=""),1,IF(AN205&gt;$B205,1,0))</f>
        <v>0</v>
      </c>
    </row>
    <row r="206" spans="1:95" s="5" customFormat="1" ht="11.25" x14ac:dyDescent="0.15">
      <c r="A206" s="11" t="s">
        <v>262</v>
      </c>
      <c r="B206" s="11"/>
      <c r="BV206" s="12"/>
      <c r="BW206" s="12"/>
      <c r="BX206" s="12"/>
      <c r="BY206" s="12"/>
    </row>
    <row r="207" spans="1:95" ht="14.25" customHeight="1" x14ac:dyDescent="0.2">
      <c r="A207" s="1021" t="s">
        <v>263</v>
      </c>
      <c r="B207" s="982" t="s">
        <v>83</v>
      </c>
      <c r="C207" s="983"/>
      <c r="D207" s="984"/>
      <c r="E207" s="1166" t="s">
        <v>264</v>
      </c>
      <c r="F207" s="1167"/>
      <c r="G207" s="1167"/>
      <c r="H207" s="1167"/>
      <c r="I207" s="1167"/>
      <c r="J207" s="1167"/>
      <c r="K207" s="1167"/>
      <c r="L207" s="1168"/>
      <c r="M207" s="983" t="s">
        <v>265</v>
      </c>
      <c r="N207" s="1109"/>
      <c r="O207" s="984" t="s">
        <v>266</v>
      </c>
      <c r="BX207" s="3"/>
      <c r="BY207" s="3"/>
    </row>
    <row r="208" spans="1:95" ht="14.25" customHeight="1" x14ac:dyDescent="0.2">
      <c r="A208" s="1054"/>
      <c r="B208" s="1165"/>
      <c r="C208" s="986"/>
      <c r="D208" s="987"/>
      <c r="E208" s="1116" t="s">
        <v>11</v>
      </c>
      <c r="F208" s="1118"/>
      <c r="G208" s="1116" t="s">
        <v>12</v>
      </c>
      <c r="H208" s="1118"/>
      <c r="I208" s="1116" t="s">
        <v>13</v>
      </c>
      <c r="J208" s="1118"/>
      <c r="K208" s="1116" t="s">
        <v>267</v>
      </c>
      <c r="L208" s="1125"/>
      <c r="M208" s="986"/>
      <c r="N208" s="1110"/>
      <c r="O208" s="990"/>
    </row>
    <row r="209" spans="1:96" x14ac:dyDescent="0.2">
      <c r="A209" s="1054"/>
      <c r="B209" s="608" t="s">
        <v>32</v>
      </c>
      <c r="C209" s="664" t="s">
        <v>33</v>
      </c>
      <c r="D209" s="631" t="s">
        <v>34</v>
      </c>
      <c r="E209" s="611" t="s">
        <v>45</v>
      </c>
      <c r="F209" s="423" t="s">
        <v>34</v>
      </c>
      <c r="G209" s="611" t="s">
        <v>45</v>
      </c>
      <c r="H209" s="423" t="s">
        <v>34</v>
      </c>
      <c r="I209" s="424" t="s">
        <v>45</v>
      </c>
      <c r="J209" s="425" t="s">
        <v>34</v>
      </c>
      <c r="K209" s="611" t="s">
        <v>45</v>
      </c>
      <c r="L209" s="612" t="s">
        <v>34</v>
      </c>
      <c r="M209" s="633" t="s">
        <v>268</v>
      </c>
      <c r="N209" s="428" t="s">
        <v>269</v>
      </c>
      <c r="O209" s="987"/>
    </row>
    <row r="210" spans="1:96" x14ac:dyDescent="0.2">
      <c r="A210" s="1023"/>
      <c r="B210" s="429">
        <f t="shared" ref="B210:B215" si="68">+C210+D210</f>
        <v>12</v>
      </c>
      <c r="C210" s="430">
        <f>+E210+G210+I210+K210</f>
        <v>6</v>
      </c>
      <c r="D210" s="431">
        <f>+F210+H210+J210+L210</f>
        <v>6</v>
      </c>
      <c r="E210" s="665">
        <f t="shared" ref="E210:O210" si="69">SUM(E211:E215)</f>
        <v>0</v>
      </c>
      <c r="F210" s="666">
        <f t="shared" si="69"/>
        <v>3</v>
      </c>
      <c r="G210" s="665">
        <f t="shared" si="69"/>
        <v>1</v>
      </c>
      <c r="H210" s="666">
        <f t="shared" si="69"/>
        <v>0</v>
      </c>
      <c r="I210" s="665">
        <f t="shared" si="69"/>
        <v>0</v>
      </c>
      <c r="J210" s="667">
        <f t="shared" si="69"/>
        <v>1</v>
      </c>
      <c r="K210" s="658">
        <f t="shared" si="69"/>
        <v>5</v>
      </c>
      <c r="L210" s="668">
        <f t="shared" si="69"/>
        <v>2</v>
      </c>
      <c r="M210" s="669">
        <f t="shared" si="69"/>
        <v>10</v>
      </c>
      <c r="N210" s="666">
        <f t="shared" si="69"/>
        <v>2</v>
      </c>
      <c r="O210" s="606">
        <f t="shared" si="69"/>
        <v>6</v>
      </c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</row>
    <row r="211" spans="1:96" x14ac:dyDescent="0.2">
      <c r="A211" s="487" t="s">
        <v>270</v>
      </c>
      <c r="B211" s="438">
        <f t="shared" si="68"/>
        <v>10</v>
      </c>
      <c r="C211" s="439">
        <f>+E211+G211+I211+K211</f>
        <v>4</v>
      </c>
      <c r="D211" s="545">
        <f>+F211+H211+J211+L211</f>
        <v>6</v>
      </c>
      <c r="E211" s="270"/>
      <c r="F211" s="275">
        <v>3</v>
      </c>
      <c r="G211" s="270">
        <v>1</v>
      </c>
      <c r="H211" s="275"/>
      <c r="I211" s="270"/>
      <c r="J211" s="271">
        <v>1</v>
      </c>
      <c r="K211" s="270">
        <v>3</v>
      </c>
      <c r="L211" s="294">
        <v>2</v>
      </c>
      <c r="M211" s="272">
        <v>8</v>
      </c>
      <c r="N211" s="275">
        <v>2</v>
      </c>
      <c r="O211" s="441">
        <v>5</v>
      </c>
      <c r="P211" s="146" t="str">
        <f>CA211&amp;CB211&amp;CC211&amp;CD211</f>
        <v/>
      </c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"/>
      <c r="AC211" s="3"/>
      <c r="AD211" s="3"/>
      <c r="AE211" s="3"/>
      <c r="CA211" s="32" t="str">
        <f>IF(AND($B211&gt;0,M211="")," * No olvide digitar la variable "&amp;M$207&amp;""&amp;" Única. Digite CERO si no tiene.","")</f>
        <v/>
      </c>
      <c r="CB211" s="32" t="str">
        <f>IF(AND($B211&gt;0,N211="")," * No olvide digitar la variable "&amp;M$207&amp;""&amp;" Múltiple. Digite CERO si no tiene.","")</f>
        <v/>
      </c>
      <c r="CC211" s="32" t="str">
        <f>IF(AND(M211+N211&gt;$B211)," * La variable "&amp;M$207&amp;""&amp;"  No puede ser mayor al Total.","")</f>
        <v/>
      </c>
      <c r="CD211" s="32" t="str">
        <f>IF(AND($B211&gt;0,O211="")," * No olvide digitar la variable "&amp;O$207&amp;""&amp;". Digite CERO si no tiene",IF(O211&gt;$B211," * La variable "&amp;O$207&amp;""&amp;" No puede ser mayor al Total.",""))</f>
        <v/>
      </c>
      <c r="CM211" s="33">
        <f>IF(AND($B211&gt;0,M211=""),1,0)</f>
        <v>0</v>
      </c>
      <c r="CN211" s="33">
        <f>IF(AND($B211&gt;0,N211=""),1,0)</f>
        <v>0</v>
      </c>
      <c r="CO211" s="33">
        <f>IF(AND(M211+N211&gt;$B211),1,0)</f>
        <v>0</v>
      </c>
      <c r="CP211" s="33">
        <f>IF(AND($B211&gt;0,O211=""),1,0)</f>
        <v>0</v>
      </c>
      <c r="CR211" s="5"/>
    </row>
    <row r="212" spans="1:96" x14ac:dyDescent="0.2">
      <c r="A212" s="35" t="s">
        <v>271</v>
      </c>
      <c r="B212" s="442">
        <f t="shared" si="68"/>
        <v>2</v>
      </c>
      <c r="C212" s="443">
        <f t="shared" ref="C212:D215" si="70">+E212+G212+I212+K212</f>
        <v>2</v>
      </c>
      <c r="D212" s="84">
        <f t="shared" si="70"/>
        <v>0</v>
      </c>
      <c r="E212" s="276"/>
      <c r="F212" s="83"/>
      <c r="G212" s="276"/>
      <c r="H212" s="83"/>
      <c r="I212" s="276"/>
      <c r="J212" s="277"/>
      <c r="K212" s="276">
        <v>2</v>
      </c>
      <c r="L212" s="444"/>
      <c r="M212" s="278">
        <v>2</v>
      </c>
      <c r="N212" s="83">
        <v>0</v>
      </c>
      <c r="O212" s="445">
        <v>1</v>
      </c>
      <c r="P212" s="146" t="str">
        <f t="shared" ref="P212:P215" si="71">CA212&amp;CB212&amp;CC212&amp;CD212</f>
        <v/>
      </c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"/>
      <c r="AC212" s="3"/>
      <c r="AD212" s="3"/>
      <c r="AE212" s="3"/>
      <c r="CA212" s="32" t="str">
        <f t="shared" ref="CA212:CA215" si="72">IF(AND($B212&gt;0,M212="")," * No olvide digitar la variable "&amp;M$207&amp;""&amp;" Única. Digite CERO si no tiene.","")</f>
        <v/>
      </c>
      <c r="CB212" s="32" t="str">
        <f t="shared" ref="CB212:CB215" si="73">IF(AND($B212&gt;0,N212="")," * No olvide digitar la variable "&amp;M$207&amp;""&amp;" Múltiple. Digite CERO si no tiene.","")</f>
        <v/>
      </c>
      <c r="CC212" s="32" t="str">
        <f t="shared" ref="CC212:CC215" si="74">IF(AND(M212+N212&gt;$B212)," * La variable "&amp;M$207&amp;""&amp;"  No puede ser mayor al Total.","")</f>
        <v/>
      </c>
      <c r="CD212" s="32" t="str">
        <f t="shared" ref="CD212:CD215" si="75">IF(AND($B212&gt;0,O212="")," * No olvide digitar la variable "&amp;O$207&amp;""&amp;". Digite CERO si no tiene",IF(O212&gt;$B212," * La variable "&amp;O$207&amp;""&amp;" No puede ser mayor al Total.",""))</f>
        <v/>
      </c>
      <c r="CM212" s="33">
        <f t="shared" ref="CM212:CN215" si="76">IF(AND($B212&gt;0,M212=""),1,0)</f>
        <v>0</v>
      </c>
      <c r="CN212" s="33">
        <f t="shared" si="76"/>
        <v>0</v>
      </c>
      <c r="CO212" s="33">
        <f t="shared" ref="CO212:CO215" si="77">IF(AND(M212+N212&gt;$B212),1,0)</f>
        <v>0</v>
      </c>
      <c r="CP212" s="33">
        <f t="shared" ref="CP212:CP215" si="78">IF(AND($B212&gt;0,O212=""),1,0)</f>
        <v>0</v>
      </c>
    </row>
    <row r="213" spans="1:96" x14ac:dyDescent="0.2">
      <c r="A213" s="35" t="s">
        <v>272</v>
      </c>
      <c r="B213" s="442">
        <f t="shared" si="68"/>
        <v>0</v>
      </c>
      <c r="C213" s="443">
        <f t="shared" si="70"/>
        <v>0</v>
      </c>
      <c r="D213" s="84">
        <f t="shared" si="70"/>
        <v>0</v>
      </c>
      <c r="E213" s="276"/>
      <c r="F213" s="83"/>
      <c r="G213" s="276"/>
      <c r="H213" s="83"/>
      <c r="I213" s="276"/>
      <c r="J213" s="277"/>
      <c r="K213" s="276"/>
      <c r="L213" s="444"/>
      <c r="M213" s="278"/>
      <c r="N213" s="83"/>
      <c r="O213" s="445"/>
      <c r="P213" s="146" t="str">
        <f t="shared" si="71"/>
        <v/>
      </c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"/>
      <c r="AC213" s="3"/>
      <c r="AD213" s="3"/>
      <c r="AE213" s="3"/>
      <c r="CA213" s="32" t="str">
        <f t="shared" si="72"/>
        <v/>
      </c>
      <c r="CB213" s="32" t="str">
        <f t="shared" si="73"/>
        <v/>
      </c>
      <c r="CC213" s="32" t="str">
        <f t="shared" si="74"/>
        <v/>
      </c>
      <c r="CD213" s="32" t="str">
        <f t="shared" si="75"/>
        <v/>
      </c>
      <c r="CM213" s="33">
        <f t="shared" si="76"/>
        <v>0</v>
      </c>
      <c r="CN213" s="33">
        <f t="shared" si="76"/>
        <v>0</v>
      </c>
      <c r="CO213" s="33">
        <f t="shared" si="77"/>
        <v>0</v>
      </c>
      <c r="CP213" s="33">
        <f t="shared" si="78"/>
        <v>0</v>
      </c>
    </row>
    <row r="214" spans="1:96" x14ac:dyDescent="0.2">
      <c r="A214" s="35" t="s">
        <v>273</v>
      </c>
      <c r="B214" s="442">
        <f t="shared" si="68"/>
        <v>0</v>
      </c>
      <c r="C214" s="443">
        <f t="shared" si="70"/>
        <v>0</v>
      </c>
      <c r="D214" s="84">
        <f t="shared" si="70"/>
        <v>0</v>
      </c>
      <c r="E214" s="446"/>
      <c r="F214" s="447"/>
      <c r="G214" s="446"/>
      <c r="H214" s="447"/>
      <c r="I214" s="446"/>
      <c r="J214" s="448"/>
      <c r="K214" s="446"/>
      <c r="L214" s="449"/>
      <c r="M214" s="450"/>
      <c r="N214" s="447"/>
      <c r="O214" s="451"/>
      <c r="P214" s="146" t="str">
        <f t="shared" si="71"/>
        <v/>
      </c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"/>
      <c r="AC214" s="3"/>
      <c r="AD214" s="3"/>
      <c r="AE214" s="3"/>
      <c r="CA214" s="32" t="str">
        <f t="shared" si="72"/>
        <v/>
      </c>
      <c r="CB214" s="32" t="str">
        <f t="shared" si="73"/>
        <v/>
      </c>
      <c r="CC214" s="32" t="str">
        <f t="shared" si="74"/>
        <v/>
      </c>
      <c r="CD214" s="32" t="str">
        <f t="shared" si="75"/>
        <v/>
      </c>
      <c r="CM214" s="33">
        <f t="shared" si="76"/>
        <v>0</v>
      </c>
      <c r="CN214" s="33">
        <f t="shared" si="76"/>
        <v>0</v>
      </c>
      <c r="CO214" s="33">
        <f t="shared" si="77"/>
        <v>0</v>
      </c>
      <c r="CP214" s="33">
        <f t="shared" si="78"/>
        <v>0</v>
      </c>
    </row>
    <row r="215" spans="1:96" x14ac:dyDescent="0.2">
      <c r="A215" s="670" t="s">
        <v>274</v>
      </c>
      <c r="B215" s="453">
        <f t="shared" si="68"/>
        <v>0</v>
      </c>
      <c r="C215" s="454">
        <f t="shared" si="70"/>
        <v>0</v>
      </c>
      <c r="D215" s="116">
        <f t="shared" si="70"/>
        <v>0</v>
      </c>
      <c r="E215" s="281"/>
      <c r="F215" s="282"/>
      <c r="G215" s="281"/>
      <c r="H215" s="282"/>
      <c r="I215" s="281"/>
      <c r="J215" s="282"/>
      <c r="K215" s="281"/>
      <c r="L215" s="285"/>
      <c r="M215" s="283"/>
      <c r="N215" s="282"/>
      <c r="O215" s="455"/>
      <c r="P215" s="146" t="str">
        <f t="shared" si="71"/>
        <v/>
      </c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"/>
      <c r="AC215" s="3"/>
      <c r="AD215" s="3"/>
      <c r="AE215" s="3"/>
      <c r="CA215" s="32" t="str">
        <f t="shared" si="72"/>
        <v/>
      </c>
      <c r="CB215" s="32" t="str">
        <f t="shared" si="73"/>
        <v/>
      </c>
      <c r="CC215" s="32" t="str">
        <f t="shared" si="74"/>
        <v/>
      </c>
      <c r="CD215" s="32" t="str">
        <f t="shared" si="75"/>
        <v/>
      </c>
      <c r="CM215" s="33">
        <f t="shared" si="76"/>
        <v>0</v>
      </c>
      <c r="CN215" s="33">
        <f t="shared" si="76"/>
        <v>0</v>
      </c>
      <c r="CO215" s="33">
        <f t="shared" si="77"/>
        <v>0</v>
      </c>
      <c r="CP215" s="33">
        <f t="shared" si="78"/>
        <v>0</v>
      </c>
    </row>
    <row r="232" spans="1:95" x14ac:dyDescent="0.2">
      <c r="A232" s="456">
        <f>SUM(B12:B15,B20:B25,B41:B46,B67,B101,C106:C113,D116:D118,C123:C125,C129:C130,B135,C135,D136,E136,C141:C142,B158,C161:D161,C165:C166,C169:C174,C178:C183,B188:B191,C195:C196,B199:B200,B205,B210)</f>
        <v>10791</v>
      </c>
      <c r="B232" s="456" t="e">
        <f>SUM(#REF!)</f>
        <v>#REF!</v>
      </c>
      <c r="C232" s="456"/>
      <c r="D232" s="456"/>
      <c r="E232" s="456"/>
      <c r="F232" s="456"/>
      <c r="G232" s="456"/>
      <c r="H232" s="456"/>
      <c r="I232" s="456"/>
      <c r="J232" s="456"/>
      <c r="K232" s="456"/>
      <c r="L232" s="456"/>
      <c r="M232" s="456"/>
      <c r="BV232" s="2"/>
      <c r="BW232" s="2"/>
      <c r="BX232" s="2"/>
      <c r="BY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</row>
    <row r="248" spans="1:95" ht="15" x14ac:dyDescent="0.25">
      <c r="A248" s="457">
        <f>SUM(B12:B15,B20:B26,B31:B36,B41:B46,B51:B56,B61:B66,B72:B77,B81:B100,C107:C113,D116:D118,C123:C125,C129:C131,C141:C142,B146:B157,C161:D161,C165:C166,C169:F174,C178:C183,B188:B191,C195:C196,B199:B200,B205,B211:B215)</f>
        <v>10539</v>
      </c>
      <c r="B248" s="458">
        <f>SUM(CM12:CS215)</f>
        <v>0</v>
      </c>
      <c r="BV248" s="2"/>
      <c r="BW248" s="2"/>
      <c r="BX248" s="2"/>
      <c r="BY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</row>
  </sheetData>
  <mergeCells count="344">
    <mergeCell ref="A207:A210"/>
    <mergeCell ref="B207:D208"/>
    <mergeCell ref="E207:L207"/>
    <mergeCell ref="M207:N208"/>
    <mergeCell ref="O207:O209"/>
    <mergeCell ref="E208:F208"/>
    <mergeCell ref="G208:H208"/>
    <mergeCell ref="I208:J208"/>
    <mergeCell ref="K208:L208"/>
    <mergeCell ref="A202:A204"/>
    <mergeCell ref="B202:D203"/>
    <mergeCell ref="E202:AJ202"/>
    <mergeCell ref="AK202:AL203"/>
    <mergeCell ref="AM202:AM204"/>
    <mergeCell ref="AN202:AN204"/>
    <mergeCell ref="E203:F203"/>
    <mergeCell ref="G203:H203"/>
    <mergeCell ref="I203:J203"/>
    <mergeCell ref="K203:L203"/>
    <mergeCell ref="Y203:Z203"/>
    <mergeCell ref="AA203:AB203"/>
    <mergeCell ref="AC203:AD203"/>
    <mergeCell ref="AE203:AF203"/>
    <mergeCell ref="AG203:AH203"/>
    <mergeCell ref="AI203:AJ203"/>
    <mergeCell ref="M203:N203"/>
    <mergeCell ref="O203:P203"/>
    <mergeCell ref="Q203:R203"/>
    <mergeCell ref="S203:T203"/>
    <mergeCell ref="U203:V203"/>
    <mergeCell ref="W203:X203"/>
    <mergeCell ref="AI193:AI194"/>
    <mergeCell ref="AJ193:AJ194"/>
    <mergeCell ref="AK193:AK194"/>
    <mergeCell ref="AL193:AL194"/>
    <mergeCell ref="AM193:AM194"/>
    <mergeCell ref="A195:A196"/>
    <mergeCell ref="Y193:Y194"/>
    <mergeCell ref="Z193:Z194"/>
    <mergeCell ref="AA193:AA194"/>
    <mergeCell ref="AB193:AE193"/>
    <mergeCell ref="AF193:AG193"/>
    <mergeCell ref="AH193:AH194"/>
    <mergeCell ref="P193:Q193"/>
    <mergeCell ref="R193:S193"/>
    <mergeCell ref="T193:U193"/>
    <mergeCell ref="V193:V194"/>
    <mergeCell ref="W193:W194"/>
    <mergeCell ref="X193:X194"/>
    <mergeCell ref="A193:B194"/>
    <mergeCell ref="C193:E193"/>
    <mergeCell ref="F193:G193"/>
    <mergeCell ref="H193:I193"/>
    <mergeCell ref="J193:K193"/>
    <mergeCell ref="L193:M193"/>
    <mergeCell ref="N193:O193"/>
    <mergeCell ref="U186:V186"/>
    <mergeCell ref="W186:X186"/>
    <mergeCell ref="I186:J186"/>
    <mergeCell ref="K186:L186"/>
    <mergeCell ref="M186:N186"/>
    <mergeCell ref="O186:P186"/>
    <mergeCell ref="Q186:R186"/>
    <mergeCell ref="S186:T186"/>
    <mergeCell ref="F176:F177"/>
    <mergeCell ref="G176:G177"/>
    <mergeCell ref="H176:H177"/>
    <mergeCell ref="A178:A180"/>
    <mergeCell ref="A181:A183"/>
    <mergeCell ref="A185:A187"/>
    <mergeCell ref="B185:D186"/>
    <mergeCell ref="E185:AL185"/>
    <mergeCell ref="E186:F186"/>
    <mergeCell ref="G186:H186"/>
    <mergeCell ref="AG186:AH186"/>
    <mergeCell ref="AI186:AJ186"/>
    <mergeCell ref="AK186:AL186"/>
    <mergeCell ref="Y186:Z186"/>
    <mergeCell ref="AA186:AB186"/>
    <mergeCell ref="AC186:AD186"/>
    <mergeCell ref="AE186:AF186"/>
    <mergeCell ref="A165:A166"/>
    <mergeCell ref="A168:B168"/>
    <mergeCell ref="A169:A170"/>
    <mergeCell ref="A172:A174"/>
    <mergeCell ref="A176:B177"/>
    <mergeCell ref="C176:E176"/>
    <mergeCell ref="A160:B160"/>
    <mergeCell ref="A163:B164"/>
    <mergeCell ref="C163:E163"/>
    <mergeCell ref="F163:F164"/>
    <mergeCell ref="G163:I163"/>
    <mergeCell ref="J163:L163"/>
    <mergeCell ref="A139:B140"/>
    <mergeCell ref="C139:C140"/>
    <mergeCell ref="D139:I139"/>
    <mergeCell ref="J139:J140"/>
    <mergeCell ref="A141:A142"/>
    <mergeCell ref="A144:A145"/>
    <mergeCell ref="B144:B145"/>
    <mergeCell ref="AJ127:AJ128"/>
    <mergeCell ref="AK127:AK128"/>
    <mergeCell ref="A129:B129"/>
    <mergeCell ref="A130:B130"/>
    <mergeCell ref="A131:B131"/>
    <mergeCell ref="A133:A134"/>
    <mergeCell ref="B133:E133"/>
    <mergeCell ref="F133:G133"/>
    <mergeCell ref="Z127:AD127"/>
    <mergeCell ref="AE127:AE128"/>
    <mergeCell ref="AF127:AF128"/>
    <mergeCell ref="AG127:AG128"/>
    <mergeCell ref="AH127:AH128"/>
    <mergeCell ref="AI127:AI128"/>
    <mergeCell ref="N127:O127"/>
    <mergeCell ref="P127:Q127"/>
    <mergeCell ref="R127:S127"/>
    <mergeCell ref="T127:U127"/>
    <mergeCell ref="V127:W127"/>
    <mergeCell ref="X127:Y127"/>
    <mergeCell ref="A123:B123"/>
    <mergeCell ref="A124:B124"/>
    <mergeCell ref="A125:B125"/>
    <mergeCell ref="A127:B128"/>
    <mergeCell ref="C127:E127"/>
    <mergeCell ref="F127:G127"/>
    <mergeCell ref="H127:I127"/>
    <mergeCell ref="J127:K127"/>
    <mergeCell ref="L127:M127"/>
    <mergeCell ref="A116:B118"/>
    <mergeCell ref="A119:K119"/>
    <mergeCell ref="A120:B122"/>
    <mergeCell ref="C120:E121"/>
    <mergeCell ref="F120:AM120"/>
    <mergeCell ref="AN120:AN122"/>
    <mergeCell ref="F121:G121"/>
    <mergeCell ref="H121:I121"/>
    <mergeCell ref="J121:K121"/>
    <mergeCell ref="L121:M121"/>
    <mergeCell ref="AL121:AM121"/>
    <mergeCell ref="Z121:AA121"/>
    <mergeCell ref="AB121:AC121"/>
    <mergeCell ref="AD121:AE121"/>
    <mergeCell ref="AF121:AG121"/>
    <mergeCell ref="AH121:AI121"/>
    <mergeCell ref="AJ121:AK121"/>
    <mergeCell ref="N121:O121"/>
    <mergeCell ref="P121:Q121"/>
    <mergeCell ref="R121:S121"/>
    <mergeCell ref="T121:U121"/>
    <mergeCell ref="V121:W121"/>
    <mergeCell ref="X121:Y121"/>
    <mergeCell ref="A107:A109"/>
    <mergeCell ref="A110:B110"/>
    <mergeCell ref="A111:B111"/>
    <mergeCell ref="A112:B112"/>
    <mergeCell ref="A113:B113"/>
    <mergeCell ref="A115:C115"/>
    <mergeCell ref="AD104:AE104"/>
    <mergeCell ref="AF104:AG104"/>
    <mergeCell ref="AH104:AI104"/>
    <mergeCell ref="A106:B106"/>
    <mergeCell ref="A103:B105"/>
    <mergeCell ref="C103:E104"/>
    <mergeCell ref="K70:L70"/>
    <mergeCell ref="M70:N70"/>
    <mergeCell ref="O70:P70"/>
    <mergeCell ref="Q70:R70"/>
    <mergeCell ref="S70:T70"/>
    <mergeCell ref="AN103:AN105"/>
    <mergeCell ref="AO103:AO105"/>
    <mergeCell ref="F104:G104"/>
    <mergeCell ref="H104:I104"/>
    <mergeCell ref="J104:K104"/>
    <mergeCell ref="L104:M104"/>
    <mergeCell ref="N104:O104"/>
    <mergeCell ref="P104:Q104"/>
    <mergeCell ref="R104:S104"/>
    <mergeCell ref="T104:U104"/>
    <mergeCell ref="F103:AM103"/>
    <mergeCell ref="V104:W104"/>
    <mergeCell ref="X104:Y104"/>
    <mergeCell ref="Z104:AA104"/>
    <mergeCell ref="AB104:AC104"/>
    <mergeCell ref="AJ104:AK104"/>
    <mergeCell ref="AL104:AM104"/>
    <mergeCell ref="A69:A71"/>
    <mergeCell ref="B69:D70"/>
    <mergeCell ref="E69:AL69"/>
    <mergeCell ref="E70:F70"/>
    <mergeCell ref="G70:H70"/>
    <mergeCell ref="Q59:R59"/>
    <mergeCell ref="S59:T59"/>
    <mergeCell ref="U59:V59"/>
    <mergeCell ref="W59:X59"/>
    <mergeCell ref="Y59:Z59"/>
    <mergeCell ref="AA59:AB59"/>
    <mergeCell ref="A58:A60"/>
    <mergeCell ref="B58:D59"/>
    <mergeCell ref="E58:AL58"/>
    <mergeCell ref="AG70:AH70"/>
    <mergeCell ref="AI70:AJ70"/>
    <mergeCell ref="AK70:AL70"/>
    <mergeCell ref="U70:V70"/>
    <mergeCell ref="W70:X70"/>
    <mergeCell ref="Y70:Z70"/>
    <mergeCell ref="AA70:AB70"/>
    <mergeCell ref="AC70:AD70"/>
    <mergeCell ref="AE70:AF70"/>
    <mergeCell ref="I70:J70"/>
    <mergeCell ref="AM58:AN59"/>
    <mergeCell ref="E59:F59"/>
    <mergeCell ref="G59:H59"/>
    <mergeCell ref="I59:J59"/>
    <mergeCell ref="K59:L59"/>
    <mergeCell ref="M59:N59"/>
    <mergeCell ref="O59:P59"/>
    <mergeCell ref="AA49:AB49"/>
    <mergeCell ref="AC49:AD49"/>
    <mergeCell ref="AE49:AF49"/>
    <mergeCell ref="AG49:AH49"/>
    <mergeCell ref="AI49:AJ49"/>
    <mergeCell ref="AK49:AL49"/>
    <mergeCell ref="O49:P49"/>
    <mergeCell ref="Q49:R49"/>
    <mergeCell ref="S49:T49"/>
    <mergeCell ref="U49:V49"/>
    <mergeCell ref="W49:X49"/>
    <mergeCell ref="Y49:Z49"/>
    <mergeCell ref="AC59:AD59"/>
    <mergeCell ref="AE59:AF59"/>
    <mergeCell ref="AG59:AH59"/>
    <mergeCell ref="AI59:AJ59"/>
    <mergeCell ref="AK59:AL59"/>
    <mergeCell ref="A48:A50"/>
    <mergeCell ref="B48:D49"/>
    <mergeCell ref="E48:AL48"/>
    <mergeCell ref="AM48:AM50"/>
    <mergeCell ref="AN48:AN50"/>
    <mergeCell ref="E49:F49"/>
    <mergeCell ref="G49:H49"/>
    <mergeCell ref="I49:J49"/>
    <mergeCell ref="K49:L49"/>
    <mergeCell ref="M49:N49"/>
    <mergeCell ref="A38:A40"/>
    <mergeCell ref="B38:D39"/>
    <mergeCell ref="E38:AL38"/>
    <mergeCell ref="AM38:AM40"/>
    <mergeCell ref="AN38:AN40"/>
    <mergeCell ref="E39:F39"/>
    <mergeCell ref="G39:H39"/>
    <mergeCell ref="I39:J39"/>
    <mergeCell ref="K39:L39"/>
    <mergeCell ref="M39:N39"/>
    <mergeCell ref="AA39:AB39"/>
    <mergeCell ref="AC39:AD39"/>
    <mergeCell ref="AE39:AF39"/>
    <mergeCell ref="AG39:AH39"/>
    <mergeCell ref="AI39:AJ39"/>
    <mergeCell ref="AK39:AL39"/>
    <mergeCell ref="O39:P39"/>
    <mergeCell ref="Q39:R39"/>
    <mergeCell ref="S39:T39"/>
    <mergeCell ref="U39:V39"/>
    <mergeCell ref="W39:X39"/>
    <mergeCell ref="Y39:Z39"/>
    <mergeCell ref="AM28:AM30"/>
    <mergeCell ref="AN28:AN30"/>
    <mergeCell ref="E29:F29"/>
    <mergeCell ref="G29:H29"/>
    <mergeCell ref="I29:J29"/>
    <mergeCell ref="K29:L29"/>
    <mergeCell ref="M29:N29"/>
    <mergeCell ref="O29:P29"/>
    <mergeCell ref="Q29:R29"/>
    <mergeCell ref="S29:T29"/>
    <mergeCell ref="A27:H27"/>
    <mergeCell ref="A28:A30"/>
    <mergeCell ref="B28:D29"/>
    <mergeCell ref="E28:AL28"/>
    <mergeCell ref="U29:V29"/>
    <mergeCell ref="W29:X29"/>
    <mergeCell ref="Y29:Z29"/>
    <mergeCell ref="U18:V18"/>
    <mergeCell ref="W18:X18"/>
    <mergeCell ref="Y18:Z18"/>
    <mergeCell ref="AA18:AB18"/>
    <mergeCell ref="AC18:AD18"/>
    <mergeCell ref="AE18:AF18"/>
    <mergeCell ref="AA29:AB29"/>
    <mergeCell ref="AC29:AD29"/>
    <mergeCell ref="AE29:AF29"/>
    <mergeCell ref="AG29:AH29"/>
    <mergeCell ref="AI29:AJ29"/>
    <mergeCell ref="AK29:AL29"/>
    <mergeCell ref="A17:A19"/>
    <mergeCell ref="B17:D18"/>
    <mergeCell ref="AQ17:AQ19"/>
    <mergeCell ref="AR17:AR19"/>
    <mergeCell ref="E18:F18"/>
    <mergeCell ref="G18:H18"/>
    <mergeCell ref="I18:J18"/>
    <mergeCell ref="K18:L18"/>
    <mergeCell ref="M18:N18"/>
    <mergeCell ref="O18:P18"/>
    <mergeCell ref="Q18:R18"/>
    <mergeCell ref="S18:T18"/>
    <mergeCell ref="AG18:AH18"/>
    <mergeCell ref="AI18:AJ18"/>
    <mergeCell ref="AK18:AL18"/>
    <mergeCell ref="E17:AL17"/>
    <mergeCell ref="AM17:AM19"/>
    <mergeCell ref="AN17:AN19"/>
    <mergeCell ref="AO17:AO19"/>
    <mergeCell ref="AP17:AP19"/>
    <mergeCell ref="AR9:AR11"/>
    <mergeCell ref="AS9:AS11"/>
    <mergeCell ref="E10:F10"/>
    <mergeCell ref="G10:H10"/>
    <mergeCell ref="I10:J10"/>
    <mergeCell ref="K10:L10"/>
    <mergeCell ref="M10:N10"/>
    <mergeCell ref="O10:P10"/>
    <mergeCell ref="Q10:R10"/>
    <mergeCell ref="S10:T10"/>
    <mergeCell ref="AO10:AO11"/>
    <mergeCell ref="AP10:AP11"/>
    <mergeCell ref="AQ10:AQ11"/>
    <mergeCell ref="A6:O6"/>
    <mergeCell ref="A9:A11"/>
    <mergeCell ref="B9:D10"/>
    <mergeCell ref="E9:AL9"/>
    <mergeCell ref="AM9:AM11"/>
    <mergeCell ref="AN9:AQ9"/>
    <mergeCell ref="U10:V10"/>
    <mergeCell ref="W10:X10"/>
    <mergeCell ref="Y10:Z10"/>
    <mergeCell ref="AA10:AB10"/>
    <mergeCell ref="AC10:AD10"/>
    <mergeCell ref="AE10:AF10"/>
    <mergeCell ref="AG10:AH10"/>
    <mergeCell ref="AI10:AJ10"/>
    <mergeCell ref="AK10:AL10"/>
    <mergeCell ref="AN10:AN11"/>
  </mergeCells>
  <dataValidations count="9">
    <dataValidation operator="greaterThanOrEqual" allowBlank="1" showInputMessage="1" showErrorMessage="1" errorTitle="Error" error="Favor Ingrese sólo Números." sqref="AO31:AO36" xr:uid="{00000000-0002-0000-0100-000000000000}"/>
    <dataValidation type="whole" allowBlank="1" showInputMessage="1" showErrorMessage="1" sqref="E188:AL191" xr:uid="{00000000-0002-0000-0100-000001000000}">
      <formula1>0</formula1>
      <formula2>9.99999999999999E+37</formula2>
    </dataValidation>
    <dataValidation type="whole" allowBlank="1" showInputMessage="1" showErrorMessage="1" sqref="C169:F174" xr:uid="{00000000-0002-0000-0100-000002000000}">
      <formula1>0</formula1>
      <formula2>9.99999999999999E+35</formula2>
    </dataValidation>
    <dataValidation type="whole" allowBlank="1" showInputMessage="1" showErrorMessage="1" sqref="B135:G137" xr:uid="{00000000-0002-0000-0100-000003000000}">
      <formula1>0</formula1>
      <formula2>9.99999999999999E+32</formula2>
    </dataValidation>
    <dataValidation type="whole" allowBlank="1" showInputMessage="1" showErrorMessage="1" sqref="F107:AO113" xr:uid="{00000000-0002-0000-0100-000004000000}">
      <formula1>0</formula1>
      <formula2>9.99999999999999E+33</formula2>
    </dataValidation>
    <dataValidation type="whole" allowBlank="1" showInputMessage="1" showErrorMessage="1" sqref="E61:AN66" xr:uid="{00000000-0002-0000-0100-000005000000}">
      <formula1>0</formula1>
      <formula2>9.99999999999999E+46</formula2>
    </dataValidation>
    <dataValidation type="whole" allowBlank="1" showInputMessage="1" showErrorMessage="1" sqref="C199:D200 AN31:AN36 E33:AM36" xr:uid="{00000000-0002-0000-0100-000006000000}">
      <formula1>0</formula1>
      <formula2>9.99999999999999E+41</formula2>
    </dataValidation>
    <dataValidation type="whole" allowBlank="1" showInputMessage="1" showErrorMessage="1" sqref="E12:AS15 E20:AR26 E31:AM32 E41:AM42 E51:AM52" xr:uid="{00000000-0002-0000-0100-000007000000}">
      <formula1>0</formula1>
      <formula2>9.99999999999999E+40</formula2>
    </dataValidation>
    <dataValidation type="whole" operator="greaterThanOrEqual" allowBlank="1" showInputMessage="1" showErrorMessage="1" errorTitle="Error" error="Favor Ingrese sólo Números." sqref="E211:O215 E72:AL77 F129:AK131 F123:AN125 D165:L166 F195:AM196 C161:D161 E205:AN205 C81:E100 E43:AM46 AO27:AO30 D116:D118 D178:H183 D141:J142 B146:B157 AP27:AP36 AN41:AN46 AN51:AN56 E53:AM56" xr:uid="{00000000-0002-0000-0100-000008000000}">
      <formula1>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T248"/>
  <sheetViews>
    <sheetView workbookViewId="0">
      <selection activeCell="B13" sqref="B13:B14"/>
    </sheetView>
  </sheetViews>
  <sheetFormatPr baseColWidth="10" defaultColWidth="11.42578125" defaultRowHeight="14.25" x14ac:dyDescent="0.2"/>
  <cols>
    <col min="1" max="1" width="44.7109375" style="2" customWidth="1"/>
    <col min="2" max="2" width="32.5703125" style="2" customWidth="1"/>
    <col min="3" max="3" width="14.140625" style="2" customWidth="1"/>
    <col min="4" max="4" width="12.42578125" style="2" customWidth="1"/>
    <col min="5" max="5" width="13.140625" style="2" customWidth="1"/>
    <col min="6" max="6" width="11.42578125" style="2"/>
    <col min="7" max="7" width="11.85546875" style="2" customWidth="1"/>
    <col min="8" max="9" width="14.42578125" style="2" customWidth="1"/>
    <col min="10" max="10" width="12.5703125" style="2" customWidth="1"/>
    <col min="11" max="13" width="11.42578125" style="2"/>
    <col min="14" max="14" width="12.42578125" style="2" customWidth="1"/>
    <col min="15" max="15" width="12" style="2" customWidth="1"/>
    <col min="16" max="16" width="11.42578125" style="2"/>
    <col min="17" max="17" width="11.42578125" style="2" customWidth="1"/>
    <col min="18" max="22" width="11.42578125" style="2"/>
    <col min="23" max="25" width="13.5703125" style="2" customWidth="1"/>
    <col min="26" max="26" width="15.140625" style="2" customWidth="1"/>
    <col min="27" max="27" width="12.85546875" style="2" customWidth="1"/>
    <col min="28" max="28" width="13.140625" style="2" customWidth="1"/>
    <col min="29" max="30" width="11.42578125" style="2"/>
    <col min="31" max="31" width="13.28515625" style="2" customWidth="1"/>
    <col min="32" max="33" width="15.140625" style="2" customWidth="1"/>
    <col min="34" max="37" width="11.42578125" style="2"/>
    <col min="38" max="38" width="12.5703125" style="2" customWidth="1"/>
    <col min="39" max="40" width="13" style="2" customWidth="1"/>
    <col min="41" max="41" width="13.140625" style="2" customWidth="1"/>
    <col min="42" max="42" width="13.28515625" style="2" customWidth="1"/>
    <col min="43" max="43" width="14.42578125" style="2" customWidth="1"/>
    <col min="44" max="44" width="15.28515625" style="2" customWidth="1"/>
    <col min="45" max="72" width="11.42578125" style="2"/>
    <col min="73" max="73" width="15.42578125" style="2" customWidth="1"/>
    <col min="74" max="74" width="15.42578125" style="3" customWidth="1"/>
    <col min="75" max="75" width="15.7109375" style="3" customWidth="1"/>
    <col min="76" max="77" width="15.7109375" style="4" customWidth="1"/>
    <col min="78" max="78" width="11" style="2" hidden="1" customWidth="1"/>
    <col min="79" max="95" width="11.42578125" style="5" hidden="1" customWidth="1"/>
    <col min="96" max="98" width="11.42578125" style="2" hidden="1" customWidth="1"/>
    <col min="99" max="16384" width="11.42578125" style="2"/>
  </cols>
  <sheetData>
    <row r="1" spans="1:97" x14ac:dyDescent="0.2">
      <c r="A1" s="1" t="s">
        <v>0</v>
      </c>
    </row>
    <row r="2" spans="1:97" x14ac:dyDescent="0.2">
      <c r="A2" s="1" t="str">
        <f>CONCATENATE("COMUNA: ",[3]NOMBRE!B2, " (",[3]NOMBRE!C2,[3]NOMBRE!D2,[3]NOMBRE!E2,[3]NOMBRE!F2,[3]NOMBRE!G2,")")</f>
        <v>COMUNA: LINARES (07401)</v>
      </c>
    </row>
    <row r="3" spans="1:97" x14ac:dyDescent="0.2">
      <c r="A3" s="1" t="str">
        <f>CONCATENATE("ESTABLECIMIENTO/ESTRATEGIA: ", [3]NOMBRE!B3, " (",[3]NOMBRE!C3,[3]NOMBRE!D3,[3]NOMBRE!E3,[3]NOMBRE!F3,[3]NOMBRE!G3,[3]NOMBRE!H3,")")</f>
        <v>ESTABLECIMIENTO/ESTRATEGIA: HOSPITAL PRESIDENTE CARLOS IBAÑEZ DEL CAMPO (116108)</v>
      </c>
    </row>
    <row r="4" spans="1:97" x14ac:dyDescent="0.2">
      <c r="A4" s="1" t="str">
        <f>CONCATENATE("MES: ",[3]NOMBRE!B6, " (",[3]NOMBRE!C6,[3]NOMBRE!D6,")")</f>
        <v>MES: FEBRERO (02)</v>
      </c>
    </row>
    <row r="5" spans="1:97" x14ac:dyDescent="0.2">
      <c r="A5" s="6" t="str">
        <f>CONCATENATE("AÑO: ",[3]NOMBRE!B7)</f>
        <v>AÑO: 2025</v>
      </c>
      <c r="AP5" s="7"/>
    </row>
    <row r="6" spans="1:97" ht="15" x14ac:dyDescent="0.2">
      <c r="A6" s="978" t="s">
        <v>1</v>
      </c>
      <c r="B6" s="978"/>
      <c r="C6" s="978"/>
      <c r="D6" s="978"/>
      <c r="E6" s="978"/>
      <c r="F6" s="978"/>
      <c r="G6" s="978"/>
      <c r="H6" s="978"/>
      <c r="I6" s="978"/>
      <c r="J6" s="978"/>
      <c r="K6" s="978"/>
      <c r="L6" s="978"/>
      <c r="M6" s="978"/>
      <c r="N6" s="978"/>
      <c r="O6" s="978"/>
      <c r="P6" s="8"/>
      <c r="Q6" s="8"/>
      <c r="R6" s="8"/>
      <c r="S6" s="8"/>
      <c r="T6" s="9"/>
      <c r="U6" s="9"/>
      <c r="V6" s="9"/>
      <c r="W6" s="9"/>
      <c r="X6" s="9"/>
      <c r="Y6" s="9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</row>
    <row r="7" spans="1:97" s="5" customFormat="1" ht="11.25" x14ac:dyDescent="0.15">
      <c r="A7" s="11" t="s">
        <v>2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BV7" s="12"/>
      <c r="BW7" s="12"/>
      <c r="BX7" s="12"/>
      <c r="BY7" s="12"/>
    </row>
    <row r="8" spans="1:97" s="5" customFormat="1" ht="11.25" x14ac:dyDescent="0.15">
      <c r="A8" s="13" t="s">
        <v>3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1"/>
      <c r="O8" s="11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V8" s="12"/>
      <c r="BW8" s="12"/>
      <c r="BX8" s="12"/>
      <c r="BY8" s="12"/>
    </row>
    <row r="9" spans="1:97" ht="14.25" customHeight="1" x14ac:dyDescent="0.2">
      <c r="A9" s="979" t="s">
        <v>4</v>
      </c>
      <c r="B9" s="982" t="s">
        <v>5</v>
      </c>
      <c r="C9" s="983"/>
      <c r="D9" s="984"/>
      <c r="E9" s="1121" t="s">
        <v>6</v>
      </c>
      <c r="F9" s="1121"/>
      <c r="G9" s="1121"/>
      <c r="H9" s="1121"/>
      <c r="I9" s="1121"/>
      <c r="J9" s="1121"/>
      <c r="K9" s="1121"/>
      <c r="L9" s="1121"/>
      <c r="M9" s="1121"/>
      <c r="N9" s="1121"/>
      <c r="O9" s="1121"/>
      <c r="P9" s="1121"/>
      <c r="Q9" s="1121"/>
      <c r="R9" s="1121"/>
      <c r="S9" s="1121"/>
      <c r="T9" s="1121"/>
      <c r="U9" s="1121"/>
      <c r="V9" s="1121"/>
      <c r="W9" s="1121"/>
      <c r="X9" s="1121"/>
      <c r="Y9" s="1121"/>
      <c r="Z9" s="1121"/>
      <c r="AA9" s="1121"/>
      <c r="AB9" s="1121"/>
      <c r="AC9" s="1121"/>
      <c r="AD9" s="1121"/>
      <c r="AE9" s="1121"/>
      <c r="AF9" s="1121"/>
      <c r="AG9" s="1121"/>
      <c r="AH9" s="1121"/>
      <c r="AI9" s="1121"/>
      <c r="AJ9" s="1121"/>
      <c r="AK9" s="1121"/>
      <c r="AL9" s="1115"/>
      <c r="AM9" s="984" t="s">
        <v>7</v>
      </c>
      <c r="AN9" s="1116" t="s">
        <v>8</v>
      </c>
      <c r="AO9" s="1117"/>
      <c r="AP9" s="1117"/>
      <c r="AQ9" s="1118"/>
      <c r="AR9" s="996" t="s">
        <v>9</v>
      </c>
      <c r="AS9" s="984" t="s">
        <v>10</v>
      </c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</row>
    <row r="10" spans="1:97" ht="14.25" customHeight="1" x14ac:dyDescent="0.2">
      <c r="A10" s="1096"/>
      <c r="B10" s="1165"/>
      <c r="C10" s="986"/>
      <c r="D10" s="987"/>
      <c r="E10" s="1121" t="s">
        <v>11</v>
      </c>
      <c r="F10" s="1121"/>
      <c r="G10" s="1121" t="s">
        <v>12</v>
      </c>
      <c r="H10" s="1121"/>
      <c r="I10" s="1121" t="s">
        <v>13</v>
      </c>
      <c r="J10" s="1121"/>
      <c r="K10" s="1121" t="s">
        <v>14</v>
      </c>
      <c r="L10" s="1121"/>
      <c r="M10" s="1121" t="s">
        <v>15</v>
      </c>
      <c r="N10" s="1121"/>
      <c r="O10" s="1119" t="s">
        <v>16</v>
      </c>
      <c r="P10" s="1119"/>
      <c r="Q10" s="1119" t="s">
        <v>17</v>
      </c>
      <c r="R10" s="1119"/>
      <c r="S10" s="1119" t="s">
        <v>18</v>
      </c>
      <c r="T10" s="1119"/>
      <c r="U10" s="1119" t="s">
        <v>19</v>
      </c>
      <c r="V10" s="1119"/>
      <c r="W10" s="1119" t="s">
        <v>20</v>
      </c>
      <c r="X10" s="1119"/>
      <c r="Y10" s="1119" t="s">
        <v>21</v>
      </c>
      <c r="Z10" s="1119"/>
      <c r="AA10" s="1119" t="s">
        <v>22</v>
      </c>
      <c r="AB10" s="1119"/>
      <c r="AC10" s="1119" t="s">
        <v>23</v>
      </c>
      <c r="AD10" s="1119"/>
      <c r="AE10" s="1119" t="s">
        <v>24</v>
      </c>
      <c r="AF10" s="1119"/>
      <c r="AG10" s="1119" t="s">
        <v>25</v>
      </c>
      <c r="AH10" s="1119"/>
      <c r="AI10" s="1119" t="s">
        <v>26</v>
      </c>
      <c r="AJ10" s="1119"/>
      <c r="AK10" s="1119" t="s">
        <v>27</v>
      </c>
      <c r="AL10" s="1120"/>
      <c r="AM10" s="990"/>
      <c r="AN10" s="996" t="s">
        <v>28</v>
      </c>
      <c r="AO10" s="999" t="s">
        <v>29</v>
      </c>
      <c r="AP10" s="999" t="s">
        <v>30</v>
      </c>
      <c r="AQ10" s="1001" t="s">
        <v>31</v>
      </c>
      <c r="AR10" s="998"/>
      <c r="AS10" s="990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</row>
    <row r="11" spans="1:97" x14ac:dyDescent="0.2">
      <c r="A11" s="1147"/>
      <c r="B11" s="14" t="s">
        <v>32</v>
      </c>
      <c r="C11" s="15" t="s">
        <v>33</v>
      </c>
      <c r="D11" s="16" t="s">
        <v>34</v>
      </c>
      <c r="E11" s="17" t="s">
        <v>33</v>
      </c>
      <c r="F11" s="18" t="s">
        <v>34</v>
      </c>
      <c r="G11" s="17" t="s">
        <v>33</v>
      </c>
      <c r="H11" s="18" t="s">
        <v>34</v>
      </c>
      <c r="I11" s="17" t="s">
        <v>33</v>
      </c>
      <c r="J11" s="18" t="s">
        <v>34</v>
      </c>
      <c r="K11" s="17" t="s">
        <v>33</v>
      </c>
      <c r="L11" s="18" t="s">
        <v>34</v>
      </c>
      <c r="M11" s="17" t="s">
        <v>33</v>
      </c>
      <c r="N11" s="18" t="s">
        <v>34</v>
      </c>
      <c r="O11" s="17" t="s">
        <v>33</v>
      </c>
      <c r="P11" s="18" t="s">
        <v>34</v>
      </c>
      <c r="Q11" s="17" t="s">
        <v>33</v>
      </c>
      <c r="R11" s="18" t="s">
        <v>34</v>
      </c>
      <c r="S11" s="17" t="s">
        <v>33</v>
      </c>
      <c r="T11" s="18" t="s">
        <v>34</v>
      </c>
      <c r="U11" s="17" t="s">
        <v>33</v>
      </c>
      <c r="V11" s="18" t="s">
        <v>34</v>
      </c>
      <c r="W11" s="17" t="s">
        <v>33</v>
      </c>
      <c r="X11" s="18" t="s">
        <v>34</v>
      </c>
      <c r="Y11" s="17" t="s">
        <v>33</v>
      </c>
      <c r="Z11" s="18" t="s">
        <v>34</v>
      </c>
      <c r="AA11" s="17" t="s">
        <v>33</v>
      </c>
      <c r="AB11" s="18" t="s">
        <v>34</v>
      </c>
      <c r="AC11" s="17" t="s">
        <v>33</v>
      </c>
      <c r="AD11" s="18" t="s">
        <v>34</v>
      </c>
      <c r="AE11" s="17" t="s">
        <v>33</v>
      </c>
      <c r="AF11" s="18" t="s">
        <v>34</v>
      </c>
      <c r="AG11" s="19" t="s">
        <v>33</v>
      </c>
      <c r="AH11" s="20" t="s">
        <v>34</v>
      </c>
      <c r="AI11" s="17" t="s">
        <v>33</v>
      </c>
      <c r="AJ11" s="18" t="s">
        <v>34</v>
      </c>
      <c r="AK11" s="19" t="s">
        <v>33</v>
      </c>
      <c r="AL11" s="21" t="s">
        <v>34</v>
      </c>
      <c r="AM11" s="987"/>
      <c r="AN11" s="997"/>
      <c r="AO11" s="1000"/>
      <c r="AP11" s="1000"/>
      <c r="AQ11" s="1002"/>
      <c r="AR11" s="997"/>
      <c r="AS11" s="987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</row>
    <row r="12" spans="1:97" ht="15" x14ac:dyDescent="0.25">
      <c r="A12" s="489" t="s">
        <v>35</v>
      </c>
      <c r="B12" s="23">
        <f>SUM(C12+D12)</f>
        <v>3494</v>
      </c>
      <c r="C12" s="24">
        <f t="shared" ref="C12:D15" si="0">SUM(E12+G12+I12+K12+M12+O12+Q12+S12+U12+W12+Y12+AA12+AC12+AE12+AG12+AI12+AK12)</f>
        <v>1722</v>
      </c>
      <c r="D12" s="25">
        <f t="shared" si="0"/>
        <v>1772</v>
      </c>
      <c r="E12" s="514">
        <v>269</v>
      </c>
      <c r="F12" s="27">
        <v>236</v>
      </c>
      <c r="G12" s="514">
        <v>106</v>
      </c>
      <c r="H12" s="27">
        <v>107</v>
      </c>
      <c r="I12" s="514">
        <v>116</v>
      </c>
      <c r="J12" s="27">
        <v>89</v>
      </c>
      <c r="K12" s="28">
        <v>79</v>
      </c>
      <c r="L12" s="27">
        <v>83</v>
      </c>
      <c r="M12" s="514">
        <v>70</v>
      </c>
      <c r="N12" s="27">
        <v>86</v>
      </c>
      <c r="O12" s="28">
        <v>79</v>
      </c>
      <c r="P12" s="27">
        <v>90</v>
      </c>
      <c r="Q12" s="514">
        <v>86</v>
      </c>
      <c r="R12" s="27">
        <v>94</v>
      </c>
      <c r="S12" s="28">
        <v>80</v>
      </c>
      <c r="T12" s="542">
        <v>102</v>
      </c>
      <c r="U12" s="28">
        <v>88</v>
      </c>
      <c r="V12" s="542">
        <v>93</v>
      </c>
      <c r="W12" s="28">
        <v>70</v>
      </c>
      <c r="X12" s="542">
        <v>91</v>
      </c>
      <c r="Y12" s="28">
        <v>77</v>
      </c>
      <c r="Z12" s="542">
        <v>72</v>
      </c>
      <c r="AA12" s="28">
        <v>82</v>
      </c>
      <c r="AB12" s="27">
        <v>109</v>
      </c>
      <c r="AC12" s="28">
        <v>109</v>
      </c>
      <c r="AD12" s="27">
        <v>102</v>
      </c>
      <c r="AE12" s="28">
        <v>94</v>
      </c>
      <c r="AF12" s="27">
        <v>105</v>
      </c>
      <c r="AG12" s="28">
        <v>90</v>
      </c>
      <c r="AH12" s="542">
        <v>99</v>
      </c>
      <c r="AI12" s="28">
        <v>115</v>
      </c>
      <c r="AJ12" s="542">
        <v>84</v>
      </c>
      <c r="AK12" s="28">
        <v>112</v>
      </c>
      <c r="AL12" s="515">
        <v>130</v>
      </c>
      <c r="AM12" s="542">
        <v>3359</v>
      </c>
      <c r="AN12" s="28">
        <v>125</v>
      </c>
      <c r="AO12" s="514">
        <v>1</v>
      </c>
      <c r="AP12" s="514">
        <v>201</v>
      </c>
      <c r="AQ12" s="542">
        <v>31</v>
      </c>
      <c r="AR12" s="28">
        <v>508</v>
      </c>
      <c r="AS12" s="542">
        <v>3928</v>
      </c>
      <c r="AT12" s="30" t="str">
        <f>CA12&amp;CB12&amp;CC12&amp;CD12&amp;CE12&amp;CF12&amp;CG12</f>
        <v/>
      </c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"/>
      <c r="BF12" s="3"/>
      <c r="BG12" s="3"/>
      <c r="CA12" s="32" t="str">
        <f>IF(AND($B12&gt;0,AM12="")," * No olvide digitar la variable "&amp;AM$9&amp;""&amp;". Digite CERO si no tiene",IF(AM12&gt;$B12," * La variable "&amp;AM$9&amp;""&amp;" No puede ser mayor al Total.",""))</f>
        <v/>
      </c>
      <c r="CB12" s="32" t="str">
        <f>IF(AND($B12&gt;0,AN12="")," * No olvide digitar la variable "&amp;AN$9&amp;""&amp;" SAPU/SAR/SUR. Digite CERO si no tiene",IF(AN12&gt;$B12," * La variable "&amp;AN$9&amp;""&amp;" SAPU/SAR/SUR No puede ser mayor al Total.",""))</f>
        <v/>
      </c>
      <c r="CC12" s="32" t="str">
        <f>IF(AND($B12&gt;0,AO12="")," * No olvide digitar la variable "&amp;AN$9&amp;""&amp;" Hospital Baja Complejidad. Digite CERO si no tiene",IF(AO12&gt;$B12," * La variable "&amp;AN$9&amp;""&amp;" Hospital Baja Complejidad No puede ser mayor al Total.",""))</f>
        <v/>
      </c>
      <c r="CD12" s="32" t="str">
        <f>IF(AND($B12&gt;0,AP12="")," * No olvide digitar la variable "&amp;AN$9&amp;""&amp;" Hospital Mediana/Alta Complejidad. Digite CERO si no tiene",IF(AP12&gt;$B12," * La variable "&amp;AN$9&amp;""&amp;" Hospital Mediana/Alta Complejidad No puede ser mayor al Total.",""))</f>
        <v/>
      </c>
      <c r="CE12" s="32" t="str">
        <f>IF(AND($B12&gt;0,AQ12="")," * No olvide digitar la variable "&amp;AN$9&amp;""&amp;" Otros Establecimientos de la Red. Digite CERO si no tiene",IF(AQ12&gt;$B12," * La variable "&amp;AN$9&amp;""&amp;" Otros Establecimientos de la Red No puede ser mayor al Total.",""))</f>
        <v/>
      </c>
      <c r="CF12" s="32" t="str">
        <f>IF(AND($B12&gt;0,AR12="")," * No olvide digitar la variable "&amp;AR$9&amp;""&amp;". Digite CERO si no tiene",IF(AR12&gt;$B12," * La variable "&amp;AR$9&amp;""&amp;" No puede ser mayor al Total.",""))</f>
        <v/>
      </c>
      <c r="CG12" s="32" t="str">
        <f>IF(AND($B12&gt;0,AS12="")," * No olvide digitar la variable "&amp;AS$9&amp;""&amp;". Digite CERO si no tiene",IF(B12&gt;AS12," * La variable "&amp;AS$9&amp;""&amp;" No puede ser menor al Total.",""))</f>
        <v/>
      </c>
      <c r="CM12" s="33">
        <f t="shared" ref="CM12:CR15" si="1">IF(AND($B12&gt;0,AM12=""),1,IF(AM12&gt;$B12,1,0))</f>
        <v>0</v>
      </c>
      <c r="CN12" s="33">
        <f t="shared" si="1"/>
        <v>0</v>
      </c>
      <c r="CO12" s="33">
        <f t="shared" si="1"/>
        <v>0</v>
      </c>
      <c r="CP12" s="33">
        <f t="shared" si="1"/>
        <v>0</v>
      </c>
      <c r="CQ12" s="33">
        <f t="shared" si="1"/>
        <v>0</v>
      </c>
      <c r="CR12" s="34">
        <f t="shared" si="1"/>
        <v>0</v>
      </c>
      <c r="CS12" s="34">
        <f>IF(AND($B12&gt;0,AS12=""),1,IF(B12&gt;AS12,1,0))</f>
        <v>0</v>
      </c>
    </row>
    <row r="13" spans="1:97" ht="15" x14ac:dyDescent="0.25">
      <c r="A13" s="35" t="s">
        <v>36</v>
      </c>
      <c r="B13" s="36">
        <f>SUM(C13+D13)</f>
        <v>304</v>
      </c>
      <c r="C13" s="37">
        <f t="shared" si="0"/>
        <v>0</v>
      </c>
      <c r="D13" s="38">
        <f t="shared" si="0"/>
        <v>304</v>
      </c>
      <c r="E13" s="39"/>
      <c r="F13" s="40"/>
      <c r="G13" s="39"/>
      <c r="H13" s="40"/>
      <c r="I13" s="39"/>
      <c r="J13" s="40">
        <v>2</v>
      </c>
      <c r="K13" s="39"/>
      <c r="L13" s="40">
        <v>21</v>
      </c>
      <c r="M13" s="41"/>
      <c r="N13" s="42">
        <v>47</v>
      </c>
      <c r="O13" s="41"/>
      <c r="P13" s="42">
        <v>83</v>
      </c>
      <c r="Q13" s="41"/>
      <c r="R13" s="42">
        <v>54</v>
      </c>
      <c r="S13" s="41"/>
      <c r="T13" s="42">
        <v>48</v>
      </c>
      <c r="U13" s="41"/>
      <c r="V13" s="42">
        <v>19</v>
      </c>
      <c r="W13" s="41"/>
      <c r="X13" s="42">
        <v>11</v>
      </c>
      <c r="Y13" s="41"/>
      <c r="Z13" s="42">
        <v>10</v>
      </c>
      <c r="AA13" s="41"/>
      <c r="AB13" s="42">
        <v>2</v>
      </c>
      <c r="AC13" s="41"/>
      <c r="AD13" s="42">
        <v>2</v>
      </c>
      <c r="AE13" s="41"/>
      <c r="AF13" s="42">
        <v>2</v>
      </c>
      <c r="AG13" s="41"/>
      <c r="AH13" s="42">
        <v>1</v>
      </c>
      <c r="AI13" s="41"/>
      <c r="AJ13" s="42"/>
      <c r="AK13" s="41"/>
      <c r="AL13" s="43">
        <v>2</v>
      </c>
      <c r="AM13" s="42">
        <v>301</v>
      </c>
      <c r="AN13" s="41">
        <v>8</v>
      </c>
      <c r="AO13" s="39">
        <v>0</v>
      </c>
      <c r="AP13" s="39">
        <v>5</v>
      </c>
      <c r="AQ13" s="42">
        <v>3</v>
      </c>
      <c r="AR13" s="41">
        <v>33</v>
      </c>
      <c r="AS13" s="42">
        <v>523</v>
      </c>
      <c r="AT13" s="30" t="str">
        <f>CA13&amp;CB13&amp;CC13&amp;CD13&amp;CE13&amp;CF13&amp;CG13</f>
        <v/>
      </c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"/>
      <c r="BF13" s="3"/>
      <c r="BG13" s="3"/>
      <c r="CA13" s="32" t="str">
        <f t="shared" ref="CA13:CA15" si="2">IF(AND($B13&gt;0,AM13="")," * No olvide digitar la variable "&amp;AM$9&amp;""&amp;". Digite CERO si no tiene",IF(AM13&gt;$B13," * La variable "&amp;AM$9&amp;""&amp;" No puede ser mayor al Total.",""))</f>
        <v/>
      </c>
      <c r="CB13" s="32" t="str">
        <f>IF(AND($B13&gt;0,AN13="")," * No olvide digitar la variable "&amp;AN$9&amp;""&amp;" SAPU/SAR/SUR. Digite CERO si no tiene",IF(AN13&gt;$B13," * La variable "&amp;AN$9&amp;""&amp;" SAPU/SAR/SUR No puede ser mayor al Total.",""))</f>
        <v/>
      </c>
      <c r="CC13" s="32" t="str">
        <f>IF(AND($B13&gt;0,AO13="")," * No olvide digitar la variable "&amp;AN$9&amp;""&amp;" Hospital Baja Complejidad. Digite CERO si no tiene",IF(AO13&gt;$B13," * La variable "&amp;AN$9&amp;""&amp;" Hospital Baja Complejidad No puede ser mayor al Total.",""))</f>
        <v/>
      </c>
      <c r="CD13" s="32" t="str">
        <f>IF(AND($B13&gt;0,AP13="")," * No olvide digitar la variable "&amp;AN$9&amp;""&amp;" Hospital Mediana/Alta Complejidad. Digite CERO si no tiene",IF(AP13&gt;$B13," * La variable "&amp;AN$9&amp;""&amp;" Hospital Mediana/Alta Complejidad No puede ser mayor al Total.",""))</f>
        <v/>
      </c>
      <c r="CE13" s="32" t="str">
        <f>IF(AND($B13&gt;0,AQ13="")," * No olvide digitar la variable "&amp;AN$9&amp;""&amp;" Otros Establecimientos de la Red. Digite CERO si no tiene",IF(AQ13&gt;$B13," * La variable "&amp;AN$9&amp;""&amp;" Otros Establecimientos de la Red No puede ser mayor al Total.",""))</f>
        <v/>
      </c>
      <c r="CF13" s="32" t="str">
        <f>IF(AND($B13&gt;0,AR13="")," * No olvide digitar la variable "&amp;AR$9&amp;""&amp;". Digite CERO si no tiene",IF(AR13&gt;$B13," * La variable "&amp;AR$9&amp;""&amp;" No puede ser mayor al Total.",""))</f>
        <v/>
      </c>
      <c r="CG13" s="32" t="str">
        <f>IF(AND($B13&gt;0,AS13="")," * No olvide digitar la variable "&amp;AS$9&amp;""&amp;". Digite CERO si no tiene",IF(B13&gt;AS13," * La variable "&amp;AS$9&amp;""&amp;" No puede ser menor al Total.",""))</f>
        <v/>
      </c>
      <c r="CM13" s="33">
        <f t="shared" si="1"/>
        <v>0</v>
      </c>
      <c r="CN13" s="33">
        <f t="shared" si="1"/>
        <v>0</v>
      </c>
      <c r="CO13" s="33">
        <f t="shared" si="1"/>
        <v>0</v>
      </c>
      <c r="CP13" s="33">
        <f t="shared" si="1"/>
        <v>0</v>
      </c>
      <c r="CQ13" s="33">
        <f t="shared" si="1"/>
        <v>0</v>
      </c>
      <c r="CR13" s="34">
        <f t="shared" si="1"/>
        <v>0</v>
      </c>
      <c r="CS13" s="34">
        <f>IF(AND($B13&gt;0,AS13=""),1,IF(B13&gt;AS13,1,0))</f>
        <v>0</v>
      </c>
    </row>
    <row r="14" spans="1:97" x14ac:dyDescent="0.2">
      <c r="A14" s="44" t="s">
        <v>37</v>
      </c>
      <c r="B14" s="45">
        <f>SUM(C14+D14)</f>
        <v>192</v>
      </c>
      <c r="C14" s="46">
        <f t="shared" si="0"/>
        <v>3</v>
      </c>
      <c r="D14" s="47">
        <f t="shared" si="0"/>
        <v>189</v>
      </c>
      <c r="E14" s="41"/>
      <c r="F14" s="42"/>
      <c r="G14" s="41"/>
      <c r="H14" s="42"/>
      <c r="I14" s="41"/>
      <c r="J14" s="42"/>
      <c r="K14" s="41"/>
      <c r="L14" s="42">
        <v>5</v>
      </c>
      <c r="M14" s="41">
        <v>1</v>
      </c>
      <c r="N14" s="42">
        <v>30</v>
      </c>
      <c r="O14" s="41"/>
      <c r="P14" s="42">
        <v>44</v>
      </c>
      <c r="Q14" s="41"/>
      <c r="R14" s="42">
        <v>38</v>
      </c>
      <c r="S14" s="41"/>
      <c r="T14" s="42">
        <v>33</v>
      </c>
      <c r="U14" s="41"/>
      <c r="V14" s="42">
        <v>15</v>
      </c>
      <c r="W14" s="41"/>
      <c r="X14" s="42">
        <v>11</v>
      </c>
      <c r="Y14" s="41"/>
      <c r="Z14" s="42">
        <v>2</v>
      </c>
      <c r="AA14" s="41"/>
      <c r="AB14" s="42">
        <v>2</v>
      </c>
      <c r="AC14" s="41"/>
      <c r="AD14" s="42">
        <v>6</v>
      </c>
      <c r="AE14" s="41"/>
      <c r="AF14" s="42">
        <v>1</v>
      </c>
      <c r="AG14" s="41"/>
      <c r="AH14" s="42">
        <v>2</v>
      </c>
      <c r="AI14" s="41"/>
      <c r="AJ14" s="42"/>
      <c r="AK14" s="41">
        <v>2</v>
      </c>
      <c r="AL14" s="43"/>
      <c r="AM14" s="42">
        <v>187</v>
      </c>
      <c r="AN14" s="48"/>
      <c r="AO14" s="48"/>
      <c r="AP14" s="48"/>
      <c r="AQ14" s="49"/>
      <c r="AR14" s="50"/>
      <c r="AS14" s="49"/>
      <c r="AT14" s="30" t="str">
        <f t="shared" ref="AT14:AT15" si="3">CA14&amp;CB14&amp;CC14&amp;CD14&amp;CE14&amp;CF14&amp;CG14</f>
        <v/>
      </c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"/>
      <c r="BF14" s="3"/>
      <c r="BG14" s="3"/>
      <c r="CA14" s="32" t="str">
        <f t="shared" si="2"/>
        <v/>
      </c>
      <c r="CM14" s="33">
        <f t="shared" si="1"/>
        <v>0</v>
      </c>
    </row>
    <row r="15" spans="1:97" x14ac:dyDescent="0.2">
      <c r="A15" s="51" t="s">
        <v>38</v>
      </c>
      <c r="B15" s="52">
        <f>SUM(C15+D15)</f>
        <v>0</v>
      </c>
      <c r="C15" s="53">
        <f t="shared" si="0"/>
        <v>0</v>
      </c>
      <c r="D15" s="54">
        <f t="shared" si="0"/>
        <v>0</v>
      </c>
      <c r="E15" s="55"/>
      <c r="F15" s="56"/>
      <c r="G15" s="55"/>
      <c r="H15" s="56"/>
      <c r="I15" s="55"/>
      <c r="J15" s="56"/>
      <c r="K15" s="55"/>
      <c r="L15" s="56"/>
      <c r="M15" s="55"/>
      <c r="N15" s="56"/>
      <c r="O15" s="55"/>
      <c r="P15" s="56"/>
      <c r="Q15" s="55"/>
      <c r="R15" s="56"/>
      <c r="S15" s="55"/>
      <c r="T15" s="56"/>
      <c r="U15" s="55"/>
      <c r="V15" s="56"/>
      <c r="W15" s="55"/>
      <c r="X15" s="56"/>
      <c r="Y15" s="55"/>
      <c r="Z15" s="56"/>
      <c r="AA15" s="55"/>
      <c r="AB15" s="56"/>
      <c r="AC15" s="55"/>
      <c r="AD15" s="56"/>
      <c r="AE15" s="55"/>
      <c r="AF15" s="56"/>
      <c r="AG15" s="55"/>
      <c r="AH15" s="56"/>
      <c r="AI15" s="55"/>
      <c r="AJ15" s="56"/>
      <c r="AK15" s="55"/>
      <c r="AL15" s="57"/>
      <c r="AM15" s="56"/>
      <c r="AN15" s="58"/>
      <c r="AO15" s="58"/>
      <c r="AP15" s="58"/>
      <c r="AQ15" s="59"/>
      <c r="AR15" s="60"/>
      <c r="AS15" s="59"/>
      <c r="AT15" s="30" t="str">
        <f t="shared" si="3"/>
        <v/>
      </c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"/>
      <c r="BF15" s="3"/>
      <c r="BG15" s="3"/>
      <c r="CA15" s="32" t="str">
        <f t="shared" si="2"/>
        <v/>
      </c>
      <c r="CM15" s="33">
        <f t="shared" si="1"/>
        <v>0</v>
      </c>
    </row>
    <row r="16" spans="1:97" s="5" customFormat="1" ht="11.25" x14ac:dyDescent="0.15">
      <c r="A16" s="61" t="s">
        <v>39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V16" s="12"/>
      <c r="BW16" s="12"/>
      <c r="BX16" s="12"/>
      <c r="BY16" s="12"/>
    </row>
    <row r="17" spans="1:97" ht="14.25" customHeight="1" x14ac:dyDescent="0.2">
      <c r="A17" s="979" t="s">
        <v>40</v>
      </c>
      <c r="B17" s="982" t="s">
        <v>5</v>
      </c>
      <c r="C17" s="983"/>
      <c r="D17" s="984"/>
      <c r="E17" s="1116" t="s">
        <v>6</v>
      </c>
      <c r="F17" s="1117"/>
      <c r="G17" s="1117"/>
      <c r="H17" s="1117"/>
      <c r="I17" s="1117"/>
      <c r="J17" s="1117"/>
      <c r="K17" s="1117"/>
      <c r="L17" s="1117"/>
      <c r="M17" s="1117"/>
      <c r="N17" s="1117"/>
      <c r="O17" s="1117"/>
      <c r="P17" s="1117"/>
      <c r="Q17" s="1117"/>
      <c r="R17" s="1117"/>
      <c r="S17" s="1117"/>
      <c r="T17" s="1117"/>
      <c r="U17" s="1117"/>
      <c r="V17" s="1117"/>
      <c r="W17" s="1117"/>
      <c r="X17" s="1117"/>
      <c r="Y17" s="1117"/>
      <c r="Z17" s="1117"/>
      <c r="AA17" s="1117"/>
      <c r="AB17" s="1117"/>
      <c r="AC17" s="1117"/>
      <c r="AD17" s="1117"/>
      <c r="AE17" s="1117"/>
      <c r="AF17" s="1117"/>
      <c r="AG17" s="1117"/>
      <c r="AH17" s="1117"/>
      <c r="AI17" s="1117"/>
      <c r="AJ17" s="1117"/>
      <c r="AK17" s="1117"/>
      <c r="AL17" s="1125"/>
      <c r="AM17" s="1008" t="s">
        <v>7</v>
      </c>
      <c r="AN17" s="999" t="s">
        <v>41</v>
      </c>
      <c r="AO17" s="999" t="s">
        <v>10</v>
      </c>
      <c r="AP17" s="999" t="s">
        <v>42</v>
      </c>
      <c r="AQ17" s="999" t="s">
        <v>43</v>
      </c>
      <c r="AR17" s="984" t="s">
        <v>44</v>
      </c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</row>
    <row r="18" spans="1:97" x14ac:dyDescent="0.2">
      <c r="A18" s="980"/>
      <c r="B18" s="1165"/>
      <c r="C18" s="986"/>
      <c r="D18" s="987"/>
      <c r="E18" s="1116" t="s">
        <v>11</v>
      </c>
      <c r="F18" s="1118"/>
      <c r="G18" s="1116" t="s">
        <v>12</v>
      </c>
      <c r="H18" s="1118"/>
      <c r="I18" s="1116" t="s">
        <v>13</v>
      </c>
      <c r="J18" s="1118"/>
      <c r="K18" s="1116" t="s">
        <v>14</v>
      </c>
      <c r="L18" s="1118"/>
      <c r="M18" s="1116" t="s">
        <v>15</v>
      </c>
      <c r="N18" s="1118"/>
      <c r="O18" s="1122" t="s">
        <v>16</v>
      </c>
      <c r="P18" s="1123"/>
      <c r="Q18" s="1122" t="s">
        <v>17</v>
      </c>
      <c r="R18" s="1123"/>
      <c r="S18" s="1122" t="s">
        <v>18</v>
      </c>
      <c r="T18" s="1123"/>
      <c r="U18" s="1122" t="s">
        <v>19</v>
      </c>
      <c r="V18" s="1123"/>
      <c r="W18" s="1122" t="s">
        <v>20</v>
      </c>
      <c r="X18" s="1123"/>
      <c r="Y18" s="1122" t="s">
        <v>21</v>
      </c>
      <c r="Z18" s="1123"/>
      <c r="AA18" s="1122" t="s">
        <v>22</v>
      </c>
      <c r="AB18" s="1123"/>
      <c r="AC18" s="1122" t="s">
        <v>23</v>
      </c>
      <c r="AD18" s="1123"/>
      <c r="AE18" s="1122" t="s">
        <v>24</v>
      </c>
      <c r="AF18" s="1123"/>
      <c r="AG18" s="1122" t="s">
        <v>25</v>
      </c>
      <c r="AH18" s="1123"/>
      <c r="AI18" s="1122" t="s">
        <v>26</v>
      </c>
      <c r="AJ18" s="1123"/>
      <c r="AK18" s="1122" t="s">
        <v>27</v>
      </c>
      <c r="AL18" s="1124"/>
      <c r="AM18" s="1009"/>
      <c r="AN18" s="1003"/>
      <c r="AO18" s="1003"/>
      <c r="AP18" s="1003"/>
      <c r="AQ18" s="1003"/>
      <c r="AR18" s="990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</row>
    <row r="19" spans="1:97" x14ac:dyDescent="0.2">
      <c r="A19" s="1147"/>
      <c r="B19" s="608" t="s">
        <v>32</v>
      </c>
      <c r="C19" s="664" t="s">
        <v>45</v>
      </c>
      <c r="D19" s="610" t="s">
        <v>34</v>
      </c>
      <c r="E19" s="611" t="s">
        <v>45</v>
      </c>
      <c r="F19" s="610" t="s">
        <v>34</v>
      </c>
      <c r="G19" s="611" t="s">
        <v>45</v>
      </c>
      <c r="H19" s="610" t="s">
        <v>34</v>
      </c>
      <c r="I19" s="611" t="s">
        <v>45</v>
      </c>
      <c r="J19" s="610" t="s">
        <v>34</v>
      </c>
      <c r="K19" s="611" t="s">
        <v>45</v>
      </c>
      <c r="L19" s="610" t="s">
        <v>34</v>
      </c>
      <c r="M19" s="611" t="s">
        <v>45</v>
      </c>
      <c r="N19" s="610" t="s">
        <v>34</v>
      </c>
      <c r="O19" s="611" t="s">
        <v>45</v>
      </c>
      <c r="P19" s="610" t="s">
        <v>34</v>
      </c>
      <c r="Q19" s="611" t="s">
        <v>45</v>
      </c>
      <c r="R19" s="610" t="s">
        <v>34</v>
      </c>
      <c r="S19" s="611" t="s">
        <v>45</v>
      </c>
      <c r="T19" s="610" t="s">
        <v>34</v>
      </c>
      <c r="U19" s="611" t="s">
        <v>45</v>
      </c>
      <c r="V19" s="610" t="s">
        <v>34</v>
      </c>
      <c r="W19" s="611" t="s">
        <v>45</v>
      </c>
      <c r="X19" s="610" t="s">
        <v>34</v>
      </c>
      <c r="Y19" s="611" t="s">
        <v>45</v>
      </c>
      <c r="Z19" s="610" t="s">
        <v>34</v>
      </c>
      <c r="AA19" s="611" t="s">
        <v>45</v>
      </c>
      <c r="AB19" s="610" t="s">
        <v>34</v>
      </c>
      <c r="AC19" s="611" t="s">
        <v>45</v>
      </c>
      <c r="AD19" s="610" t="s">
        <v>34</v>
      </c>
      <c r="AE19" s="611" t="s">
        <v>45</v>
      </c>
      <c r="AF19" s="610" t="s">
        <v>34</v>
      </c>
      <c r="AG19" s="611" t="s">
        <v>45</v>
      </c>
      <c r="AH19" s="610" t="s">
        <v>34</v>
      </c>
      <c r="AI19" s="611" t="s">
        <v>45</v>
      </c>
      <c r="AJ19" s="610" t="s">
        <v>34</v>
      </c>
      <c r="AK19" s="611" t="s">
        <v>45</v>
      </c>
      <c r="AL19" s="612" t="s">
        <v>34</v>
      </c>
      <c r="AM19" s="1010"/>
      <c r="AN19" s="1000"/>
      <c r="AO19" s="1000"/>
      <c r="AP19" s="1000"/>
      <c r="AQ19" s="1000"/>
      <c r="AR19" s="987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</row>
    <row r="20" spans="1:97" ht="15" x14ac:dyDescent="0.25">
      <c r="A20" s="487" t="s">
        <v>46</v>
      </c>
      <c r="B20" s="68">
        <f t="shared" ref="B20:B26" si="4">SUM(C20+D20)</f>
        <v>0</v>
      </c>
      <c r="C20" s="69">
        <f t="shared" ref="C20:D26" si="5">SUM(E20+G20+I20+K20+M20+O20+Q20+S20+U20+W20+Y20+AA20+AC20+AE20+AG20+AI20+AK20)</f>
        <v>0</v>
      </c>
      <c r="D20" s="70">
        <f t="shared" si="5"/>
        <v>0</v>
      </c>
      <c r="E20" s="71"/>
      <c r="F20" s="72"/>
      <c r="G20" s="71"/>
      <c r="H20" s="72"/>
      <c r="I20" s="71"/>
      <c r="J20" s="73"/>
      <c r="K20" s="71"/>
      <c r="L20" s="73"/>
      <c r="M20" s="71"/>
      <c r="N20" s="73"/>
      <c r="O20" s="74"/>
      <c r="P20" s="73"/>
      <c r="Q20" s="74"/>
      <c r="R20" s="73"/>
      <c r="S20" s="74"/>
      <c r="T20" s="73"/>
      <c r="U20" s="74"/>
      <c r="V20" s="73"/>
      <c r="W20" s="74"/>
      <c r="X20" s="73"/>
      <c r="Y20" s="74"/>
      <c r="Z20" s="73"/>
      <c r="AA20" s="74"/>
      <c r="AB20" s="73"/>
      <c r="AC20" s="74"/>
      <c r="AD20" s="73"/>
      <c r="AE20" s="74"/>
      <c r="AF20" s="73"/>
      <c r="AG20" s="74"/>
      <c r="AH20" s="73"/>
      <c r="AI20" s="74"/>
      <c r="AJ20" s="73"/>
      <c r="AK20" s="74"/>
      <c r="AL20" s="75"/>
      <c r="AM20" s="76"/>
      <c r="AN20" s="77"/>
      <c r="AO20" s="77"/>
      <c r="AP20" s="77"/>
      <c r="AQ20" s="78"/>
      <c r="AR20" s="544"/>
      <c r="AS20" s="30" t="str">
        <f>$CA20&amp;$CB20&amp;$CC20&amp;$CD20&amp;$CE20&amp;$CF20</f>
        <v/>
      </c>
      <c r="AT20" s="31"/>
      <c r="AU20" s="31"/>
      <c r="AV20" s="31"/>
      <c r="AW20" s="31"/>
      <c r="AX20" s="31"/>
      <c r="AY20" s="31"/>
      <c r="AZ20" s="3"/>
      <c r="BA20" s="3"/>
      <c r="BB20" s="3"/>
      <c r="BC20" s="3"/>
      <c r="BD20" s="3"/>
      <c r="BE20" s="3"/>
      <c r="BF20" s="3"/>
      <c r="BG20" s="3"/>
      <c r="BH20" s="3"/>
      <c r="BI20" s="3"/>
      <c r="CA20" s="32" t="str">
        <f>IF(AND($B20&gt;0,AM20="")," * No olvide digitar la variable "&amp;AM$17&amp;""&amp;". Digite CERO si no tiene",IF(AM20&gt;$B20," * La variable "&amp;AM$20&amp;""&amp;" No puede ser mayor al Total.",""))</f>
        <v/>
      </c>
      <c r="CB20" s="32" t="str">
        <f>IF(AND($B20&gt;0,AN20="")," * No olvide digitar la variable "&amp;AN$17&amp;""&amp;". Digite CERO si no tiene",IF(AN20&gt;$B20," * La variable "&amp;AN$17&amp;""&amp;" No puede ser mayor al Total.",""))</f>
        <v/>
      </c>
      <c r="CC20" s="32" t="str">
        <f>IF(AND($B20&gt;0,AO20="")," * No olvide digitar la variable "&amp;AO$17&amp;""&amp;". Digite CERO si no tiene",IF(B20&gt;AO20," * La variable "&amp;AO$17&amp;""&amp;" No puede ser menor al Total.",""))</f>
        <v/>
      </c>
      <c r="CD20" s="32" t="str">
        <f>IF(AND($B20&gt;0,AP20="")," * No olvide digitar la variable "&amp;AP$17&amp;""&amp;". Digite CERO si no tiene",IF(AP20&gt;$B20," * La variable "&amp;AP$17&amp;""&amp;" No puede ser mayor al Total.",""))</f>
        <v/>
      </c>
      <c r="CE20" s="32" t="str">
        <f>IF(AND($B20&gt;0,AQ20="")," * No olvide digitar la variable "&amp;AQ$17&amp;""&amp;". Digite CERO si no tiene",IF(AQ20&gt;$B20," * La variable "&amp;AQ$17&amp;""&amp;" No puede ser mayor al Total.",""))</f>
        <v/>
      </c>
      <c r="CF20" s="32" t="str">
        <f>IF(AND($B20&gt;0,AR20="")," * No olvide digitar la variable "&amp;AR$17&amp;""&amp;". Digite CERO si no tiene",IF(AR20&gt;$B20," * La variable "&amp;AR$17&amp;""&amp;" No puede ser mayor al Total.",""))</f>
        <v/>
      </c>
      <c r="CG20" s="80"/>
      <c r="CM20" s="33">
        <f t="shared" ref="CM20:CR26" si="6">IF(AND($B20&gt;0,AM20=""),1,IF(AM20&gt;$B20,1,0))</f>
        <v>0</v>
      </c>
      <c r="CN20" s="33">
        <f t="shared" si="6"/>
        <v>0</v>
      </c>
      <c r="CO20" s="33">
        <f>IF(AND($B20&gt;0,AO20=""),1,IF(B20&gt;$AO20,1,0))</f>
        <v>0</v>
      </c>
      <c r="CP20" s="33">
        <f t="shared" si="6"/>
        <v>0</v>
      </c>
      <c r="CQ20" s="33">
        <f t="shared" si="6"/>
        <v>0</v>
      </c>
      <c r="CR20" s="34">
        <f t="shared" si="6"/>
        <v>0</v>
      </c>
      <c r="CS20"/>
    </row>
    <row r="21" spans="1:97" ht="15" x14ac:dyDescent="0.25">
      <c r="A21" s="81" t="s">
        <v>47</v>
      </c>
      <c r="B21" s="68">
        <f t="shared" si="4"/>
        <v>0</v>
      </c>
      <c r="C21" s="69">
        <f t="shared" si="5"/>
        <v>0</v>
      </c>
      <c r="D21" s="70">
        <f t="shared" si="5"/>
        <v>0</v>
      </c>
      <c r="E21" s="71"/>
      <c r="F21" s="72"/>
      <c r="G21" s="71"/>
      <c r="H21" s="72"/>
      <c r="I21" s="71"/>
      <c r="J21" s="73"/>
      <c r="K21" s="71"/>
      <c r="L21" s="73"/>
      <c r="M21" s="71"/>
      <c r="N21" s="73"/>
      <c r="O21" s="74"/>
      <c r="P21" s="73"/>
      <c r="Q21" s="74"/>
      <c r="R21" s="73"/>
      <c r="S21" s="74"/>
      <c r="T21" s="73"/>
      <c r="U21" s="74"/>
      <c r="V21" s="73"/>
      <c r="W21" s="74"/>
      <c r="X21" s="73"/>
      <c r="Y21" s="74"/>
      <c r="Z21" s="73"/>
      <c r="AA21" s="74"/>
      <c r="AB21" s="73"/>
      <c r="AC21" s="74"/>
      <c r="AD21" s="73"/>
      <c r="AE21" s="74"/>
      <c r="AF21" s="73"/>
      <c r="AG21" s="74"/>
      <c r="AH21" s="73"/>
      <c r="AI21" s="74"/>
      <c r="AJ21" s="73"/>
      <c r="AK21" s="74"/>
      <c r="AL21" s="75"/>
      <c r="AM21" s="76"/>
      <c r="AN21" s="77"/>
      <c r="AO21" s="77"/>
      <c r="AP21" s="77"/>
      <c r="AQ21" s="82"/>
      <c r="AR21" s="83"/>
      <c r="AS21" s="30" t="str">
        <f t="shared" ref="AS21:AS26" si="7">$CA21&amp;$CB21&amp;$CC21&amp;$CD21&amp;$CE21&amp;$CF21</f>
        <v/>
      </c>
      <c r="AT21" s="31"/>
      <c r="AU21" s="31"/>
      <c r="AV21" s="31"/>
      <c r="AW21" s="31"/>
      <c r="AX21" s="31"/>
      <c r="AY21" s="31"/>
      <c r="AZ21" s="3"/>
      <c r="BA21" s="3"/>
      <c r="BB21" s="3"/>
      <c r="BC21" s="3"/>
      <c r="BD21" s="3"/>
      <c r="BE21" s="3"/>
      <c r="BF21" s="3"/>
      <c r="BG21" s="3"/>
      <c r="BH21" s="3"/>
      <c r="BI21" s="3"/>
      <c r="CA21" s="32" t="str">
        <f>IF(AND($B21&gt;0,AM21="")," * No olvide digitar la variable "&amp;AM$17&amp;""&amp;". Digite CERO si no tiene",IF(AM21&gt;$B21," * La variable "&amp;AM$20&amp;""&amp;" No puede ser mayor al Total.",""))</f>
        <v/>
      </c>
      <c r="CB21" s="32" t="str">
        <f>IF(AND($B21&gt;0,AN21="")," * No olvide digitar la variable "&amp;AN$17&amp;""&amp;". Digite CERO si no tiene",IF(AN21&gt;$B21," * La variable "&amp;AN$17&amp;""&amp;" No puede ser mayor al Total.",""))</f>
        <v/>
      </c>
      <c r="CC21" s="32" t="str">
        <f t="shared" ref="CC21:CC23" si="8">IF(AND($B21&gt;0,AO21="")," * No olvide digitar la variable "&amp;AO$17&amp;""&amp;". Digite CERO si no tiene",IF(B21&gt;AO21," * La variable "&amp;AO$17&amp;""&amp;" No puede ser menor al Total.",""))</f>
        <v/>
      </c>
      <c r="CD21" s="32" t="str">
        <f>IF(AND($B21&gt;0,AP21="")," * No olvide digitar la variable "&amp;AP$17&amp;""&amp;". Digite CERO si no tiene",IF(AP21&gt;$B21," * La variable "&amp;AP$17&amp;""&amp;" No puede ser mayor al Total.",""))</f>
        <v/>
      </c>
      <c r="CE21" s="32" t="str">
        <f t="shared" ref="CE21:CF23" si="9">IF(AND($B21&gt;0,AQ21="")," * No olvide digitar la variable "&amp;AQ$17&amp;""&amp;". Digite CERO si no tiene",IF(AQ21&gt;$B21," * La variable "&amp;AQ$17&amp;""&amp;" No puede ser mayor al Total.",""))</f>
        <v/>
      </c>
      <c r="CF21" s="32" t="str">
        <f t="shared" si="9"/>
        <v/>
      </c>
      <c r="CM21" s="33">
        <f t="shared" si="6"/>
        <v>0</v>
      </c>
      <c r="CN21" s="33">
        <f t="shared" si="6"/>
        <v>0</v>
      </c>
      <c r="CO21" s="33">
        <f t="shared" ref="CO21:CO23" si="10">IF(AND($B21&gt;0,AO21=""),1,IF(B21&gt;$AO21,1,0))</f>
        <v>0</v>
      </c>
      <c r="CP21" s="33">
        <f t="shared" si="6"/>
        <v>0</v>
      </c>
      <c r="CQ21" s="33">
        <f t="shared" si="6"/>
        <v>0</v>
      </c>
      <c r="CR21" s="34">
        <f t="shared" si="6"/>
        <v>0</v>
      </c>
    </row>
    <row r="22" spans="1:97" ht="15" x14ac:dyDescent="0.25">
      <c r="A22" s="35" t="s">
        <v>48</v>
      </c>
      <c r="B22" s="68">
        <f t="shared" si="4"/>
        <v>0</v>
      </c>
      <c r="C22" s="69">
        <f t="shared" si="5"/>
        <v>0</v>
      </c>
      <c r="D22" s="84">
        <f t="shared" si="5"/>
        <v>0</v>
      </c>
      <c r="E22" s="41"/>
      <c r="F22" s="42"/>
      <c r="G22" s="41"/>
      <c r="H22" s="42"/>
      <c r="I22" s="41"/>
      <c r="J22" s="40"/>
      <c r="K22" s="41"/>
      <c r="L22" s="40"/>
      <c r="M22" s="41"/>
      <c r="N22" s="40"/>
      <c r="O22" s="85"/>
      <c r="P22" s="40"/>
      <c r="Q22" s="85"/>
      <c r="R22" s="40"/>
      <c r="S22" s="85"/>
      <c r="T22" s="40"/>
      <c r="U22" s="85"/>
      <c r="V22" s="40"/>
      <c r="W22" s="85"/>
      <c r="X22" s="40"/>
      <c r="Y22" s="85"/>
      <c r="Z22" s="40"/>
      <c r="AA22" s="85"/>
      <c r="AB22" s="40"/>
      <c r="AC22" s="85"/>
      <c r="AD22" s="40"/>
      <c r="AE22" s="85"/>
      <c r="AF22" s="40"/>
      <c r="AG22" s="85"/>
      <c r="AH22" s="40"/>
      <c r="AI22" s="85"/>
      <c r="AJ22" s="40"/>
      <c r="AK22" s="85"/>
      <c r="AL22" s="86"/>
      <c r="AM22" s="39"/>
      <c r="AN22" s="87"/>
      <c r="AO22" s="87"/>
      <c r="AP22" s="88"/>
      <c r="AQ22" s="82"/>
      <c r="AR22" s="83"/>
      <c r="AS22" s="30" t="str">
        <f t="shared" si="7"/>
        <v/>
      </c>
      <c r="AT22" s="31"/>
      <c r="AU22" s="31"/>
      <c r="AV22" s="31"/>
      <c r="AW22" s="31"/>
      <c r="AX22" s="31"/>
      <c r="AY22" s="31"/>
      <c r="AZ22" s="3"/>
      <c r="BA22" s="3"/>
      <c r="BB22" s="3"/>
      <c r="BC22" s="3"/>
      <c r="BD22" s="3"/>
      <c r="BE22" s="3"/>
      <c r="BF22" s="3"/>
      <c r="BG22" s="3"/>
      <c r="BH22" s="3"/>
      <c r="BI22" s="3"/>
      <c r="CA22" s="32" t="str">
        <f t="shared" ref="CA22:CA23" si="11">IF(AND($B22&gt;0,AM22="")," * No olvide digitar la variable "&amp;AM$17&amp;""&amp;". Digite CERO si no tiene",IF(AM22&gt;$B22," * La variable "&amp;AM$20&amp;""&amp;" No puede ser mayor al Total.",""))</f>
        <v/>
      </c>
      <c r="CB22" s="32" t="str">
        <f t="shared" ref="CB22:CB23" si="12">IF(AND($B22&gt;0,AN22="")," * No olvide digitar la variable "&amp;AN$17&amp;""&amp;". Digite CERO si no tiene",IF(AN22&gt;$B22," * La variable "&amp;AN$17&amp;""&amp;" No puede ser mayor al Total.",""))</f>
        <v/>
      </c>
      <c r="CC22" s="32" t="str">
        <f t="shared" si="8"/>
        <v/>
      </c>
      <c r="CD22" s="89"/>
      <c r="CE22" s="32" t="str">
        <f t="shared" si="9"/>
        <v/>
      </c>
      <c r="CF22" s="32" t="str">
        <f t="shared" si="9"/>
        <v/>
      </c>
      <c r="CM22" s="33">
        <f t="shared" si="6"/>
        <v>0</v>
      </c>
      <c r="CN22" s="33">
        <f t="shared" si="6"/>
        <v>0</v>
      </c>
      <c r="CO22" s="33">
        <f t="shared" si="10"/>
        <v>0</v>
      </c>
      <c r="CP22" s="89"/>
      <c r="CQ22" s="33">
        <f t="shared" si="6"/>
        <v>0</v>
      </c>
      <c r="CR22" s="34">
        <f t="shared" si="6"/>
        <v>0</v>
      </c>
    </row>
    <row r="23" spans="1:97" ht="15.75" thickBot="1" x14ac:dyDescent="0.3">
      <c r="A23" s="90" t="s">
        <v>49</v>
      </c>
      <c r="B23" s="91">
        <f t="shared" si="4"/>
        <v>0</v>
      </c>
      <c r="C23" s="92">
        <f t="shared" si="5"/>
        <v>0</v>
      </c>
      <c r="D23" s="93">
        <f t="shared" si="5"/>
        <v>0</v>
      </c>
      <c r="E23" s="94"/>
      <c r="F23" s="95"/>
      <c r="G23" s="94"/>
      <c r="H23" s="95"/>
      <c r="I23" s="94"/>
      <c r="J23" s="96"/>
      <c r="K23" s="97"/>
      <c r="L23" s="95"/>
      <c r="M23" s="94"/>
      <c r="N23" s="95"/>
      <c r="O23" s="94"/>
      <c r="P23" s="95"/>
      <c r="Q23" s="94"/>
      <c r="R23" s="95"/>
      <c r="S23" s="94"/>
      <c r="T23" s="95"/>
      <c r="U23" s="94"/>
      <c r="V23" s="95"/>
      <c r="W23" s="94"/>
      <c r="X23" s="95"/>
      <c r="Y23" s="94"/>
      <c r="Z23" s="95"/>
      <c r="AA23" s="94"/>
      <c r="AB23" s="95"/>
      <c r="AC23" s="94"/>
      <c r="AD23" s="95"/>
      <c r="AE23" s="94"/>
      <c r="AF23" s="95"/>
      <c r="AG23" s="94"/>
      <c r="AH23" s="95"/>
      <c r="AI23" s="94"/>
      <c r="AJ23" s="95"/>
      <c r="AK23" s="94"/>
      <c r="AL23" s="98"/>
      <c r="AM23" s="97"/>
      <c r="AN23" s="99"/>
      <c r="AO23" s="99"/>
      <c r="AP23" s="99"/>
      <c r="AQ23" s="100"/>
      <c r="AR23" s="101"/>
      <c r="AS23" s="30" t="str">
        <f t="shared" si="7"/>
        <v/>
      </c>
      <c r="AT23" s="31"/>
      <c r="AU23" s="31"/>
      <c r="AV23" s="31"/>
      <c r="AW23" s="31"/>
      <c r="AX23" s="31"/>
      <c r="AY23" s="31"/>
      <c r="AZ23" s="3"/>
      <c r="BA23" s="3"/>
      <c r="BB23" s="3"/>
      <c r="BC23" s="3"/>
      <c r="BD23" s="3"/>
      <c r="BE23" s="3"/>
      <c r="BF23" s="3"/>
      <c r="BG23" s="3"/>
      <c r="BH23" s="3"/>
      <c r="BI23" s="3"/>
      <c r="CA23" s="32" t="str">
        <f t="shared" si="11"/>
        <v/>
      </c>
      <c r="CB23" s="32" t="str">
        <f t="shared" si="12"/>
        <v/>
      </c>
      <c r="CC23" s="32" t="str">
        <f t="shared" si="8"/>
        <v/>
      </c>
      <c r="CD23" s="32" t="str">
        <f>IF(AND($B23&gt;0,AP23="")," * No olvide digitar la variable "&amp;AP$17&amp;""&amp;". Digite CERO si no tiene",IF(AP23&gt;$B23," * La variable "&amp;AP$17&amp;""&amp;" No puede ser mayor al Total.",""))</f>
        <v/>
      </c>
      <c r="CE23" s="32" t="str">
        <f t="shared" si="9"/>
        <v/>
      </c>
      <c r="CF23" s="32" t="str">
        <f t="shared" si="9"/>
        <v/>
      </c>
      <c r="CM23" s="33">
        <f t="shared" si="6"/>
        <v>0</v>
      </c>
      <c r="CN23" s="33">
        <f t="shared" si="6"/>
        <v>0</v>
      </c>
      <c r="CO23" s="33">
        <f t="shared" si="10"/>
        <v>0</v>
      </c>
      <c r="CP23" s="33">
        <f t="shared" si="6"/>
        <v>0</v>
      </c>
      <c r="CQ23" s="33">
        <f t="shared" si="6"/>
        <v>0</v>
      </c>
      <c r="CR23" s="34">
        <f t="shared" si="6"/>
        <v>0</v>
      </c>
    </row>
    <row r="24" spans="1:97" ht="15.75" thickTop="1" x14ac:dyDescent="0.25">
      <c r="A24" s="81" t="s">
        <v>50</v>
      </c>
      <c r="B24" s="102">
        <f t="shared" si="4"/>
        <v>0</v>
      </c>
      <c r="C24" s="103">
        <f t="shared" si="5"/>
        <v>0</v>
      </c>
      <c r="D24" s="104">
        <f t="shared" si="5"/>
        <v>0</v>
      </c>
      <c r="E24" s="105"/>
      <c r="F24" s="106"/>
      <c r="G24" s="105"/>
      <c r="H24" s="106"/>
      <c r="I24" s="105"/>
      <c r="J24" s="107"/>
      <c r="K24" s="108"/>
      <c r="L24" s="106"/>
      <c r="M24" s="105"/>
      <c r="N24" s="106"/>
      <c r="O24" s="105"/>
      <c r="P24" s="106"/>
      <c r="Q24" s="105"/>
      <c r="R24" s="106"/>
      <c r="S24" s="105"/>
      <c r="T24" s="106"/>
      <c r="U24" s="105"/>
      <c r="V24" s="106"/>
      <c r="W24" s="105"/>
      <c r="X24" s="106"/>
      <c r="Y24" s="105"/>
      <c r="Z24" s="106"/>
      <c r="AA24" s="105"/>
      <c r="AB24" s="106"/>
      <c r="AC24" s="105"/>
      <c r="AD24" s="106"/>
      <c r="AE24" s="105"/>
      <c r="AF24" s="106"/>
      <c r="AG24" s="105"/>
      <c r="AH24" s="106"/>
      <c r="AI24" s="105"/>
      <c r="AJ24" s="106"/>
      <c r="AK24" s="105"/>
      <c r="AL24" s="109"/>
      <c r="AM24" s="108"/>
      <c r="AN24" s="110"/>
      <c r="AO24" s="111"/>
      <c r="AP24" s="112"/>
      <c r="AQ24" s="110"/>
      <c r="AR24" s="106"/>
      <c r="AS24" s="30" t="str">
        <f t="shared" si="7"/>
        <v/>
      </c>
      <c r="AT24" s="31"/>
      <c r="AU24" s="31"/>
      <c r="AV24" s="31"/>
      <c r="AW24" s="31"/>
      <c r="AX24" s="31"/>
      <c r="AY24" s="31"/>
      <c r="AZ24" s="3"/>
      <c r="BA24" s="3"/>
      <c r="BB24" s="3"/>
      <c r="BC24" s="3"/>
      <c r="BD24" s="3"/>
      <c r="BE24" s="3"/>
      <c r="BF24" s="3"/>
      <c r="BG24" s="3"/>
      <c r="BH24" s="3"/>
      <c r="BI24" s="3"/>
      <c r="CA24" s="32" t="str">
        <f>IF(AND($B24&gt;0,AM24="")," * No olvide digitar la variable "&amp;AM$17&amp;""&amp;". Digite CERO si no tiene",IF(AM24&gt;$B24," * La variable "&amp;AM$17&amp;""&amp;" No puede ser mayor al Total.",""))</f>
        <v/>
      </c>
      <c r="CB24" s="32" t="str">
        <f>IF(AND($B24&gt;0,AN24="")," * No olvide digitar la variable "&amp;AN$17&amp;""&amp;". Digite CERO si no tiene",IF(AN24&gt;$B24," * La variable "&amp;AN$17&amp;""&amp;" No puede ser mayor al Total.",""))</f>
        <v/>
      </c>
      <c r="CC24" s="89"/>
      <c r="CD24" s="89"/>
      <c r="CE24" s="32" t="str">
        <f>IF(AND($B24&gt;0,AQ24="")," * No olvide digitar la variable "&amp;AQ$17&amp;""&amp;" Otros Establecimientos de la Red. Digite CERO si no tiene",IF(AQ24&gt;$B24," * La variable "&amp;AQ$17&amp;""&amp;" Otros Establecimientos de la Red No puede ser mayor al Total.",""))</f>
        <v/>
      </c>
      <c r="CF24" s="32" t="str">
        <f>IF(AND($B24&gt;0,AR24="")," * No olvide digitar la variable "&amp;AR$17&amp;""&amp;". Digite CERO si no tiene",IF(AR24&gt;$B24," * La variable "&amp;AR$17&amp;""&amp;" No puede ser mayor al Total.",""))</f>
        <v/>
      </c>
      <c r="CM24" s="33">
        <f t="shared" si="6"/>
        <v>0</v>
      </c>
      <c r="CN24" s="33">
        <f t="shared" si="6"/>
        <v>0</v>
      </c>
      <c r="CO24" s="89"/>
      <c r="CP24" s="89"/>
      <c r="CQ24" s="33">
        <f t="shared" si="6"/>
        <v>0</v>
      </c>
      <c r="CR24" s="34">
        <f t="shared" si="6"/>
        <v>0</v>
      </c>
    </row>
    <row r="25" spans="1:97" ht="15" x14ac:dyDescent="0.25">
      <c r="A25" s="35" t="s">
        <v>51</v>
      </c>
      <c r="B25" s="68">
        <f t="shared" si="4"/>
        <v>0</v>
      </c>
      <c r="C25" s="69">
        <f t="shared" si="5"/>
        <v>0</v>
      </c>
      <c r="D25" s="84">
        <f t="shared" si="5"/>
        <v>0</v>
      </c>
      <c r="E25" s="41"/>
      <c r="F25" s="42"/>
      <c r="G25" s="41"/>
      <c r="H25" s="42"/>
      <c r="I25" s="41"/>
      <c r="J25" s="40"/>
      <c r="K25" s="39"/>
      <c r="L25" s="42"/>
      <c r="M25" s="41"/>
      <c r="N25" s="42"/>
      <c r="O25" s="41"/>
      <c r="P25" s="42"/>
      <c r="Q25" s="41"/>
      <c r="R25" s="42"/>
      <c r="S25" s="41"/>
      <c r="T25" s="42"/>
      <c r="U25" s="41"/>
      <c r="V25" s="42"/>
      <c r="W25" s="41"/>
      <c r="X25" s="42"/>
      <c r="Y25" s="41"/>
      <c r="Z25" s="42"/>
      <c r="AA25" s="41"/>
      <c r="AB25" s="42"/>
      <c r="AC25" s="41"/>
      <c r="AD25" s="42"/>
      <c r="AE25" s="41"/>
      <c r="AF25" s="42"/>
      <c r="AG25" s="41"/>
      <c r="AH25" s="42"/>
      <c r="AI25" s="41"/>
      <c r="AJ25" s="42"/>
      <c r="AK25" s="41"/>
      <c r="AL25" s="43"/>
      <c r="AM25" s="39"/>
      <c r="AN25" s="87"/>
      <c r="AO25" s="88"/>
      <c r="AP25" s="88"/>
      <c r="AQ25" s="82"/>
      <c r="AR25" s="83"/>
      <c r="AS25" s="30" t="str">
        <f t="shared" si="7"/>
        <v/>
      </c>
      <c r="AT25" s="31"/>
      <c r="AU25" s="31"/>
      <c r="AV25" s="31"/>
      <c r="AW25" s="31"/>
      <c r="AX25" s="31"/>
      <c r="AY25" s="31"/>
      <c r="AZ25" s="3"/>
      <c r="BA25" s="3"/>
      <c r="BB25" s="3"/>
      <c r="BC25" s="3"/>
      <c r="BD25" s="3"/>
      <c r="BE25" s="3"/>
      <c r="BF25" s="3"/>
      <c r="BG25" s="3"/>
      <c r="BH25" s="3"/>
      <c r="BI25" s="3"/>
      <c r="CA25" s="32" t="str">
        <f t="shared" ref="CA25" si="13">IF(AND($B25&gt;0,AM25="")," * No olvide digitar la variable "&amp;AM$17&amp;""&amp;". Digite CERO si no tiene",IF(AM25&gt;$B25," * La variable "&amp;AM$17&amp;""&amp;" No puede ser mayor al Total.",""))</f>
        <v/>
      </c>
      <c r="CB25" s="32" t="str">
        <f>IF(AND($B25&gt;0,AN25="")," * No olvide digitar la variable "&amp;AN$17&amp;""&amp;". Digite CERO si no tiene",IF(AN25&gt;$B25," * La variable "&amp;AN$17&amp;""&amp;" No puede ser mayor al Total.",""))</f>
        <v/>
      </c>
      <c r="CC25" s="89"/>
      <c r="CD25" s="89"/>
      <c r="CE25" s="32" t="str">
        <f t="shared" ref="CE25" si="14">IF(AND($B25&gt;0,AQ25="")," * No olvide digitar la variable "&amp;AQ$17&amp;""&amp;" Otros Establecimientos de la Red. Digite CERO si no tiene",IF(AQ25&gt;$B25," * La variable "&amp;AQ$17&amp;""&amp;" Otros Establecimientos de la Red No puede ser mayor al Total.",""))</f>
        <v/>
      </c>
      <c r="CF25" s="32" t="str">
        <f t="shared" ref="CF25:CF26" si="15">IF(AND($B25&gt;0,AR25="")," * No olvide digitar la variable "&amp;AR$17&amp;""&amp;". Digite CERO si no tiene",IF(AR25&gt;$B25," * La variable "&amp;AR$17&amp;""&amp;" No puede ser mayor al Total.",""))</f>
        <v/>
      </c>
      <c r="CM25" s="33">
        <f t="shared" si="6"/>
        <v>0</v>
      </c>
      <c r="CN25" s="33">
        <f t="shared" si="6"/>
        <v>0</v>
      </c>
      <c r="CO25" s="89"/>
      <c r="CP25" s="89"/>
      <c r="CQ25" s="33">
        <f t="shared" si="6"/>
        <v>0</v>
      </c>
      <c r="CR25" s="34">
        <f t="shared" si="6"/>
        <v>0</v>
      </c>
    </row>
    <row r="26" spans="1:97" ht="15" x14ac:dyDescent="0.25">
      <c r="A26" s="113" t="s">
        <v>52</v>
      </c>
      <c r="B26" s="114">
        <f t="shared" si="4"/>
        <v>0</v>
      </c>
      <c r="C26" s="115">
        <f t="shared" si="5"/>
        <v>0</v>
      </c>
      <c r="D26" s="116">
        <f t="shared" si="5"/>
        <v>0</v>
      </c>
      <c r="E26" s="117"/>
      <c r="F26" s="118"/>
      <c r="G26" s="117"/>
      <c r="H26" s="118"/>
      <c r="I26" s="117"/>
      <c r="J26" s="119"/>
      <c r="K26" s="120"/>
      <c r="L26" s="118"/>
      <c r="M26" s="117"/>
      <c r="N26" s="118"/>
      <c r="O26" s="117"/>
      <c r="P26" s="118"/>
      <c r="Q26" s="117"/>
      <c r="R26" s="118"/>
      <c r="S26" s="117"/>
      <c r="T26" s="118"/>
      <c r="U26" s="117"/>
      <c r="V26" s="118"/>
      <c r="W26" s="117"/>
      <c r="X26" s="118"/>
      <c r="Y26" s="117"/>
      <c r="Z26" s="118"/>
      <c r="AA26" s="117"/>
      <c r="AB26" s="118"/>
      <c r="AC26" s="117"/>
      <c r="AD26" s="118"/>
      <c r="AE26" s="117"/>
      <c r="AF26" s="118"/>
      <c r="AG26" s="117"/>
      <c r="AH26" s="118"/>
      <c r="AI26" s="117"/>
      <c r="AJ26" s="118"/>
      <c r="AK26" s="117"/>
      <c r="AL26" s="121"/>
      <c r="AM26" s="120"/>
      <c r="AN26" s="122"/>
      <c r="AO26" s="123"/>
      <c r="AP26" s="123"/>
      <c r="AQ26" s="100"/>
      <c r="AR26" s="101"/>
      <c r="AS26" s="30" t="str">
        <f t="shared" si="7"/>
        <v/>
      </c>
      <c r="AT26" s="31"/>
      <c r="AU26" s="31"/>
      <c r="AV26" s="31"/>
      <c r="AW26" s="31"/>
      <c r="AX26" s="31"/>
      <c r="AY26" s="31"/>
      <c r="AZ26" s="3"/>
      <c r="BA26" s="3"/>
      <c r="BB26" s="3"/>
      <c r="BC26" s="3"/>
      <c r="BD26" s="3"/>
      <c r="BE26" s="3"/>
      <c r="BF26" s="3"/>
      <c r="BG26" s="3"/>
      <c r="BH26" s="3"/>
      <c r="BI26" s="3"/>
      <c r="CA26" s="32" t="str">
        <f>IF(AND($B26&gt;0,AM26="")," * No olvide digitar la variable "&amp;AM$17&amp;""&amp;". Digite CERO si no tiene",IF(AM26&gt;$B26," * La variable "&amp;AM$17&amp;""&amp;" No puede ser mayor al Total.",""))</f>
        <v/>
      </c>
      <c r="CB26" s="32" t="str">
        <f>IF(AND($B26&gt;0,AN26="")," * No olvide digitar la variable "&amp;AN$17&amp;""&amp;". Digite CERO si no tiene",IF(AN26&gt;$B26," * La variable "&amp;AN$17&amp;""&amp;" No puede ser mayor al Total.",""))</f>
        <v/>
      </c>
      <c r="CC26" s="89"/>
      <c r="CD26" s="89"/>
      <c r="CE26" s="32" t="str">
        <f>IF(AND($B26&gt;0,AQ26="")," * No olvide digitar la variable "&amp;AQ$17&amp;""&amp;" Otros Establecimientos de la Red. Digite CERO si no tiene",IF(AQ26&gt;$B26," * La variable "&amp;AQ$17&amp;""&amp;" Otros Establecimientos de la Red No puede ser mayor al Total.",""))</f>
        <v/>
      </c>
      <c r="CF26" s="32" t="str">
        <f t="shared" si="15"/>
        <v/>
      </c>
      <c r="CM26" s="33">
        <f t="shared" si="6"/>
        <v>0</v>
      </c>
      <c r="CN26" s="33">
        <f t="shared" si="6"/>
        <v>0</v>
      </c>
      <c r="CO26" s="89"/>
      <c r="CP26" s="89"/>
      <c r="CQ26" s="33">
        <f t="shared" si="6"/>
        <v>0</v>
      </c>
      <c r="CR26" s="34">
        <f t="shared" si="6"/>
        <v>0</v>
      </c>
    </row>
    <row r="27" spans="1:97" s="5" customFormat="1" ht="11.25" x14ac:dyDescent="0.15">
      <c r="A27" s="1126" t="s">
        <v>53</v>
      </c>
      <c r="B27" s="1126"/>
      <c r="C27" s="1126"/>
      <c r="D27" s="1126"/>
      <c r="E27" s="1126"/>
      <c r="F27" s="1126"/>
      <c r="G27" s="1126"/>
      <c r="H27" s="1126"/>
      <c r="I27" s="11"/>
      <c r="J27" s="11"/>
      <c r="K27" s="11"/>
      <c r="L27" s="11"/>
      <c r="M27" s="11"/>
      <c r="N27" s="11"/>
      <c r="X27" s="124"/>
      <c r="Y27" s="124"/>
      <c r="Z27" s="124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5"/>
      <c r="AN27" s="12"/>
      <c r="AO27" s="126"/>
      <c r="AP27" s="126"/>
      <c r="AQ27" s="127"/>
      <c r="AR27" s="128"/>
      <c r="AS27" s="128"/>
      <c r="AT27" s="128"/>
      <c r="AU27" s="128"/>
      <c r="AV27" s="128"/>
      <c r="AW27" s="128"/>
      <c r="AX27" s="128"/>
      <c r="AY27" s="128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V27" s="12"/>
      <c r="BW27" s="12"/>
      <c r="BX27" s="129"/>
      <c r="BY27" s="129"/>
    </row>
    <row r="28" spans="1:97" ht="14.25" customHeight="1" x14ac:dyDescent="0.2">
      <c r="A28" s="1012" t="s">
        <v>54</v>
      </c>
      <c r="B28" s="982" t="s">
        <v>5</v>
      </c>
      <c r="C28" s="983"/>
      <c r="D28" s="984"/>
      <c r="E28" s="1116" t="s">
        <v>6</v>
      </c>
      <c r="F28" s="1117"/>
      <c r="G28" s="1117"/>
      <c r="H28" s="1117"/>
      <c r="I28" s="1117"/>
      <c r="J28" s="1117"/>
      <c r="K28" s="1117"/>
      <c r="L28" s="1117"/>
      <c r="M28" s="1117"/>
      <c r="N28" s="1117"/>
      <c r="O28" s="1117"/>
      <c r="P28" s="1117"/>
      <c r="Q28" s="1117"/>
      <c r="R28" s="1117"/>
      <c r="S28" s="1117"/>
      <c r="T28" s="1117"/>
      <c r="U28" s="1117"/>
      <c r="V28" s="1117"/>
      <c r="W28" s="1117"/>
      <c r="X28" s="1117"/>
      <c r="Y28" s="1117"/>
      <c r="Z28" s="1117"/>
      <c r="AA28" s="1117"/>
      <c r="AB28" s="1117"/>
      <c r="AC28" s="1117"/>
      <c r="AD28" s="1117"/>
      <c r="AE28" s="1117"/>
      <c r="AF28" s="1117"/>
      <c r="AG28" s="1117"/>
      <c r="AH28" s="1117"/>
      <c r="AI28" s="1117"/>
      <c r="AJ28" s="1117"/>
      <c r="AK28" s="1117"/>
      <c r="AL28" s="1125"/>
      <c r="AM28" s="1008" t="s">
        <v>7</v>
      </c>
      <c r="AN28" s="984" t="s">
        <v>10</v>
      </c>
      <c r="AO28" s="130"/>
      <c r="AP28" s="130"/>
      <c r="AQ28" s="30"/>
      <c r="AR28" s="31"/>
      <c r="AS28" s="31"/>
      <c r="AT28" s="31"/>
      <c r="AU28" s="31"/>
      <c r="AV28" s="31"/>
      <c r="AW28" s="31"/>
      <c r="AX28" s="31"/>
      <c r="AY28" s="31"/>
      <c r="AZ28" s="3"/>
      <c r="BA28" s="3"/>
      <c r="BB28" s="3"/>
      <c r="BC28" s="3"/>
      <c r="BD28" s="3"/>
      <c r="BE28" s="3"/>
      <c r="BF28" s="3"/>
      <c r="BG28" s="3"/>
      <c r="BH28" s="3"/>
      <c r="BI28" s="3"/>
    </row>
    <row r="29" spans="1:97" x14ac:dyDescent="0.2">
      <c r="A29" s="1013"/>
      <c r="B29" s="1165"/>
      <c r="C29" s="986"/>
      <c r="D29" s="987"/>
      <c r="E29" s="1116" t="s">
        <v>55</v>
      </c>
      <c r="F29" s="1118"/>
      <c r="G29" s="1116" t="s">
        <v>56</v>
      </c>
      <c r="H29" s="1118"/>
      <c r="I29" s="1116" t="s">
        <v>57</v>
      </c>
      <c r="J29" s="1118"/>
      <c r="K29" s="1116" t="s">
        <v>58</v>
      </c>
      <c r="L29" s="1118"/>
      <c r="M29" s="1116" t="s">
        <v>59</v>
      </c>
      <c r="N29" s="1118"/>
      <c r="O29" s="1122" t="s">
        <v>60</v>
      </c>
      <c r="P29" s="1123"/>
      <c r="Q29" s="1122" t="s">
        <v>61</v>
      </c>
      <c r="R29" s="1123"/>
      <c r="S29" s="1122" t="s">
        <v>62</v>
      </c>
      <c r="T29" s="1123"/>
      <c r="U29" s="1122" t="s">
        <v>63</v>
      </c>
      <c r="V29" s="1123"/>
      <c r="W29" s="1122" t="s">
        <v>64</v>
      </c>
      <c r="X29" s="1123"/>
      <c r="Y29" s="1122" t="s">
        <v>65</v>
      </c>
      <c r="Z29" s="1123"/>
      <c r="AA29" s="1122" t="s">
        <v>66</v>
      </c>
      <c r="AB29" s="1123"/>
      <c r="AC29" s="1122" t="s">
        <v>67</v>
      </c>
      <c r="AD29" s="1123"/>
      <c r="AE29" s="1122" t="s">
        <v>68</v>
      </c>
      <c r="AF29" s="1123"/>
      <c r="AG29" s="1122" t="s">
        <v>69</v>
      </c>
      <c r="AH29" s="1123"/>
      <c r="AI29" s="1122" t="s">
        <v>70</v>
      </c>
      <c r="AJ29" s="1123"/>
      <c r="AK29" s="1122" t="s">
        <v>71</v>
      </c>
      <c r="AL29" s="1124"/>
      <c r="AM29" s="1009"/>
      <c r="AN29" s="990"/>
      <c r="AO29" s="130"/>
      <c r="AP29" s="130"/>
      <c r="AQ29" s="30"/>
      <c r="AR29" s="31"/>
      <c r="AS29" s="31"/>
      <c r="AT29" s="31"/>
      <c r="AU29" s="31"/>
      <c r="AV29" s="31"/>
      <c r="AW29" s="31"/>
      <c r="AX29" s="31"/>
      <c r="AY29" s="31"/>
      <c r="AZ29" s="3"/>
      <c r="BA29" s="3"/>
      <c r="BB29" s="3"/>
      <c r="BC29" s="3"/>
      <c r="BD29" s="3"/>
      <c r="BE29" s="3"/>
      <c r="BF29" s="3"/>
      <c r="BG29" s="3"/>
      <c r="BH29" s="3"/>
      <c r="BI29" s="3"/>
    </row>
    <row r="30" spans="1:97" x14ac:dyDescent="0.2">
      <c r="A30" s="1146"/>
      <c r="B30" s="608" t="s">
        <v>32</v>
      </c>
      <c r="C30" s="15" t="s">
        <v>45</v>
      </c>
      <c r="D30" s="16" t="s">
        <v>34</v>
      </c>
      <c r="E30" s="613" t="s">
        <v>45</v>
      </c>
      <c r="F30" s="610" t="s">
        <v>34</v>
      </c>
      <c r="G30" s="613" t="s">
        <v>45</v>
      </c>
      <c r="H30" s="610" t="s">
        <v>34</v>
      </c>
      <c r="I30" s="613" t="s">
        <v>45</v>
      </c>
      <c r="J30" s="610" t="s">
        <v>34</v>
      </c>
      <c r="K30" s="613" t="s">
        <v>45</v>
      </c>
      <c r="L30" s="610" t="s">
        <v>34</v>
      </c>
      <c r="M30" s="613" t="s">
        <v>45</v>
      </c>
      <c r="N30" s="610" t="s">
        <v>34</v>
      </c>
      <c r="O30" s="613" t="s">
        <v>45</v>
      </c>
      <c r="P30" s="610" t="s">
        <v>34</v>
      </c>
      <c r="Q30" s="613" t="s">
        <v>45</v>
      </c>
      <c r="R30" s="610" t="s">
        <v>34</v>
      </c>
      <c r="S30" s="613" t="s">
        <v>45</v>
      </c>
      <c r="T30" s="610" t="s">
        <v>34</v>
      </c>
      <c r="U30" s="613" t="s">
        <v>45</v>
      </c>
      <c r="V30" s="610" t="s">
        <v>34</v>
      </c>
      <c r="W30" s="613" t="s">
        <v>45</v>
      </c>
      <c r="X30" s="610" t="s">
        <v>34</v>
      </c>
      <c r="Y30" s="613" t="s">
        <v>45</v>
      </c>
      <c r="Z30" s="610" t="s">
        <v>34</v>
      </c>
      <c r="AA30" s="613" t="s">
        <v>45</v>
      </c>
      <c r="AB30" s="610" t="s">
        <v>34</v>
      </c>
      <c r="AC30" s="613" t="s">
        <v>45</v>
      </c>
      <c r="AD30" s="610" t="s">
        <v>34</v>
      </c>
      <c r="AE30" s="613" t="s">
        <v>45</v>
      </c>
      <c r="AF30" s="610" t="s">
        <v>34</v>
      </c>
      <c r="AG30" s="613" t="s">
        <v>45</v>
      </c>
      <c r="AH30" s="610" t="s">
        <v>34</v>
      </c>
      <c r="AI30" s="613" t="s">
        <v>45</v>
      </c>
      <c r="AJ30" s="610" t="s">
        <v>34</v>
      </c>
      <c r="AK30" s="613" t="s">
        <v>45</v>
      </c>
      <c r="AL30" s="612" t="s">
        <v>34</v>
      </c>
      <c r="AM30" s="1010"/>
      <c r="AN30" s="987"/>
      <c r="AO30" s="130"/>
      <c r="AP30" s="130"/>
      <c r="AQ30" s="30"/>
      <c r="AR30" s="31"/>
      <c r="AS30" s="31"/>
      <c r="AT30" s="31"/>
      <c r="AU30" s="31"/>
      <c r="AV30" s="31"/>
      <c r="AW30" s="31"/>
      <c r="AX30" s="31"/>
      <c r="AY30" s="31"/>
      <c r="AZ30" s="3"/>
      <c r="BA30" s="3"/>
      <c r="BB30" s="3"/>
      <c r="BC30" s="3"/>
      <c r="BD30" s="3"/>
      <c r="BE30" s="3"/>
      <c r="BF30" s="3"/>
      <c r="BG30" s="3"/>
      <c r="BH30" s="3"/>
      <c r="BI30" s="3"/>
    </row>
    <row r="31" spans="1:97" x14ac:dyDescent="0.2">
      <c r="A31" s="487" t="s">
        <v>72</v>
      </c>
      <c r="B31" s="132">
        <f t="shared" ref="B31:B36" si="16">SUM(C31+D31)</f>
        <v>0</v>
      </c>
      <c r="C31" s="133">
        <f t="shared" ref="C31:D36" si="17">SUM(E31+G31+I31+K31+M31+O31+Q31+S31+U31+W31+Y31+AA31+AC31+AE31+AG31+AI31+AK31)</f>
        <v>0</v>
      </c>
      <c r="D31" s="545">
        <f t="shared" si="17"/>
        <v>0</v>
      </c>
      <c r="E31" s="71"/>
      <c r="F31" s="72"/>
      <c r="G31" s="71"/>
      <c r="H31" s="72"/>
      <c r="I31" s="71"/>
      <c r="J31" s="73"/>
      <c r="K31" s="71"/>
      <c r="L31" s="73"/>
      <c r="M31" s="71"/>
      <c r="N31" s="73"/>
      <c r="O31" s="74"/>
      <c r="P31" s="73"/>
      <c r="Q31" s="74"/>
      <c r="R31" s="73"/>
      <c r="S31" s="74"/>
      <c r="T31" s="73"/>
      <c r="U31" s="74"/>
      <c r="V31" s="73"/>
      <c r="W31" s="74"/>
      <c r="X31" s="73"/>
      <c r="Y31" s="74"/>
      <c r="Z31" s="73"/>
      <c r="AA31" s="74"/>
      <c r="AB31" s="73"/>
      <c r="AC31" s="74"/>
      <c r="AD31" s="73"/>
      <c r="AE31" s="74"/>
      <c r="AF31" s="73"/>
      <c r="AG31" s="74"/>
      <c r="AH31" s="73"/>
      <c r="AI31" s="74"/>
      <c r="AJ31" s="73"/>
      <c r="AK31" s="74"/>
      <c r="AL31" s="75"/>
      <c r="AM31" s="76"/>
      <c r="AN31" s="542"/>
      <c r="AO31" s="130" t="str">
        <f>CA31&amp;CB31</f>
        <v/>
      </c>
      <c r="AP31" s="130"/>
      <c r="AQ31" s="30"/>
      <c r="AR31" s="31"/>
      <c r="AS31" s="31"/>
      <c r="AT31" s="31"/>
      <c r="AU31" s="31"/>
      <c r="AV31" s="31"/>
      <c r="AW31" s="31"/>
      <c r="AX31" s="31"/>
      <c r="AY31" s="31"/>
      <c r="AZ31" s="3"/>
      <c r="BA31" s="3"/>
      <c r="BB31" s="3"/>
      <c r="BC31" s="3"/>
      <c r="BD31" s="3"/>
      <c r="BE31" s="3"/>
      <c r="BF31" s="3"/>
      <c r="BG31" s="3"/>
      <c r="BH31" s="3"/>
      <c r="BI31" s="3"/>
      <c r="CA31" s="32" t="str">
        <f>IF(AND($B31&gt;0,AM31="")," * No olvide digitar la variable "&amp;AM$28&amp;""&amp;". Digite CERO si no tiene",IF(AM31&gt;$B31," * La variable "&amp;AM$28&amp;""&amp;" No puede ser mayor al Total.",""))</f>
        <v/>
      </c>
      <c r="CB31" s="32" t="str">
        <f>IF(AND($B31&gt;0,AN31="")," * No olvide digitar la variable "&amp;AN$28&amp;""&amp;". Digite CERO si no tiene",IF(B31&gt;AN31," * La variable "&amp;AN$28&amp;""&amp;" No puede ser menor al Total.",""))</f>
        <v/>
      </c>
      <c r="CM31" s="33">
        <f>IF(AND($B31&gt;0,AM31=""),1,IF(AM31&gt;$B31,1,0))</f>
        <v>0</v>
      </c>
      <c r="CN31" s="33">
        <f>IF(AND($B31&gt;0,AN31=""),1,IF(B31&gt;$AN31,1,0))</f>
        <v>0</v>
      </c>
    </row>
    <row r="32" spans="1:97" x14ac:dyDescent="0.2">
      <c r="A32" s="35" t="s">
        <v>73</v>
      </c>
      <c r="B32" s="68">
        <f t="shared" si="16"/>
        <v>0</v>
      </c>
      <c r="C32" s="69">
        <f t="shared" si="17"/>
        <v>0</v>
      </c>
      <c r="D32" s="84">
        <f t="shared" si="17"/>
        <v>0</v>
      </c>
      <c r="E32" s="71"/>
      <c r="F32" s="72"/>
      <c r="G32" s="71"/>
      <c r="H32" s="72"/>
      <c r="I32" s="71"/>
      <c r="J32" s="73"/>
      <c r="K32" s="71"/>
      <c r="L32" s="73"/>
      <c r="M32" s="71"/>
      <c r="N32" s="73"/>
      <c r="O32" s="74"/>
      <c r="P32" s="73"/>
      <c r="Q32" s="74"/>
      <c r="R32" s="73"/>
      <c r="S32" s="74"/>
      <c r="T32" s="73"/>
      <c r="U32" s="74"/>
      <c r="V32" s="73"/>
      <c r="W32" s="74"/>
      <c r="X32" s="73"/>
      <c r="Y32" s="74"/>
      <c r="Z32" s="73"/>
      <c r="AA32" s="74"/>
      <c r="AB32" s="73"/>
      <c r="AC32" s="74"/>
      <c r="AD32" s="73"/>
      <c r="AE32" s="74"/>
      <c r="AF32" s="73"/>
      <c r="AG32" s="74"/>
      <c r="AH32" s="73"/>
      <c r="AI32" s="74"/>
      <c r="AJ32" s="73"/>
      <c r="AK32" s="74"/>
      <c r="AL32" s="75"/>
      <c r="AM32" s="76"/>
      <c r="AN32" s="135"/>
      <c r="AO32" s="130" t="str">
        <f>CA32</f>
        <v/>
      </c>
      <c r="AP32" s="130"/>
      <c r="AQ32" s="30"/>
      <c r="AR32" s="31"/>
      <c r="AS32" s="31"/>
      <c r="AT32" s="31"/>
      <c r="AU32" s="31"/>
      <c r="AV32" s="31"/>
      <c r="AW32" s="31"/>
      <c r="AX32" s="31"/>
      <c r="AY32" s="31"/>
      <c r="AZ32" s="3"/>
      <c r="BA32" s="3"/>
      <c r="BB32" s="3"/>
      <c r="BC32" s="3"/>
      <c r="BD32" s="3"/>
      <c r="BE32" s="3"/>
      <c r="BF32" s="3"/>
      <c r="BG32" s="3"/>
      <c r="BH32" s="3"/>
      <c r="BI32" s="3"/>
      <c r="CA32" s="32" t="str">
        <f t="shared" ref="CA32:CA36" si="18">IF(AND($B32&gt;0,AM32="")," * No olvide digitar la variable "&amp;AM$28&amp;""&amp;". Digite CERO si no tiene",IF(AM32&gt;$B32," * La variable "&amp;AM$28&amp;""&amp;" No puede ser mayor al Total.",""))</f>
        <v/>
      </c>
      <c r="CM32" s="33">
        <f t="shared" ref="CM32:CM35" si="19">IF(AND($B32&gt;0,AM32=""),1,IF(AM32&gt;$B32,1,0))</f>
        <v>0</v>
      </c>
    </row>
    <row r="33" spans="1:92" s="2" customFormat="1" x14ac:dyDescent="0.2">
      <c r="A33" s="35" t="s">
        <v>74</v>
      </c>
      <c r="B33" s="68">
        <f t="shared" si="16"/>
        <v>0</v>
      </c>
      <c r="C33" s="69">
        <f t="shared" si="17"/>
        <v>0</v>
      </c>
      <c r="D33" s="84">
        <f t="shared" si="17"/>
        <v>0</v>
      </c>
      <c r="E33" s="41"/>
      <c r="F33" s="42"/>
      <c r="G33" s="41"/>
      <c r="H33" s="42"/>
      <c r="I33" s="41"/>
      <c r="J33" s="40"/>
      <c r="K33" s="41"/>
      <c r="L33" s="40"/>
      <c r="M33" s="41"/>
      <c r="N33" s="40"/>
      <c r="O33" s="85"/>
      <c r="P33" s="40"/>
      <c r="Q33" s="85"/>
      <c r="R33" s="40"/>
      <c r="S33" s="85"/>
      <c r="T33" s="40"/>
      <c r="U33" s="85"/>
      <c r="V33" s="40"/>
      <c r="W33" s="85"/>
      <c r="X33" s="40"/>
      <c r="Y33" s="85"/>
      <c r="Z33" s="40"/>
      <c r="AA33" s="85"/>
      <c r="AB33" s="40"/>
      <c r="AC33" s="85"/>
      <c r="AD33" s="40"/>
      <c r="AE33" s="85"/>
      <c r="AF33" s="40"/>
      <c r="AG33" s="85"/>
      <c r="AH33" s="40"/>
      <c r="AI33" s="85"/>
      <c r="AJ33" s="40"/>
      <c r="AK33" s="85"/>
      <c r="AL33" s="86"/>
      <c r="AM33" s="39"/>
      <c r="AN33" s="135"/>
      <c r="AO33" s="130" t="str">
        <f t="shared" ref="AO33:AO36" si="20">CA33</f>
        <v/>
      </c>
      <c r="AP33" s="130"/>
      <c r="AQ33" s="30"/>
      <c r="AR33" s="31"/>
      <c r="AS33" s="31"/>
      <c r="AT33" s="31"/>
      <c r="AU33" s="31"/>
      <c r="AV33" s="31"/>
      <c r="AW33" s="31"/>
      <c r="AX33" s="31"/>
      <c r="AY33" s="31"/>
      <c r="AZ33" s="3"/>
      <c r="BA33" s="3"/>
      <c r="BB33" s="3"/>
      <c r="BC33" s="3"/>
      <c r="BD33" s="3"/>
      <c r="BE33" s="3"/>
      <c r="BF33" s="3"/>
      <c r="BG33" s="3"/>
      <c r="BH33" s="3"/>
      <c r="BI33" s="3"/>
      <c r="BV33" s="3"/>
      <c r="BW33" s="3"/>
      <c r="BX33" s="4"/>
      <c r="BY33" s="4"/>
      <c r="CA33" s="32" t="str">
        <f t="shared" si="18"/>
        <v/>
      </c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33">
        <f t="shared" si="19"/>
        <v>0</v>
      </c>
      <c r="CN33" s="5"/>
    </row>
    <row r="34" spans="1:92" s="2" customFormat="1" x14ac:dyDescent="0.2">
      <c r="A34" s="35" t="s">
        <v>75</v>
      </c>
      <c r="B34" s="68">
        <f t="shared" si="16"/>
        <v>0</v>
      </c>
      <c r="C34" s="69">
        <f t="shared" si="17"/>
        <v>0</v>
      </c>
      <c r="D34" s="84">
        <f t="shared" si="17"/>
        <v>0</v>
      </c>
      <c r="E34" s="41"/>
      <c r="F34" s="42"/>
      <c r="G34" s="41"/>
      <c r="H34" s="42"/>
      <c r="I34" s="41"/>
      <c r="J34" s="40"/>
      <c r="K34" s="41"/>
      <c r="L34" s="40"/>
      <c r="M34" s="41"/>
      <c r="N34" s="40"/>
      <c r="O34" s="85"/>
      <c r="P34" s="40"/>
      <c r="Q34" s="85"/>
      <c r="R34" s="40"/>
      <c r="S34" s="85"/>
      <c r="T34" s="40"/>
      <c r="U34" s="85"/>
      <c r="V34" s="40"/>
      <c r="W34" s="85"/>
      <c r="X34" s="40"/>
      <c r="Y34" s="85"/>
      <c r="Z34" s="40"/>
      <c r="AA34" s="85"/>
      <c r="AB34" s="40"/>
      <c r="AC34" s="85"/>
      <c r="AD34" s="40"/>
      <c r="AE34" s="85"/>
      <c r="AF34" s="40"/>
      <c r="AG34" s="85"/>
      <c r="AH34" s="40"/>
      <c r="AI34" s="85"/>
      <c r="AJ34" s="40"/>
      <c r="AK34" s="85"/>
      <c r="AL34" s="86"/>
      <c r="AM34" s="39"/>
      <c r="AN34" s="135"/>
      <c r="AO34" s="130" t="str">
        <f t="shared" si="20"/>
        <v/>
      </c>
      <c r="AP34" s="130"/>
      <c r="AQ34" s="30"/>
      <c r="AR34" s="31"/>
      <c r="AS34" s="31"/>
      <c r="AT34" s="31"/>
      <c r="AU34" s="31"/>
      <c r="AV34" s="31"/>
      <c r="AW34" s="31"/>
      <c r="AX34" s="31"/>
      <c r="AY34" s="31"/>
      <c r="AZ34" s="3"/>
      <c r="BA34" s="3"/>
      <c r="BB34" s="3"/>
      <c r="BC34" s="3"/>
      <c r="BD34" s="3"/>
      <c r="BE34" s="3"/>
      <c r="BF34" s="3"/>
      <c r="BG34" s="3"/>
      <c r="BH34" s="3"/>
      <c r="BI34" s="3"/>
      <c r="BV34" s="3"/>
      <c r="BW34" s="3"/>
      <c r="BX34" s="4"/>
      <c r="BY34" s="4"/>
      <c r="CA34" s="32" t="str">
        <f t="shared" si="18"/>
        <v/>
      </c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33">
        <f t="shared" si="19"/>
        <v>0</v>
      </c>
      <c r="CN34" s="5"/>
    </row>
    <row r="35" spans="1:92" s="2" customFormat="1" x14ac:dyDescent="0.2">
      <c r="A35" s="35" t="s">
        <v>76</v>
      </c>
      <c r="B35" s="68">
        <f t="shared" si="16"/>
        <v>0</v>
      </c>
      <c r="C35" s="69">
        <f t="shared" si="17"/>
        <v>0</v>
      </c>
      <c r="D35" s="84">
        <f t="shared" si="17"/>
        <v>0</v>
      </c>
      <c r="E35" s="41"/>
      <c r="F35" s="42"/>
      <c r="G35" s="41"/>
      <c r="H35" s="42"/>
      <c r="I35" s="41"/>
      <c r="J35" s="40"/>
      <c r="K35" s="41"/>
      <c r="L35" s="40"/>
      <c r="M35" s="41"/>
      <c r="N35" s="40"/>
      <c r="O35" s="85"/>
      <c r="P35" s="40"/>
      <c r="Q35" s="85"/>
      <c r="R35" s="40"/>
      <c r="S35" s="85"/>
      <c r="T35" s="40"/>
      <c r="U35" s="85"/>
      <c r="V35" s="40"/>
      <c r="W35" s="85"/>
      <c r="X35" s="40"/>
      <c r="Y35" s="85"/>
      <c r="Z35" s="40"/>
      <c r="AA35" s="85"/>
      <c r="AB35" s="40"/>
      <c r="AC35" s="85"/>
      <c r="AD35" s="40"/>
      <c r="AE35" s="85"/>
      <c r="AF35" s="40"/>
      <c r="AG35" s="85"/>
      <c r="AH35" s="40"/>
      <c r="AI35" s="85"/>
      <c r="AJ35" s="40"/>
      <c r="AK35" s="85"/>
      <c r="AL35" s="86"/>
      <c r="AM35" s="39"/>
      <c r="AN35" s="135"/>
      <c r="AO35" s="130" t="str">
        <f t="shared" si="20"/>
        <v/>
      </c>
      <c r="AP35" s="130"/>
      <c r="AQ35" s="30"/>
      <c r="AR35" s="31"/>
      <c r="AS35" s="31"/>
      <c r="AT35" s="31"/>
      <c r="AU35" s="31"/>
      <c r="AV35" s="31"/>
      <c r="AW35" s="31"/>
      <c r="AX35" s="31"/>
      <c r="AY35" s="31"/>
      <c r="AZ35" s="3"/>
      <c r="BA35" s="3"/>
      <c r="BB35" s="3"/>
      <c r="BC35" s="3"/>
      <c r="BD35" s="3"/>
      <c r="BE35" s="3"/>
      <c r="BF35" s="3"/>
      <c r="BG35" s="3"/>
      <c r="BH35" s="3"/>
      <c r="BI35" s="3"/>
      <c r="BV35" s="3"/>
      <c r="BW35" s="3"/>
      <c r="BX35" s="4"/>
      <c r="BY35" s="4"/>
      <c r="CA35" s="32" t="str">
        <f t="shared" si="18"/>
        <v/>
      </c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33">
        <f t="shared" si="19"/>
        <v>0</v>
      </c>
      <c r="CN35" s="5"/>
    </row>
    <row r="36" spans="1:92" s="2" customFormat="1" x14ac:dyDescent="0.2">
      <c r="A36" s="136" t="s">
        <v>77</v>
      </c>
      <c r="B36" s="137">
        <f t="shared" si="16"/>
        <v>0</v>
      </c>
      <c r="C36" s="138">
        <f t="shared" si="17"/>
        <v>0</v>
      </c>
      <c r="D36" s="139">
        <f t="shared" si="17"/>
        <v>0</v>
      </c>
      <c r="E36" s="55"/>
      <c r="F36" s="56"/>
      <c r="G36" s="55"/>
      <c r="H36" s="56"/>
      <c r="I36" s="55"/>
      <c r="J36" s="140"/>
      <c r="K36" s="55"/>
      <c r="L36" s="140"/>
      <c r="M36" s="55"/>
      <c r="N36" s="140"/>
      <c r="O36" s="141"/>
      <c r="P36" s="140"/>
      <c r="Q36" s="141"/>
      <c r="R36" s="140"/>
      <c r="S36" s="141"/>
      <c r="T36" s="140"/>
      <c r="U36" s="141"/>
      <c r="V36" s="140"/>
      <c r="W36" s="141"/>
      <c r="X36" s="140"/>
      <c r="Y36" s="141"/>
      <c r="Z36" s="140"/>
      <c r="AA36" s="141"/>
      <c r="AB36" s="140"/>
      <c r="AC36" s="141"/>
      <c r="AD36" s="140"/>
      <c r="AE36" s="141"/>
      <c r="AF36" s="140"/>
      <c r="AG36" s="141"/>
      <c r="AH36" s="140"/>
      <c r="AI36" s="141"/>
      <c r="AJ36" s="140"/>
      <c r="AK36" s="141"/>
      <c r="AL36" s="142"/>
      <c r="AM36" s="143"/>
      <c r="AN36" s="144"/>
      <c r="AO36" s="130" t="str">
        <f t="shared" si="20"/>
        <v/>
      </c>
      <c r="AP36" s="130"/>
      <c r="AQ36" s="30"/>
      <c r="AR36" s="31"/>
      <c r="AS36" s="31"/>
      <c r="AT36" s="31"/>
      <c r="AU36" s="31"/>
      <c r="AV36" s="31"/>
      <c r="AW36" s="31"/>
      <c r="AX36" s="31"/>
      <c r="AY36" s="31"/>
      <c r="AZ36" s="3"/>
      <c r="BA36" s="3"/>
      <c r="BB36" s="3"/>
      <c r="BC36" s="3"/>
      <c r="BD36" s="3"/>
      <c r="BE36" s="3"/>
      <c r="BF36" s="3"/>
      <c r="BG36" s="3"/>
      <c r="BH36" s="3"/>
      <c r="BI36" s="3"/>
      <c r="BV36" s="3"/>
      <c r="BW36" s="3"/>
      <c r="BX36" s="4"/>
      <c r="BY36" s="4"/>
      <c r="CA36" s="32" t="str">
        <f t="shared" si="18"/>
        <v/>
      </c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33">
        <f>IF(AND($B36&gt;0,AM36=""),1,IF(AM36&gt;$B36,1,0))</f>
        <v>0</v>
      </c>
      <c r="CN36" s="5"/>
    </row>
    <row r="37" spans="1:92" s="5" customFormat="1" ht="11.25" x14ac:dyDescent="0.15">
      <c r="A37" s="145" t="s">
        <v>78</v>
      </c>
      <c r="B37" s="145"/>
      <c r="C37" s="145"/>
      <c r="D37" s="145"/>
      <c r="E37" s="145"/>
      <c r="F37" s="145"/>
      <c r="G37" s="11"/>
      <c r="H37" s="11"/>
      <c r="I37" s="11"/>
      <c r="J37" s="11"/>
      <c r="K37" s="145"/>
      <c r="L37" s="11"/>
      <c r="M37" s="11"/>
      <c r="N37" s="11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V37" s="12"/>
      <c r="BW37" s="12"/>
      <c r="BX37" s="12"/>
      <c r="BY37" s="12"/>
    </row>
    <row r="38" spans="1:92" s="2" customFormat="1" ht="14.25" customHeight="1" x14ac:dyDescent="0.2">
      <c r="A38" s="1012" t="s">
        <v>54</v>
      </c>
      <c r="B38" s="982" t="s">
        <v>5</v>
      </c>
      <c r="C38" s="983"/>
      <c r="D38" s="984"/>
      <c r="E38" s="1121" t="s">
        <v>6</v>
      </c>
      <c r="F38" s="1121"/>
      <c r="G38" s="1121"/>
      <c r="H38" s="1121"/>
      <c r="I38" s="1121"/>
      <c r="J38" s="1121"/>
      <c r="K38" s="1121"/>
      <c r="L38" s="1121"/>
      <c r="M38" s="1121"/>
      <c r="N38" s="1121"/>
      <c r="O38" s="1121"/>
      <c r="P38" s="1121"/>
      <c r="Q38" s="1121"/>
      <c r="R38" s="1121"/>
      <c r="S38" s="1121"/>
      <c r="T38" s="1121"/>
      <c r="U38" s="1121"/>
      <c r="V38" s="1121"/>
      <c r="W38" s="1121"/>
      <c r="X38" s="1121"/>
      <c r="Y38" s="1121"/>
      <c r="Z38" s="1121"/>
      <c r="AA38" s="1121"/>
      <c r="AB38" s="1121"/>
      <c r="AC38" s="1121"/>
      <c r="AD38" s="1121"/>
      <c r="AE38" s="1121"/>
      <c r="AF38" s="1121"/>
      <c r="AG38" s="1121"/>
      <c r="AH38" s="1121"/>
      <c r="AI38" s="1121"/>
      <c r="AJ38" s="1121"/>
      <c r="AK38" s="1121"/>
      <c r="AL38" s="1115"/>
      <c r="AM38" s="1008" t="s">
        <v>7</v>
      </c>
      <c r="AN38" s="984" t="s">
        <v>10</v>
      </c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V38" s="3"/>
      <c r="BW38" s="3"/>
      <c r="BX38" s="4"/>
      <c r="BY38" s="4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</row>
    <row r="39" spans="1:92" s="2" customFormat="1" x14ac:dyDescent="0.2">
      <c r="A39" s="1013"/>
      <c r="B39" s="1165"/>
      <c r="C39" s="986"/>
      <c r="D39" s="987"/>
      <c r="E39" s="1121" t="s">
        <v>11</v>
      </c>
      <c r="F39" s="1121"/>
      <c r="G39" s="1121" t="s">
        <v>12</v>
      </c>
      <c r="H39" s="1121"/>
      <c r="I39" s="1121" t="s">
        <v>13</v>
      </c>
      <c r="J39" s="1121"/>
      <c r="K39" s="1121" t="s">
        <v>14</v>
      </c>
      <c r="L39" s="1121"/>
      <c r="M39" s="1121" t="s">
        <v>15</v>
      </c>
      <c r="N39" s="1121"/>
      <c r="O39" s="1119" t="s">
        <v>16</v>
      </c>
      <c r="P39" s="1119"/>
      <c r="Q39" s="1119" t="s">
        <v>17</v>
      </c>
      <c r="R39" s="1119"/>
      <c r="S39" s="1119" t="s">
        <v>18</v>
      </c>
      <c r="T39" s="1119"/>
      <c r="U39" s="1119" t="s">
        <v>19</v>
      </c>
      <c r="V39" s="1119"/>
      <c r="W39" s="1119" t="s">
        <v>20</v>
      </c>
      <c r="X39" s="1119"/>
      <c r="Y39" s="1119" t="s">
        <v>21</v>
      </c>
      <c r="Z39" s="1119"/>
      <c r="AA39" s="1119" t="s">
        <v>22</v>
      </c>
      <c r="AB39" s="1119"/>
      <c r="AC39" s="1119" t="s">
        <v>23</v>
      </c>
      <c r="AD39" s="1119"/>
      <c r="AE39" s="1119" t="s">
        <v>24</v>
      </c>
      <c r="AF39" s="1119"/>
      <c r="AG39" s="1119" t="s">
        <v>25</v>
      </c>
      <c r="AH39" s="1119"/>
      <c r="AI39" s="1119" t="s">
        <v>26</v>
      </c>
      <c r="AJ39" s="1119"/>
      <c r="AK39" s="1119" t="s">
        <v>27</v>
      </c>
      <c r="AL39" s="1120"/>
      <c r="AM39" s="1009"/>
      <c r="AN39" s="990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V39" s="3"/>
      <c r="BW39" s="3"/>
      <c r="BX39" s="4"/>
      <c r="BY39" s="4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</row>
    <row r="40" spans="1:92" s="2" customFormat="1" x14ac:dyDescent="0.2">
      <c r="A40" s="1146"/>
      <c r="B40" s="608" t="s">
        <v>32</v>
      </c>
      <c r="C40" s="15" t="s">
        <v>45</v>
      </c>
      <c r="D40" s="16" t="s">
        <v>34</v>
      </c>
      <c r="E40" s="613" t="s">
        <v>45</v>
      </c>
      <c r="F40" s="610" t="s">
        <v>34</v>
      </c>
      <c r="G40" s="613" t="s">
        <v>45</v>
      </c>
      <c r="H40" s="610" t="s">
        <v>34</v>
      </c>
      <c r="I40" s="613" t="s">
        <v>45</v>
      </c>
      <c r="J40" s="610" t="s">
        <v>34</v>
      </c>
      <c r="K40" s="613" t="s">
        <v>45</v>
      </c>
      <c r="L40" s="610" t="s">
        <v>34</v>
      </c>
      <c r="M40" s="613" t="s">
        <v>45</v>
      </c>
      <c r="N40" s="610" t="s">
        <v>34</v>
      </c>
      <c r="O40" s="613" t="s">
        <v>45</v>
      </c>
      <c r="P40" s="610" t="s">
        <v>34</v>
      </c>
      <c r="Q40" s="613" t="s">
        <v>45</v>
      </c>
      <c r="R40" s="610" t="s">
        <v>34</v>
      </c>
      <c r="S40" s="613" t="s">
        <v>45</v>
      </c>
      <c r="T40" s="610" t="s">
        <v>34</v>
      </c>
      <c r="U40" s="613" t="s">
        <v>45</v>
      </c>
      <c r="V40" s="610" t="s">
        <v>34</v>
      </c>
      <c r="W40" s="613" t="s">
        <v>45</v>
      </c>
      <c r="X40" s="610" t="s">
        <v>34</v>
      </c>
      <c r="Y40" s="613" t="s">
        <v>45</v>
      </c>
      <c r="Z40" s="610" t="s">
        <v>34</v>
      </c>
      <c r="AA40" s="613" t="s">
        <v>45</v>
      </c>
      <c r="AB40" s="610" t="s">
        <v>34</v>
      </c>
      <c r="AC40" s="613" t="s">
        <v>45</v>
      </c>
      <c r="AD40" s="610" t="s">
        <v>34</v>
      </c>
      <c r="AE40" s="613" t="s">
        <v>45</v>
      </c>
      <c r="AF40" s="610" t="s">
        <v>34</v>
      </c>
      <c r="AG40" s="613" t="s">
        <v>45</v>
      </c>
      <c r="AH40" s="610" t="s">
        <v>34</v>
      </c>
      <c r="AI40" s="613" t="s">
        <v>45</v>
      </c>
      <c r="AJ40" s="610" t="s">
        <v>34</v>
      </c>
      <c r="AK40" s="613" t="s">
        <v>45</v>
      </c>
      <c r="AL40" s="612" t="s">
        <v>34</v>
      </c>
      <c r="AM40" s="1010"/>
      <c r="AN40" s="987"/>
      <c r="AO40" s="4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V40" s="3"/>
      <c r="BW40" s="3"/>
      <c r="BX40" s="4"/>
      <c r="BY40" s="4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</row>
    <row r="41" spans="1:92" s="2" customFormat="1" x14ac:dyDescent="0.2">
      <c r="A41" s="487" t="s">
        <v>72</v>
      </c>
      <c r="B41" s="132">
        <f t="shared" ref="B41:B46" si="21">SUM(C41+D41)</f>
        <v>0</v>
      </c>
      <c r="C41" s="133">
        <f>SUM(E41+G41+I41+K41+M41+O41+Q41+S41+U41+W41+Y41+AA41+AC41+AE41+AG41+AI41+AK41)</f>
        <v>0</v>
      </c>
      <c r="D41" s="545">
        <f>SUM(F41+H41+J41+L41+N41+P41+R41+T41+V41+X41+Z41+AB41+AD41+AF41+AH41+AJ41+AL41)</f>
        <v>0</v>
      </c>
      <c r="E41" s="71"/>
      <c r="F41" s="72"/>
      <c r="G41" s="71"/>
      <c r="H41" s="72"/>
      <c r="I41" s="71"/>
      <c r="J41" s="73"/>
      <c r="K41" s="71"/>
      <c r="L41" s="73"/>
      <c r="M41" s="71"/>
      <c r="N41" s="73"/>
      <c r="O41" s="74"/>
      <c r="P41" s="73"/>
      <c r="Q41" s="74"/>
      <c r="R41" s="73"/>
      <c r="S41" s="74"/>
      <c r="T41" s="73"/>
      <c r="U41" s="74"/>
      <c r="V41" s="73"/>
      <c r="W41" s="74"/>
      <c r="X41" s="73"/>
      <c r="Y41" s="74"/>
      <c r="Z41" s="73"/>
      <c r="AA41" s="74"/>
      <c r="AB41" s="73"/>
      <c r="AC41" s="74"/>
      <c r="AD41" s="73"/>
      <c r="AE41" s="74"/>
      <c r="AF41" s="73"/>
      <c r="AG41" s="74"/>
      <c r="AH41" s="73"/>
      <c r="AI41" s="74"/>
      <c r="AJ41" s="73"/>
      <c r="AK41" s="74"/>
      <c r="AL41" s="75"/>
      <c r="AM41" s="76"/>
      <c r="AN41" s="542"/>
      <c r="AO41" s="146" t="str">
        <f>CA41&amp;CB41</f>
        <v/>
      </c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"/>
      <c r="BA41" s="3"/>
      <c r="BB41" s="3"/>
      <c r="BC41" s="3"/>
      <c r="BD41" s="3"/>
      <c r="BE41" s="3"/>
      <c r="BF41" s="3"/>
      <c r="BG41" s="3"/>
      <c r="BH41" s="3"/>
      <c r="BI41" s="3"/>
      <c r="BV41" s="3"/>
      <c r="BW41" s="3"/>
      <c r="BX41" s="4"/>
      <c r="BY41" s="4"/>
      <c r="CA41" s="32" t="str">
        <f>IF(AND($B41&gt;0,AM41="")," * No olvide digitar la variable "&amp;AM$38&amp;""&amp;". Digite CERO si no tiene",IF(AM41&gt;$B41," * La variable "&amp;AM$41&amp;""&amp;" No puede ser mayor al Total.",""))</f>
        <v/>
      </c>
      <c r="CB41" s="32" t="str">
        <f>IF(AND($B41&gt;0,AN41="")," * No olvide digitar la variable "&amp;AN$38&amp;""&amp;". Digite CERO si no tiene",IF(B41&gt;AN41," * La variable "&amp;AN$38&amp;""&amp;" No puede ser menor al Total.",""))</f>
        <v/>
      </c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33">
        <f>IF(AND($B41&gt;0,AM41=""),1,IF(AM41&gt;$B41,1,0))</f>
        <v>0</v>
      </c>
      <c r="CN41" s="33">
        <f>IF(AND($B41&gt;0,AN41=""),1,IF(B41&gt;$AN41,1,0))</f>
        <v>0</v>
      </c>
    </row>
    <row r="42" spans="1:92" s="2" customFormat="1" x14ac:dyDescent="0.2">
      <c r="A42" s="35" t="s">
        <v>73</v>
      </c>
      <c r="B42" s="68">
        <f t="shared" si="21"/>
        <v>0</v>
      </c>
      <c r="C42" s="69">
        <f t="shared" ref="C42:D46" si="22">SUM(E42+G42+I42+K42+M42+O42+Q42+S42+U42+W42+Y42+AA42+AC42+AE42+AG42+AI42+AK42)</f>
        <v>0</v>
      </c>
      <c r="D42" s="84">
        <f t="shared" si="22"/>
        <v>0</v>
      </c>
      <c r="E42" s="71"/>
      <c r="F42" s="72"/>
      <c r="G42" s="71"/>
      <c r="H42" s="72"/>
      <c r="I42" s="71"/>
      <c r="J42" s="73"/>
      <c r="K42" s="71"/>
      <c r="L42" s="73"/>
      <c r="M42" s="71"/>
      <c r="N42" s="73"/>
      <c r="O42" s="74"/>
      <c r="P42" s="73"/>
      <c r="Q42" s="74"/>
      <c r="R42" s="73"/>
      <c r="S42" s="74"/>
      <c r="T42" s="73"/>
      <c r="U42" s="74"/>
      <c r="V42" s="73"/>
      <c r="W42" s="74"/>
      <c r="X42" s="73"/>
      <c r="Y42" s="74"/>
      <c r="Z42" s="73"/>
      <c r="AA42" s="74"/>
      <c r="AB42" s="73"/>
      <c r="AC42" s="74"/>
      <c r="AD42" s="73"/>
      <c r="AE42" s="74"/>
      <c r="AF42" s="73"/>
      <c r="AG42" s="74"/>
      <c r="AH42" s="73"/>
      <c r="AI42" s="74"/>
      <c r="AJ42" s="73"/>
      <c r="AK42" s="74"/>
      <c r="AL42" s="75"/>
      <c r="AM42" s="76"/>
      <c r="AN42" s="42"/>
      <c r="AO42" s="146" t="str">
        <f t="shared" ref="AO42:AO46" si="23">CA42&amp;CB42</f>
        <v/>
      </c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"/>
      <c r="BA42" s="3"/>
      <c r="BB42" s="3"/>
      <c r="BC42" s="3"/>
      <c r="BD42" s="3"/>
      <c r="BE42" s="3"/>
      <c r="BF42" s="3"/>
      <c r="BG42" s="3"/>
      <c r="BH42" s="3"/>
      <c r="BI42" s="3"/>
      <c r="BV42" s="3"/>
      <c r="BW42" s="3"/>
      <c r="BX42" s="4"/>
      <c r="BY42" s="4"/>
      <c r="CA42" s="32" t="str">
        <f t="shared" ref="CA42:CA46" si="24">IF(AND($B42&gt;0,AM42="")," * No olvide digitar la variable "&amp;AM$38&amp;""&amp;". Digite CERO si no tiene",IF(AM42&gt;$B42," * La variable "&amp;AM$41&amp;""&amp;" No puede ser mayor al Total.",""))</f>
        <v/>
      </c>
      <c r="CB42" s="32" t="str">
        <f t="shared" ref="CB42:CB46" si="25">IF(AND($B42&gt;0,AN42="")," * No olvide digitar la variable "&amp;AN$38&amp;""&amp;". Digite CERO si no tiene",IF(B42&gt;AN42," * La variable "&amp;AN$38&amp;""&amp;" No puede ser menor al Total.",""))</f>
        <v/>
      </c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33">
        <f t="shared" ref="CM42:CM45" si="26">IF(AND($B42&gt;0,AM42=""),1,IF(AM42&gt;$B42,1,0))</f>
        <v>0</v>
      </c>
      <c r="CN42" s="33">
        <f t="shared" ref="CN42:CN46" si="27">IF(AND($B42&gt;0,AN42=""),1,IF(B42&gt;$AN42,1,0))</f>
        <v>0</v>
      </c>
    </row>
    <row r="43" spans="1:92" s="2" customFormat="1" x14ac:dyDescent="0.2">
      <c r="A43" s="35" t="s">
        <v>74</v>
      </c>
      <c r="B43" s="68">
        <f t="shared" si="21"/>
        <v>0</v>
      </c>
      <c r="C43" s="69">
        <f t="shared" si="22"/>
        <v>0</v>
      </c>
      <c r="D43" s="84">
        <f t="shared" si="22"/>
        <v>0</v>
      </c>
      <c r="E43" s="41"/>
      <c r="F43" s="42"/>
      <c r="G43" s="41"/>
      <c r="H43" s="42"/>
      <c r="I43" s="41"/>
      <c r="J43" s="40"/>
      <c r="K43" s="41"/>
      <c r="L43" s="40"/>
      <c r="M43" s="41"/>
      <c r="N43" s="40"/>
      <c r="O43" s="85"/>
      <c r="P43" s="40"/>
      <c r="Q43" s="85"/>
      <c r="R43" s="40"/>
      <c r="S43" s="85"/>
      <c r="T43" s="40"/>
      <c r="U43" s="85"/>
      <c r="V43" s="40"/>
      <c r="W43" s="85"/>
      <c r="X43" s="40"/>
      <c r="Y43" s="85"/>
      <c r="Z43" s="40"/>
      <c r="AA43" s="85"/>
      <c r="AB43" s="40"/>
      <c r="AC43" s="85"/>
      <c r="AD43" s="40"/>
      <c r="AE43" s="85"/>
      <c r="AF43" s="40"/>
      <c r="AG43" s="85"/>
      <c r="AH43" s="40"/>
      <c r="AI43" s="85"/>
      <c r="AJ43" s="40"/>
      <c r="AK43" s="85"/>
      <c r="AL43" s="86"/>
      <c r="AM43" s="39"/>
      <c r="AN43" s="42"/>
      <c r="AO43" s="146" t="str">
        <f t="shared" si="23"/>
        <v/>
      </c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"/>
      <c r="BA43" s="3"/>
      <c r="BB43" s="3"/>
      <c r="BC43" s="3"/>
      <c r="BD43" s="3"/>
      <c r="BE43" s="3"/>
      <c r="BF43" s="3"/>
      <c r="BG43" s="3"/>
      <c r="BH43" s="3"/>
      <c r="BI43" s="3"/>
      <c r="BV43" s="3"/>
      <c r="BW43" s="3"/>
      <c r="BX43" s="4"/>
      <c r="BY43" s="4"/>
      <c r="CA43" s="32" t="str">
        <f t="shared" si="24"/>
        <v/>
      </c>
      <c r="CB43" s="32" t="str">
        <f t="shared" si="25"/>
        <v/>
      </c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33">
        <f t="shared" si="26"/>
        <v>0</v>
      </c>
      <c r="CN43" s="33">
        <f t="shared" si="27"/>
        <v>0</v>
      </c>
    </row>
    <row r="44" spans="1:92" s="2" customFormat="1" x14ac:dyDescent="0.2">
      <c r="A44" s="35" t="s">
        <v>75</v>
      </c>
      <c r="B44" s="68">
        <f t="shared" si="21"/>
        <v>0</v>
      </c>
      <c r="C44" s="69">
        <f t="shared" si="22"/>
        <v>0</v>
      </c>
      <c r="D44" s="84">
        <f t="shared" si="22"/>
        <v>0</v>
      </c>
      <c r="E44" s="41"/>
      <c r="F44" s="42"/>
      <c r="G44" s="41"/>
      <c r="H44" s="42"/>
      <c r="I44" s="41"/>
      <c r="J44" s="40"/>
      <c r="K44" s="41"/>
      <c r="L44" s="40"/>
      <c r="M44" s="41"/>
      <c r="N44" s="40"/>
      <c r="O44" s="85"/>
      <c r="P44" s="40"/>
      <c r="Q44" s="85"/>
      <c r="R44" s="40"/>
      <c r="S44" s="85"/>
      <c r="T44" s="40"/>
      <c r="U44" s="85"/>
      <c r="V44" s="40"/>
      <c r="W44" s="85"/>
      <c r="X44" s="40"/>
      <c r="Y44" s="85"/>
      <c r="Z44" s="40"/>
      <c r="AA44" s="85"/>
      <c r="AB44" s="40"/>
      <c r="AC44" s="85"/>
      <c r="AD44" s="40"/>
      <c r="AE44" s="85"/>
      <c r="AF44" s="40"/>
      <c r="AG44" s="85"/>
      <c r="AH44" s="40"/>
      <c r="AI44" s="85"/>
      <c r="AJ44" s="40"/>
      <c r="AK44" s="85"/>
      <c r="AL44" s="86"/>
      <c r="AM44" s="39"/>
      <c r="AN44" s="42"/>
      <c r="AO44" s="146" t="str">
        <f t="shared" si="23"/>
        <v/>
      </c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"/>
      <c r="BA44" s="3"/>
      <c r="BB44" s="3"/>
      <c r="BC44" s="3"/>
      <c r="BD44" s="3"/>
      <c r="BE44" s="3"/>
      <c r="BF44" s="3"/>
      <c r="BG44" s="3"/>
      <c r="BH44" s="3"/>
      <c r="BI44" s="3"/>
      <c r="BV44" s="3"/>
      <c r="BW44" s="3"/>
      <c r="BX44" s="4"/>
      <c r="BY44" s="4"/>
      <c r="CA44" s="32" t="str">
        <f t="shared" si="24"/>
        <v/>
      </c>
      <c r="CB44" s="32" t="str">
        <f t="shared" si="25"/>
        <v/>
      </c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33">
        <f t="shared" si="26"/>
        <v>0</v>
      </c>
      <c r="CN44" s="33">
        <f t="shared" si="27"/>
        <v>0</v>
      </c>
    </row>
    <row r="45" spans="1:92" s="2" customFormat="1" x14ac:dyDescent="0.2">
      <c r="A45" s="35" t="s">
        <v>76</v>
      </c>
      <c r="B45" s="68">
        <f t="shared" si="21"/>
        <v>0</v>
      </c>
      <c r="C45" s="69">
        <f t="shared" si="22"/>
        <v>0</v>
      </c>
      <c r="D45" s="84">
        <f t="shared" si="22"/>
        <v>0</v>
      </c>
      <c r="E45" s="41"/>
      <c r="F45" s="42"/>
      <c r="G45" s="41"/>
      <c r="H45" s="42"/>
      <c r="I45" s="41"/>
      <c r="J45" s="40"/>
      <c r="K45" s="41"/>
      <c r="L45" s="40"/>
      <c r="M45" s="41"/>
      <c r="N45" s="40"/>
      <c r="O45" s="85"/>
      <c r="P45" s="40"/>
      <c r="Q45" s="85"/>
      <c r="R45" s="40"/>
      <c r="S45" s="85"/>
      <c r="T45" s="40"/>
      <c r="U45" s="85"/>
      <c r="V45" s="40"/>
      <c r="W45" s="85"/>
      <c r="X45" s="40"/>
      <c r="Y45" s="85"/>
      <c r="Z45" s="40"/>
      <c r="AA45" s="85"/>
      <c r="AB45" s="40"/>
      <c r="AC45" s="85"/>
      <c r="AD45" s="40"/>
      <c r="AE45" s="85"/>
      <c r="AF45" s="40"/>
      <c r="AG45" s="85"/>
      <c r="AH45" s="40"/>
      <c r="AI45" s="85"/>
      <c r="AJ45" s="40"/>
      <c r="AK45" s="85"/>
      <c r="AL45" s="86"/>
      <c r="AM45" s="39"/>
      <c r="AN45" s="42"/>
      <c r="AO45" s="146" t="str">
        <f t="shared" si="23"/>
        <v/>
      </c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"/>
      <c r="BA45" s="3"/>
      <c r="BB45" s="3"/>
      <c r="BC45" s="3"/>
      <c r="BD45" s="3"/>
      <c r="BE45" s="3"/>
      <c r="BF45" s="3"/>
      <c r="BG45" s="3"/>
      <c r="BH45" s="3"/>
      <c r="BI45" s="3"/>
      <c r="BV45" s="3"/>
      <c r="BW45" s="3"/>
      <c r="BX45" s="4"/>
      <c r="BY45" s="4"/>
      <c r="CA45" s="32" t="str">
        <f t="shared" si="24"/>
        <v/>
      </c>
      <c r="CB45" s="32" t="str">
        <f t="shared" si="25"/>
        <v/>
      </c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33">
        <f t="shared" si="26"/>
        <v>0</v>
      </c>
      <c r="CN45" s="33">
        <f t="shared" si="27"/>
        <v>0</v>
      </c>
    </row>
    <row r="46" spans="1:92" s="2" customFormat="1" x14ac:dyDescent="0.2">
      <c r="A46" s="136" t="s">
        <v>77</v>
      </c>
      <c r="B46" s="137">
        <f t="shared" si="21"/>
        <v>0</v>
      </c>
      <c r="C46" s="138">
        <f t="shared" si="22"/>
        <v>0</v>
      </c>
      <c r="D46" s="139">
        <f t="shared" si="22"/>
        <v>0</v>
      </c>
      <c r="E46" s="55"/>
      <c r="F46" s="56"/>
      <c r="G46" s="55"/>
      <c r="H46" s="56"/>
      <c r="I46" s="55"/>
      <c r="J46" s="140"/>
      <c r="K46" s="55"/>
      <c r="L46" s="140"/>
      <c r="M46" s="55"/>
      <c r="N46" s="140"/>
      <c r="O46" s="141"/>
      <c r="P46" s="140"/>
      <c r="Q46" s="141"/>
      <c r="R46" s="140"/>
      <c r="S46" s="141"/>
      <c r="T46" s="140"/>
      <c r="U46" s="141"/>
      <c r="V46" s="140"/>
      <c r="W46" s="141"/>
      <c r="X46" s="140"/>
      <c r="Y46" s="141"/>
      <c r="Z46" s="140"/>
      <c r="AA46" s="141"/>
      <c r="AB46" s="140"/>
      <c r="AC46" s="141"/>
      <c r="AD46" s="140"/>
      <c r="AE46" s="141"/>
      <c r="AF46" s="140"/>
      <c r="AG46" s="141"/>
      <c r="AH46" s="140"/>
      <c r="AI46" s="141"/>
      <c r="AJ46" s="140"/>
      <c r="AK46" s="141"/>
      <c r="AL46" s="142"/>
      <c r="AM46" s="143"/>
      <c r="AN46" s="56"/>
      <c r="AO46" s="146" t="str">
        <f t="shared" si="23"/>
        <v/>
      </c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"/>
      <c r="BA46" s="3"/>
      <c r="BB46" s="3"/>
      <c r="BC46" s="3"/>
      <c r="BD46" s="3"/>
      <c r="BE46" s="3"/>
      <c r="BF46" s="3"/>
      <c r="BG46" s="3"/>
      <c r="BH46" s="3"/>
      <c r="BI46" s="3"/>
      <c r="BV46" s="3"/>
      <c r="BW46" s="3"/>
      <c r="BX46" s="4"/>
      <c r="BY46" s="4"/>
      <c r="CA46" s="32" t="str">
        <f t="shared" si="24"/>
        <v/>
      </c>
      <c r="CB46" s="32" t="str">
        <f t="shared" si="25"/>
        <v/>
      </c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33">
        <f>IF(AND($B46&gt;0,AM46=""),1,IF(AM46&gt;$B46,1,0))</f>
        <v>0</v>
      </c>
      <c r="CN46" s="33">
        <f t="shared" si="27"/>
        <v>0</v>
      </c>
    </row>
    <row r="47" spans="1:92" s="5" customFormat="1" ht="11.25" x14ac:dyDescent="0.15">
      <c r="A47" s="145" t="s">
        <v>79</v>
      </c>
      <c r="B47" s="145"/>
      <c r="C47" s="145"/>
      <c r="D47" s="145"/>
      <c r="E47" s="145"/>
      <c r="F47" s="145"/>
      <c r="G47" s="145"/>
      <c r="H47" s="11"/>
      <c r="I47" s="11"/>
      <c r="J47" s="11"/>
      <c r="K47" s="11"/>
      <c r="L47" s="11"/>
      <c r="M47" s="11"/>
      <c r="N47" s="11"/>
      <c r="X47" s="124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124"/>
      <c r="AK47" s="124"/>
      <c r="AL47" s="124"/>
      <c r="AM47" s="125"/>
      <c r="AN47" s="12"/>
      <c r="AO47" s="127"/>
      <c r="AP47" s="128"/>
      <c r="AQ47" s="128"/>
      <c r="AR47" s="128"/>
      <c r="AS47" s="128"/>
      <c r="AT47" s="128"/>
      <c r="AU47" s="128"/>
      <c r="AV47" s="128"/>
      <c r="AW47" s="128"/>
      <c r="AX47" s="128"/>
      <c r="AY47" s="128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V47" s="12"/>
      <c r="BW47" s="12"/>
      <c r="BX47" s="129"/>
      <c r="BY47" s="129"/>
    </row>
    <row r="48" spans="1:92" s="2" customFormat="1" ht="14.25" customHeight="1" x14ac:dyDescent="0.2">
      <c r="A48" s="1012" t="s">
        <v>54</v>
      </c>
      <c r="B48" s="982" t="s">
        <v>5</v>
      </c>
      <c r="C48" s="983"/>
      <c r="D48" s="984"/>
      <c r="E48" s="1116" t="s">
        <v>80</v>
      </c>
      <c r="F48" s="1117"/>
      <c r="G48" s="1117"/>
      <c r="H48" s="1117"/>
      <c r="I48" s="1117"/>
      <c r="J48" s="1117"/>
      <c r="K48" s="1117"/>
      <c r="L48" s="1117"/>
      <c r="M48" s="1117"/>
      <c r="N48" s="1117"/>
      <c r="O48" s="1117"/>
      <c r="P48" s="1117"/>
      <c r="Q48" s="1117"/>
      <c r="R48" s="1117"/>
      <c r="S48" s="1117"/>
      <c r="T48" s="1117"/>
      <c r="U48" s="1117"/>
      <c r="V48" s="1117"/>
      <c r="W48" s="1117"/>
      <c r="X48" s="1117"/>
      <c r="Y48" s="1117"/>
      <c r="Z48" s="1117"/>
      <c r="AA48" s="1117"/>
      <c r="AB48" s="1117"/>
      <c r="AC48" s="1117"/>
      <c r="AD48" s="1117"/>
      <c r="AE48" s="1117"/>
      <c r="AF48" s="1117"/>
      <c r="AG48" s="1117"/>
      <c r="AH48" s="1117"/>
      <c r="AI48" s="1117"/>
      <c r="AJ48" s="1117"/>
      <c r="AK48" s="1117"/>
      <c r="AL48" s="1125"/>
      <c r="AM48" s="1008" t="s">
        <v>7</v>
      </c>
      <c r="AN48" s="984" t="s">
        <v>10</v>
      </c>
      <c r="AO48" s="30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"/>
      <c r="BA48" s="3"/>
      <c r="BB48" s="3"/>
      <c r="BC48" s="3"/>
      <c r="BD48" s="3"/>
      <c r="BE48" s="3"/>
      <c r="BF48" s="3"/>
      <c r="BG48" s="3"/>
      <c r="BH48" s="3"/>
      <c r="BI48" s="3"/>
      <c r="BV48" s="3"/>
      <c r="BW48" s="3"/>
      <c r="BX48" s="4"/>
      <c r="BY48" s="4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</row>
    <row r="49" spans="1:92" s="2" customFormat="1" x14ac:dyDescent="0.2">
      <c r="A49" s="1013"/>
      <c r="B49" s="1165"/>
      <c r="C49" s="986"/>
      <c r="D49" s="987"/>
      <c r="E49" s="1116" t="s">
        <v>55</v>
      </c>
      <c r="F49" s="1118"/>
      <c r="G49" s="1116" t="s">
        <v>56</v>
      </c>
      <c r="H49" s="1118"/>
      <c r="I49" s="1116" t="s">
        <v>57</v>
      </c>
      <c r="J49" s="1118"/>
      <c r="K49" s="1116" t="s">
        <v>58</v>
      </c>
      <c r="L49" s="1118"/>
      <c r="M49" s="1116" t="s">
        <v>59</v>
      </c>
      <c r="N49" s="1118"/>
      <c r="O49" s="1122" t="s">
        <v>60</v>
      </c>
      <c r="P49" s="1123"/>
      <c r="Q49" s="1122" t="s">
        <v>61</v>
      </c>
      <c r="R49" s="1123"/>
      <c r="S49" s="1122" t="s">
        <v>62</v>
      </c>
      <c r="T49" s="1123"/>
      <c r="U49" s="1122" t="s">
        <v>63</v>
      </c>
      <c r="V49" s="1123"/>
      <c r="W49" s="1122" t="s">
        <v>64</v>
      </c>
      <c r="X49" s="1123"/>
      <c r="Y49" s="1122" t="s">
        <v>65</v>
      </c>
      <c r="Z49" s="1123"/>
      <c r="AA49" s="1122" t="s">
        <v>66</v>
      </c>
      <c r="AB49" s="1123"/>
      <c r="AC49" s="1122" t="s">
        <v>67</v>
      </c>
      <c r="AD49" s="1123"/>
      <c r="AE49" s="1122" t="s">
        <v>68</v>
      </c>
      <c r="AF49" s="1123"/>
      <c r="AG49" s="1122" t="s">
        <v>69</v>
      </c>
      <c r="AH49" s="1123"/>
      <c r="AI49" s="1122" t="s">
        <v>70</v>
      </c>
      <c r="AJ49" s="1123"/>
      <c r="AK49" s="1122" t="s">
        <v>71</v>
      </c>
      <c r="AL49" s="1124"/>
      <c r="AM49" s="1009"/>
      <c r="AN49" s="990"/>
      <c r="AO49" s="30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"/>
      <c r="BA49" s="3"/>
      <c r="BB49" s="3"/>
      <c r="BC49" s="3"/>
      <c r="BD49" s="3"/>
      <c r="BE49" s="3"/>
      <c r="BF49" s="3"/>
      <c r="BG49" s="3"/>
      <c r="BH49" s="3"/>
      <c r="BI49" s="3"/>
      <c r="BV49" s="3"/>
      <c r="BW49" s="3"/>
      <c r="BX49" s="4"/>
      <c r="BY49" s="4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</row>
    <row r="50" spans="1:92" s="2" customFormat="1" x14ac:dyDescent="0.2">
      <c r="A50" s="1146"/>
      <c r="B50" s="608" t="s">
        <v>32</v>
      </c>
      <c r="C50" s="15" t="s">
        <v>45</v>
      </c>
      <c r="D50" s="16" t="s">
        <v>34</v>
      </c>
      <c r="E50" s="611" t="s">
        <v>45</v>
      </c>
      <c r="F50" s="18" t="s">
        <v>34</v>
      </c>
      <c r="G50" s="611" t="s">
        <v>45</v>
      </c>
      <c r="H50" s="614" t="s">
        <v>34</v>
      </c>
      <c r="I50" s="611" t="s">
        <v>45</v>
      </c>
      <c r="J50" s="18" t="s">
        <v>34</v>
      </c>
      <c r="K50" s="611" t="s">
        <v>45</v>
      </c>
      <c r="L50" s="18" t="s">
        <v>34</v>
      </c>
      <c r="M50" s="611" t="s">
        <v>45</v>
      </c>
      <c r="N50" s="18" t="s">
        <v>34</v>
      </c>
      <c r="O50" s="611" t="s">
        <v>45</v>
      </c>
      <c r="P50" s="18" t="s">
        <v>34</v>
      </c>
      <c r="Q50" s="611" t="s">
        <v>45</v>
      </c>
      <c r="R50" s="18" t="s">
        <v>34</v>
      </c>
      <c r="S50" s="611" t="s">
        <v>45</v>
      </c>
      <c r="T50" s="614" t="s">
        <v>34</v>
      </c>
      <c r="U50" s="611" t="s">
        <v>45</v>
      </c>
      <c r="V50" s="614" t="s">
        <v>34</v>
      </c>
      <c r="W50" s="611" t="s">
        <v>45</v>
      </c>
      <c r="X50" s="18" t="s">
        <v>34</v>
      </c>
      <c r="Y50" s="611" t="s">
        <v>45</v>
      </c>
      <c r="Z50" s="18" t="s">
        <v>34</v>
      </c>
      <c r="AA50" s="611" t="s">
        <v>45</v>
      </c>
      <c r="AB50" s="18" t="s">
        <v>34</v>
      </c>
      <c r="AC50" s="611" t="s">
        <v>45</v>
      </c>
      <c r="AD50" s="18" t="s">
        <v>34</v>
      </c>
      <c r="AE50" s="611" t="s">
        <v>45</v>
      </c>
      <c r="AF50" s="614" t="s">
        <v>34</v>
      </c>
      <c r="AG50" s="611" t="s">
        <v>45</v>
      </c>
      <c r="AH50" s="18" t="s">
        <v>34</v>
      </c>
      <c r="AI50" s="611" t="s">
        <v>45</v>
      </c>
      <c r="AJ50" s="18" t="s">
        <v>34</v>
      </c>
      <c r="AK50" s="611" t="s">
        <v>45</v>
      </c>
      <c r="AL50" s="21" t="s">
        <v>34</v>
      </c>
      <c r="AM50" s="1010"/>
      <c r="AN50" s="987"/>
      <c r="AO50" s="30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"/>
      <c r="BA50" s="3"/>
      <c r="BB50" s="3"/>
      <c r="BC50" s="3"/>
      <c r="BD50" s="3"/>
      <c r="BE50" s="3"/>
      <c r="BF50" s="3"/>
      <c r="BG50" s="3"/>
      <c r="BH50" s="3"/>
      <c r="BI50" s="3"/>
      <c r="BV50" s="3"/>
      <c r="BW50" s="3"/>
      <c r="BX50" s="4"/>
      <c r="BY50" s="4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</row>
    <row r="51" spans="1:92" s="2" customFormat="1" x14ac:dyDescent="0.2">
      <c r="A51" s="487" t="s">
        <v>72</v>
      </c>
      <c r="B51" s="132">
        <f t="shared" ref="B51:B56" si="28">SUM(C51+D51)</f>
        <v>0</v>
      </c>
      <c r="C51" s="133">
        <f t="shared" ref="C51:D56" si="29">SUM(E51+G51+I51+K51+M51+O51+Q51+S51+U51+W51+Y51+AA51+AC51+AE51+AG51+AI51+AK51)</f>
        <v>0</v>
      </c>
      <c r="D51" s="545">
        <f t="shared" si="29"/>
        <v>0</v>
      </c>
      <c r="E51" s="71"/>
      <c r="F51" s="27"/>
      <c r="G51" s="71"/>
      <c r="H51" s="72"/>
      <c r="I51" s="71"/>
      <c r="J51" s="27"/>
      <c r="K51" s="71"/>
      <c r="L51" s="27"/>
      <c r="M51" s="71"/>
      <c r="N51" s="27"/>
      <c r="O51" s="74"/>
      <c r="P51" s="27"/>
      <c r="Q51" s="74"/>
      <c r="R51" s="27"/>
      <c r="S51" s="74"/>
      <c r="T51" s="73"/>
      <c r="U51" s="74"/>
      <c r="V51" s="73"/>
      <c r="W51" s="74"/>
      <c r="X51" s="27"/>
      <c r="Y51" s="74"/>
      <c r="Z51" s="27"/>
      <c r="AA51" s="74"/>
      <c r="AB51" s="27"/>
      <c r="AC51" s="74"/>
      <c r="AD51" s="27"/>
      <c r="AE51" s="74"/>
      <c r="AF51" s="73"/>
      <c r="AG51" s="74"/>
      <c r="AH51" s="27"/>
      <c r="AI51" s="74"/>
      <c r="AJ51" s="27"/>
      <c r="AK51" s="74"/>
      <c r="AL51" s="148"/>
      <c r="AM51" s="76"/>
      <c r="AN51" s="542"/>
      <c r="AO51" s="146" t="str">
        <f t="shared" ref="AO51:AO56" si="30">CA51&amp;CB51</f>
        <v/>
      </c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"/>
      <c r="BA51" s="3"/>
      <c r="BB51" s="3"/>
      <c r="BC51" s="3"/>
      <c r="BD51" s="3"/>
      <c r="BE51" s="3"/>
      <c r="BF51" s="3"/>
      <c r="BG51" s="3"/>
      <c r="BH51" s="3"/>
      <c r="BI51" s="3"/>
      <c r="BV51" s="3"/>
      <c r="BW51" s="3"/>
      <c r="BX51" s="4"/>
      <c r="BY51" s="4"/>
      <c r="CA51" s="32" t="str">
        <f>IF(AND($B51&gt;0,AM51="")," * No olvide digitar la variable "&amp;AM$48&amp;""&amp;". Digite CERO si no tiene",IF(AM51&gt;$B51," * La variable "&amp;AM$48&amp;""&amp;" No puede ser mayor al Total.",""))</f>
        <v/>
      </c>
      <c r="CB51" s="32" t="str">
        <f>IF(AND($B51&gt;0,AN51="")," * No olvide digitar la variable "&amp;AN$48&amp;""&amp;". Digite CERO si no tiene",IF(B51&gt;AN51," * La variable "&amp;AN$48&amp;""&amp;" No puede ser menor al Total.",""))</f>
        <v/>
      </c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33">
        <f>IF(AND($B51&gt;0,AM51=""),1,IF(AM51&gt;$B51,1,0))</f>
        <v>0</v>
      </c>
      <c r="CN51" s="33">
        <f t="shared" ref="CN51:CN56" si="31">IF(AND($B51&gt;0,AN51=""),1,IF(B51&gt;$AN51,1,0))</f>
        <v>0</v>
      </c>
    </row>
    <row r="52" spans="1:92" s="2" customFormat="1" x14ac:dyDescent="0.2">
      <c r="A52" s="35" t="s">
        <v>73</v>
      </c>
      <c r="B52" s="68">
        <f t="shared" si="28"/>
        <v>0</v>
      </c>
      <c r="C52" s="69">
        <f t="shared" si="29"/>
        <v>0</v>
      </c>
      <c r="D52" s="84">
        <f t="shared" si="29"/>
        <v>0</v>
      </c>
      <c r="E52" s="71"/>
      <c r="F52" s="72"/>
      <c r="G52" s="71"/>
      <c r="H52" s="72"/>
      <c r="I52" s="71"/>
      <c r="J52" s="73"/>
      <c r="K52" s="71"/>
      <c r="L52" s="73"/>
      <c r="M52" s="71"/>
      <c r="N52" s="73"/>
      <c r="O52" s="74"/>
      <c r="P52" s="73"/>
      <c r="Q52" s="74"/>
      <c r="R52" s="73"/>
      <c r="S52" s="74"/>
      <c r="T52" s="73"/>
      <c r="U52" s="74"/>
      <c r="V52" s="73"/>
      <c r="W52" s="74"/>
      <c r="X52" s="73"/>
      <c r="Y52" s="74"/>
      <c r="Z52" s="73"/>
      <c r="AA52" s="74"/>
      <c r="AB52" s="73"/>
      <c r="AC52" s="74"/>
      <c r="AD52" s="73"/>
      <c r="AE52" s="74"/>
      <c r="AF52" s="73"/>
      <c r="AG52" s="74"/>
      <c r="AH52" s="73"/>
      <c r="AI52" s="74"/>
      <c r="AJ52" s="73"/>
      <c r="AK52" s="74"/>
      <c r="AL52" s="75"/>
      <c r="AM52" s="76"/>
      <c r="AN52" s="42"/>
      <c r="AO52" s="146" t="str">
        <f t="shared" si="30"/>
        <v/>
      </c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"/>
      <c r="BA52" s="3"/>
      <c r="BB52" s="3"/>
      <c r="BC52" s="3"/>
      <c r="BD52" s="3"/>
      <c r="BE52" s="3"/>
      <c r="BF52" s="3"/>
      <c r="BG52" s="3"/>
      <c r="BH52" s="3"/>
      <c r="BI52" s="3"/>
      <c r="BV52" s="3"/>
      <c r="BW52" s="3"/>
      <c r="BX52" s="4"/>
      <c r="BY52" s="4"/>
      <c r="CA52" s="32" t="str">
        <f t="shared" ref="CA52:CA55" si="32">IF(AND($B52&gt;0,AM52="")," * No olvide digitar la variable "&amp;AM$48&amp;""&amp;". Digite CERO si no tiene",IF(AM52&gt;$B52," * La variable "&amp;AM$48&amp;""&amp;" No puede ser mayor al Total.",""))</f>
        <v/>
      </c>
      <c r="CB52" s="32" t="str">
        <f t="shared" ref="CB52:CB56" si="33">IF(AND($B52&gt;0,AN52="")," * No olvide digitar la variable "&amp;AN$48&amp;""&amp;". Digite CERO si no tiene",IF(B52&gt;AN52," * La variable "&amp;AN$48&amp;""&amp;" No puede ser menor al Total.",""))</f>
        <v/>
      </c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33">
        <f t="shared" ref="CM52:CM55" si="34">IF(AND($B52&gt;0,AM52=""),1,IF(AM52&gt;$B52,1,0))</f>
        <v>0</v>
      </c>
      <c r="CN52" s="33">
        <f t="shared" si="31"/>
        <v>0</v>
      </c>
    </row>
    <row r="53" spans="1:92" s="2" customFormat="1" x14ac:dyDescent="0.2">
      <c r="A53" s="35" t="s">
        <v>74</v>
      </c>
      <c r="B53" s="68">
        <f t="shared" si="28"/>
        <v>0</v>
      </c>
      <c r="C53" s="69">
        <f t="shared" si="29"/>
        <v>0</v>
      </c>
      <c r="D53" s="84">
        <f t="shared" si="29"/>
        <v>0</v>
      </c>
      <c r="E53" s="41"/>
      <c r="F53" s="42"/>
      <c r="G53" s="41"/>
      <c r="H53" s="42"/>
      <c r="I53" s="41"/>
      <c r="J53" s="40"/>
      <c r="K53" s="41"/>
      <c r="L53" s="40"/>
      <c r="M53" s="41"/>
      <c r="N53" s="40"/>
      <c r="O53" s="85"/>
      <c r="P53" s="40"/>
      <c r="Q53" s="85"/>
      <c r="R53" s="40"/>
      <c r="S53" s="85"/>
      <c r="T53" s="40"/>
      <c r="U53" s="85"/>
      <c r="V53" s="40"/>
      <c r="W53" s="85"/>
      <c r="X53" s="40"/>
      <c r="Y53" s="85"/>
      <c r="Z53" s="40"/>
      <c r="AA53" s="85"/>
      <c r="AB53" s="40"/>
      <c r="AC53" s="85"/>
      <c r="AD53" s="40"/>
      <c r="AE53" s="85"/>
      <c r="AF53" s="40"/>
      <c r="AG53" s="85"/>
      <c r="AH53" s="40"/>
      <c r="AI53" s="85"/>
      <c r="AJ53" s="40"/>
      <c r="AK53" s="85"/>
      <c r="AL53" s="86"/>
      <c r="AM53" s="39"/>
      <c r="AN53" s="42"/>
      <c r="AO53" s="146" t="str">
        <f t="shared" si="30"/>
        <v/>
      </c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"/>
      <c r="BA53" s="3"/>
      <c r="BB53" s="3"/>
      <c r="BC53" s="3"/>
      <c r="BD53" s="3"/>
      <c r="BE53" s="3"/>
      <c r="BF53" s="3"/>
      <c r="BG53" s="3"/>
      <c r="BH53" s="3"/>
      <c r="BI53" s="3"/>
      <c r="BV53" s="3"/>
      <c r="BW53" s="3"/>
      <c r="BX53" s="4"/>
      <c r="BY53" s="4"/>
      <c r="CA53" s="32" t="str">
        <f t="shared" si="32"/>
        <v/>
      </c>
      <c r="CB53" s="32" t="str">
        <f t="shared" si="33"/>
        <v/>
      </c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33">
        <f t="shared" si="34"/>
        <v>0</v>
      </c>
      <c r="CN53" s="33">
        <f t="shared" si="31"/>
        <v>0</v>
      </c>
    </row>
    <row r="54" spans="1:92" s="2" customFormat="1" x14ac:dyDescent="0.2">
      <c r="A54" s="35" t="s">
        <v>75</v>
      </c>
      <c r="B54" s="68">
        <f t="shared" si="28"/>
        <v>0</v>
      </c>
      <c r="C54" s="69">
        <f t="shared" si="29"/>
        <v>0</v>
      </c>
      <c r="D54" s="84">
        <f t="shared" si="29"/>
        <v>0</v>
      </c>
      <c r="E54" s="41"/>
      <c r="F54" s="42"/>
      <c r="G54" s="41"/>
      <c r="H54" s="42"/>
      <c r="I54" s="41"/>
      <c r="J54" s="40"/>
      <c r="K54" s="41"/>
      <c r="L54" s="40"/>
      <c r="M54" s="41"/>
      <c r="N54" s="40"/>
      <c r="O54" s="85"/>
      <c r="P54" s="40"/>
      <c r="Q54" s="85"/>
      <c r="R54" s="40"/>
      <c r="S54" s="85"/>
      <c r="T54" s="40"/>
      <c r="U54" s="85"/>
      <c r="V54" s="40"/>
      <c r="W54" s="85"/>
      <c r="X54" s="40"/>
      <c r="Y54" s="85"/>
      <c r="Z54" s="40"/>
      <c r="AA54" s="85"/>
      <c r="AB54" s="40"/>
      <c r="AC54" s="85"/>
      <c r="AD54" s="40"/>
      <c r="AE54" s="85"/>
      <c r="AF54" s="40"/>
      <c r="AG54" s="85"/>
      <c r="AH54" s="40"/>
      <c r="AI54" s="85"/>
      <c r="AJ54" s="40"/>
      <c r="AK54" s="85"/>
      <c r="AL54" s="86"/>
      <c r="AM54" s="39"/>
      <c r="AN54" s="42"/>
      <c r="AO54" s="146" t="str">
        <f t="shared" si="30"/>
        <v/>
      </c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"/>
      <c r="BA54" s="3"/>
      <c r="BB54" s="3"/>
      <c r="BC54" s="3"/>
      <c r="BD54" s="3"/>
      <c r="BE54" s="3"/>
      <c r="BF54" s="3"/>
      <c r="BG54" s="3"/>
      <c r="BH54" s="3"/>
      <c r="BI54" s="3"/>
      <c r="BV54" s="3"/>
      <c r="BW54" s="3"/>
      <c r="BX54" s="4"/>
      <c r="BY54" s="4"/>
      <c r="CA54" s="32" t="str">
        <f t="shared" si="32"/>
        <v/>
      </c>
      <c r="CB54" s="32" t="str">
        <f t="shared" si="33"/>
        <v/>
      </c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33">
        <f t="shared" si="34"/>
        <v>0</v>
      </c>
      <c r="CN54" s="33">
        <f t="shared" si="31"/>
        <v>0</v>
      </c>
    </row>
    <row r="55" spans="1:92" s="2" customFormat="1" x14ac:dyDescent="0.2">
      <c r="A55" s="35" t="s">
        <v>76</v>
      </c>
      <c r="B55" s="68">
        <f t="shared" si="28"/>
        <v>0</v>
      </c>
      <c r="C55" s="69">
        <f t="shared" si="29"/>
        <v>0</v>
      </c>
      <c r="D55" s="84">
        <f t="shared" si="29"/>
        <v>0</v>
      </c>
      <c r="E55" s="41"/>
      <c r="F55" s="42"/>
      <c r="G55" s="41"/>
      <c r="H55" s="42"/>
      <c r="I55" s="41"/>
      <c r="J55" s="40"/>
      <c r="K55" s="41"/>
      <c r="L55" s="40"/>
      <c r="M55" s="41"/>
      <c r="N55" s="40"/>
      <c r="O55" s="85"/>
      <c r="P55" s="40"/>
      <c r="Q55" s="85"/>
      <c r="R55" s="40"/>
      <c r="S55" s="85"/>
      <c r="T55" s="40"/>
      <c r="U55" s="85"/>
      <c r="V55" s="40"/>
      <c r="W55" s="85"/>
      <c r="X55" s="40"/>
      <c r="Y55" s="85"/>
      <c r="Z55" s="40"/>
      <c r="AA55" s="85"/>
      <c r="AB55" s="40"/>
      <c r="AC55" s="85"/>
      <c r="AD55" s="40"/>
      <c r="AE55" s="85"/>
      <c r="AF55" s="40"/>
      <c r="AG55" s="85"/>
      <c r="AH55" s="40"/>
      <c r="AI55" s="85"/>
      <c r="AJ55" s="40"/>
      <c r="AK55" s="85"/>
      <c r="AL55" s="86"/>
      <c r="AM55" s="39"/>
      <c r="AN55" s="42"/>
      <c r="AO55" s="146" t="str">
        <f t="shared" si="30"/>
        <v/>
      </c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"/>
      <c r="BA55" s="3"/>
      <c r="BB55" s="3"/>
      <c r="BC55" s="3"/>
      <c r="BD55" s="3"/>
      <c r="BE55" s="3"/>
      <c r="BF55" s="3"/>
      <c r="BG55" s="3"/>
      <c r="BH55" s="3"/>
      <c r="BI55" s="3"/>
      <c r="BV55" s="3"/>
      <c r="BW55" s="3"/>
      <c r="BX55" s="4"/>
      <c r="BY55" s="4"/>
      <c r="CA55" s="32" t="str">
        <f t="shared" si="32"/>
        <v/>
      </c>
      <c r="CB55" s="32" t="str">
        <f t="shared" si="33"/>
        <v/>
      </c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33">
        <f t="shared" si="34"/>
        <v>0</v>
      </c>
      <c r="CN55" s="33">
        <f t="shared" si="31"/>
        <v>0</v>
      </c>
    </row>
    <row r="56" spans="1:92" s="2" customFormat="1" x14ac:dyDescent="0.2">
      <c r="A56" s="136" t="s">
        <v>77</v>
      </c>
      <c r="B56" s="137">
        <f t="shared" si="28"/>
        <v>0</v>
      </c>
      <c r="C56" s="138">
        <f t="shared" si="29"/>
        <v>0</v>
      </c>
      <c r="D56" s="139">
        <f t="shared" si="29"/>
        <v>0</v>
      </c>
      <c r="E56" s="55"/>
      <c r="F56" s="56"/>
      <c r="G56" s="55"/>
      <c r="H56" s="56"/>
      <c r="I56" s="55"/>
      <c r="J56" s="140"/>
      <c r="K56" s="55"/>
      <c r="L56" s="140"/>
      <c r="M56" s="55"/>
      <c r="N56" s="140"/>
      <c r="O56" s="141"/>
      <c r="P56" s="140"/>
      <c r="Q56" s="141"/>
      <c r="R56" s="140"/>
      <c r="S56" s="141"/>
      <c r="T56" s="140"/>
      <c r="U56" s="141"/>
      <c r="V56" s="140"/>
      <c r="W56" s="141"/>
      <c r="X56" s="140"/>
      <c r="Y56" s="141"/>
      <c r="Z56" s="140"/>
      <c r="AA56" s="141"/>
      <c r="AB56" s="140"/>
      <c r="AC56" s="141"/>
      <c r="AD56" s="140"/>
      <c r="AE56" s="141"/>
      <c r="AF56" s="140"/>
      <c r="AG56" s="141"/>
      <c r="AH56" s="140"/>
      <c r="AI56" s="141"/>
      <c r="AJ56" s="140"/>
      <c r="AK56" s="141"/>
      <c r="AL56" s="142"/>
      <c r="AM56" s="143"/>
      <c r="AN56" s="56"/>
      <c r="AO56" s="146" t="str">
        <f t="shared" si="30"/>
        <v/>
      </c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"/>
      <c r="BA56" s="3"/>
      <c r="BB56" s="3"/>
      <c r="BC56" s="3"/>
      <c r="BD56" s="3"/>
      <c r="BE56" s="3"/>
      <c r="BF56" s="3"/>
      <c r="BG56" s="3"/>
      <c r="BH56" s="3"/>
      <c r="BI56" s="3"/>
      <c r="BV56" s="3"/>
      <c r="BW56" s="3"/>
      <c r="BX56" s="4"/>
      <c r="BY56" s="4"/>
      <c r="CA56" s="32" t="str">
        <f>IF(AND($B56&gt;0,AM56="")," * No olvide digitar la variable "&amp;AM$48&amp;""&amp;". Digite CERO si no tiene",IF(AM56&gt;$B56," * La variable "&amp;AM$48&amp;""&amp;" No puede ser mayor al Total.",""))</f>
        <v/>
      </c>
      <c r="CB56" s="32" t="str">
        <f t="shared" si="33"/>
        <v/>
      </c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33">
        <f>IF(AND($B56&gt;0,AM56=""),1,IF(AM56&gt;$B56,1,0))</f>
        <v>0</v>
      </c>
      <c r="CN56" s="33">
        <f t="shared" si="31"/>
        <v>0</v>
      </c>
    </row>
    <row r="57" spans="1:92" s="124" customFormat="1" ht="11.25" x14ac:dyDescent="0.15">
      <c r="A57" s="149" t="s">
        <v>81</v>
      </c>
      <c r="B57" s="149"/>
      <c r="C57" s="149"/>
      <c r="D57" s="149"/>
      <c r="E57" s="149"/>
      <c r="F57" s="149"/>
      <c r="G57" s="149"/>
      <c r="H57" s="149"/>
      <c r="I57" s="149"/>
      <c r="J57" s="150"/>
      <c r="K57" s="150"/>
      <c r="L57" s="150"/>
      <c r="M57" s="150"/>
      <c r="N57" s="150"/>
      <c r="O57" s="150"/>
      <c r="P57" s="150"/>
      <c r="Q57" s="150"/>
      <c r="R57" s="150"/>
      <c r="S57" s="150"/>
      <c r="T57" s="150"/>
      <c r="U57" s="150"/>
      <c r="V57" s="150"/>
      <c r="W57" s="150"/>
      <c r="X57" s="150"/>
      <c r="Y57" s="150"/>
      <c r="Z57" s="150"/>
      <c r="AA57" s="150"/>
      <c r="AB57" s="150"/>
      <c r="AC57" s="150"/>
      <c r="AD57" s="150"/>
      <c r="AE57" s="150"/>
      <c r="AF57" s="150"/>
      <c r="AG57" s="150"/>
      <c r="AH57" s="150"/>
      <c r="AI57" s="150"/>
      <c r="AJ57" s="150"/>
      <c r="AK57" s="150"/>
      <c r="AL57" s="150"/>
      <c r="AM57" s="150"/>
      <c r="AN57" s="150"/>
      <c r="AO57" s="5"/>
      <c r="AP57" s="5"/>
      <c r="AQ57" s="5"/>
      <c r="AR57" s="12"/>
      <c r="AS57" s="12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12"/>
      <c r="BW57" s="12"/>
      <c r="BX57" s="12"/>
      <c r="BY57" s="12"/>
    </row>
    <row r="58" spans="1:92" s="2" customFormat="1" ht="14.25" customHeight="1" x14ac:dyDescent="0.2">
      <c r="A58" s="983" t="s">
        <v>82</v>
      </c>
      <c r="B58" s="1025" t="s">
        <v>83</v>
      </c>
      <c r="C58" s="1026"/>
      <c r="D58" s="1027"/>
      <c r="E58" s="1130" t="s">
        <v>6</v>
      </c>
      <c r="F58" s="1131"/>
      <c r="G58" s="1131"/>
      <c r="H58" s="1131"/>
      <c r="I58" s="1131"/>
      <c r="J58" s="1131"/>
      <c r="K58" s="1131"/>
      <c r="L58" s="1131"/>
      <c r="M58" s="1131"/>
      <c r="N58" s="1131"/>
      <c r="O58" s="1131"/>
      <c r="P58" s="1131"/>
      <c r="Q58" s="1131"/>
      <c r="R58" s="1131"/>
      <c r="S58" s="1131"/>
      <c r="T58" s="1131"/>
      <c r="U58" s="1131"/>
      <c r="V58" s="1131"/>
      <c r="W58" s="1131"/>
      <c r="X58" s="1131"/>
      <c r="Y58" s="1131"/>
      <c r="Z58" s="1131"/>
      <c r="AA58" s="1131"/>
      <c r="AB58" s="1131"/>
      <c r="AC58" s="1131"/>
      <c r="AD58" s="1131"/>
      <c r="AE58" s="1131"/>
      <c r="AF58" s="1131"/>
      <c r="AG58" s="1131"/>
      <c r="AH58" s="1131"/>
      <c r="AI58" s="1131"/>
      <c r="AJ58" s="1131"/>
      <c r="AK58" s="1131"/>
      <c r="AL58" s="1132"/>
      <c r="AM58" s="1015" t="s">
        <v>84</v>
      </c>
      <c r="AN58" s="1016"/>
      <c r="AO58" s="9"/>
      <c r="AP58" s="9"/>
      <c r="AQ58" s="9"/>
      <c r="AR58" s="151"/>
      <c r="AS58" s="151"/>
      <c r="AT58" s="9"/>
      <c r="BV58" s="3"/>
      <c r="BW58" s="3"/>
      <c r="BX58" s="3"/>
      <c r="BY58" s="3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</row>
    <row r="59" spans="1:92" s="2" customFormat="1" x14ac:dyDescent="0.2">
      <c r="A59" s="1019"/>
      <c r="B59" s="1152"/>
      <c r="C59" s="1029"/>
      <c r="D59" s="1030"/>
      <c r="E59" s="1121" t="s">
        <v>11</v>
      </c>
      <c r="F59" s="1121"/>
      <c r="G59" s="1121" t="s">
        <v>12</v>
      </c>
      <c r="H59" s="1121"/>
      <c r="I59" s="1121" t="s">
        <v>13</v>
      </c>
      <c r="J59" s="1121"/>
      <c r="K59" s="1121" t="s">
        <v>14</v>
      </c>
      <c r="L59" s="1121"/>
      <c r="M59" s="1121" t="s">
        <v>15</v>
      </c>
      <c r="N59" s="1121"/>
      <c r="O59" s="1119" t="s">
        <v>16</v>
      </c>
      <c r="P59" s="1119"/>
      <c r="Q59" s="1119" t="s">
        <v>17</v>
      </c>
      <c r="R59" s="1119"/>
      <c r="S59" s="1119" t="s">
        <v>18</v>
      </c>
      <c r="T59" s="1119"/>
      <c r="U59" s="1119" t="s">
        <v>19</v>
      </c>
      <c r="V59" s="1119"/>
      <c r="W59" s="1119" t="s">
        <v>20</v>
      </c>
      <c r="X59" s="1119"/>
      <c r="Y59" s="1119" t="s">
        <v>21</v>
      </c>
      <c r="Z59" s="1119"/>
      <c r="AA59" s="1119" t="s">
        <v>22</v>
      </c>
      <c r="AB59" s="1119"/>
      <c r="AC59" s="1119" t="s">
        <v>23</v>
      </c>
      <c r="AD59" s="1119"/>
      <c r="AE59" s="1119" t="s">
        <v>24</v>
      </c>
      <c r="AF59" s="1119"/>
      <c r="AG59" s="1119" t="s">
        <v>25</v>
      </c>
      <c r="AH59" s="1119"/>
      <c r="AI59" s="1119" t="s">
        <v>26</v>
      </c>
      <c r="AJ59" s="1119"/>
      <c r="AK59" s="1119" t="s">
        <v>27</v>
      </c>
      <c r="AL59" s="1120"/>
      <c r="AM59" s="1017"/>
      <c r="AN59" s="1018"/>
      <c r="AO59" s="151"/>
      <c r="AP59" s="151"/>
      <c r="AQ59" s="151"/>
      <c r="AR59" s="151"/>
      <c r="AS59" s="151"/>
      <c r="AT59" s="151"/>
      <c r="AU59" s="3"/>
      <c r="AV59" s="3"/>
      <c r="AW59" s="3"/>
      <c r="AX59" s="3"/>
      <c r="AY59" s="3"/>
      <c r="AZ59" s="3"/>
      <c r="BA59" s="3"/>
      <c r="BB59" s="3"/>
      <c r="BC59" s="3"/>
      <c r="BV59" s="3"/>
      <c r="BW59" s="3"/>
      <c r="BX59" s="3"/>
      <c r="BY59" s="3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</row>
    <row r="60" spans="1:92" s="2" customFormat="1" ht="21" x14ac:dyDescent="0.2">
      <c r="A60" s="986"/>
      <c r="B60" s="17" t="s">
        <v>32</v>
      </c>
      <c r="C60" s="152" t="s">
        <v>33</v>
      </c>
      <c r="D60" s="610" t="s">
        <v>34</v>
      </c>
      <c r="E60" s="611" t="s">
        <v>33</v>
      </c>
      <c r="F60" s="610" t="s">
        <v>34</v>
      </c>
      <c r="G60" s="611" t="s">
        <v>33</v>
      </c>
      <c r="H60" s="610" t="s">
        <v>34</v>
      </c>
      <c r="I60" s="611" t="s">
        <v>33</v>
      </c>
      <c r="J60" s="610" t="s">
        <v>34</v>
      </c>
      <c r="K60" s="611" t="s">
        <v>33</v>
      </c>
      <c r="L60" s="610" t="s">
        <v>34</v>
      </c>
      <c r="M60" s="611" t="s">
        <v>33</v>
      </c>
      <c r="N60" s="610" t="s">
        <v>34</v>
      </c>
      <c r="O60" s="611" t="s">
        <v>33</v>
      </c>
      <c r="P60" s="610" t="s">
        <v>34</v>
      </c>
      <c r="Q60" s="611" t="s">
        <v>33</v>
      </c>
      <c r="R60" s="610" t="s">
        <v>34</v>
      </c>
      <c r="S60" s="611" t="s">
        <v>33</v>
      </c>
      <c r="T60" s="610" t="s">
        <v>34</v>
      </c>
      <c r="U60" s="611" t="s">
        <v>33</v>
      </c>
      <c r="V60" s="615" t="s">
        <v>34</v>
      </c>
      <c r="W60" s="611" t="s">
        <v>33</v>
      </c>
      <c r="X60" s="610" t="s">
        <v>34</v>
      </c>
      <c r="Y60" s="611" t="s">
        <v>33</v>
      </c>
      <c r="Z60" s="610" t="s">
        <v>34</v>
      </c>
      <c r="AA60" s="611" t="s">
        <v>33</v>
      </c>
      <c r="AB60" s="610" t="s">
        <v>34</v>
      </c>
      <c r="AC60" s="611" t="s">
        <v>33</v>
      </c>
      <c r="AD60" s="610" t="s">
        <v>34</v>
      </c>
      <c r="AE60" s="611" t="s">
        <v>33</v>
      </c>
      <c r="AF60" s="610" t="s">
        <v>34</v>
      </c>
      <c r="AG60" s="611" t="s">
        <v>33</v>
      </c>
      <c r="AH60" s="610" t="s">
        <v>34</v>
      </c>
      <c r="AI60" s="611" t="s">
        <v>33</v>
      </c>
      <c r="AJ60" s="610" t="s">
        <v>34</v>
      </c>
      <c r="AK60" s="611" t="s">
        <v>33</v>
      </c>
      <c r="AL60" s="612" t="s">
        <v>34</v>
      </c>
      <c r="AM60" s="616" t="s">
        <v>85</v>
      </c>
      <c r="AN60" s="610" t="s">
        <v>86</v>
      </c>
      <c r="AO60" s="151"/>
      <c r="AP60" s="151"/>
      <c r="AQ60" s="151"/>
      <c r="AR60" s="151"/>
      <c r="AS60" s="151"/>
      <c r="AT60" s="151"/>
      <c r="AU60" s="3"/>
      <c r="AV60" s="3"/>
      <c r="AW60" s="3"/>
      <c r="AX60" s="3"/>
      <c r="AY60" s="3"/>
      <c r="AZ60" s="3"/>
      <c r="BA60" s="3"/>
      <c r="BB60" s="3"/>
      <c r="BC60" s="3"/>
      <c r="BV60" s="3"/>
      <c r="BW60" s="3"/>
      <c r="BX60" s="3"/>
      <c r="BY60" s="3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</row>
    <row r="61" spans="1:92" s="2" customFormat="1" x14ac:dyDescent="0.2">
      <c r="A61" s="497" t="s">
        <v>87</v>
      </c>
      <c r="B61" s="132">
        <f t="shared" ref="B61:B66" si="35">SUM(C61+D61)</f>
        <v>37</v>
      </c>
      <c r="C61" s="133">
        <f>SUM(E61+G61+I61+K61+M61+O61+Q61+S61+U61+W61+Y61+AA61+AC61+AE61+AG61+AI61+AK61)</f>
        <v>19</v>
      </c>
      <c r="D61" s="545">
        <f>SUM(F61+H61+J61+L61+N61+P61+R61+T61+V61+X61+Z61+AB61+AD61+AF61+AH61+AJ61+AL61)</f>
        <v>18</v>
      </c>
      <c r="E61" s="28">
        <v>1</v>
      </c>
      <c r="F61" s="542">
        <v>1</v>
      </c>
      <c r="G61" s="28"/>
      <c r="H61" s="27"/>
      <c r="I61" s="28"/>
      <c r="J61" s="27"/>
      <c r="K61" s="28"/>
      <c r="L61" s="27">
        <v>1</v>
      </c>
      <c r="M61" s="28"/>
      <c r="N61" s="27">
        <v>2</v>
      </c>
      <c r="O61" s="28"/>
      <c r="P61" s="27"/>
      <c r="Q61" s="28"/>
      <c r="R61" s="27"/>
      <c r="S61" s="28">
        <v>1</v>
      </c>
      <c r="T61" s="27"/>
      <c r="U61" s="28"/>
      <c r="V61" s="156">
        <v>1</v>
      </c>
      <c r="W61" s="28">
        <v>2</v>
      </c>
      <c r="X61" s="27">
        <v>1</v>
      </c>
      <c r="Y61" s="28">
        <v>3</v>
      </c>
      <c r="Z61" s="27">
        <v>1</v>
      </c>
      <c r="AA61" s="28">
        <v>3</v>
      </c>
      <c r="AB61" s="27">
        <v>1</v>
      </c>
      <c r="AC61" s="28"/>
      <c r="AD61" s="27"/>
      <c r="AE61" s="28">
        <v>3</v>
      </c>
      <c r="AF61" s="27">
        <v>3</v>
      </c>
      <c r="AG61" s="28"/>
      <c r="AH61" s="27">
        <v>1</v>
      </c>
      <c r="AI61" s="28">
        <v>4</v>
      </c>
      <c r="AJ61" s="27">
        <v>2</v>
      </c>
      <c r="AK61" s="498">
        <v>2</v>
      </c>
      <c r="AL61" s="148">
        <v>4</v>
      </c>
      <c r="AM61" s="546">
        <v>0</v>
      </c>
      <c r="AN61" s="27">
        <v>37</v>
      </c>
      <c r="AO61" s="146" t="str">
        <f t="shared" ref="AO61:AO65" si="36">CA61&amp;CB61</f>
        <v/>
      </c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"/>
      <c r="BB61" s="3"/>
      <c r="BC61" s="3"/>
      <c r="BV61" s="3"/>
      <c r="BW61" s="3"/>
      <c r="BX61" s="3"/>
      <c r="BY61" s="3"/>
      <c r="CA61" s="32" t="str">
        <f>IF(AND($B61&gt;0,AM61="")," * No olvide digitar la variable "&amp;AM$58&amp;""&amp;" Discrecional. Digite CERO si no tiene",IF(AM61&gt;$B61," * La variable "&amp;AM$58&amp;""&amp;" Discrecional No puede ser mayor al Total.",""))</f>
        <v/>
      </c>
      <c r="CB61" s="32" t="str">
        <f>IF(AND($B61&gt;0,AN61="")," * No olvide digitar la variable "&amp;AM$58&amp;""&amp;" Estructurado (ESI). Digite CERO si no tiene",IF(AN61&gt;$B61," * La variable "&amp;AM$58&amp;""&amp;" Estructurado (ESI) No puede ser mayor al Total.",""))</f>
        <v/>
      </c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33">
        <f>IF(AND($B61&gt;0,AM61=""),1,IF(AM61&gt;$B61,1,0))</f>
        <v>0</v>
      </c>
      <c r="CN61" s="33">
        <f>IF(AND($B61&gt;0,AN61=""),1,IF(AN61&gt;$B61,1,0))</f>
        <v>0</v>
      </c>
    </row>
    <row r="62" spans="1:92" s="2" customFormat="1" x14ac:dyDescent="0.2">
      <c r="A62" s="157" t="s">
        <v>88</v>
      </c>
      <c r="B62" s="68">
        <f t="shared" si="35"/>
        <v>937</v>
      </c>
      <c r="C62" s="69">
        <f t="shared" ref="C62:D66" si="37">SUM(E62+G62+I62+K62+M62+O62+Q62+S62+U62+W62+Y62+AA62+AC62+AE62+AG62+AI62+AK62)</f>
        <v>458</v>
      </c>
      <c r="D62" s="84">
        <f t="shared" si="37"/>
        <v>479</v>
      </c>
      <c r="E62" s="41">
        <v>57</v>
      </c>
      <c r="F62" s="42">
        <v>67</v>
      </c>
      <c r="G62" s="41">
        <v>22</v>
      </c>
      <c r="H62" s="40">
        <v>18</v>
      </c>
      <c r="I62" s="41">
        <v>25</v>
      </c>
      <c r="J62" s="40">
        <v>25</v>
      </c>
      <c r="K62" s="41">
        <v>18</v>
      </c>
      <c r="L62" s="40">
        <v>20</v>
      </c>
      <c r="M62" s="41">
        <v>13</v>
      </c>
      <c r="N62" s="40">
        <v>24</v>
      </c>
      <c r="O62" s="41">
        <v>26</v>
      </c>
      <c r="P62" s="40">
        <v>18</v>
      </c>
      <c r="Q62" s="41">
        <v>30</v>
      </c>
      <c r="R62" s="40">
        <v>20</v>
      </c>
      <c r="S62" s="41">
        <v>16</v>
      </c>
      <c r="T62" s="40">
        <v>33</v>
      </c>
      <c r="U62" s="41">
        <v>23</v>
      </c>
      <c r="V62" s="158">
        <v>15</v>
      </c>
      <c r="W62" s="41">
        <v>13</v>
      </c>
      <c r="X62" s="40">
        <v>28</v>
      </c>
      <c r="Y62" s="41">
        <v>16</v>
      </c>
      <c r="Z62" s="40">
        <v>18</v>
      </c>
      <c r="AA62" s="41">
        <v>21</v>
      </c>
      <c r="AB62" s="40">
        <v>28</v>
      </c>
      <c r="AC62" s="41">
        <v>35</v>
      </c>
      <c r="AD62" s="40">
        <v>24</v>
      </c>
      <c r="AE62" s="41">
        <v>34</v>
      </c>
      <c r="AF62" s="40">
        <v>27</v>
      </c>
      <c r="AG62" s="41">
        <v>32</v>
      </c>
      <c r="AH62" s="40">
        <v>34</v>
      </c>
      <c r="AI62" s="41">
        <v>33</v>
      </c>
      <c r="AJ62" s="40">
        <v>28</v>
      </c>
      <c r="AK62" s="85">
        <v>44</v>
      </c>
      <c r="AL62" s="86">
        <v>52</v>
      </c>
      <c r="AM62" s="159">
        <v>0</v>
      </c>
      <c r="AN62" s="40">
        <v>937</v>
      </c>
      <c r="AO62" s="146" t="str">
        <f t="shared" si="36"/>
        <v/>
      </c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"/>
      <c r="BB62" s="3"/>
      <c r="BC62" s="3"/>
      <c r="BV62" s="3"/>
      <c r="BW62" s="3"/>
      <c r="BX62" s="3"/>
      <c r="BY62" s="3"/>
      <c r="CA62" s="32" t="str">
        <f t="shared" ref="CA62:CA65" si="38">IF(AND($B62&gt;0,AM62="")," * No olvide digitar la variable "&amp;AM$58&amp;""&amp;" Discrecional. Digite CERO si no tiene",IF(AM62&gt;$B62," * La variable "&amp;AM$58&amp;""&amp;" Discrecional No puede ser mayor al Total.",""))</f>
        <v/>
      </c>
      <c r="CB62" s="32" t="str">
        <f t="shared" ref="CB62:CB65" si="39">IF(AND($B62&gt;0,AN62="")," * No olvide digitar la variable "&amp;AM$58&amp;""&amp;" Estructurado (ESI). Digite CERO si no tiene",IF(AN62&gt;$B62," * La variable "&amp;AM$58&amp;""&amp;" Estructurado (ESI) No puede ser mayor al Total.",""))</f>
        <v/>
      </c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33">
        <f t="shared" ref="CM62:CN65" si="40">IF(AND($B62&gt;0,AM62=""),1,IF(AM62&gt;$B62,1,0))</f>
        <v>0</v>
      </c>
      <c r="CN62" s="33">
        <f t="shared" si="40"/>
        <v>0</v>
      </c>
    </row>
    <row r="63" spans="1:92" s="2" customFormat="1" x14ac:dyDescent="0.2">
      <c r="A63" s="157" t="s">
        <v>89</v>
      </c>
      <c r="B63" s="68">
        <f t="shared" si="35"/>
        <v>2161</v>
      </c>
      <c r="C63" s="69">
        <f t="shared" si="37"/>
        <v>1074</v>
      </c>
      <c r="D63" s="84">
        <f t="shared" si="37"/>
        <v>1087</v>
      </c>
      <c r="E63" s="41">
        <v>175</v>
      </c>
      <c r="F63" s="42">
        <v>132</v>
      </c>
      <c r="G63" s="41">
        <v>62</v>
      </c>
      <c r="H63" s="40">
        <v>64</v>
      </c>
      <c r="I63" s="41">
        <v>69</v>
      </c>
      <c r="J63" s="40">
        <v>49</v>
      </c>
      <c r="K63" s="41">
        <v>54</v>
      </c>
      <c r="L63" s="40">
        <v>50</v>
      </c>
      <c r="M63" s="41">
        <v>50</v>
      </c>
      <c r="N63" s="40">
        <v>51</v>
      </c>
      <c r="O63" s="41">
        <v>45</v>
      </c>
      <c r="P63" s="40">
        <v>56</v>
      </c>
      <c r="Q63" s="41">
        <v>41</v>
      </c>
      <c r="R63" s="40">
        <v>65</v>
      </c>
      <c r="S63" s="41">
        <v>59</v>
      </c>
      <c r="T63" s="40">
        <v>59</v>
      </c>
      <c r="U63" s="41">
        <v>54</v>
      </c>
      <c r="V63" s="158">
        <v>67</v>
      </c>
      <c r="W63" s="41">
        <v>50</v>
      </c>
      <c r="X63" s="40">
        <v>54</v>
      </c>
      <c r="Y63" s="41">
        <v>51</v>
      </c>
      <c r="Z63" s="40">
        <v>44</v>
      </c>
      <c r="AA63" s="41">
        <v>51</v>
      </c>
      <c r="AB63" s="40">
        <v>72</v>
      </c>
      <c r="AC63" s="41">
        <v>70</v>
      </c>
      <c r="AD63" s="40">
        <v>72</v>
      </c>
      <c r="AE63" s="41">
        <v>50</v>
      </c>
      <c r="AF63" s="40">
        <v>73</v>
      </c>
      <c r="AG63" s="41">
        <v>55</v>
      </c>
      <c r="AH63" s="40">
        <v>59</v>
      </c>
      <c r="AI63" s="41">
        <v>76</v>
      </c>
      <c r="AJ63" s="40">
        <v>49</v>
      </c>
      <c r="AK63" s="85">
        <v>62</v>
      </c>
      <c r="AL63" s="86">
        <v>71</v>
      </c>
      <c r="AM63" s="159">
        <v>0</v>
      </c>
      <c r="AN63" s="40">
        <v>2161</v>
      </c>
      <c r="AO63" s="146" t="str">
        <f t="shared" si="36"/>
        <v/>
      </c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"/>
      <c r="BB63" s="3"/>
      <c r="BC63" s="3"/>
      <c r="BV63" s="3"/>
      <c r="BW63" s="3"/>
      <c r="BX63" s="3"/>
      <c r="BY63" s="3"/>
      <c r="CA63" s="32" t="str">
        <f t="shared" si="38"/>
        <v/>
      </c>
      <c r="CB63" s="32" t="str">
        <f t="shared" si="39"/>
        <v/>
      </c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33">
        <f t="shared" si="40"/>
        <v>0</v>
      </c>
      <c r="CN63" s="33">
        <f t="shared" si="40"/>
        <v>0</v>
      </c>
    </row>
    <row r="64" spans="1:92" s="2" customFormat="1" x14ac:dyDescent="0.2">
      <c r="A64" s="157" t="s">
        <v>90</v>
      </c>
      <c r="B64" s="68">
        <f t="shared" si="35"/>
        <v>349</v>
      </c>
      <c r="C64" s="69">
        <f t="shared" si="37"/>
        <v>169</v>
      </c>
      <c r="D64" s="84">
        <f t="shared" si="37"/>
        <v>180</v>
      </c>
      <c r="E64" s="41">
        <v>35</v>
      </c>
      <c r="F64" s="42">
        <v>36</v>
      </c>
      <c r="G64" s="41">
        <v>21</v>
      </c>
      <c r="H64" s="40">
        <v>25</v>
      </c>
      <c r="I64" s="41">
        <v>22</v>
      </c>
      <c r="J64" s="40">
        <v>15</v>
      </c>
      <c r="K64" s="41">
        <v>7</v>
      </c>
      <c r="L64" s="40">
        <v>10</v>
      </c>
      <c r="M64" s="41">
        <v>7</v>
      </c>
      <c r="N64" s="40">
        <v>8</v>
      </c>
      <c r="O64" s="41">
        <v>8</v>
      </c>
      <c r="P64" s="40">
        <v>15</v>
      </c>
      <c r="Q64" s="41">
        <v>15</v>
      </c>
      <c r="R64" s="40">
        <v>9</v>
      </c>
      <c r="S64" s="41">
        <v>4</v>
      </c>
      <c r="T64" s="40">
        <v>10</v>
      </c>
      <c r="U64" s="41">
        <v>11</v>
      </c>
      <c r="V64" s="158">
        <v>10</v>
      </c>
      <c r="W64" s="41">
        <v>5</v>
      </c>
      <c r="X64" s="40">
        <v>7</v>
      </c>
      <c r="Y64" s="41">
        <v>7</v>
      </c>
      <c r="Z64" s="40">
        <v>9</v>
      </c>
      <c r="AA64" s="41">
        <v>7</v>
      </c>
      <c r="AB64" s="40">
        <v>8</v>
      </c>
      <c r="AC64" s="41">
        <v>4</v>
      </c>
      <c r="AD64" s="40">
        <v>6</v>
      </c>
      <c r="AE64" s="41">
        <v>7</v>
      </c>
      <c r="AF64" s="40">
        <v>1</v>
      </c>
      <c r="AG64" s="41">
        <v>3</v>
      </c>
      <c r="AH64" s="40">
        <v>4</v>
      </c>
      <c r="AI64" s="41">
        <v>2</v>
      </c>
      <c r="AJ64" s="40">
        <v>5</v>
      </c>
      <c r="AK64" s="85">
        <v>4</v>
      </c>
      <c r="AL64" s="86">
        <v>2</v>
      </c>
      <c r="AM64" s="159">
        <v>0</v>
      </c>
      <c r="AN64" s="40">
        <v>349</v>
      </c>
      <c r="AO64" s="146" t="str">
        <f t="shared" si="36"/>
        <v/>
      </c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"/>
      <c r="BB64" s="3"/>
      <c r="BC64" s="3"/>
      <c r="BV64" s="3"/>
      <c r="BW64" s="3"/>
      <c r="BX64" s="3"/>
      <c r="BY64" s="3"/>
      <c r="CA64" s="32" t="str">
        <f t="shared" si="38"/>
        <v/>
      </c>
      <c r="CB64" s="32" t="str">
        <f t="shared" si="39"/>
        <v/>
      </c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33">
        <f t="shared" si="40"/>
        <v>0</v>
      </c>
      <c r="CN64" s="33">
        <f t="shared" si="40"/>
        <v>0</v>
      </c>
    </row>
    <row r="65" spans="1:95" x14ac:dyDescent="0.2">
      <c r="A65" s="160" t="s">
        <v>91</v>
      </c>
      <c r="B65" s="161">
        <f t="shared" si="35"/>
        <v>10</v>
      </c>
      <c r="C65" s="92">
        <f t="shared" si="37"/>
        <v>2</v>
      </c>
      <c r="D65" s="93">
        <f t="shared" si="37"/>
        <v>8</v>
      </c>
      <c r="E65" s="94">
        <v>1</v>
      </c>
      <c r="F65" s="95"/>
      <c r="G65" s="94">
        <v>1</v>
      </c>
      <c r="H65" s="96"/>
      <c r="I65" s="94"/>
      <c r="J65" s="96"/>
      <c r="K65" s="94"/>
      <c r="L65" s="96">
        <v>2</v>
      </c>
      <c r="M65" s="94"/>
      <c r="N65" s="96">
        <v>1</v>
      </c>
      <c r="O65" s="94"/>
      <c r="P65" s="96">
        <v>1</v>
      </c>
      <c r="Q65" s="94"/>
      <c r="R65" s="96"/>
      <c r="S65" s="94"/>
      <c r="T65" s="96"/>
      <c r="U65" s="94"/>
      <c r="V65" s="162"/>
      <c r="W65" s="94"/>
      <c r="X65" s="96">
        <v>1</v>
      </c>
      <c r="Y65" s="94"/>
      <c r="Z65" s="96"/>
      <c r="AA65" s="94"/>
      <c r="AB65" s="96"/>
      <c r="AC65" s="94"/>
      <c r="AD65" s="96"/>
      <c r="AE65" s="94"/>
      <c r="AF65" s="96">
        <v>1</v>
      </c>
      <c r="AG65" s="94"/>
      <c r="AH65" s="96">
        <v>1</v>
      </c>
      <c r="AI65" s="94"/>
      <c r="AJ65" s="96"/>
      <c r="AK65" s="163"/>
      <c r="AL65" s="164">
        <v>1</v>
      </c>
      <c r="AM65" s="165">
        <v>0</v>
      </c>
      <c r="AN65" s="96">
        <v>10</v>
      </c>
      <c r="AO65" s="146" t="str">
        <f t="shared" si="36"/>
        <v/>
      </c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"/>
      <c r="BB65" s="3"/>
      <c r="BC65" s="3"/>
      <c r="BX65" s="3"/>
      <c r="BY65" s="3"/>
      <c r="CA65" s="32" t="str">
        <f t="shared" si="38"/>
        <v/>
      </c>
      <c r="CB65" s="32" t="str">
        <f t="shared" si="39"/>
        <v/>
      </c>
      <c r="CM65" s="33">
        <f t="shared" si="40"/>
        <v>0</v>
      </c>
      <c r="CN65" s="33">
        <f t="shared" si="40"/>
        <v>0</v>
      </c>
    </row>
    <row r="66" spans="1:95" x14ac:dyDescent="0.2">
      <c r="A66" s="166" t="s">
        <v>92</v>
      </c>
      <c r="B66" s="137">
        <f t="shared" si="35"/>
        <v>0</v>
      </c>
      <c r="C66" s="138">
        <f t="shared" si="37"/>
        <v>0</v>
      </c>
      <c r="D66" s="139">
        <f t="shared" si="37"/>
        <v>0</v>
      </c>
      <c r="E66" s="55"/>
      <c r="F66" s="56"/>
      <c r="G66" s="55"/>
      <c r="H66" s="140"/>
      <c r="I66" s="55"/>
      <c r="J66" s="140"/>
      <c r="K66" s="55"/>
      <c r="L66" s="140"/>
      <c r="M66" s="55"/>
      <c r="N66" s="140"/>
      <c r="O66" s="55"/>
      <c r="P66" s="140"/>
      <c r="Q66" s="55"/>
      <c r="R66" s="140"/>
      <c r="S66" s="55"/>
      <c r="T66" s="140"/>
      <c r="U66" s="55"/>
      <c r="V66" s="167"/>
      <c r="W66" s="55"/>
      <c r="X66" s="140"/>
      <c r="Y66" s="55"/>
      <c r="Z66" s="140"/>
      <c r="AA66" s="55"/>
      <c r="AB66" s="140"/>
      <c r="AC66" s="55"/>
      <c r="AD66" s="140"/>
      <c r="AE66" s="55"/>
      <c r="AF66" s="140"/>
      <c r="AG66" s="55"/>
      <c r="AH66" s="140"/>
      <c r="AI66" s="55"/>
      <c r="AJ66" s="140"/>
      <c r="AK66" s="141"/>
      <c r="AL66" s="142"/>
      <c r="AM66" s="58"/>
      <c r="AN66" s="168"/>
      <c r="AO66" s="169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"/>
      <c r="BB66" s="3"/>
      <c r="BC66" s="3"/>
      <c r="BX66" s="3"/>
      <c r="BY66" s="3"/>
      <c r="CA66" s="89"/>
      <c r="CB66" s="89"/>
      <c r="CC66" s="124"/>
      <c r="CD66" s="124"/>
      <c r="CE66" s="124"/>
      <c r="CF66" s="124"/>
      <c r="CG66" s="124"/>
      <c r="CH66" s="124"/>
      <c r="CI66" s="124"/>
      <c r="CJ66" s="124"/>
      <c r="CK66" s="124"/>
      <c r="CL66" s="124"/>
      <c r="CM66" s="89"/>
      <c r="CN66" s="89"/>
    </row>
    <row r="67" spans="1:95" x14ac:dyDescent="0.2">
      <c r="A67" s="613" t="s">
        <v>83</v>
      </c>
      <c r="B67" s="617">
        <f t="shared" ref="B67:AL67" si="41">SUM(B61:B66)</f>
        <v>3494</v>
      </c>
      <c r="C67" s="671">
        <f t="shared" si="41"/>
        <v>1722</v>
      </c>
      <c r="D67" s="619">
        <f t="shared" si="41"/>
        <v>1772</v>
      </c>
      <c r="E67" s="620">
        <f t="shared" si="41"/>
        <v>269</v>
      </c>
      <c r="F67" s="621">
        <f t="shared" si="41"/>
        <v>236</v>
      </c>
      <c r="G67" s="620">
        <f t="shared" si="41"/>
        <v>106</v>
      </c>
      <c r="H67" s="622">
        <f t="shared" si="41"/>
        <v>107</v>
      </c>
      <c r="I67" s="620">
        <f t="shared" si="41"/>
        <v>116</v>
      </c>
      <c r="J67" s="622">
        <f t="shared" si="41"/>
        <v>89</v>
      </c>
      <c r="K67" s="620">
        <f t="shared" si="41"/>
        <v>79</v>
      </c>
      <c r="L67" s="622">
        <f t="shared" si="41"/>
        <v>83</v>
      </c>
      <c r="M67" s="620">
        <f t="shared" si="41"/>
        <v>70</v>
      </c>
      <c r="N67" s="622">
        <f t="shared" si="41"/>
        <v>86</v>
      </c>
      <c r="O67" s="620">
        <f t="shared" si="41"/>
        <v>79</v>
      </c>
      <c r="P67" s="622">
        <f t="shared" si="41"/>
        <v>90</v>
      </c>
      <c r="Q67" s="620">
        <f t="shared" si="41"/>
        <v>86</v>
      </c>
      <c r="R67" s="622">
        <f t="shared" si="41"/>
        <v>94</v>
      </c>
      <c r="S67" s="620">
        <f t="shared" si="41"/>
        <v>80</v>
      </c>
      <c r="T67" s="622">
        <f t="shared" si="41"/>
        <v>102</v>
      </c>
      <c r="U67" s="623">
        <f t="shared" si="41"/>
        <v>88</v>
      </c>
      <c r="V67" s="624">
        <f t="shared" si="41"/>
        <v>93</v>
      </c>
      <c r="W67" s="620">
        <f t="shared" si="41"/>
        <v>70</v>
      </c>
      <c r="X67" s="622">
        <f t="shared" si="41"/>
        <v>91</v>
      </c>
      <c r="Y67" s="620">
        <f t="shared" si="41"/>
        <v>77</v>
      </c>
      <c r="Z67" s="622">
        <f t="shared" si="41"/>
        <v>72</v>
      </c>
      <c r="AA67" s="620">
        <f t="shared" si="41"/>
        <v>82</v>
      </c>
      <c r="AB67" s="622">
        <f t="shared" si="41"/>
        <v>109</v>
      </c>
      <c r="AC67" s="620">
        <f t="shared" si="41"/>
        <v>109</v>
      </c>
      <c r="AD67" s="622">
        <f t="shared" si="41"/>
        <v>102</v>
      </c>
      <c r="AE67" s="620">
        <f t="shared" si="41"/>
        <v>94</v>
      </c>
      <c r="AF67" s="622">
        <f t="shared" si="41"/>
        <v>105</v>
      </c>
      <c r="AG67" s="620">
        <f t="shared" si="41"/>
        <v>90</v>
      </c>
      <c r="AH67" s="622">
        <f t="shared" si="41"/>
        <v>99</v>
      </c>
      <c r="AI67" s="620">
        <f t="shared" si="41"/>
        <v>115</v>
      </c>
      <c r="AJ67" s="622">
        <f t="shared" si="41"/>
        <v>84</v>
      </c>
      <c r="AK67" s="625">
        <f t="shared" si="41"/>
        <v>112</v>
      </c>
      <c r="AL67" s="672">
        <f t="shared" si="41"/>
        <v>130</v>
      </c>
      <c r="AM67" s="627">
        <f>SUM(AM61:AM65)</f>
        <v>0</v>
      </c>
      <c r="AN67" s="673">
        <f>SUM(AN61:AN65)</f>
        <v>3494</v>
      </c>
      <c r="AO67" s="151"/>
      <c r="AP67" s="151"/>
      <c r="AQ67" s="151"/>
      <c r="AR67" s="151"/>
      <c r="AS67" s="151"/>
      <c r="AT67" s="151"/>
      <c r="AU67" s="151"/>
      <c r="AV67" s="151"/>
      <c r="AW67" s="151"/>
      <c r="AX67" s="151"/>
      <c r="AY67" s="151"/>
      <c r="AZ67" s="151"/>
      <c r="BA67" s="151"/>
      <c r="BB67" s="151"/>
      <c r="BC67" s="151"/>
      <c r="BD67" s="9"/>
      <c r="BE67" s="9"/>
      <c r="BX67" s="3"/>
      <c r="BY67" s="3"/>
      <c r="CA67" s="80"/>
      <c r="CB67" s="80"/>
      <c r="CC67" s="124"/>
      <c r="CD67" s="124"/>
      <c r="CE67" s="124"/>
      <c r="CF67" s="124"/>
      <c r="CG67" s="124"/>
      <c r="CH67" s="124"/>
      <c r="CI67" s="124"/>
      <c r="CJ67" s="124"/>
      <c r="CK67" s="124"/>
      <c r="CL67" s="124"/>
      <c r="CM67" s="80"/>
      <c r="CN67" s="80"/>
    </row>
    <row r="68" spans="1:95" s="80" customFormat="1" ht="12" x14ac:dyDescent="0.2">
      <c r="A68" s="149" t="s">
        <v>93</v>
      </c>
      <c r="B68" s="149"/>
      <c r="C68" s="149"/>
      <c r="D68" s="149"/>
      <c r="E68" s="149"/>
      <c r="F68" s="149"/>
      <c r="G68" s="149"/>
      <c r="H68" s="149"/>
      <c r="I68" s="149"/>
      <c r="J68" s="181"/>
      <c r="K68" s="181"/>
      <c r="L68" s="181"/>
      <c r="M68" s="181"/>
      <c r="N68" s="181"/>
      <c r="O68" s="181"/>
      <c r="P68" s="181"/>
      <c r="Q68" s="181"/>
      <c r="R68" s="181"/>
      <c r="S68" s="181"/>
      <c r="T68" s="181"/>
      <c r="U68" s="181"/>
      <c r="V68" s="181"/>
      <c r="W68" s="181"/>
      <c r="X68" s="181"/>
      <c r="Y68" s="181"/>
      <c r="Z68" s="181"/>
      <c r="AA68" s="181"/>
      <c r="AB68" s="181"/>
      <c r="AC68" s="181"/>
      <c r="AD68" s="181"/>
      <c r="AE68" s="181"/>
      <c r="AF68" s="181"/>
      <c r="AG68" s="181"/>
      <c r="AH68" s="181"/>
      <c r="AI68" s="181"/>
      <c r="AJ68" s="181"/>
      <c r="AK68" s="181"/>
      <c r="AL68" s="181"/>
      <c r="AM68" s="181"/>
      <c r="AN68" s="181"/>
    </row>
    <row r="69" spans="1:95" customFormat="1" ht="15" x14ac:dyDescent="0.25">
      <c r="A69" s="983" t="s">
        <v>82</v>
      </c>
      <c r="B69" s="1012" t="s">
        <v>83</v>
      </c>
      <c r="C69" s="1020"/>
      <c r="D69" s="1021"/>
      <c r="E69" s="1122" t="s">
        <v>94</v>
      </c>
      <c r="F69" s="1128"/>
      <c r="G69" s="1128"/>
      <c r="H69" s="1128"/>
      <c r="I69" s="1128"/>
      <c r="J69" s="1128"/>
      <c r="K69" s="1128"/>
      <c r="L69" s="1128"/>
      <c r="M69" s="1128"/>
      <c r="N69" s="1128"/>
      <c r="O69" s="1128"/>
      <c r="P69" s="1128"/>
      <c r="Q69" s="1128"/>
      <c r="R69" s="1128"/>
      <c r="S69" s="1128"/>
      <c r="T69" s="1128"/>
      <c r="U69" s="1128"/>
      <c r="V69" s="1128"/>
      <c r="W69" s="1128"/>
      <c r="X69" s="1128"/>
      <c r="Y69" s="1128"/>
      <c r="Z69" s="1128"/>
      <c r="AA69" s="1128"/>
      <c r="AB69" s="1128"/>
      <c r="AC69" s="1128"/>
      <c r="AD69" s="1128"/>
      <c r="AE69" s="1128"/>
      <c r="AF69" s="1128"/>
      <c r="AG69" s="1128"/>
      <c r="AH69" s="1128"/>
      <c r="AI69" s="1128"/>
      <c r="AJ69" s="1128"/>
      <c r="AK69" s="1128"/>
      <c r="AL69" s="1123"/>
      <c r="CA69" s="80"/>
      <c r="CB69" s="80"/>
      <c r="CC69" s="80"/>
      <c r="CD69" s="80"/>
      <c r="CE69" s="80"/>
      <c r="CF69" s="80"/>
      <c r="CG69" s="80"/>
      <c r="CH69" s="80"/>
      <c r="CI69" s="80"/>
      <c r="CJ69" s="80"/>
      <c r="CK69" s="80"/>
      <c r="CL69" s="80"/>
      <c r="CM69" s="80"/>
      <c r="CN69" s="80"/>
      <c r="CO69" s="80"/>
      <c r="CP69" s="80"/>
      <c r="CQ69" s="80"/>
    </row>
    <row r="70" spans="1:95" customFormat="1" ht="15" x14ac:dyDescent="0.25">
      <c r="A70" s="1019"/>
      <c r="B70" s="1146"/>
      <c r="C70" s="1022"/>
      <c r="D70" s="1023"/>
      <c r="E70" s="1116" t="s">
        <v>11</v>
      </c>
      <c r="F70" s="1118"/>
      <c r="G70" s="1116" t="s">
        <v>12</v>
      </c>
      <c r="H70" s="1118"/>
      <c r="I70" s="1116" t="s">
        <v>13</v>
      </c>
      <c r="J70" s="1118"/>
      <c r="K70" s="1116" t="s">
        <v>14</v>
      </c>
      <c r="L70" s="1118"/>
      <c r="M70" s="1116" t="s">
        <v>15</v>
      </c>
      <c r="N70" s="1118"/>
      <c r="O70" s="1122" t="s">
        <v>16</v>
      </c>
      <c r="P70" s="1123"/>
      <c r="Q70" s="1122" t="s">
        <v>17</v>
      </c>
      <c r="R70" s="1123"/>
      <c r="S70" s="1122" t="s">
        <v>18</v>
      </c>
      <c r="T70" s="1123"/>
      <c r="U70" s="1122" t="s">
        <v>19</v>
      </c>
      <c r="V70" s="1123"/>
      <c r="W70" s="1122" t="s">
        <v>20</v>
      </c>
      <c r="X70" s="1123"/>
      <c r="Y70" s="1122" t="s">
        <v>21</v>
      </c>
      <c r="Z70" s="1123"/>
      <c r="AA70" s="1122" t="s">
        <v>22</v>
      </c>
      <c r="AB70" s="1123"/>
      <c r="AC70" s="1122" t="s">
        <v>23</v>
      </c>
      <c r="AD70" s="1123"/>
      <c r="AE70" s="1122" t="s">
        <v>24</v>
      </c>
      <c r="AF70" s="1123"/>
      <c r="AG70" s="1122" t="s">
        <v>25</v>
      </c>
      <c r="AH70" s="1123"/>
      <c r="AI70" s="1122" t="s">
        <v>26</v>
      </c>
      <c r="AJ70" s="1123"/>
      <c r="AK70" s="1122" t="s">
        <v>27</v>
      </c>
      <c r="AL70" s="1123"/>
      <c r="CA70" s="80"/>
      <c r="CB70" s="80"/>
      <c r="CC70" s="80"/>
      <c r="CD70" s="80"/>
      <c r="CE70" s="80"/>
      <c r="CF70" s="80"/>
      <c r="CG70" s="80"/>
      <c r="CH70" s="80"/>
      <c r="CI70" s="80"/>
      <c r="CJ70" s="80"/>
      <c r="CK70" s="80"/>
      <c r="CL70" s="80"/>
      <c r="CM70" s="80"/>
      <c r="CN70" s="80"/>
      <c r="CO70" s="80"/>
      <c r="CP70" s="80"/>
      <c r="CQ70" s="80"/>
    </row>
    <row r="71" spans="1:95" customFormat="1" ht="15" x14ac:dyDescent="0.25">
      <c r="A71" s="986"/>
      <c r="B71" s="17" t="s">
        <v>32</v>
      </c>
      <c r="C71" s="152" t="s">
        <v>33</v>
      </c>
      <c r="D71" s="610" t="s">
        <v>34</v>
      </c>
      <c r="E71" s="674" t="s">
        <v>33</v>
      </c>
      <c r="F71" s="610" t="s">
        <v>34</v>
      </c>
      <c r="G71" s="674" t="s">
        <v>33</v>
      </c>
      <c r="H71" s="610" t="s">
        <v>34</v>
      </c>
      <c r="I71" s="674" t="s">
        <v>33</v>
      </c>
      <c r="J71" s="610" t="s">
        <v>34</v>
      </c>
      <c r="K71" s="674" t="s">
        <v>33</v>
      </c>
      <c r="L71" s="610" t="s">
        <v>34</v>
      </c>
      <c r="M71" s="674" t="s">
        <v>33</v>
      </c>
      <c r="N71" s="610" t="s">
        <v>34</v>
      </c>
      <c r="O71" s="674" t="s">
        <v>33</v>
      </c>
      <c r="P71" s="610" t="s">
        <v>34</v>
      </c>
      <c r="Q71" s="674" t="s">
        <v>33</v>
      </c>
      <c r="R71" s="610" t="s">
        <v>34</v>
      </c>
      <c r="S71" s="674" t="s">
        <v>33</v>
      </c>
      <c r="T71" s="610" t="s">
        <v>34</v>
      </c>
      <c r="U71" s="674" t="s">
        <v>33</v>
      </c>
      <c r="V71" s="615" t="s">
        <v>34</v>
      </c>
      <c r="W71" s="674" t="s">
        <v>33</v>
      </c>
      <c r="X71" s="610" t="s">
        <v>34</v>
      </c>
      <c r="Y71" s="674" t="s">
        <v>33</v>
      </c>
      <c r="Z71" s="610" t="s">
        <v>34</v>
      </c>
      <c r="AA71" s="674" t="s">
        <v>33</v>
      </c>
      <c r="AB71" s="610" t="s">
        <v>34</v>
      </c>
      <c r="AC71" s="674" t="s">
        <v>33</v>
      </c>
      <c r="AD71" s="610" t="s">
        <v>34</v>
      </c>
      <c r="AE71" s="674" t="s">
        <v>33</v>
      </c>
      <c r="AF71" s="610" t="s">
        <v>34</v>
      </c>
      <c r="AG71" s="674" t="s">
        <v>33</v>
      </c>
      <c r="AH71" s="610" t="s">
        <v>34</v>
      </c>
      <c r="AI71" s="674" t="s">
        <v>33</v>
      </c>
      <c r="AJ71" s="610" t="s">
        <v>34</v>
      </c>
      <c r="AK71" s="674" t="s">
        <v>33</v>
      </c>
      <c r="AL71" s="610" t="s">
        <v>34</v>
      </c>
      <c r="CA71" s="80"/>
      <c r="CB71" s="80"/>
      <c r="CC71" s="80"/>
      <c r="CD71" s="80"/>
      <c r="CE71" s="80"/>
      <c r="CF71" s="80"/>
      <c r="CG71" s="80"/>
      <c r="CH71" s="80"/>
      <c r="CI71" s="80"/>
      <c r="CJ71" s="80"/>
      <c r="CK71" s="80"/>
      <c r="CL71" s="80"/>
      <c r="CM71" s="80"/>
      <c r="CN71" s="80"/>
      <c r="CO71" s="80"/>
      <c r="CP71" s="80"/>
      <c r="CQ71" s="80"/>
    </row>
    <row r="72" spans="1:95" customFormat="1" ht="15" x14ac:dyDescent="0.25">
      <c r="A72" s="497" t="s">
        <v>87</v>
      </c>
      <c r="B72" s="132">
        <f t="shared" ref="B72:B77" si="42">SUM(C72+D72)</f>
        <v>10</v>
      </c>
      <c r="C72" s="133">
        <f>SUM(E72+G72+I72+K72+M72+O72+Q72+S72+U72+W72+Y72+AA72+AC72+AE72+AG72+AI72+AK72)</f>
        <v>0</v>
      </c>
      <c r="D72" s="545">
        <f>SUM(F72+H72+J72+L72+N72+P72+R72+T72+V72+X72+Z72+AB72+AD72+AF72+AH72+AJ72+AL72)</f>
        <v>10</v>
      </c>
      <c r="E72" s="28"/>
      <c r="F72" s="542"/>
      <c r="G72" s="28"/>
      <c r="H72" s="27"/>
      <c r="I72" s="28"/>
      <c r="J72" s="27"/>
      <c r="K72" s="28"/>
      <c r="L72" s="27"/>
      <c r="M72" s="28"/>
      <c r="N72" s="27">
        <v>3</v>
      </c>
      <c r="O72" s="28"/>
      <c r="P72" s="27">
        <v>2</v>
      </c>
      <c r="Q72" s="28"/>
      <c r="R72" s="27"/>
      <c r="S72" s="28"/>
      <c r="T72" s="27">
        <v>2</v>
      </c>
      <c r="U72" s="28"/>
      <c r="V72" s="156">
        <v>3</v>
      </c>
      <c r="W72" s="28"/>
      <c r="X72" s="27"/>
      <c r="Y72" s="28"/>
      <c r="Z72" s="27"/>
      <c r="AA72" s="28"/>
      <c r="AB72" s="27"/>
      <c r="AC72" s="28"/>
      <c r="AD72" s="27"/>
      <c r="AE72" s="28"/>
      <c r="AF72" s="27"/>
      <c r="AG72" s="28"/>
      <c r="AH72" s="27"/>
      <c r="AI72" s="28"/>
      <c r="AJ72" s="27"/>
      <c r="AK72" s="498"/>
      <c r="AL72" s="27"/>
      <c r="CA72" s="80"/>
      <c r="CB72" s="80"/>
      <c r="CC72" s="80"/>
      <c r="CD72" s="80"/>
      <c r="CE72" s="80"/>
      <c r="CF72" s="80"/>
      <c r="CG72" s="80"/>
      <c r="CH72" s="80"/>
      <c r="CI72" s="80"/>
      <c r="CJ72" s="80"/>
      <c r="CK72" s="80"/>
      <c r="CL72" s="80"/>
      <c r="CM72" s="80"/>
      <c r="CN72" s="80"/>
      <c r="CO72" s="80"/>
      <c r="CP72" s="80"/>
      <c r="CQ72" s="80"/>
    </row>
    <row r="73" spans="1:95" customFormat="1" ht="15" x14ac:dyDescent="0.25">
      <c r="A73" s="157" t="s">
        <v>88</v>
      </c>
      <c r="B73" s="68">
        <f t="shared" si="42"/>
        <v>11</v>
      </c>
      <c r="C73" s="69">
        <f t="shared" ref="C73:D77" si="43">SUM(E73+G73+I73+K73+M73+O73+Q73+S73+U73+W73+Y73+AA73+AC73+AE73+AG73+AI73+AK73)</f>
        <v>0</v>
      </c>
      <c r="D73" s="84">
        <f t="shared" si="43"/>
        <v>11</v>
      </c>
      <c r="E73" s="41"/>
      <c r="F73" s="42"/>
      <c r="G73" s="41"/>
      <c r="H73" s="40"/>
      <c r="I73" s="41"/>
      <c r="J73" s="40"/>
      <c r="K73" s="41"/>
      <c r="L73" s="40">
        <v>1</v>
      </c>
      <c r="M73" s="41"/>
      <c r="N73" s="40">
        <v>2</v>
      </c>
      <c r="O73" s="41"/>
      <c r="P73" s="40"/>
      <c r="Q73" s="41"/>
      <c r="R73" s="40">
        <v>1</v>
      </c>
      <c r="S73" s="41"/>
      <c r="T73" s="40">
        <v>3</v>
      </c>
      <c r="U73" s="41"/>
      <c r="V73" s="158"/>
      <c r="W73" s="41"/>
      <c r="X73" s="40">
        <v>2</v>
      </c>
      <c r="Y73" s="41"/>
      <c r="Z73" s="40"/>
      <c r="AA73" s="41"/>
      <c r="AB73" s="40">
        <v>1</v>
      </c>
      <c r="AC73" s="41"/>
      <c r="AD73" s="40">
        <v>1</v>
      </c>
      <c r="AE73" s="41"/>
      <c r="AF73" s="40"/>
      <c r="AG73" s="41"/>
      <c r="AH73" s="40"/>
      <c r="AI73" s="41"/>
      <c r="AJ73" s="40"/>
      <c r="AK73" s="85"/>
      <c r="AL73" s="40"/>
      <c r="CA73" s="80"/>
      <c r="CB73" s="80"/>
      <c r="CC73" s="80"/>
      <c r="CD73" s="80"/>
      <c r="CE73" s="80"/>
      <c r="CF73" s="80"/>
      <c r="CG73" s="80"/>
      <c r="CH73" s="80"/>
      <c r="CI73" s="80"/>
      <c r="CJ73" s="80"/>
      <c r="CK73" s="80"/>
      <c r="CL73" s="80"/>
      <c r="CM73" s="80"/>
      <c r="CN73" s="80"/>
      <c r="CO73" s="80"/>
      <c r="CP73" s="80"/>
      <c r="CQ73" s="80"/>
    </row>
    <row r="74" spans="1:95" customFormat="1" ht="15" x14ac:dyDescent="0.25">
      <c r="A74" s="157" t="s">
        <v>89</v>
      </c>
      <c r="B74" s="68">
        <f t="shared" si="42"/>
        <v>322</v>
      </c>
      <c r="C74" s="69">
        <f t="shared" si="43"/>
        <v>0</v>
      </c>
      <c r="D74" s="84">
        <f t="shared" si="43"/>
        <v>322</v>
      </c>
      <c r="E74" s="41"/>
      <c r="F74" s="42"/>
      <c r="G74" s="41"/>
      <c r="H74" s="40"/>
      <c r="I74" s="41"/>
      <c r="J74" s="40"/>
      <c r="K74" s="41"/>
      <c r="L74" s="40">
        <v>16</v>
      </c>
      <c r="M74" s="41"/>
      <c r="N74" s="40">
        <v>60</v>
      </c>
      <c r="O74" s="41"/>
      <c r="P74" s="40">
        <v>104</v>
      </c>
      <c r="Q74" s="41"/>
      <c r="R74" s="40">
        <v>77</v>
      </c>
      <c r="S74" s="41"/>
      <c r="T74" s="40">
        <v>49</v>
      </c>
      <c r="U74" s="41"/>
      <c r="V74" s="158">
        <v>15</v>
      </c>
      <c r="W74" s="41"/>
      <c r="X74" s="40">
        <v>1</v>
      </c>
      <c r="Y74" s="41"/>
      <c r="Z74" s="40"/>
      <c r="AA74" s="41"/>
      <c r="AB74" s="40"/>
      <c r="AC74" s="41"/>
      <c r="AD74" s="40"/>
      <c r="AE74" s="41"/>
      <c r="AF74" s="40"/>
      <c r="AG74" s="41"/>
      <c r="AH74" s="40"/>
      <c r="AI74" s="41"/>
      <c r="AJ74" s="40"/>
      <c r="AK74" s="85"/>
      <c r="AL74" s="40"/>
      <c r="CA74" s="80"/>
      <c r="CB74" s="80"/>
      <c r="CC74" s="80"/>
      <c r="CD74" s="80"/>
      <c r="CE74" s="80"/>
      <c r="CF74" s="80"/>
      <c r="CG74" s="80"/>
      <c r="CH74" s="80"/>
      <c r="CI74" s="80"/>
      <c r="CJ74" s="80"/>
      <c r="CK74" s="80"/>
      <c r="CL74" s="80"/>
      <c r="CM74" s="80"/>
      <c r="CN74" s="80"/>
      <c r="CO74" s="80"/>
      <c r="CP74" s="80"/>
      <c r="CQ74" s="80"/>
    </row>
    <row r="75" spans="1:95" customFormat="1" ht="15" x14ac:dyDescent="0.25">
      <c r="A75" s="157" t="s">
        <v>90</v>
      </c>
      <c r="B75" s="68">
        <f t="shared" si="42"/>
        <v>5</v>
      </c>
      <c r="C75" s="69">
        <f t="shared" si="43"/>
        <v>0</v>
      </c>
      <c r="D75" s="84">
        <f t="shared" si="43"/>
        <v>5</v>
      </c>
      <c r="E75" s="41"/>
      <c r="F75" s="42"/>
      <c r="G75" s="41"/>
      <c r="H75" s="40"/>
      <c r="I75" s="41"/>
      <c r="J75" s="40"/>
      <c r="K75" s="41"/>
      <c r="L75" s="40">
        <v>1</v>
      </c>
      <c r="M75" s="41"/>
      <c r="N75" s="40">
        <v>1</v>
      </c>
      <c r="O75" s="41"/>
      <c r="P75" s="40"/>
      <c r="Q75" s="41"/>
      <c r="R75" s="40"/>
      <c r="S75" s="41"/>
      <c r="T75" s="40">
        <v>1</v>
      </c>
      <c r="U75" s="41"/>
      <c r="V75" s="158"/>
      <c r="W75" s="41"/>
      <c r="X75" s="40">
        <v>1</v>
      </c>
      <c r="Y75" s="41"/>
      <c r="Z75" s="40">
        <v>1</v>
      </c>
      <c r="AA75" s="41"/>
      <c r="AB75" s="40"/>
      <c r="AC75" s="41"/>
      <c r="AD75" s="40"/>
      <c r="AE75" s="41"/>
      <c r="AF75" s="40"/>
      <c r="AG75" s="41"/>
      <c r="AH75" s="40"/>
      <c r="AI75" s="41"/>
      <c r="AJ75" s="40"/>
      <c r="AK75" s="85"/>
      <c r="AL75" s="40"/>
      <c r="CA75" s="80"/>
      <c r="CB75" s="80"/>
      <c r="CC75" s="80"/>
      <c r="CD75" s="80"/>
      <c r="CE75" s="80"/>
      <c r="CF75" s="80"/>
      <c r="CG75" s="80"/>
      <c r="CH75" s="80"/>
      <c r="CI75" s="80"/>
      <c r="CJ75" s="80"/>
      <c r="CK75" s="80"/>
      <c r="CL75" s="80"/>
      <c r="CM75" s="80"/>
      <c r="CN75" s="80"/>
      <c r="CO75" s="80"/>
      <c r="CP75" s="80"/>
      <c r="CQ75" s="80"/>
    </row>
    <row r="76" spans="1:95" customFormat="1" ht="15" x14ac:dyDescent="0.25">
      <c r="A76" s="160" t="s">
        <v>91</v>
      </c>
      <c r="B76" s="161">
        <f t="shared" si="42"/>
        <v>145</v>
      </c>
      <c r="C76" s="92">
        <f t="shared" si="43"/>
        <v>0</v>
      </c>
      <c r="D76" s="93">
        <f t="shared" si="43"/>
        <v>145</v>
      </c>
      <c r="E76" s="94"/>
      <c r="F76" s="95"/>
      <c r="G76" s="94"/>
      <c r="H76" s="96"/>
      <c r="I76" s="94"/>
      <c r="J76" s="96">
        <v>2</v>
      </c>
      <c r="K76" s="94"/>
      <c r="L76" s="96">
        <v>8</v>
      </c>
      <c r="M76" s="94"/>
      <c r="N76" s="96">
        <v>12</v>
      </c>
      <c r="O76" s="94"/>
      <c r="P76" s="96">
        <v>21</v>
      </c>
      <c r="Q76" s="94"/>
      <c r="R76" s="96">
        <v>14</v>
      </c>
      <c r="S76" s="94"/>
      <c r="T76" s="96">
        <v>24</v>
      </c>
      <c r="U76" s="94"/>
      <c r="V76" s="162">
        <v>15</v>
      </c>
      <c r="W76" s="94"/>
      <c r="X76" s="96">
        <v>18</v>
      </c>
      <c r="Y76" s="94"/>
      <c r="Z76" s="96">
        <v>11</v>
      </c>
      <c r="AA76" s="94"/>
      <c r="AB76" s="96">
        <v>3</v>
      </c>
      <c r="AC76" s="94"/>
      <c r="AD76" s="96">
        <v>7</v>
      </c>
      <c r="AE76" s="94"/>
      <c r="AF76" s="96">
        <v>3</v>
      </c>
      <c r="AG76" s="94"/>
      <c r="AH76" s="96">
        <v>3</v>
      </c>
      <c r="AI76" s="94"/>
      <c r="AJ76" s="96"/>
      <c r="AK76" s="163"/>
      <c r="AL76" s="96">
        <v>4</v>
      </c>
      <c r="CA76" s="80"/>
      <c r="CB76" s="80"/>
      <c r="CC76" s="80"/>
      <c r="CD76" s="80"/>
      <c r="CE76" s="80"/>
      <c r="CF76" s="80"/>
      <c r="CG76" s="80"/>
      <c r="CH76" s="80"/>
      <c r="CI76" s="80"/>
      <c r="CJ76" s="80"/>
      <c r="CK76" s="80"/>
      <c r="CL76" s="80"/>
      <c r="CM76" s="80"/>
      <c r="CN76" s="80"/>
      <c r="CO76" s="80"/>
      <c r="CP76" s="80"/>
      <c r="CQ76" s="80"/>
    </row>
    <row r="77" spans="1:95" customFormat="1" ht="15" x14ac:dyDescent="0.25">
      <c r="A77" s="166" t="s">
        <v>92</v>
      </c>
      <c r="B77" s="137">
        <f t="shared" si="42"/>
        <v>0</v>
      </c>
      <c r="C77" s="138">
        <f t="shared" si="43"/>
        <v>0</v>
      </c>
      <c r="D77" s="139">
        <f t="shared" si="43"/>
        <v>0</v>
      </c>
      <c r="E77" s="55"/>
      <c r="F77" s="56"/>
      <c r="G77" s="55"/>
      <c r="H77" s="140"/>
      <c r="I77" s="55"/>
      <c r="J77" s="140"/>
      <c r="K77" s="55"/>
      <c r="L77" s="140"/>
      <c r="M77" s="55"/>
      <c r="N77" s="140"/>
      <c r="O77" s="55"/>
      <c r="P77" s="140"/>
      <c r="Q77" s="55"/>
      <c r="R77" s="140"/>
      <c r="S77" s="55"/>
      <c r="T77" s="140"/>
      <c r="U77" s="55"/>
      <c r="V77" s="167"/>
      <c r="W77" s="55"/>
      <c r="X77" s="140"/>
      <c r="Y77" s="55"/>
      <c r="Z77" s="140"/>
      <c r="AA77" s="55"/>
      <c r="AB77" s="140"/>
      <c r="AC77" s="55"/>
      <c r="AD77" s="140"/>
      <c r="AE77" s="55"/>
      <c r="AF77" s="140"/>
      <c r="AG77" s="55"/>
      <c r="AH77" s="140"/>
      <c r="AI77" s="55"/>
      <c r="AJ77" s="140"/>
      <c r="AK77" s="141"/>
      <c r="AL77" s="140"/>
      <c r="CA77" s="80"/>
      <c r="CB77" s="80"/>
      <c r="CC77" s="80"/>
      <c r="CD77" s="80"/>
      <c r="CE77" s="80"/>
      <c r="CF77" s="80"/>
      <c r="CG77" s="80"/>
      <c r="CH77" s="80"/>
      <c r="CI77" s="80"/>
      <c r="CJ77" s="80"/>
      <c r="CK77" s="80"/>
      <c r="CL77" s="80"/>
      <c r="CM77" s="80"/>
      <c r="CN77" s="80"/>
      <c r="CO77" s="80"/>
      <c r="CP77" s="80"/>
      <c r="CQ77" s="80"/>
    </row>
    <row r="78" spans="1:95" customFormat="1" ht="15" x14ac:dyDescent="0.25">
      <c r="A78" s="613" t="s">
        <v>83</v>
      </c>
      <c r="B78" s="675">
        <f t="shared" ref="B78:AL78" si="44">SUM(B72:B77)</f>
        <v>493</v>
      </c>
      <c r="C78" s="671">
        <f t="shared" si="44"/>
        <v>0</v>
      </c>
      <c r="D78" s="619">
        <f t="shared" si="44"/>
        <v>493</v>
      </c>
      <c r="E78" s="676">
        <f t="shared" si="44"/>
        <v>0</v>
      </c>
      <c r="F78" s="621">
        <f t="shared" si="44"/>
        <v>0</v>
      </c>
      <c r="G78" s="676">
        <f t="shared" si="44"/>
        <v>0</v>
      </c>
      <c r="H78" s="673">
        <f t="shared" si="44"/>
        <v>0</v>
      </c>
      <c r="I78" s="676">
        <f t="shared" si="44"/>
        <v>0</v>
      </c>
      <c r="J78" s="673">
        <f t="shared" si="44"/>
        <v>2</v>
      </c>
      <c r="K78" s="676">
        <f t="shared" si="44"/>
        <v>0</v>
      </c>
      <c r="L78" s="673">
        <f t="shared" si="44"/>
        <v>26</v>
      </c>
      <c r="M78" s="676">
        <f t="shared" si="44"/>
        <v>0</v>
      </c>
      <c r="N78" s="673">
        <f t="shared" si="44"/>
        <v>78</v>
      </c>
      <c r="O78" s="676">
        <f t="shared" si="44"/>
        <v>0</v>
      </c>
      <c r="P78" s="673">
        <f t="shared" si="44"/>
        <v>127</v>
      </c>
      <c r="Q78" s="676">
        <f t="shared" si="44"/>
        <v>0</v>
      </c>
      <c r="R78" s="673">
        <f t="shared" si="44"/>
        <v>92</v>
      </c>
      <c r="S78" s="676">
        <f t="shared" si="44"/>
        <v>0</v>
      </c>
      <c r="T78" s="673">
        <f t="shared" si="44"/>
        <v>79</v>
      </c>
      <c r="U78" s="623">
        <f t="shared" si="44"/>
        <v>0</v>
      </c>
      <c r="V78" s="677">
        <f t="shared" si="44"/>
        <v>33</v>
      </c>
      <c r="W78" s="676">
        <f t="shared" si="44"/>
        <v>0</v>
      </c>
      <c r="X78" s="673">
        <f t="shared" si="44"/>
        <v>22</v>
      </c>
      <c r="Y78" s="676">
        <f t="shared" si="44"/>
        <v>0</v>
      </c>
      <c r="Z78" s="673">
        <f t="shared" si="44"/>
        <v>12</v>
      </c>
      <c r="AA78" s="676">
        <f t="shared" si="44"/>
        <v>0</v>
      </c>
      <c r="AB78" s="673">
        <f t="shared" si="44"/>
        <v>4</v>
      </c>
      <c r="AC78" s="676">
        <f t="shared" si="44"/>
        <v>0</v>
      </c>
      <c r="AD78" s="673">
        <f t="shared" si="44"/>
        <v>8</v>
      </c>
      <c r="AE78" s="676">
        <f t="shared" si="44"/>
        <v>0</v>
      </c>
      <c r="AF78" s="673">
        <f t="shared" si="44"/>
        <v>3</v>
      </c>
      <c r="AG78" s="676">
        <f t="shared" si="44"/>
        <v>0</v>
      </c>
      <c r="AH78" s="673">
        <f t="shared" si="44"/>
        <v>3</v>
      </c>
      <c r="AI78" s="676">
        <f t="shared" si="44"/>
        <v>0</v>
      </c>
      <c r="AJ78" s="673">
        <f t="shared" si="44"/>
        <v>0</v>
      </c>
      <c r="AK78" s="625">
        <f t="shared" si="44"/>
        <v>0</v>
      </c>
      <c r="AL78" s="673">
        <f t="shared" si="44"/>
        <v>4</v>
      </c>
      <c r="CA78" s="80"/>
      <c r="CB78" s="80"/>
      <c r="CC78" s="80"/>
      <c r="CD78" s="80"/>
      <c r="CE78" s="80"/>
      <c r="CF78" s="80"/>
      <c r="CG78" s="80"/>
      <c r="CH78" s="80"/>
      <c r="CI78" s="80"/>
      <c r="CJ78" s="80"/>
      <c r="CK78" s="80"/>
      <c r="CL78" s="80"/>
      <c r="CM78" s="80"/>
      <c r="CN78" s="80"/>
      <c r="CO78" s="80"/>
      <c r="CP78" s="80"/>
      <c r="CQ78" s="80"/>
    </row>
    <row r="79" spans="1:95" s="5" customFormat="1" ht="11.25" x14ac:dyDescent="0.15">
      <c r="A79" s="149" t="s">
        <v>95</v>
      </c>
      <c r="B79" s="182"/>
      <c r="C79" s="182"/>
      <c r="D79" s="182"/>
      <c r="E79" s="182"/>
      <c r="F79" s="182"/>
      <c r="G79" s="182"/>
      <c r="H79" s="182"/>
      <c r="I79" s="11"/>
      <c r="J79" s="11"/>
      <c r="K79" s="11"/>
      <c r="L79" s="11"/>
      <c r="M79" s="11"/>
      <c r="N79" s="11"/>
      <c r="O79" s="11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V79" s="12"/>
      <c r="BW79" s="12"/>
      <c r="BX79" s="12"/>
      <c r="BY79" s="12"/>
    </row>
    <row r="80" spans="1:95" ht="21" x14ac:dyDescent="0.2">
      <c r="A80" s="183" t="s">
        <v>96</v>
      </c>
      <c r="B80" s="540" t="s">
        <v>5</v>
      </c>
      <c r="C80" s="674" t="s">
        <v>97</v>
      </c>
      <c r="D80" s="678" t="s">
        <v>98</v>
      </c>
      <c r="E80" s="610" t="s">
        <v>99</v>
      </c>
      <c r="F80" s="1"/>
      <c r="G80" s="10"/>
      <c r="H80" s="10"/>
      <c r="I80" s="10"/>
      <c r="J80" s="10"/>
      <c r="K80" s="10"/>
      <c r="L80" s="10"/>
      <c r="M80" s="10"/>
      <c r="N80" s="186" t="s">
        <v>100</v>
      </c>
      <c r="O80" s="10"/>
      <c r="P80" s="10"/>
      <c r="Q80" s="10"/>
      <c r="R80" s="9"/>
      <c r="S80" s="9"/>
      <c r="T80" s="9"/>
      <c r="U80" s="9"/>
      <c r="V80" s="9"/>
      <c r="W80" s="9"/>
      <c r="X80" s="10"/>
      <c r="Y80" s="10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</row>
    <row r="81" spans="1:55" s="2" customFormat="1" x14ac:dyDescent="0.2">
      <c r="A81" s="499" t="s">
        <v>101</v>
      </c>
      <c r="B81" s="490">
        <f>SUM(C81:E81)</f>
        <v>0</v>
      </c>
      <c r="C81" s="28"/>
      <c r="D81" s="189"/>
      <c r="E81" s="542"/>
      <c r="F81" s="19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9"/>
      <c r="S81" s="9"/>
      <c r="T81" s="9"/>
      <c r="U81" s="9"/>
      <c r="V81" s="9"/>
      <c r="W81" s="9"/>
      <c r="X81" s="10"/>
      <c r="Y81" s="10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</row>
    <row r="82" spans="1:55" s="2" customFormat="1" x14ac:dyDescent="0.2">
      <c r="A82" s="191" t="s">
        <v>102</v>
      </c>
      <c r="B82" s="192">
        <f t="shared" ref="B82:B98" si="45">SUM(C82:E82)</f>
        <v>0</v>
      </c>
      <c r="C82" s="41"/>
      <c r="D82" s="87"/>
      <c r="E82" s="42"/>
      <c r="F82" s="19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9"/>
      <c r="S82" s="9"/>
      <c r="T82" s="9"/>
      <c r="U82" s="9"/>
      <c r="V82" s="9"/>
      <c r="W82" s="9"/>
      <c r="X82" s="10"/>
      <c r="Y82" s="10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</row>
    <row r="83" spans="1:55" s="2" customFormat="1" x14ac:dyDescent="0.2">
      <c r="A83" s="191" t="s">
        <v>103</v>
      </c>
      <c r="B83" s="192">
        <f t="shared" si="45"/>
        <v>0</v>
      </c>
      <c r="C83" s="41"/>
      <c r="D83" s="87"/>
      <c r="E83" s="42"/>
      <c r="F83" s="19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9"/>
      <c r="S83" s="9"/>
      <c r="T83" s="9"/>
      <c r="U83" s="9"/>
      <c r="V83" s="9"/>
      <c r="W83" s="9"/>
      <c r="X83" s="10"/>
      <c r="Y83" s="10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</row>
    <row r="84" spans="1:55" s="2" customFormat="1" x14ac:dyDescent="0.2">
      <c r="A84" s="191" t="s">
        <v>104</v>
      </c>
      <c r="B84" s="192">
        <f t="shared" si="45"/>
        <v>171</v>
      </c>
      <c r="C84" s="41">
        <v>171</v>
      </c>
      <c r="D84" s="87"/>
      <c r="E84" s="42"/>
      <c r="F84" s="19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9"/>
      <c r="S84" s="9"/>
      <c r="T84" s="9"/>
      <c r="U84" s="9"/>
      <c r="V84" s="9"/>
      <c r="W84" s="9"/>
      <c r="X84" s="10"/>
      <c r="Y84" s="10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</row>
    <row r="85" spans="1:55" s="2" customFormat="1" x14ac:dyDescent="0.2">
      <c r="A85" s="191" t="s">
        <v>105</v>
      </c>
      <c r="B85" s="192">
        <f t="shared" si="45"/>
        <v>0</v>
      </c>
      <c r="C85" s="41"/>
      <c r="D85" s="87"/>
      <c r="E85" s="42"/>
      <c r="F85" s="19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9"/>
      <c r="S85" s="9"/>
      <c r="T85" s="9"/>
      <c r="U85" s="9"/>
      <c r="V85" s="9"/>
      <c r="W85" s="9"/>
      <c r="X85" s="10"/>
      <c r="Y85" s="10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</row>
    <row r="86" spans="1:55" s="2" customFormat="1" x14ac:dyDescent="0.2">
      <c r="A86" s="191" t="s">
        <v>106</v>
      </c>
      <c r="B86" s="192">
        <f t="shared" si="45"/>
        <v>0</v>
      </c>
      <c r="C86" s="41"/>
      <c r="D86" s="87"/>
      <c r="E86" s="42"/>
      <c r="F86" s="19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9"/>
      <c r="S86" s="9"/>
      <c r="T86" s="9"/>
      <c r="U86" s="9"/>
      <c r="V86" s="9"/>
      <c r="W86" s="9"/>
      <c r="X86" s="10"/>
      <c r="Y86" s="10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</row>
    <row r="87" spans="1:55" s="2" customFormat="1" x14ac:dyDescent="0.2">
      <c r="A87" s="191" t="s">
        <v>107</v>
      </c>
      <c r="B87" s="192">
        <f t="shared" si="45"/>
        <v>3</v>
      </c>
      <c r="C87" s="41">
        <v>3</v>
      </c>
      <c r="D87" s="87"/>
      <c r="E87" s="42"/>
      <c r="F87" s="19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9"/>
      <c r="S87" s="9"/>
      <c r="T87" s="9"/>
      <c r="U87" s="9"/>
      <c r="V87" s="9"/>
      <c r="W87" s="9"/>
      <c r="X87" s="10"/>
      <c r="Y87" s="10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</row>
    <row r="88" spans="1:55" s="2" customFormat="1" x14ac:dyDescent="0.2">
      <c r="A88" s="191" t="s">
        <v>108</v>
      </c>
      <c r="B88" s="192">
        <f t="shared" si="45"/>
        <v>1</v>
      </c>
      <c r="C88" s="41">
        <v>1</v>
      </c>
      <c r="D88" s="87"/>
      <c r="E88" s="42"/>
      <c r="F88" s="19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9"/>
      <c r="S88" s="9"/>
      <c r="T88" s="9"/>
      <c r="U88" s="9"/>
      <c r="V88" s="9"/>
      <c r="W88" s="9"/>
      <c r="X88" s="10"/>
      <c r="Y88" s="10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</row>
    <row r="89" spans="1:55" s="2" customFormat="1" x14ac:dyDescent="0.2">
      <c r="A89" s="191" t="s">
        <v>109</v>
      </c>
      <c r="B89" s="192">
        <f t="shared" si="45"/>
        <v>0</v>
      </c>
      <c r="C89" s="41"/>
      <c r="D89" s="87"/>
      <c r="E89" s="42"/>
      <c r="F89" s="190"/>
      <c r="G89" s="6"/>
      <c r="H89" s="6"/>
      <c r="I89" s="10"/>
      <c r="J89" s="10"/>
      <c r="K89" s="10"/>
      <c r="L89" s="10"/>
      <c r="M89" s="10"/>
      <c r="N89" s="10"/>
      <c r="O89" s="10"/>
      <c r="P89" s="10"/>
      <c r="Q89" s="10"/>
      <c r="R89" s="9"/>
      <c r="S89" s="9"/>
      <c r="T89" s="9"/>
      <c r="U89" s="9"/>
      <c r="V89" s="9"/>
      <c r="W89" s="9"/>
      <c r="X89" s="10"/>
      <c r="Y89" s="10"/>
    </row>
    <row r="90" spans="1:55" s="2" customFormat="1" x14ac:dyDescent="0.2">
      <c r="A90" s="191" t="s">
        <v>110</v>
      </c>
      <c r="B90" s="192">
        <f t="shared" si="45"/>
        <v>0</v>
      </c>
      <c r="C90" s="41"/>
      <c r="D90" s="87"/>
      <c r="E90" s="42"/>
      <c r="F90" s="190"/>
      <c r="G90" s="6"/>
      <c r="H90" s="6"/>
      <c r="I90" s="10"/>
      <c r="J90" s="10"/>
      <c r="K90" s="10"/>
      <c r="L90" s="10"/>
      <c r="M90" s="10"/>
      <c r="N90" s="10"/>
      <c r="O90" s="10"/>
      <c r="P90" s="10"/>
      <c r="Q90" s="10"/>
      <c r="R90" s="9"/>
      <c r="S90" s="9"/>
      <c r="T90" s="9"/>
      <c r="U90" s="9"/>
      <c r="V90" s="9"/>
      <c r="W90" s="9"/>
      <c r="X90" s="10"/>
      <c r="Y90" s="10"/>
    </row>
    <row r="91" spans="1:55" s="2" customFormat="1" x14ac:dyDescent="0.2">
      <c r="A91" s="191" t="s">
        <v>111</v>
      </c>
      <c r="B91" s="192">
        <f t="shared" si="45"/>
        <v>0</v>
      </c>
      <c r="C91" s="41"/>
      <c r="D91" s="87"/>
      <c r="E91" s="42"/>
      <c r="F91" s="190"/>
      <c r="G91" s="6"/>
      <c r="H91" s="6"/>
      <c r="I91" s="10"/>
      <c r="J91" s="10"/>
      <c r="K91" s="10"/>
      <c r="L91" s="10"/>
      <c r="M91" s="10"/>
      <c r="N91" s="10"/>
      <c r="O91" s="10"/>
      <c r="P91" s="10"/>
      <c r="Q91" s="10"/>
      <c r="R91" s="9"/>
      <c r="S91" s="9"/>
      <c r="T91" s="9"/>
      <c r="U91" s="9"/>
      <c r="V91" s="9"/>
      <c r="W91" s="9"/>
      <c r="X91" s="10"/>
      <c r="Y91" s="10"/>
    </row>
    <row r="92" spans="1:55" s="2" customFormat="1" x14ac:dyDescent="0.2">
      <c r="A92" s="193" t="s">
        <v>112</v>
      </c>
      <c r="B92" s="192">
        <f t="shared" si="45"/>
        <v>0</v>
      </c>
      <c r="C92" s="41"/>
      <c r="D92" s="87"/>
      <c r="E92" s="42"/>
      <c r="F92" s="190"/>
      <c r="G92" s="6"/>
      <c r="H92" s="6"/>
      <c r="I92" s="10"/>
      <c r="J92" s="10"/>
      <c r="K92" s="10"/>
      <c r="L92" s="10"/>
      <c r="M92" s="10"/>
      <c r="N92" s="10"/>
      <c r="O92" s="10"/>
      <c r="P92" s="10"/>
      <c r="Q92" s="10"/>
      <c r="R92" s="9"/>
      <c r="S92" s="9"/>
      <c r="T92" s="9"/>
      <c r="U92" s="9"/>
      <c r="V92" s="9"/>
      <c r="W92" s="9"/>
      <c r="X92" s="10"/>
      <c r="Y92" s="10"/>
    </row>
    <row r="93" spans="1:55" s="2" customFormat="1" x14ac:dyDescent="0.2">
      <c r="A93" s="191" t="s">
        <v>113</v>
      </c>
      <c r="B93" s="192">
        <f t="shared" si="45"/>
        <v>157</v>
      </c>
      <c r="C93" s="41">
        <v>157</v>
      </c>
      <c r="D93" s="87"/>
      <c r="E93" s="42"/>
      <c r="F93" s="190"/>
      <c r="G93" s="6"/>
      <c r="H93" s="6"/>
      <c r="I93" s="10"/>
      <c r="J93" s="10"/>
      <c r="K93" s="10"/>
      <c r="L93" s="10"/>
      <c r="M93" s="10"/>
      <c r="N93" s="10"/>
      <c r="O93" s="10"/>
      <c r="P93" s="10"/>
      <c r="Q93" s="10"/>
      <c r="R93" s="9"/>
      <c r="S93" s="9"/>
      <c r="T93" s="9"/>
      <c r="U93" s="9"/>
      <c r="V93" s="9"/>
      <c r="W93" s="9"/>
      <c r="X93" s="10"/>
      <c r="Y93" s="10"/>
    </row>
    <row r="94" spans="1:55" s="2" customFormat="1" x14ac:dyDescent="0.2">
      <c r="A94" s="191" t="s">
        <v>114</v>
      </c>
      <c r="B94" s="192">
        <f t="shared" si="45"/>
        <v>0</v>
      </c>
      <c r="C94" s="41"/>
      <c r="D94" s="87"/>
      <c r="E94" s="42"/>
      <c r="F94" s="190"/>
      <c r="G94" s="6"/>
      <c r="H94" s="6"/>
      <c r="I94" s="10"/>
      <c r="J94" s="10"/>
      <c r="K94" s="10"/>
      <c r="L94" s="10"/>
      <c r="M94" s="10"/>
      <c r="N94" s="10"/>
      <c r="O94" s="10"/>
      <c r="P94" s="10"/>
      <c r="Q94" s="10"/>
      <c r="R94" s="9"/>
      <c r="S94" s="9"/>
      <c r="T94" s="9"/>
      <c r="U94" s="9"/>
      <c r="V94" s="9"/>
      <c r="W94" s="9"/>
      <c r="X94" s="10"/>
      <c r="Y94" s="10"/>
    </row>
    <row r="95" spans="1:55" s="2" customFormat="1" x14ac:dyDescent="0.2">
      <c r="A95" s="191" t="s">
        <v>115</v>
      </c>
      <c r="B95" s="192">
        <f t="shared" si="45"/>
        <v>0</v>
      </c>
      <c r="C95" s="41"/>
      <c r="D95" s="87"/>
      <c r="E95" s="42"/>
      <c r="F95" s="190"/>
      <c r="G95" s="6"/>
      <c r="H95" s="6"/>
      <c r="I95" s="10"/>
      <c r="J95" s="10"/>
      <c r="K95" s="10"/>
      <c r="L95" s="10"/>
      <c r="M95" s="10"/>
      <c r="N95" s="10"/>
      <c r="O95" s="10"/>
      <c r="P95" s="10"/>
      <c r="Q95" s="10"/>
      <c r="R95" s="9"/>
      <c r="S95" s="9"/>
      <c r="T95" s="9"/>
      <c r="U95" s="9"/>
      <c r="V95" s="9"/>
      <c r="W95" s="9"/>
      <c r="X95" s="10"/>
      <c r="Y95" s="10"/>
    </row>
    <row r="96" spans="1:55" s="2" customFormat="1" x14ac:dyDescent="0.2">
      <c r="A96" s="191" t="s">
        <v>116</v>
      </c>
      <c r="B96" s="192">
        <f t="shared" si="45"/>
        <v>0</v>
      </c>
      <c r="C96" s="41"/>
      <c r="D96" s="87"/>
      <c r="E96" s="42"/>
      <c r="F96" s="190"/>
      <c r="G96" s="6"/>
      <c r="H96" s="6"/>
      <c r="I96" s="10"/>
      <c r="J96" s="10"/>
      <c r="K96" s="10"/>
      <c r="L96" s="10"/>
      <c r="M96" s="10"/>
      <c r="N96" s="10"/>
      <c r="O96" s="10"/>
      <c r="P96" s="10"/>
      <c r="Q96" s="10"/>
      <c r="R96" s="9"/>
      <c r="S96" s="9"/>
      <c r="T96" s="9"/>
      <c r="U96" s="9"/>
      <c r="V96" s="9"/>
      <c r="W96" s="9"/>
      <c r="X96" s="10"/>
      <c r="Y96" s="10"/>
    </row>
    <row r="97" spans="1:92" s="2" customFormat="1" x14ac:dyDescent="0.2">
      <c r="A97" s="191" t="s">
        <v>117</v>
      </c>
      <c r="B97" s="192">
        <f t="shared" si="45"/>
        <v>0</v>
      </c>
      <c r="C97" s="41"/>
      <c r="D97" s="87"/>
      <c r="E97" s="42"/>
      <c r="F97" s="190"/>
      <c r="G97" s="6"/>
      <c r="H97" s="6"/>
      <c r="I97" s="10"/>
      <c r="J97" s="10"/>
      <c r="K97" s="10"/>
      <c r="L97" s="10"/>
      <c r="M97" s="10"/>
      <c r="N97" s="10"/>
      <c r="O97" s="10"/>
      <c r="P97" s="10"/>
      <c r="Q97" s="10"/>
      <c r="R97" s="9"/>
      <c r="S97" s="9"/>
      <c r="T97" s="9"/>
      <c r="U97" s="9"/>
      <c r="V97" s="9"/>
      <c r="W97" s="9"/>
      <c r="X97" s="10"/>
      <c r="Y97" s="10"/>
      <c r="BV97" s="3"/>
      <c r="BW97" s="3"/>
      <c r="BX97" s="4"/>
      <c r="BY97" s="4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</row>
    <row r="98" spans="1:92" s="2" customFormat="1" x14ac:dyDescent="0.2">
      <c r="A98" s="191" t="s">
        <v>118</v>
      </c>
      <c r="B98" s="192">
        <f t="shared" si="45"/>
        <v>0</v>
      </c>
      <c r="C98" s="41"/>
      <c r="D98" s="87"/>
      <c r="E98" s="42"/>
      <c r="F98" s="190"/>
      <c r="G98" s="6"/>
      <c r="H98" s="6"/>
      <c r="I98" s="10"/>
      <c r="J98" s="10"/>
      <c r="K98" s="10"/>
      <c r="L98" s="10"/>
      <c r="M98" s="10"/>
      <c r="N98" s="10"/>
      <c r="O98" s="10"/>
      <c r="P98" s="10"/>
      <c r="Q98" s="10"/>
      <c r="R98" s="9"/>
      <c r="S98" s="9"/>
      <c r="T98" s="9"/>
      <c r="U98" s="9"/>
      <c r="V98" s="9"/>
      <c r="W98" s="9"/>
      <c r="X98" s="10"/>
      <c r="Y98" s="10"/>
      <c r="BV98" s="3"/>
      <c r="BW98" s="3"/>
      <c r="BX98" s="4"/>
      <c r="BY98" s="4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</row>
    <row r="99" spans="1:92" s="2" customFormat="1" x14ac:dyDescent="0.2">
      <c r="A99" s="191" t="s">
        <v>119</v>
      </c>
      <c r="B99" s="192">
        <f>SUM(C99:E99)</f>
        <v>0</v>
      </c>
      <c r="C99" s="41"/>
      <c r="D99" s="87"/>
      <c r="E99" s="42"/>
      <c r="F99" s="190"/>
      <c r="G99" s="6"/>
      <c r="H99" s="6"/>
      <c r="I99" s="10"/>
      <c r="J99" s="10"/>
      <c r="K99" s="10"/>
      <c r="L99" s="10"/>
      <c r="M99" s="10"/>
      <c r="N99" s="10"/>
      <c r="O99" s="10"/>
      <c r="P99" s="10"/>
      <c r="Q99" s="10"/>
      <c r="R99" s="9"/>
      <c r="S99" s="9"/>
      <c r="T99" s="9"/>
      <c r="U99" s="9"/>
      <c r="V99" s="9"/>
      <c r="W99" s="9"/>
      <c r="X99" s="10"/>
      <c r="Y99" s="10"/>
      <c r="BV99" s="3"/>
      <c r="BW99" s="3"/>
      <c r="BX99" s="4"/>
      <c r="BY99" s="4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</row>
    <row r="100" spans="1:92" s="2" customFormat="1" x14ac:dyDescent="0.2">
      <c r="A100" s="191" t="s">
        <v>120</v>
      </c>
      <c r="B100" s="192">
        <f>SUM(C100:E100)</f>
        <v>0</v>
      </c>
      <c r="C100" s="41"/>
      <c r="D100" s="87"/>
      <c r="E100" s="42"/>
      <c r="F100" s="190"/>
      <c r="G100" s="6"/>
      <c r="H100" s="6"/>
      <c r="I100" s="10"/>
      <c r="J100" s="10"/>
      <c r="K100" s="10"/>
      <c r="L100" s="10"/>
      <c r="M100" s="10"/>
      <c r="N100" s="10"/>
      <c r="O100" s="10"/>
      <c r="P100" s="10"/>
      <c r="Q100" s="10"/>
      <c r="R100" s="9"/>
      <c r="S100" s="9"/>
      <c r="T100" s="9"/>
      <c r="U100" s="9"/>
      <c r="V100" s="9"/>
      <c r="W100" s="9"/>
      <c r="X100" s="10"/>
      <c r="Y100" s="10"/>
      <c r="BV100" s="3"/>
      <c r="BW100" s="3"/>
      <c r="BX100" s="4"/>
      <c r="BY100" s="4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</row>
    <row r="101" spans="1:92" s="2" customFormat="1" x14ac:dyDescent="0.2">
      <c r="A101" s="613" t="s">
        <v>83</v>
      </c>
      <c r="B101" s="570">
        <f>SUM(B81:B100)</f>
        <v>332</v>
      </c>
      <c r="C101" s="676">
        <f>SUM(C81:C100)</f>
        <v>332</v>
      </c>
      <c r="D101" s="679">
        <f t="shared" ref="D101:E101" si="46">SUM(D81:D100)</f>
        <v>0</v>
      </c>
      <c r="E101" s="621">
        <f t="shared" si="46"/>
        <v>0</v>
      </c>
      <c r="F101" s="190"/>
      <c r="G101" s="6"/>
      <c r="H101" s="6"/>
      <c r="I101" s="10"/>
      <c r="J101" s="10"/>
      <c r="K101" s="10"/>
      <c r="L101" s="10"/>
      <c r="M101" s="10"/>
      <c r="N101" s="10"/>
      <c r="O101" s="10"/>
      <c r="P101" s="10"/>
      <c r="Q101" s="10"/>
      <c r="R101" s="9"/>
      <c r="S101" s="9"/>
      <c r="T101" s="9"/>
      <c r="U101" s="9"/>
      <c r="V101" s="9"/>
      <c r="W101" s="9"/>
      <c r="X101" s="10"/>
      <c r="Y101" s="10"/>
      <c r="BV101" s="3"/>
      <c r="BW101" s="3"/>
      <c r="BX101" s="4"/>
      <c r="BY101" s="4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</row>
    <row r="102" spans="1:92" s="5" customFormat="1" ht="11.25" x14ac:dyDescent="0.15">
      <c r="A102" s="11" t="s">
        <v>121</v>
      </c>
      <c r="BV102" s="12"/>
      <c r="BW102" s="12"/>
      <c r="BX102" s="12"/>
      <c r="BY102" s="12"/>
    </row>
    <row r="103" spans="1:92" s="2" customFormat="1" ht="14.25" customHeight="1" x14ac:dyDescent="0.2">
      <c r="A103" s="982" t="s">
        <v>122</v>
      </c>
      <c r="B103" s="984"/>
      <c r="C103" s="982" t="s">
        <v>5</v>
      </c>
      <c r="D103" s="983"/>
      <c r="E103" s="984"/>
      <c r="F103" s="1116" t="s">
        <v>6</v>
      </c>
      <c r="G103" s="1117"/>
      <c r="H103" s="1117"/>
      <c r="I103" s="1117"/>
      <c r="J103" s="1117"/>
      <c r="K103" s="1117"/>
      <c r="L103" s="1117"/>
      <c r="M103" s="1117"/>
      <c r="N103" s="1117"/>
      <c r="O103" s="1117"/>
      <c r="P103" s="1117"/>
      <c r="Q103" s="1117"/>
      <c r="R103" s="1117"/>
      <c r="S103" s="1117"/>
      <c r="T103" s="1117"/>
      <c r="U103" s="1117"/>
      <c r="V103" s="1117"/>
      <c r="W103" s="1117"/>
      <c r="X103" s="1117"/>
      <c r="Y103" s="1117"/>
      <c r="Z103" s="1117"/>
      <c r="AA103" s="1117"/>
      <c r="AB103" s="1117"/>
      <c r="AC103" s="1117"/>
      <c r="AD103" s="1117"/>
      <c r="AE103" s="1117"/>
      <c r="AF103" s="1117"/>
      <c r="AG103" s="1117"/>
      <c r="AH103" s="1117"/>
      <c r="AI103" s="1117"/>
      <c r="AJ103" s="1117"/>
      <c r="AK103" s="1117"/>
      <c r="AL103" s="1117"/>
      <c r="AM103" s="1125"/>
      <c r="AN103" s="1008" t="s">
        <v>7</v>
      </c>
      <c r="AO103" s="984" t="s">
        <v>123</v>
      </c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V103" s="3"/>
      <c r="BW103" s="3"/>
      <c r="BX103" s="4"/>
      <c r="BY103" s="4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</row>
    <row r="104" spans="1:92" s="2" customFormat="1" x14ac:dyDescent="0.2">
      <c r="A104" s="1045"/>
      <c r="B104" s="990"/>
      <c r="C104" s="1165"/>
      <c r="D104" s="986"/>
      <c r="E104" s="987"/>
      <c r="F104" s="1116" t="s">
        <v>11</v>
      </c>
      <c r="G104" s="1118"/>
      <c r="H104" s="1116" t="s">
        <v>12</v>
      </c>
      <c r="I104" s="1118"/>
      <c r="J104" s="1116" t="s">
        <v>13</v>
      </c>
      <c r="K104" s="1118"/>
      <c r="L104" s="1116" t="s">
        <v>14</v>
      </c>
      <c r="M104" s="1118"/>
      <c r="N104" s="1116" t="s">
        <v>15</v>
      </c>
      <c r="O104" s="1118"/>
      <c r="P104" s="1122" t="s">
        <v>16</v>
      </c>
      <c r="Q104" s="1123"/>
      <c r="R104" s="1122" t="s">
        <v>17</v>
      </c>
      <c r="S104" s="1123"/>
      <c r="T104" s="1122" t="s">
        <v>18</v>
      </c>
      <c r="U104" s="1123"/>
      <c r="V104" s="1122" t="s">
        <v>19</v>
      </c>
      <c r="W104" s="1123"/>
      <c r="X104" s="1122" t="s">
        <v>20</v>
      </c>
      <c r="Y104" s="1123"/>
      <c r="Z104" s="1122" t="s">
        <v>21</v>
      </c>
      <c r="AA104" s="1123"/>
      <c r="AB104" s="1122" t="s">
        <v>22</v>
      </c>
      <c r="AC104" s="1123"/>
      <c r="AD104" s="1122" t="s">
        <v>23</v>
      </c>
      <c r="AE104" s="1123"/>
      <c r="AF104" s="1122" t="s">
        <v>24</v>
      </c>
      <c r="AG104" s="1123"/>
      <c r="AH104" s="1122" t="s">
        <v>25</v>
      </c>
      <c r="AI104" s="1123"/>
      <c r="AJ104" s="1122" t="s">
        <v>26</v>
      </c>
      <c r="AK104" s="1123"/>
      <c r="AL104" s="1122" t="s">
        <v>27</v>
      </c>
      <c r="AM104" s="1124"/>
      <c r="AN104" s="1009"/>
      <c r="AO104" s="990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V104" s="3"/>
      <c r="BW104" s="3"/>
      <c r="BX104" s="4"/>
      <c r="BY104" s="4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</row>
    <row r="105" spans="1:92" s="2" customFormat="1" x14ac:dyDescent="0.2">
      <c r="A105" s="1165"/>
      <c r="B105" s="986"/>
      <c r="C105" s="674" t="s">
        <v>32</v>
      </c>
      <c r="D105" s="678" t="s">
        <v>45</v>
      </c>
      <c r="E105" s="610" t="s">
        <v>34</v>
      </c>
      <c r="F105" s="674" t="s">
        <v>45</v>
      </c>
      <c r="G105" s="610" t="s">
        <v>34</v>
      </c>
      <c r="H105" s="674" t="s">
        <v>45</v>
      </c>
      <c r="I105" s="615" t="s">
        <v>34</v>
      </c>
      <c r="J105" s="674" t="s">
        <v>45</v>
      </c>
      <c r="K105" s="610" t="s">
        <v>34</v>
      </c>
      <c r="L105" s="674" t="s">
        <v>45</v>
      </c>
      <c r="M105" s="615" t="s">
        <v>34</v>
      </c>
      <c r="N105" s="674" t="s">
        <v>45</v>
      </c>
      <c r="O105" s="610" t="s">
        <v>34</v>
      </c>
      <c r="P105" s="674" t="s">
        <v>45</v>
      </c>
      <c r="Q105" s="615" t="s">
        <v>34</v>
      </c>
      <c r="R105" s="674" t="s">
        <v>45</v>
      </c>
      <c r="S105" s="610" t="s">
        <v>34</v>
      </c>
      <c r="T105" s="674" t="s">
        <v>45</v>
      </c>
      <c r="U105" s="615" t="s">
        <v>34</v>
      </c>
      <c r="V105" s="674" t="s">
        <v>45</v>
      </c>
      <c r="W105" s="610" t="s">
        <v>34</v>
      </c>
      <c r="X105" s="674" t="s">
        <v>45</v>
      </c>
      <c r="Y105" s="610" t="s">
        <v>34</v>
      </c>
      <c r="Z105" s="674" t="s">
        <v>45</v>
      </c>
      <c r="AA105" s="615" t="s">
        <v>34</v>
      </c>
      <c r="AB105" s="674" t="s">
        <v>45</v>
      </c>
      <c r="AC105" s="610" t="s">
        <v>34</v>
      </c>
      <c r="AD105" s="674" t="s">
        <v>45</v>
      </c>
      <c r="AE105" s="615" t="s">
        <v>34</v>
      </c>
      <c r="AF105" s="674" t="s">
        <v>45</v>
      </c>
      <c r="AG105" s="610" t="s">
        <v>34</v>
      </c>
      <c r="AH105" s="674" t="s">
        <v>45</v>
      </c>
      <c r="AI105" s="615" t="s">
        <v>34</v>
      </c>
      <c r="AJ105" s="674" t="s">
        <v>45</v>
      </c>
      <c r="AK105" s="610" t="s">
        <v>34</v>
      </c>
      <c r="AL105" s="674" t="s">
        <v>45</v>
      </c>
      <c r="AM105" s="612" t="s">
        <v>34</v>
      </c>
      <c r="AN105" s="1010"/>
      <c r="AO105" s="987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V105" s="3"/>
      <c r="BW105" s="3"/>
      <c r="BX105" s="4"/>
      <c r="BY105" s="4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</row>
    <row r="106" spans="1:92" s="2" customFormat="1" x14ac:dyDescent="0.2">
      <c r="A106" s="1133" t="s">
        <v>124</v>
      </c>
      <c r="B106" s="1134"/>
      <c r="C106" s="132">
        <f>SUM(C107:C113)</f>
        <v>570</v>
      </c>
      <c r="D106" s="24">
        <f>SUM(D107:D113)</f>
        <v>275</v>
      </c>
      <c r="E106" s="545">
        <f>SUM(E107:E113)</f>
        <v>295</v>
      </c>
      <c r="F106" s="675">
        <f t="shared" ref="F106:AN106" si="47">SUM(F107:F113)</f>
        <v>9</v>
      </c>
      <c r="G106" s="547">
        <f t="shared" si="47"/>
        <v>13</v>
      </c>
      <c r="H106" s="675">
        <f t="shared" si="47"/>
        <v>6</v>
      </c>
      <c r="I106" s="547">
        <f t="shared" si="47"/>
        <v>5</v>
      </c>
      <c r="J106" s="675">
        <f t="shared" si="47"/>
        <v>14</v>
      </c>
      <c r="K106" s="547">
        <f t="shared" si="47"/>
        <v>9</v>
      </c>
      <c r="L106" s="675">
        <f t="shared" si="47"/>
        <v>12</v>
      </c>
      <c r="M106" s="547">
        <f t="shared" si="47"/>
        <v>17</v>
      </c>
      <c r="N106" s="675">
        <f t="shared" si="47"/>
        <v>8</v>
      </c>
      <c r="O106" s="547">
        <f t="shared" si="47"/>
        <v>11</v>
      </c>
      <c r="P106" s="675">
        <f t="shared" si="47"/>
        <v>8</v>
      </c>
      <c r="Q106" s="547">
        <f t="shared" si="47"/>
        <v>12</v>
      </c>
      <c r="R106" s="675">
        <f t="shared" si="47"/>
        <v>12</v>
      </c>
      <c r="S106" s="547">
        <f t="shared" si="47"/>
        <v>13</v>
      </c>
      <c r="T106" s="675">
        <f t="shared" si="47"/>
        <v>10</v>
      </c>
      <c r="U106" s="547">
        <f t="shared" si="47"/>
        <v>15</v>
      </c>
      <c r="V106" s="675">
        <f t="shared" si="47"/>
        <v>17</v>
      </c>
      <c r="W106" s="547">
        <f t="shared" si="47"/>
        <v>12</v>
      </c>
      <c r="X106" s="675">
        <f t="shared" si="47"/>
        <v>12</v>
      </c>
      <c r="Y106" s="547">
        <f t="shared" si="47"/>
        <v>19</v>
      </c>
      <c r="Z106" s="675">
        <f t="shared" si="47"/>
        <v>13</v>
      </c>
      <c r="AA106" s="547">
        <f t="shared" si="47"/>
        <v>21</v>
      </c>
      <c r="AB106" s="675">
        <f t="shared" si="47"/>
        <v>14</v>
      </c>
      <c r="AC106" s="547">
        <f t="shared" si="47"/>
        <v>16</v>
      </c>
      <c r="AD106" s="675">
        <f t="shared" si="47"/>
        <v>28</v>
      </c>
      <c r="AE106" s="547">
        <f t="shared" si="47"/>
        <v>17</v>
      </c>
      <c r="AF106" s="675">
        <f t="shared" si="47"/>
        <v>28</v>
      </c>
      <c r="AG106" s="547">
        <f t="shared" si="47"/>
        <v>30</v>
      </c>
      <c r="AH106" s="675">
        <f t="shared" si="47"/>
        <v>21</v>
      </c>
      <c r="AI106" s="547">
        <f t="shared" si="47"/>
        <v>24</v>
      </c>
      <c r="AJ106" s="675">
        <f t="shared" si="47"/>
        <v>30</v>
      </c>
      <c r="AK106" s="547">
        <f t="shared" si="47"/>
        <v>26</v>
      </c>
      <c r="AL106" s="675">
        <f t="shared" si="47"/>
        <v>33</v>
      </c>
      <c r="AM106" s="516">
        <f t="shared" si="47"/>
        <v>35</v>
      </c>
      <c r="AN106" s="517">
        <f t="shared" si="47"/>
        <v>545</v>
      </c>
      <c r="AO106" s="550">
        <f>SUM(AO107:AO109)</f>
        <v>0</v>
      </c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V106" s="3"/>
      <c r="BW106" s="3"/>
      <c r="BX106" s="4"/>
      <c r="BY106" s="4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</row>
    <row r="107" spans="1:92" s="2" customFormat="1" ht="14.25" customHeight="1" x14ac:dyDescent="0.2">
      <c r="A107" s="1034" t="s">
        <v>125</v>
      </c>
      <c r="B107" s="200" t="s">
        <v>126</v>
      </c>
      <c r="C107" s="132">
        <f t="shared" ref="C107:C113" si="48">SUM(D107+E107)</f>
        <v>342</v>
      </c>
      <c r="D107" s="24">
        <f t="shared" ref="D107:E113" si="49">SUM(F107+H107+J107+L107+N107+P107+R107+T107+V107+X107+Z107+AB107+AD107+AF107+AH107+AJ107+AL107)</f>
        <v>161</v>
      </c>
      <c r="E107" s="545">
        <f t="shared" si="49"/>
        <v>181</v>
      </c>
      <c r="F107" s="201">
        <v>9</v>
      </c>
      <c r="G107" s="518">
        <v>13</v>
      </c>
      <c r="H107" s="500">
        <v>4</v>
      </c>
      <c r="I107" s="202">
        <v>4</v>
      </c>
      <c r="J107" s="500">
        <v>12</v>
      </c>
      <c r="K107" s="202">
        <v>9</v>
      </c>
      <c r="L107" s="201">
        <v>7</v>
      </c>
      <c r="M107" s="518">
        <v>5</v>
      </c>
      <c r="N107" s="500">
        <v>2</v>
      </c>
      <c r="O107" s="202">
        <v>6</v>
      </c>
      <c r="P107" s="500">
        <v>4</v>
      </c>
      <c r="Q107" s="202">
        <v>6</v>
      </c>
      <c r="R107" s="500">
        <v>5</v>
      </c>
      <c r="S107" s="202">
        <v>6</v>
      </c>
      <c r="T107" s="500">
        <v>4</v>
      </c>
      <c r="U107" s="202">
        <v>11</v>
      </c>
      <c r="V107" s="500">
        <v>12</v>
      </c>
      <c r="W107" s="202">
        <v>9</v>
      </c>
      <c r="X107" s="500">
        <v>6</v>
      </c>
      <c r="Y107" s="202">
        <v>12</v>
      </c>
      <c r="Z107" s="500">
        <v>4</v>
      </c>
      <c r="AA107" s="202">
        <v>12</v>
      </c>
      <c r="AB107" s="500">
        <v>6</v>
      </c>
      <c r="AC107" s="202">
        <v>12</v>
      </c>
      <c r="AD107" s="500">
        <v>15</v>
      </c>
      <c r="AE107" s="202">
        <v>9</v>
      </c>
      <c r="AF107" s="500">
        <v>19</v>
      </c>
      <c r="AG107" s="202">
        <v>18</v>
      </c>
      <c r="AH107" s="500">
        <v>13</v>
      </c>
      <c r="AI107" s="202">
        <v>12</v>
      </c>
      <c r="AJ107" s="500">
        <v>20</v>
      </c>
      <c r="AK107" s="202">
        <v>14</v>
      </c>
      <c r="AL107" s="500">
        <v>19</v>
      </c>
      <c r="AM107" s="203">
        <v>23</v>
      </c>
      <c r="AN107" s="518">
        <v>329</v>
      </c>
      <c r="AO107" s="544">
        <v>0</v>
      </c>
      <c r="AP107" s="146" t="str">
        <f>CA107&amp;CB107</f>
        <v/>
      </c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"/>
      <c r="BB107" s="3"/>
      <c r="BV107" s="3"/>
      <c r="BW107" s="3"/>
      <c r="BX107" s="4"/>
      <c r="BY107" s="4"/>
      <c r="CA107" s="32" t="str">
        <f>IF(AND($C107&gt;0,AN107="")," * No olvide digitar la variable "&amp;AN$103&amp;""&amp;". Digite CERO si no tiene",IF(AN107&gt;$C107," * La variable "&amp;AN$103&amp;""&amp;" No puede ser mayor al Total.",""))</f>
        <v/>
      </c>
      <c r="CB107" s="32" t="str">
        <f>IF(AND($C107&gt;0,AO107="")," * No olvide digitar la variable "&amp;AO$103&amp;""&amp;". Digite CERO si no tiene",IF(AO107&gt;$C107," * La variable "&amp;AO$103&amp;""&amp;" No puede ser mayor al Total.",""))</f>
        <v/>
      </c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33">
        <f>IF(AND($C107&gt;0,AN107=""),1,IF(AN107&gt;$C107,1,0))</f>
        <v>0</v>
      </c>
      <c r="CN107" s="33">
        <f>IF(AND($C107&gt;0,AO107=""),1,IF(AO107&gt;$C107,1,0))</f>
        <v>0</v>
      </c>
    </row>
    <row r="108" spans="1:92" s="2" customFormat="1" x14ac:dyDescent="0.2">
      <c r="A108" s="1035"/>
      <c r="B108" s="204" t="s">
        <v>127</v>
      </c>
      <c r="C108" s="161">
        <f t="shared" si="48"/>
        <v>41</v>
      </c>
      <c r="D108" s="37">
        <f t="shared" si="49"/>
        <v>20</v>
      </c>
      <c r="E108" s="205">
        <f t="shared" si="49"/>
        <v>21</v>
      </c>
      <c r="F108" s="206"/>
      <c r="G108" s="207"/>
      <c r="H108" s="208"/>
      <c r="I108" s="209"/>
      <c r="J108" s="206"/>
      <c r="K108" s="210"/>
      <c r="L108" s="208">
        <v>1</v>
      </c>
      <c r="M108" s="211">
        <v>1</v>
      </c>
      <c r="N108" s="206">
        <v>1</v>
      </c>
      <c r="O108" s="210">
        <v>0</v>
      </c>
      <c r="P108" s="209">
        <v>0</v>
      </c>
      <c r="Q108" s="211">
        <v>1</v>
      </c>
      <c r="R108" s="212">
        <v>0</v>
      </c>
      <c r="S108" s="210">
        <v>1</v>
      </c>
      <c r="T108" s="209">
        <v>0</v>
      </c>
      <c r="U108" s="211">
        <v>1</v>
      </c>
      <c r="V108" s="212">
        <v>1</v>
      </c>
      <c r="W108" s="210">
        <v>0</v>
      </c>
      <c r="X108" s="209">
        <v>1</v>
      </c>
      <c r="Y108" s="210">
        <v>1</v>
      </c>
      <c r="Z108" s="212">
        <v>4</v>
      </c>
      <c r="AA108" s="211">
        <v>2</v>
      </c>
      <c r="AB108" s="212">
        <v>0</v>
      </c>
      <c r="AC108" s="210">
        <v>1</v>
      </c>
      <c r="AD108" s="209">
        <v>2</v>
      </c>
      <c r="AE108" s="211">
        <v>0</v>
      </c>
      <c r="AF108" s="212">
        <v>3</v>
      </c>
      <c r="AG108" s="210">
        <v>1</v>
      </c>
      <c r="AH108" s="209">
        <v>2</v>
      </c>
      <c r="AI108" s="211">
        <v>4</v>
      </c>
      <c r="AJ108" s="212">
        <v>1</v>
      </c>
      <c r="AK108" s="210">
        <v>2</v>
      </c>
      <c r="AL108" s="209">
        <v>4</v>
      </c>
      <c r="AM108" s="213">
        <v>6</v>
      </c>
      <c r="AN108" s="208">
        <v>41</v>
      </c>
      <c r="AO108" s="207">
        <v>0</v>
      </c>
      <c r="AP108" s="146" t="str">
        <f t="shared" ref="AP108:AP109" si="50">CA108&amp;CB108</f>
        <v/>
      </c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"/>
      <c r="BB108" s="3"/>
      <c r="BV108" s="3"/>
      <c r="BW108" s="3"/>
      <c r="BX108" s="4"/>
      <c r="BY108" s="4"/>
      <c r="CA108" s="32" t="str">
        <f t="shared" ref="CA108:CB112" si="51">IF(AND($C108&gt;0,AN108="")," * No olvide digitar la variable "&amp;AN$103&amp;""&amp;". Digite CERO si no tiene",IF(AN108&gt;$C108," * La variable "&amp;AN$103&amp;""&amp;" No puede ser mayor al Total.",""))</f>
        <v/>
      </c>
      <c r="CB108" s="32" t="str">
        <f t="shared" si="51"/>
        <v/>
      </c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33">
        <f t="shared" ref="CM108:CN113" si="52">IF(AND($C108&gt;0,AN108=""),1,IF(AN108&gt;$C108,1,0))</f>
        <v>0</v>
      </c>
      <c r="CN108" s="33">
        <f t="shared" si="52"/>
        <v>0</v>
      </c>
    </row>
    <row r="109" spans="1:92" s="2" customFormat="1" ht="15" thickBot="1" x14ac:dyDescent="0.25">
      <c r="A109" s="1036"/>
      <c r="B109" s="214" t="s">
        <v>128</v>
      </c>
      <c r="C109" s="215">
        <f t="shared" si="48"/>
        <v>18</v>
      </c>
      <c r="D109" s="216">
        <f t="shared" si="49"/>
        <v>10</v>
      </c>
      <c r="E109" s="217">
        <f t="shared" si="49"/>
        <v>8</v>
      </c>
      <c r="F109" s="218"/>
      <c r="G109" s="219"/>
      <c r="H109" s="220"/>
      <c r="I109" s="221"/>
      <c r="J109" s="218"/>
      <c r="K109" s="222"/>
      <c r="L109" s="220">
        <v>0</v>
      </c>
      <c r="M109" s="223">
        <v>2</v>
      </c>
      <c r="N109" s="218"/>
      <c r="O109" s="222"/>
      <c r="P109" s="221">
        <v>1</v>
      </c>
      <c r="Q109" s="223">
        <v>0</v>
      </c>
      <c r="R109" s="224">
        <v>0</v>
      </c>
      <c r="S109" s="222">
        <v>1</v>
      </c>
      <c r="T109" s="221">
        <v>2</v>
      </c>
      <c r="U109" s="223">
        <v>1</v>
      </c>
      <c r="V109" s="224"/>
      <c r="W109" s="222"/>
      <c r="X109" s="221"/>
      <c r="Y109" s="222"/>
      <c r="Z109" s="224"/>
      <c r="AA109" s="223"/>
      <c r="AB109" s="224">
        <v>2</v>
      </c>
      <c r="AC109" s="222">
        <v>0</v>
      </c>
      <c r="AD109" s="221">
        <v>1</v>
      </c>
      <c r="AE109" s="223">
        <v>1</v>
      </c>
      <c r="AF109" s="224">
        <v>2</v>
      </c>
      <c r="AG109" s="222">
        <v>3</v>
      </c>
      <c r="AH109" s="221">
        <v>1</v>
      </c>
      <c r="AI109" s="223">
        <v>0</v>
      </c>
      <c r="AJ109" s="224"/>
      <c r="AK109" s="222"/>
      <c r="AL109" s="221">
        <v>1</v>
      </c>
      <c r="AM109" s="225">
        <v>0</v>
      </c>
      <c r="AN109" s="220">
        <v>15</v>
      </c>
      <c r="AO109" s="219">
        <v>0</v>
      </c>
      <c r="AP109" s="146" t="str">
        <f t="shared" si="50"/>
        <v/>
      </c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"/>
      <c r="BB109" s="3"/>
      <c r="BV109" s="3"/>
      <c r="BW109" s="3"/>
      <c r="BX109" s="4"/>
      <c r="BY109" s="4"/>
      <c r="CA109" s="32" t="str">
        <f t="shared" si="51"/>
        <v/>
      </c>
      <c r="CB109" s="32" t="str">
        <f t="shared" si="51"/>
        <v/>
      </c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33">
        <f t="shared" si="52"/>
        <v>0</v>
      </c>
      <c r="CN109" s="33">
        <f t="shared" si="52"/>
        <v>0</v>
      </c>
    </row>
    <row r="110" spans="1:92" s="2" customFormat="1" ht="15" thickTop="1" x14ac:dyDescent="0.2">
      <c r="A110" s="1037" t="s">
        <v>129</v>
      </c>
      <c r="B110" s="1038"/>
      <c r="C110" s="114">
        <f t="shared" si="48"/>
        <v>13</v>
      </c>
      <c r="D110" s="69">
        <f t="shared" si="49"/>
        <v>5</v>
      </c>
      <c r="E110" s="226">
        <f t="shared" si="49"/>
        <v>8</v>
      </c>
      <c r="F110" s="227"/>
      <c r="G110" s="228"/>
      <c r="H110" s="229"/>
      <c r="I110" s="230"/>
      <c r="J110" s="231"/>
      <c r="K110" s="228"/>
      <c r="L110" s="229">
        <v>1</v>
      </c>
      <c r="M110" s="232">
        <v>4</v>
      </c>
      <c r="N110" s="231"/>
      <c r="O110" s="228">
        <v>1</v>
      </c>
      <c r="P110" s="230"/>
      <c r="Q110" s="232"/>
      <c r="R110" s="233">
        <v>1</v>
      </c>
      <c r="S110" s="228">
        <v>1</v>
      </c>
      <c r="T110" s="230"/>
      <c r="U110" s="232"/>
      <c r="V110" s="233">
        <v>1</v>
      </c>
      <c r="W110" s="228"/>
      <c r="X110" s="230">
        <v>1</v>
      </c>
      <c r="Y110" s="228"/>
      <c r="Z110" s="233"/>
      <c r="AA110" s="232">
        <v>1</v>
      </c>
      <c r="AB110" s="233"/>
      <c r="AC110" s="228"/>
      <c r="AD110" s="230"/>
      <c r="AE110" s="232"/>
      <c r="AF110" s="233">
        <v>1</v>
      </c>
      <c r="AG110" s="228">
        <v>1</v>
      </c>
      <c r="AH110" s="230"/>
      <c r="AI110" s="232"/>
      <c r="AJ110" s="233"/>
      <c r="AK110" s="228"/>
      <c r="AL110" s="230"/>
      <c r="AM110" s="234"/>
      <c r="AN110" s="229">
        <v>11</v>
      </c>
      <c r="AO110" s="235"/>
      <c r="AP110" s="146" t="str">
        <f>CA110</f>
        <v/>
      </c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"/>
      <c r="BB110" s="3"/>
      <c r="BV110" s="3"/>
      <c r="BW110" s="3"/>
      <c r="BX110" s="4"/>
      <c r="BY110" s="4"/>
      <c r="CA110" s="32" t="str">
        <f t="shared" si="51"/>
        <v/>
      </c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33">
        <f t="shared" si="52"/>
        <v>0</v>
      </c>
      <c r="CN110" s="5"/>
    </row>
    <row r="111" spans="1:92" s="2" customFormat="1" x14ac:dyDescent="0.2">
      <c r="A111" s="1039" t="s">
        <v>130</v>
      </c>
      <c r="B111" s="1040"/>
      <c r="C111" s="36">
        <f t="shared" si="48"/>
        <v>41</v>
      </c>
      <c r="D111" s="69">
        <f t="shared" si="49"/>
        <v>27</v>
      </c>
      <c r="E111" s="236">
        <f t="shared" si="49"/>
        <v>14</v>
      </c>
      <c r="F111" s="237"/>
      <c r="G111" s="238"/>
      <c r="H111" s="239">
        <v>2</v>
      </c>
      <c r="I111" s="240">
        <v>1</v>
      </c>
      <c r="J111" s="227"/>
      <c r="K111" s="241"/>
      <c r="L111" s="239">
        <v>2</v>
      </c>
      <c r="M111" s="242">
        <v>1</v>
      </c>
      <c r="N111" s="227">
        <v>2</v>
      </c>
      <c r="O111" s="241">
        <v>1</v>
      </c>
      <c r="P111" s="240">
        <v>1</v>
      </c>
      <c r="Q111" s="242"/>
      <c r="R111" s="243">
        <v>4</v>
      </c>
      <c r="S111" s="241"/>
      <c r="T111" s="240">
        <v>1</v>
      </c>
      <c r="U111" s="242">
        <v>1</v>
      </c>
      <c r="V111" s="243"/>
      <c r="W111" s="241"/>
      <c r="X111" s="240"/>
      <c r="Y111" s="241"/>
      <c r="Z111" s="243">
        <v>1</v>
      </c>
      <c r="AA111" s="242"/>
      <c r="AB111" s="243">
        <v>1</v>
      </c>
      <c r="AC111" s="241">
        <v>1</v>
      </c>
      <c r="AD111" s="240">
        <v>2</v>
      </c>
      <c r="AE111" s="242"/>
      <c r="AF111" s="243">
        <v>1</v>
      </c>
      <c r="AG111" s="241">
        <v>2</v>
      </c>
      <c r="AH111" s="240">
        <v>3</v>
      </c>
      <c r="AI111" s="242">
        <v>3</v>
      </c>
      <c r="AJ111" s="243">
        <v>2</v>
      </c>
      <c r="AK111" s="241">
        <v>3</v>
      </c>
      <c r="AL111" s="240">
        <v>5</v>
      </c>
      <c r="AM111" s="244">
        <v>1</v>
      </c>
      <c r="AN111" s="239">
        <v>41</v>
      </c>
      <c r="AO111" s="245"/>
      <c r="AP111" s="146" t="str">
        <f t="shared" ref="AP111:AP113" si="53">CA111</f>
        <v/>
      </c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"/>
      <c r="BB111" s="3"/>
      <c r="BV111" s="3"/>
      <c r="BW111" s="3"/>
      <c r="BX111" s="4"/>
      <c r="BY111" s="4"/>
      <c r="CA111" s="32" t="str">
        <f t="shared" si="51"/>
        <v/>
      </c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33">
        <f t="shared" si="52"/>
        <v>0</v>
      </c>
      <c r="CN111" s="5"/>
    </row>
    <row r="112" spans="1:92" s="2" customFormat="1" x14ac:dyDescent="0.2">
      <c r="A112" s="1039" t="s">
        <v>131</v>
      </c>
      <c r="B112" s="1040"/>
      <c r="C112" s="161">
        <f t="shared" si="48"/>
        <v>54</v>
      </c>
      <c r="D112" s="37">
        <f t="shared" si="49"/>
        <v>23</v>
      </c>
      <c r="E112" s="246">
        <f t="shared" si="49"/>
        <v>31</v>
      </c>
      <c r="F112" s="206"/>
      <c r="G112" s="207"/>
      <c r="H112" s="208"/>
      <c r="I112" s="209"/>
      <c r="J112" s="206">
        <v>1</v>
      </c>
      <c r="K112" s="210"/>
      <c r="L112" s="208"/>
      <c r="M112" s="211">
        <v>2</v>
      </c>
      <c r="N112" s="206">
        <v>1</v>
      </c>
      <c r="O112" s="210">
        <v>3</v>
      </c>
      <c r="P112" s="209">
        <v>2</v>
      </c>
      <c r="Q112" s="211">
        <v>1</v>
      </c>
      <c r="R112" s="212">
        <v>1</v>
      </c>
      <c r="S112" s="210">
        <v>1</v>
      </c>
      <c r="T112" s="209">
        <v>1</v>
      </c>
      <c r="U112" s="211"/>
      <c r="V112" s="212">
        <v>1</v>
      </c>
      <c r="W112" s="210">
        <v>2</v>
      </c>
      <c r="X112" s="209">
        <v>1</v>
      </c>
      <c r="Y112" s="210">
        <v>2</v>
      </c>
      <c r="Z112" s="212">
        <v>2</v>
      </c>
      <c r="AA112" s="211">
        <v>2</v>
      </c>
      <c r="AB112" s="212">
        <v>1</v>
      </c>
      <c r="AC112" s="210">
        <v>1</v>
      </c>
      <c r="AD112" s="209">
        <v>2</v>
      </c>
      <c r="AE112" s="211">
        <v>3</v>
      </c>
      <c r="AF112" s="212">
        <v>1</v>
      </c>
      <c r="AG112" s="210">
        <v>1</v>
      </c>
      <c r="AH112" s="209">
        <v>2</v>
      </c>
      <c r="AI112" s="211">
        <v>4</v>
      </c>
      <c r="AJ112" s="212">
        <v>5</v>
      </c>
      <c r="AK112" s="210">
        <v>5</v>
      </c>
      <c r="AL112" s="209">
        <v>2</v>
      </c>
      <c r="AM112" s="213">
        <v>4</v>
      </c>
      <c r="AN112" s="208">
        <v>51</v>
      </c>
      <c r="AO112" s="247"/>
      <c r="AP112" s="146" t="str">
        <f t="shared" si="53"/>
        <v/>
      </c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"/>
      <c r="BB112" s="3"/>
      <c r="BV112" s="3"/>
      <c r="BW112" s="3"/>
      <c r="BX112" s="4"/>
      <c r="BY112" s="4"/>
      <c r="CA112" s="32" t="str">
        <f t="shared" si="51"/>
        <v/>
      </c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33">
        <f t="shared" si="52"/>
        <v>0</v>
      </c>
      <c r="CN112" s="5"/>
    </row>
    <row r="113" spans="1:91" s="2" customFormat="1" x14ac:dyDescent="0.2">
      <c r="A113" s="1041" t="s">
        <v>132</v>
      </c>
      <c r="B113" s="1042"/>
      <c r="C113" s="137">
        <f t="shared" si="48"/>
        <v>61</v>
      </c>
      <c r="D113" s="138">
        <f t="shared" si="49"/>
        <v>29</v>
      </c>
      <c r="E113" s="248">
        <f t="shared" si="49"/>
        <v>32</v>
      </c>
      <c r="F113" s="249"/>
      <c r="G113" s="250"/>
      <c r="H113" s="251"/>
      <c r="I113" s="252"/>
      <c r="J113" s="249">
        <v>1</v>
      </c>
      <c r="K113" s="253"/>
      <c r="L113" s="251">
        <v>1</v>
      </c>
      <c r="M113" s="254">
        <v>2</v>
      </c>
      <c r="N113" s="249">
        <v>2</v>
      </c>
      <c r="O113" s="253"/>
      <c r="P113" s="252"/>
      <c r="Q113" s="254">
        <v>4</v>
      </c>
      <c r="R113" s="680">
        <v>1</v>
      </c>
      <c r="S113" s="253">
        <v>3</v>
      </c>
      <c r="T113" s="252">
        <v>2</v>
      </c>
      <c r="U113" s="254">
        <v>1</v>
      </c>
      <c r="V113" s="680">
        <v>2</v>
      </c>
      <c r="W113" s="253">
        <v>1</v>
      </c>
      <c r="X113" s="252">
        <v>3</v>
      </c>
      <c r="Y113" s="253">
        <v>4</v>
      </c>
      <c r="Z113" s="680">
        <v>2</v>
      </c>
      <c r="AA113" s="254">
        <v>4</v>
      </c>
      <c r="AB113" s="680">
        <v>4</v>
      </c>
      <c r="AC113" s="253">
        <v>1</v>
      </c>
      <c r="AD113" s="252">
        <v>6</v>
      </c>
      <c r="AE113" s="254">
        <v>4</v>
      </c>
      <c r="AF113" s="680">
        <v>1</v>
      </c>
      <c r="AG113" s="253">
        <v>4</v>
      </c>
      <c r="AH113" s="252"/>
      <c r="AI113" s="254">
        <v>1</v>
      </c>
      <c r="AJ113" s="680">
        <v>2</v>
      </c>
      <c r="AK113" s="253">
        <v>2</v>
      </c>
      <c r="AL113" s="252">
        <v>2</v>
      </c>
      <c r="AM113" s="255">
        <v>1</v>
      </c>
      <c r="AN113" s="251">
        <v>57</v>
      </c>
      <c r="AO113" s="256"/>
      <c r="AP113" s="146" t="str">
        <f t="shared" si="53"/>
        <v/>
      </c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"/>
      <c r="BB113" s="3"/>
      <c r="BV113" s="3"/>
      <c r="BW113" s="3"/>
      <c r="BX113" s="4"/>
      <c r="BY113" s="4"/>
      <c r="CA113" s="32" t="str">
        <f>IF(AND($C113&gt;0,AN113="")," * No olvide digitar la variable "&amp;AN$103&amp;""&amp;". Digite CERO si no tiene",IF(AN113&gt;$C113," * La variable "&amp;AN$103&amp;""&amp;" No puede ser mayor al Total.",""))</f>
        <v/>
      </c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33">
        <f t="shared" si="52"/>
        <v>0</v>
      </c>
    </row>
    <row r="114" spans="1:91" s="5" customFormat="1" ht="12" x14ac:dyDescent="0.2">
      <c r="A114" s="11" t="s">
        <v>133</v>
      </c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V114" s="12"/>
      <c r="BW114" s="12"/>
      <c r="BX114" s="12"/>
      <c r="BY114" s="12"/>
      <c r="CM114" s="80"/>
    </row>
    <row r="115" spans="1:91" s="2" customFormat="1" x14ac:dyDescent="0.2">
      <c r="A115" s="1116" t="s">
        <v>134</v>
      </c>
      <c r="B115" s="1117"/>
      <c r="C115" s="1118"/>
      <c r="D115" s="540" t="s">
        <v>83</v>
      </c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V115" s="3"/>
      <c r="BW115" s="3"/>
      <c r="BX115" s="4"/>
      <c r="BY115" s="4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</row>
    <row r="116" spans="1:91" s="2" customFormat="1" ht="21" x14ac:dyDescent="0.2">
      <c r="A116" s="1046" t="s">
        <v>135</v>
      </c>
      <c r="B116" s="1047"/>
      <c r="C116" s="491" t="s">
        <v>136</v>
      </c>
      <c r="D116" s="492"/>
      <c r="E116" s="190"/>
      <c r="BV116" s="3"/>
      <c r="BW116" s="3"/>
      <c r="BX116" s="4"/>
      <c r="BY116" s="4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</row>
    <row r="117" spans="1:91" s="2" customFormat="1" x14ac:dyDescent="0.2">
      <c r="A117" s="1048"/>
      <c r="B117" s="1049"/>
      <c r="C117" s="259" t="s">
        <v>137</v>
      </c>
      <c r="D117" s="260"/>
      <c r="E117" s="190"/>
      <c r="BV117" s="3"/>
      <c r="BW117" s="3"/>
      <c r="BX117" s="4"/>
      <c r="BY117" s="4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</row>
    <row r="118" spans="1:91" s="2" customFormat="1" ht="21" x14ac:dyDescent="0.2">
      <c r="A118" s="1169"/>
      <c r="B118" s="1051"/>
      <c r="C118" s="261" t="s">
        <v>138</v>
      </c>
      <c r="D118" s="262"/>
      <c r="E118" s="190"/>
      <c r="BV118" s="3"/>
      <c r="BW118" s="3"/>
      <c r="BX118" s="4"/>
      <c r="BY118" s="4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</row>
    <row r="119" spans="1:91" s="5" customFormat="1" ht="11.25" x14ac:dyDescent="0.15">
      <c r="A119" s="1052" t="s">
        <v>139</v>
      </c>
      <c r="B119" s="1052"/>
      <c r="C119" s="1052"/>
      <c r="D119" s="1052"/>
      <c r="E119" s="1052"/>
      <c r="F119" s="1052"/>
      <c r="G119" s="1052"/>
      <c r="H119" s="1052"/>
      <c r="I119" s="1052"/>
      <c r="J119" s="1052"/>
      <c r="K119" s="1053"/>
      <c r="L119" s="681"/>
      <c r="M119" s="682"/>
      <c r="N119" s="682"/>
      <c r="O119" s="683"/>
      <c r="P119" s="124"/>
      <c r="Q119" s="682"/>
      <c r="R119" s="683"/>
      <c r="S119" s="124"/>
      <c r="T119" s="682"/>
      <c r="U119" s="124"/>
      <c r="V119" s="124"/>
      <c r="W119" s="683"/>
      <c r="X119" s="683"/>
      <c r="Y119" s="683"/>
      <c r="Z119" s="266"/>
      <c r="AA119" s="124"/>
      <c r="AB119" s="683"/>
      <c r="AC119" s="683"/>
      <c r="AD119" s="683"/>
      <c r="AE119" s="683"/>
      <c r="AF119" s="266"/>
      <c r="AG119" s="124"/>
      <c r="AH119" s="683"/>
      <c r="AI119" s="683"/>
      <c r="AJ119" s="683"/>
      <c r="AK119" s="124"/>
      <c r="AL119" s="682"/>
      <c r="AM119" s="683"/>
      <c r="AN119" s="682"/>
      <c r="AO119" s="267"/>
      <c r="AP119" s="124"/>
      <c r="BV119" s="12"/>
      <c r="BW119" s="12"/>
      <c r="BX119" s="12"/>
      <c r="BY119" s="12"/>
    </row>
    <row r="120" spans="1:91" s="2" customFormat="1" ht="14.25" customHeight="1" x14ac:dyDescent="0.2">
      <c r="A120" s="1012" t="s">
        <v>122</v>
      </c>
      <c r="B120" s="1021"/>
      <c r="C120" s="982" t="s">
        <v>5</v>
      </c>
      <c r="D120" s="983"/>
      <c r="E120" s="984"/>
      <c r="F120" s="1116" t="s">
        <v>6</v>
      </c>
      <c r="G120" s="1117"/>
      <c r="H120" s="1117"/>
      <c r="I120" s="1117"/>
      <c r="J120" s="1117"/>
      <c r="K120" s="1117"/>
      <c r="L120" s="1117"/>
      <c r="M120" s="1117"/>
      <c r="N120" s="1117"/>
      <c r="O120" s="1117"/>
      <c r="P120" s="1117"/>
      <c r="Q120" s="1117"/>
      <c r="R120" s="1117"/>
      <c r="S120" s="1117"/>
      <c r="T120" s="1117"/>
      <c r="U120" s="1117"/>
      <c r="V120" s="1117"/>
      <c r="W120" s="1117"/>
      <c r="X120" s="1117"/>
      <c r="Y120" s="1117"/>
      <c r="Z120" s="1117"/>
      <c r="AA120" s="1117"/>
      <c r="AB120" s="1117"/>
      <c r="AC120" s="1117"/>
      <c r="AD120" s="1117"/>
      <c r="AE120" s="1117"/>
      <c r="AF120" s="1117"/>
      <c r="AG120" s="1117"/>
      <c r="AH120" s="1117"/>
      <c r="AI120" s="1117"/>
      <c r="AJ120" s="1117"/>
      <c r="AK120" s="1117"/>
      <c r="AL120" s="1117"/>
      <c r="AM120" s="1125"/>
      <c r="AN120" s="1118" t="s">
        <v>7</v>
      </c>
      <c r="AO120" s="268"/>
      <c r="BV120" s="3"/>
      <c r="BW120" s="3"/>
      <c r="BX120" s="4"/>
      <c r="BY120" s="4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</row>
    <row r="121" spans="1:91" s="2" customFormat="1" x14ac:dyDescent="0.2">
      <c r="A121" s="1013"/>
      <c r="B121" s="1054"/>
      <c r="C121" s="1165"/>
      <c r="D121" s="986"/>
      <c r="E121" s="987"/>
      <c r="F121" s="1116" t="s">
        <v>11</v>
      </c>
      <c r="G121" s="1118"/>
      <c r="H121" s="1116" t="s">
        <v>12</v>
      </c>
      <c r="I121" s="1118"/>
      <c r="J121" s="1116" t="s">
        <v>13</v>
      </c>
      <c r="K121" s="1118"/>
      <c r="L121" s="1116" t="s">
        <v>14</v>
      </c>
      <c r="M121" s="1118"/>
      <c r="N121" s="1116" t="s">
        <v>15</v>
      </c>
      <c r="O121" s="1118"/>
      <c r="P121" s="1122" t="s">
        <v>16</v>
      </c>
      <c r="Q121" s="1123"/>
      <c r="R121" s="1122" t="s">
        <v>17</v>
      </c>
      <c r="S121" s="1123"/>
      <c r="T121" s="1122" t="s">
        <v>18</v>
      </c>
      <c r="U121" s="1123"/>
      <c r="V121" s="1122" t="s">
        <v>19</v>
      </c>
      <c r="W121" s="1123"/>
      <c r="X121" s="1122" t="s">
        <v>20</v>
      </c>
      <c r="Y121" s="1123"/>
      <c r="Z121" s="1122" t="s">
        <v>21</v>
      </c>
      <c r="AA121" s="1123"/>
      <c r="AB121" s="1122" t="s">
        <v>22</v>
      </c>
      <c r="AC121" s="1123"/>
      <c r="AD121" s="1122" t="s">
        <v>23</v>
      </c>
      <c r="AE121" s="1123"/>
      <c r="AF121" s="1122" t="s">
        <v>24</v>
      </c>
      <c r="AG121" s="1123"/>
      <c r="AH121" s="1122" t="s">
        <v>25</v>
      </c>
      <c r="AI121" s="1123"/>
      <c r="AJ121" s="1122" t="s">
        <v>26</v>
      </c>
      <c r="AK121" s="1123"/>
      <c r="AL121" s="1122" t="s">
        <v>27</v>
      </c>
      <c r="AM121" s="1124"/>
      <c r="AN121" s="1118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V121" s="3"/>
      <c r="BW121" s="3"/>
      <c r="BX121" s="4"/>
      <c r="BY121" s="4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</row>
    <row r="122" spans="1:91" s="2" customFormat="1" x14ac:dyDescent="0.2">
      <c r="A122" s="1146"/>
      <c r="B122" s="1023"/>
      <c r="C122" s="684" t="s">
        <v>32</v>
      </c>
      <c r="D122" s="664" t="s">
        <v>45</v>
      </c>
      <c r="E122" s="610" t="s">
        <v>34</v>
      </c>
      <c r="F122" s="674" t="s">
        <v>45</v>
      </c>
      <c r="G122" s="610" t="s">
        <v>34</v>
      </c>
      <c r="H122" s="674" t="s">
        <v>45</v>
      </c>
      <c r="I122" s="610" t="s">
        <v>34</v>
      </c>
      <c r="J122" s="674" t="s">
        <v>45</v>
      </c>
      <c r="K122" s="610" t="s">
        <v>34</v>
      </c>
      <c r="L122" s="674" t="s">
        <v>45</v>
      </c>
      <c r="M122" s="610" t="s">
        <v>34</v>
      </c>
      <c r="N122" s="674" t="s">
        <v>45</v>
      </c>
      <c r="O122" s="610" t="s">
        <v>34</v>
      </c>
      <c r="P122" s="674" t="s">
        <v>45</v>
      </c>
      <c r="Q122" s="610" t="s">
        <v>34</v>
      </c>
      <c r="R122" s="674" t="s">
        <v>45</v>
      </c>
      <c r="S122" s="610" t="s">
        <v>34</v>
      </c>
      <c r="T122" s="674" t="s">
        <v>45</v>
      </c>
      <c r="U122" s="610" t="s">
        <v>34</v>
      </c>
      <c r="V122" s="674" t="s">
        <v>45</v>
      </c>
      <c r="W122" s="610" t="s">
        <v>34</v>
      </c>
      <c r="X122" s="674" t="s">
        <v>45</v>
      </c>
      <c r="Y122" s="610" t="s">
        <v>34</v>
      </c>
      <c r="Z122" s="674" t="s">
        <v>45</v>
      </c>
      <c r="AA122" s="610" t="s">
        <v>34</v>
      </c>
      <c r="AB122" s="674" t="s">
        <v>45</v>
      </c>
      <c r="AC122" s="610" t="s">
        <v>34</v>
      </c>
      <c r="AD122" s="674" t="s">
        <v>45</v>
      </c>
      <c r="AE122" s="615" t="s">
        <v>34</v>
      </c>
      <c r="AF122" s="674" t="s">
        <v>45</v>
      </c>
      <c r="AG122" s="610" t="s">
        <v>34</v>
      </c>
      <c r="AH122" s="674" t="s">
        <v>45</v>
      </c>
      <c r="AI122" s="615" t="s">
        <v>34</v>
      </c>
      <c r="AJ122" s="674" t="s">
        <v>45</v>
      </c>
      <c r="AK122" s="610" t="s">
        <v>34</v>
      </c>
      <c r="AL122" s="674" t="s">
        <v>45</v>
      </c>
      <c r="AM122" s="612" t="s">
        <v>34</v>
      </c>
      <c r="AN122" s="1118"/>
      <c r="AO122" s="269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V122" s="3"/>
      <c r="BW122" s="3"/>
      <c r="BX122" s="4"/>
      <c r="BY122" s="4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</row>
    <row r="123" spans="1:91" s="2" customFormat="1" x14ac:dyDescent="0.2">
      <c r="A123" s="1136" t="s">
        <v>140</v>
      </c>
      <c r="B123" s="1137"/>
      <c r="C123" s="114">
        <f>SUM(D123+E123)</f>
        <v>0</v>
      </c>
      <c r="D123" s="115">
        <f t="shared" ref="D123:E125" si="54">SUM(F123+H123+J123+L123+N123+P123+R123+T123+V123+X123+Z123+AB123+AD123+AF123+AH123+AJ123+AL123)</f>
        <v>0</v>
      </c>
      <c r="E123" s="70">
        <f t="shared" si="54"/>
        <v>0</v>
      </c>
      <c r="F123" s="270"/>
      <c r="G123" s="271"/>
      <c r="H123" s="270"/>
      <c r="I123" s="271"/>
      <c r="J123" s="270"/>
      <c r="K123" s="271"/>
      <c r="L123" s="270"/>
      <c r="M123" s="271"/>
      <c r="N123" s="270"/>
      <c r="O123" s="271"/>
      <c r="P123" s="270"/>
      <c r="Q123" s="271"/>
      <c r="R123" s="270"/>
      <c r="S123" s="271"/>
      <c r="T123" s="270"/>
      <c r="U123" s="271"/>
      <c r="V123" s="270"/>
      <c r="W123" s="271"/>
      <c r="X123" s="270"/>
      <c r="Y123" s="271"/>
      <c r="Z123" s="270"/>
      <c r="AA123" s="271"/>
      <c r="AB123" s="270"/>
      <c r="AC123" s="271"/>
      <c r="AD123" s="272"/>
      <c r="AE123" s="273"/>
      <c r="AF123" s="270"/>
      <c r="AG123" s="271"/>
      <c r="AH123" s="272"/>
      <c r="AI123" s="273"/>
      <c r="AJ123" s="270"/>
      <c r="AK123" s="271"/>
      <c r="AL123" s="272"/>
      <c r="AM123" s="274"/>
      <c r="AN123" s="275"/>
      <c r="AO123" s="146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"/>
      <c r="BV123" s="3"/>
      <c r="BW123" s="3"/>
      <c r="BX123" s="4"/>
      <c r="BY123" s="4"/>
      <c r="CA123" s="32" t="str">
        <f>IF(AND($C123&gt;0,AN123="")," * No olvide digitar la variable "&amp;AN$120&amp;""&amp;". Digite CERO si no tiene",IF(AN123&gt;$C123," * La variable "&amp;AN$120&amp;""&amp;" No puede ser mayor al Total.",""))</f>
        <v/>
      </c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33">
        <f>IF(AND($C123&gt;0,AN123=""),1,IF(AN123&gt;$C123,1,0))</f>
        <v>0</v>
      </c>
    </row>
    <row r="124" spans="1:91" s="2" customFormat="1" x14ac:dyDescent="0.2">
      <c r="A124" s="1057" t="s">
        <v>141</v>
      </c>
      <c r="B124" s="1058"/>
      <c r="C124" s="68">
        <f>SUM(D124+E124)</f>
        <v>14</v>
      </c>
      <c r="D124" s="69">
        <f t="shared" si="54"/>
        <v>8</v>
      </c>
      <c r="E124" s="84">
        <f t="shared" si="54"/>
        <v>6</v>
      </c>
      <c r="F124" s="276"/>
      <c r="G124" s="277"/>
      <c r="H124" s="276"/>
      <c r="I124" s="277"/>
      <c r="J124" s="276"/>
      <c r="K124" s="277"/>
      <c r="L124" s="276"/>
      <c r="M124" s="277"/>
      <c r="N124" s="276"/>
      <c r="O124" s="277"/>
      <c r="P124" s="276"/>
      <c r="Q124" s="277"/>
      <c r="R124" s="276"/>
      <c r="S124" s="277"/>
      <c r="T124" s="276"/>
      <c r="U124" s="277"/>
      <c r="V124" s="276"/>
      <c r="W124" s="277"/>
      <c r="X124" s="276"/>
      <c r="Y124" s="277"/>
      <c r="Z124" s="276"/>
      <c r="AA124" s="277">
        <v>1</v>
      </c>
      <c r="AB124" s="276"/>
      <c r="AC124" s="277"/>
      <c r="AD124" s="278"/>
      <c r="AE124" s="279"/>
      <c r="AF124" s="276">
        <v>1</v>
      </c>
      <c r="AG124" s="277"/>
      <c r="AH124" s="278"/>
      <c r="AI124" s="279"/>
      <c r="AJ124" s="276">
        <v>3</v>
      </c>
      <c r="AK124" s="277">
        <v>1</v>
      </c>
      <c r="AL124" s="278">
        <v>4</v>
      </c>
      <c r="AM124" s="280">
        <v>4</v>
      </c>
      <c r="AN124" s="83">
        <v>14</v>
      </c>
      <c r="AO124" s="146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"/>
      <c r="BV124" s="3"/>
      <c r="BW124" s="3"/>
      <c r="BX124" s="4"/>
      <c r="BY124" s="4"/>
      <c r="CA124" s="32" t="str">
        <f t="shared" ref="CA124:CA125" si="55">IF(AND($C124&gt;0,AN124="")," * No olvide digitar la variable "&amp;AN$120&amp;""&amp;". Digite CERO si no tiene",IF(AN124&gt;$C124," * La variable "&amp;AN$120&amp;""&amp;" No puede ser mayor al Total.",""))</f>
        <v/>
      </c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33">
        <f t="shared" ref="CM124:CM125" si="56">IF(AND($C124&gt;0,AN124=""),1,IF(AN124&gt;$C124,1,0))</f>
        <v>0</v>
      </c>
    </row>
    <row r="125" spans="1:91" s="2" customFormat="1" ht="14.25" customHeight="1" x14ac:dyDescent="0.2">
      <c r="A125" s="1059" t="s">
        <v>142</v>
      </c>
      <c r="B125" s="1060"/>
      <c r="C125" s="137">
        <f>SUM(D125+E125)</f>
        <v>6</v>
      </c>
      <c r="D125" s="138">
        <f t="shared" si="54"/>
        <v>4</v>
      </c>
      <c r="E125" s="139">
        <f t="shared" si="54"/>
        <v>2</v>
      </c>
      <c r="F125" s="281"/>
      <c r="G125" s="282"/>
      <c r="H125" s="281"/>
      <c r="I125" s="282"/>
      <c r="J125" s="281"/>
      <c r="K125" s="282"/>
      <c r="L125" s="281"/>
      <c r="M125" s="282"/>
      <c r="N125" s="281"/>
      <c r="O125" s="282"/>
      <c r="P125" s="281"/>
      <c r="Q125" s="282"/>
      <c r="R125" s="281"/>
      <c r="S125" s="282"/>
      <c r="T125" s="281"/>
      <c r="U125" s="282"/>
      <c r="V125" s="281"/>
      <c r="W125" s="282"/>
      <c r="X125" s="281"/>
      <c r="Y125" s="282"/>
      <c r="Z125" s="281"/>
      <c r="AA125" s="282"/>
      <c r="AB125" s="281"/>
      <c r="AC125" s="282"/>
      <c r="AD125" s="283">
        <v>1</v>
      </c>
      <c r="AE125" s="284"/>
      <c r="AF125" s="281">
        <v>1</v>
      </c>
      <c r="AG125" s="282"/>
      <c r="AH125" s="283">
        <v>1</v>
      </c>
      <c r="AI125" s="284"/>
      <c r="AJ125" s="281"/>
      <c r="AK125" s="282"/>
      <c r="AL125" s="283">
        <v>1</v>
      </c>
      <c r="AM125" s="285">
        <v>2</v>
      </c>
      <c r="AN125" s="286">
        <v>6</v>
      </c>
      <c r="AO125" s="146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"/>
      <c r="BV125" s="3"/>
      <c r="BW125" s="3"/>
      <c r="BX125" s="4"/>
      <c r="BY125" s="4"/>
      <c r="CA125" s="32" t="str">
        <f t="shared" si="55"/>
        <v/>
      </c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33">
        <f t="shared" si="56"/>
        <v>0</v>
      </c>
    </row>
    <row r="126" spans="1:91" s="5" customFormat="1" ht="11.25" x14ac:dyDescent="0.15">
      <c r="A126" s="11" t="s">
        <v>143</v>
      </c>
      <c r="X126" s="12"/>
      <c r="Y126" s="12"/>
      <c r="BV126" s="12"/>
      <c r="BW126" s="12"/>
      <c r="BX126" s="129"/>
      <c r="BY126" s="129"/>
    </row>
    <row r="127" spans="1:91" s="2" customFormat="1" ht="14.25" customHeight="1" x14ac:dyDescent="0.2">
      <c r="A127" s="1012" t="s">
        <v>144</v>
      </c>
      <c r="B127" s="1021"/>
      <c r="C127" s="1012" t="s">
        <v>83</v>
      </c>
      <c r="D127" s="1020"/>
      <c r="E127" s="1021"/>
      <c r="F127" s="1116" t="s">
        <v>145</v>
      </c>
      <c r="G127" s="1118"/>
      <c r="H127" s="1138" t="s">
        <v>146</v>
      </c>
      <c r="I127" s="1118"/>
      <c r="J127" s="1116" t="s">
        <v>147</v>
      </c>
      <c r="K127" s="1118"/>
      <c r="L127" s="1116" t="s">
        <v>15</v>
      </c>
      <c r="M127" s="1118"/>
      <c r="N127" s="1116" t="s">
        <v>148</v>
      </c>
      <c r="O127" s="1118"/>
      <c r="P127" s="1116" t="s">
        <v>149</v>
      </c>
      <c r="Q127" s="1118"/>
      <c r="R127" s="1122" t="s">
        <v>150</v>
      </c>
      <c r="S127" s="1123"/>
      <c r="T127" s="1122" t="s">
        <v>151</v>
      </c>
      <c r="U127" s="1123"/>
      <c r="V127" s="1122" t="s">
        <v>152</v>
      </c>
      <c r="W127" s="1128"/>
      <c r="X127" s="1122" t="s">
        <v>153</v>
      </c>
      <c r="Y127" s="1123"/>
      <c r="Z127" s="1171" t="s">
        <v>154</v>
      </c>
      <c r="AA127" s="1128"/>
      <c r="AB127" s="1128"/>
      <c r="AC127" s="1128"/>
      <c r="AD127" s="1123"/>
      <c r="AE127" s="1115" t="s">
        <v>155</v>
      </c>
      <c r="AF127" s="1068" t="s">
        <v>43</v>
      </c>
      <c r="AG127" s="984" t="s">
        <v>44</v>
      </c>
      <c r="AH127" s="1172" t="s">
        <v>156</v>
      </c>
      <c r="AI127" s="1173" t="s">
        <v>157</v>
      </c>
      <c r="AJ127" s="999" t="s">
        <v>158</v>
      </c>
      <c r="AK127" s="984" t="s">
        <v>159</v>
      </c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</row>
    <row r="128" spans="1:91" s="2" customFormat="1" x14ac:dyDescent="0.2">
      <c r="A128" s="1146"/>
      <c r="B128" s="1023"/>
      <c r="C128" s="684" t="s">
        <v>32</v>
      </c>
      <c r="D128" s="664" t="s">
        <v>33</v>
      </c>
      <c r="E128" s="631" t="s">
        <v>34</v>
      </c>
      <c r="F128" s="674" t="s">
        <v>45</v>
      </c>
      <c r="G128" s="685" t="s">
        <v>34</v>
      </c>
      <c r="H128" s="674" t="s">
        <v>45</v>
      </c>
      <c r="I128" s="685" t="s">
        <v>34</v>
      </c>
      <c r="J128" s="674" t="s">
        <v>45</v>
      </c>
      <c r="K128" s="685" t="s">
        <v>34</v>
      </c>
      <c r="L128" s="674" t="s">
        <v>45</v>
      </c>
      <c r="M128" s="685" t="s">
        <v>34</v>
      </c>
      <c r="N128" s="674" t="s">
        <v>45</v>
      </c>
      <c r="O128" s="685" t="s">
        <v>34</v>
      </c>
      <c r="P128" s="674" t="s">
        <v>45</v>
      </c>
      <c r="Q128" s="685" t="s">
        <v>34</v>
      </c>
      <c r="R128" s="674" t="s">
        <v>45</v>
      </c>
      <c r="S128" s="685" t="s">
        <v>34</v>
      </c>
      <c r="T128" s="674" t="s">
        <v>45</v>
      </c>
      <c r="U128" s="685" t="s">
        <v>34</v>
      </c>
      <c r="V128" s="674" t="s">
        <v>45</v>
      </c>
      <c r="W128" s="686" t="s">
        <v>34</v>
      </c>
      <c r="X128" s="674" t="s">
        <v>45</v>
      </c>
      <c r="Y128" s="685" t="s">
        <v>34</v>
      </c>
      <c r="Z128" s="687" t="s">
        <v>160</v>
      </c>
      <c r="AA128" s="678" t="s">
        <v>161</v>
      </c>
      <c r="AB128" s="290" t="s">
        <v>162</v>
      </c>
      <c r="AC128" s="678" t="s">
        <v>163</v>
      </c>
      <c r="AD128" s="615" t="s">
        <v>164</v>
      </c>
      <c r="AE128" s="1115"/>
      <c r="AF128" s="1069"/>
      <c r="AG128" s="987"/>
      <c r="AH128" s="1172"/>
      <c r="AI128" s="1173"/>
      <c r="AJ128" s="1000"/>
      <c r="AK128" s="987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</row>
    <row r="129" spans="1:96" ht="15" x14ac:dyDescent="0.25">
      <c r="A129" s="1136" t="s">
        <v>165</v>
      </c>
      <c r="B129" s="1137"/>
      <c r="C129" s="132">
        <f>SUM(D129+E129)</f>
        <v>4</v>
      </c>
      <c r="D129" s="133">
        <f t="shared" ref="D129:E131" si="57">SUM(F129+H129+J129+L129+N129+P129+R129+T129+V129+X129)</f>
        <v>1</v>
      </c>
      <c r="E129" s="545">
        <f t="shared" si="57"/>
        <v>3</v>
      </c>
      <c r="F129" s="201"/>
      <c r="G129" s="544"/>
      <c r="H129" s="201"/>
      <c r="I129" s="544">
        <v>1</v>
      </c>
      <c r="J129" s="201"/>
      <c r="K129" s="544"/>
      <c r="L129" s="201"/>
      <c r="M129" s="544"/>
      <c r="N129" s="201">
        <v>1</v>
      </c>
      <c r="O129" s="544"/>
      <c r="P129" s="201"/>
      <c r="Q129" s="544">
        <v>1</v>
      </c>
      <c r="R129" s="201"/>
      <c r="S129" s="544"/>
      <c r="T129" s="201"/>
      <c r="U129" s="544">
        <v>1</v>
      </c>
      <c r="V129" s="201"/>
      <c r="W129" s="544"/>
      <c r="X129" s="201"/>
      <c r="Y129" s="519"/>
      <c r="Z129" s="291">
        <v>1</v>
      </c>
      <c r="AA129" s="78"/>
      <c r="AB129" s="78">
        <v>2</v>
      </c>
      <c r="AC129" s="78">
        <v>1</v>
      </c>
      <c r="AD129" s="544"/>
      <c r="AE129" s="292"/>
      <c r="AF129" s="291">
        <v>0</v>
      </c>
      <c r="AG129" s="544">
        <v>0</v>
      </c>
      <c r="AH129" s="201">
        <v>0</v>
      </c>
      <c r="AI129" s="78">
        <v>0</v>
      </c>
      <c r="AJ129" s="78">
        <v>0</v>
      </c>
      <c r="AK129" s="544">
        <v>1</v>
      </c>
      <c r="AL129" s="2" t="str">
        <f>CA129&amp;CB129&amp;CC129&amp;CD129&amp;CE129&amp;CF129</f>
        <v/>
      </c>
      <c r="BV129" s="2"/>
      <c r="BW129" s="2"/>
      <c r="BX129" s="2"/>
      <c r="BY129" s="2"/>
      <c r="CA129" s="32" t="str">
        <f>IF(AND($C129&gt;0,AF129="")," * No olvide digitar la variable "&amp;AF$127&amp;""&amp;". Digite CERO si no tiene",IF(AF129&gt;$C129," * La variable "&amp;AF$127&amp;""&amp;" No puede ser mayor al Total.",""))</f>
        <v/>
      </c>
      <c r="CB129" s="32" t="str">
        <f>IF(AND($C129&gt;0,AG129="")," * No olvide digitar la variable "&amp;AG$127&amp;""&amp;". Digite CERO si no tiene",IF(AG129&gt;$C129," * La variable "&amp;AG$127&amp;""&amp;" No puede ser mayor al Total.",""))</f>
        <v/>
      </c>
      <c r="CC129" s="32" t="str">
        <f>IF(AND($C129&gt;0,AH129="")," * No olvide digitar la variable "&amp;AH$127&amp;""&amp;". Digite CERO si no tiene",IF(AH129&gt;$C129," * La variable "&amp;AH$127&amp;""&amp;" No puede ser mayor al Total.",""))</f>
        <v/>
      </c>
      <c r="CD129" s="32" t="str">
        <f>IF(AND($E129&gt;0,AI129="")," * No olvide digitar la variable "&amp;AI$127&amp;""&amp;". Digite CERO si no tiene",IF(AI129&gt;$E129," * La variable "&amp;AI$127&amp;""&amp;" No puede ser mayor al Total.",""))</f>
        <v/>
      </c>
      <c r="CE129" s="32" t="str">
        <f>IF(AND($C129&gt;0,AJ129="")," * No olvide digitar la variable "&amp;AJ$127&amp;""&amp;". Digite CERO si no tiene",IF(AJ129&gt;$C129," * La variable "&amp;AJ$127&amp;""&amp;" No puede ser mayor al Total.",""))</f>
        <v/>
      </c>
      <c r="CF129" s="32" t="str">
        <f>IF(AND($C129&gt;0,AK129="")," * No olvide digitar la variable "&amp;AK$127&amp;""&amp;". Digite CERO si no tiene",IF(AK129&gt;$C129," * La variable "&amp;AK$127&amp;""&amp;" No puede ser mayor al Total.",""))</f>
        <v/>
      </c>
      <c r="CM129" s="33">
        <f>IF(AND($C129&gt;0,AF129=""),1,IF(AF129&gt;$C129,1,0))</f>
        <v>0</v>
      </c>
      <c r="CN129" s="33">
        <f t="shared" ref="CN129:CR131" si="58">IF(AND($C129&gt;0,AG129=""),1,IF(AG129&gt;$C129,1,0))</f>
        <v>0</v>
      </c>
      <c r="CO129" s="33">
        <f t="shared" si="58"/>
        <v>0</v>
      </c>
      <c r="CP129" s="33">
        <f t="shared" si="58"/>
        <v>0</v>
      </c>
      <c r="CQ129" s="33">
        <f t="shared" si="58"/>
        <v>0</v>
      </c>
      <c r="CR129" s="34">
        <f>IF(AND($C129&gt;0,AK129=""),1,IF(AK129&gt;$C129,1,0))</f>
        <v>0</v>
      </c>
    </row>
    <row r="130" spans="1:96" ht="15" x14ac:dyDescent="0.25">
      <c r="A130" s="1037" t="s">
        <v>166</v>
      </c>
      <c r="B130" s="1038"/>
      <c r="C130" s="293">
        <f>SUM(D130+E130)</f>
        <v>27</v>
      </c>
      <c r="D130" s="115">
        <f t="shared" si="57"/>
        <v>17</v>
      </c>
      <c r="E130" s="70">
        <f t="shared" si="57"/>
        <v>10</v>
      </c>
      <c r="F130" s="270"/>
      <c r="G130" s="275"/>
      <c r="H130" s="270">
        <v>1</v>
      </c>
      <c r="I130" s="275">
        <v>3</v>
      </c>
      <c r="J130" s="270"/>
      <c r="K130" s="275"/>
      <c r="L130" s="270">
        <v>2</v>
      </c>
      <c r="M130" s="275"/>
      <c r="N130" s="270">
        <v>7</v>
      </c>
      <c r="O130" s="275">
        <v>2</v>
      </c>
      <c r="P130" s="270">
        <v>6</v>
      </c>
      <c r="Q130" s="275">
        <v>3</v>
      </c>
      <c r="R130" s="270"/>
      <c r="S130" s="275">
        <v>1</v>
      </c>
      <c r="T130" s="270">
        <v>1</v>
      </c>
      <c r="U130" s="275">
        <v>1</v>
      </c>
      <c r="V130" s="270"/>
      <c r="W130" s="275"/>
      <c r="X130" s="270"/>
      <c r="Y130" s="294"/>
      <c r="Z130" s="295">
        <v>4</v>
      </c>
      <c r="AA130" s="296"/>
      <c r="AB130" s="296">
        <v>9</v>
      </c>
      <c r="AC130" s="296">
        <v>10</v>
      </c>
      <c r="AD130" s="275"/>
      <c r="AE130" s="297">
        <v>4</v>
      </c>
      <c r="AF130" s="295">
        <v>0</v>
      </c>
      <c r="AG130" s="275">
        <v>0</v>
      </c>
      <c r="AH130" s="270">
        <v>0</v>
      </c>
      <c r="AI130" s="296">
        <v>0</v>
      </c>
      <c r="AJ130" s="296">
        <v>0</v>
      </c>
      <c r="AK130" s="275">
        <v>1</v>
      </c>
      <c r="AL130" s="2" t="str">
        <f t="shared" ref="AL130:AL131" si="59">CA130&amp;CB130&amp;CC130&amp;CD130&amp;CE130&amp;CF130</f>
        <v/>
      </c>
      <c r="BV130" s="2"/>
      <c r="BW130" s="2"/>
      <c r="BX130" s="2"/>
      <c r="BY130" s="2"/>
      <c r="CA130" s="32" t="str">
        <f t="shared" ref="CA130:CC131" si="60">IF(AND($C130&gt;0,AF130="")," * No olvide digitar la variable "&amp;AF$127&amp;""&amp;". Digite CERO si no tiene",IF(AF130&gt;$C130," * La variable "&amp;AF$127&amp;""&amp;" No puede ser mayor al Total.",""))</f>
        <v/>
      </c>
      <c r="CB130" s="32" t="str">
        <f t="shared" si="60"/>
        <v/>
      </c>
      <c r="CC130" s="32" t="str">
        <f t="shared" si="60"/>
        <v/>
      </c>
      <c r="CD130" s="32" t="str">
        <f t="shared" ref="CD130:CD131" si="61">IF(AND($E130&gt;0,AI130="")," * No olvide digitar la variable "&amp;AI$127&amp;""&amp;". Digite CERO si no tiene",IF(AI130&gt;$E130," * La variable "&amp;AI$127&amp;""&amp;" No puede ser mayor al Total.",""))</f>
        <v/>
      </c>
      <c r="CE130" s="32" t="str">
        <f t="shared" ref="CE130:CF131" si="62">IF(AND($C130&gt;0,AJ130="")," * No olvide digitar la variable "&amp;AJ$127&amp;""&amp;". Digite CERO si no tiene",IF(AJ130&gt;$C130," * La variable "&amp;AJ$127&amp;""&amp;" No puede ser mayor al Total.",""))</f>
        <v/>
      </c>
      <c r="CF130" s="32" t="str">
        <f t="shared" si="62"/>
        <v/>
      </c>
      <c r="CM130" s="33">
        <f t="shared" ref="CM130:CM131" si="63">IF(AND($C130&gt;0,AF130=""),1,IF(AF130&gt;$C130,1,0))</f>
        <v>0</v>
      </c>
      <c r="CN130" s="33">
        <f t="shared" si="58"/>
        <v>0</v>
      </c>
      <c r="CO130" s="33">
        <f t="shared" si="58"/>
        <v>0</v>
      </c>
      <c r="CP130" s="33">
        <f t="shared" si="58"/>
        <v>0</v>
      </c>
      <c r="CQ130" s="33">
        <f t="shared" si="58"/>
        <v>0</v>
      </c>
      <c r="CR130" s="34">
        <f t="shared" si="58"/>
        <v>0</v>
      </c>
    </row>
    <row r="131" spans="1:96" ht="15" x14ac:dyDescent="0.25">
      <c r="A131" s="1170" t="s">
        <v>167</v>
      </c>
      <c r="B131" s="1063"/>
      <c r="C131" s="298">
        <f>SUM(D131+E131)</f>
        <v>0</v>
      </c>
      <c r="D131" s="299">
        <f t="shared" si="57"/>
        <v>0</v>
      </c>
      <c r="E131" s="116">
        <f t="shared" si="57"/>
        <v>0</v>
      </c>
      <c r="F131" s="300"/>
      <c r="G131" s="101"/>
      <c r="H131" s="300"/>
      <c r="I131" s="101"/>
      <c r="J131" s="300"/>
      <c r="K131" s="101"/>
      <c r="L131" s="300"/>
      <c r="M131" s="101"/>
      <c r="N131" s="300"/>
      <c r="O131" s="101"/>
      <c r="P131" s="300"/>
      <c r="Q131" s="101"/>
      <c r="R131" s="300"/>
      <c r="S131" s="101"/>
      <c r="T131" s="300"/>
      <c r="U131" s="101"/>
      <c r="V131" s="300"/>
      <c r="W131" s="101"/>
      <c r="X131" s="300"/>
      <c r="Y131" s="301"/>
      <c r="Z131" s="302"/>
      <c r="AA131" s="100"/>
      <c r="AB131" s="100"/>
      <c r="AC131" s="100"/>
      <c r="AD131" s="101"/>
      <c r="AE131" s="505"/>
      <c r="AF131" s="302"/>
      <c r="AG131" s="101"/>
      <c r="AH131" s="300"/>
      <c r="AI131" s="100"/>
      <c r="AJ131" s="100"/>
      <c r="AK131" s="101"/>
      <c r="AL131" s="2" t="str">
        <f t="shared" si="59"/>
        <v/>
      </c>
      <c r="BV131" s="2"/>
      <c r="BW131" s="2"/>
      <c r="BX131" s="2"/>
      <c r="BY131" s="2"/>
      <c r="CA131" s="32" t="str">
        <f t="shared" si="60"/>
        <v/>
      </c>
      <c r="CB131" s="32" t="str">
        <f t="shared" si="60"/>
        <v/>
      </c>
      <c r="CC131" s="32" t="str">
        <f t="shared" si="60"/>
        <v/>
      </c>
      <c r="CD131" s="32" t="str">
        <f t="shared" si="61"/>
        <v/>
      </c>
      <c r="CE131" s="32" t="str">
        <f t="shared" si="62"/>
        <v/>
      </c>
      <c r="CF131" s="32" t="str">
        <f t="shared" si="62"/>
        <v/>
      </c>
      <c r="CM131" s="33">
        <f t="shared" si="63"/>
        <v>0</v>
      </c>
      <c r="CN131" s="33">
        <f t="shared" si="58"/>
        <v>0</v>
      </c>
      <c r="CO131" s="33">
        <f t="shared" si="58"/>
        <v>0</v>
      </c>
      <c r="CP131" s="33">
        <f t="shared" si="58"/>
        <v>0</v>
      </c>
      <c r="CQ131" s="33">
        <f t="shared" si="58"/>
        <v>0</v>
      </c>
      <c r="CR131" s="34">
        <f t="shared" si="58"/>
        <v>0</v>
      </c>
    </row>
    <row r="132" spans="1:96" s="5" customFormat="1" ht="11.25" x14ac:dyDescent="0.15">
      <c r="A132" s="61" t="s">
        <v>168</v>
      </c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AL132" s="12"/>
      <c r="AM132" s="12"/>
      <c r="AN132" s="12"/>
      <c r="AO132" s="12"/>
      <c r="AP132" s="12"/>
      <c r="AQ132" s="12"/>
      <c r="AR132" s="129"/>
      <c r="AS132" s="129"/>
      <c r="AT132" s="129"/>
      <c r="AU132" s="129"/>
      <c r="AV132" s="129"/>
      <c r="AW132" s="129"/>
      <c r="AX132" s="129"/>
      <c r="AY132" s="129"/>
      <c r="AZ132" s="129"/>
      <c r="BA132" s="129"/>
      <c r="BB132" s="129"/>
      <c r="BC132" s="129"/>
      <c r="BD132" s="129"/>
      <c r="BE132" s="129"/>
      <c r="BF132" s="129"/>
      <c r="BG132" s="129"/>
      <c r="BH132" s="129"/>
      <c r="BI132" s="129"/>
      <c r="BJ132" s="129"/>
      <c r="BK132" s="129"/>
      <c r="BL132" s="129"/>
      <c r="BM132" s="129"/>
      <c r="BN132" s="129"/>
      <c r="BO132" s="129"/>
      <c r="BP132" s="129"/>
      <c r="BQ132" s="129"/>
      <c r="BV132" s="12"/>
      <c r="BW132" s="12"/>
      <c r="BX132" s="12"/>
      <c r="BY132" s="12"/>
    </row>
    <row r="133" spans="1:96" x14ac:dyDescent="0.2">
      <c r="A133" s="1064" t="s">
        <v>144</v>
      </c>
      <c r="B133" s="1128" t="s">
        <v>169</v>
      </c>
      <c r="C133" s="1128"/>
      <c r="D133" s="1128"/>
      <c r="E133" s="1123"/>
      <c r="F133" s="1141" t="s">
        <v>170</v>
      </c>
      <c r="G133" s="1141"/>
      <c r="AB133" s="303"/>
      <c r="AC133" s="303"/>
      <c r="AD133" s="303"/>
      <c r="AH133" s="303"/>
      <c r="AI133" s="303"/>
      <c r="AJ133" s="303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3"/>
      <c r="BL133" s="3"/>
      <c r="BM133" s="3"/>
      <c r="BN133" s="3"/>
      <c r="BO133" s="3"/>
      <c r="BP133" s="3"/>
      <c r="BU133" s="3"/>
      <c r="BX133" s="3"/>
      <c r="BY133" s="3"/>
    </row>
    <row r="134" spans="1:96" x14ac:dyDescent="0.2">
      <c r="A134" s="1140"/>
      <c r="B134" s="304" t="s">
        <v>171</v>
      </c>
      <c r="C134" s="305" t="s">
        <v>172</v>
      </c>
      <c r="D134" s="678" t="s">
        <v>173</v>
      </c>
      <c r="E134" s="610" t="s">
        <v>174</v>
      </c>
      <c r="F134" s="688" t="s">
        <v>175</v>
      </c>
      <c r="G134" s="635" t="s">
        <v>176</v>
      </c>
      <c r="AB134" s="303"/>
      <c r="AC134" s="303"/>
      <c r="AD134" s="303"/>
      <c r="AH134" s="303"/>
      <c r="AI134" s="303"/>
      <c r="AJ134" s="303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3"/>
      <c r="BL134" s="3"/>
      <c r="BM134" s="3"/>
      <c r="BN134" s="3"/>
      <c r="BO134" s="3"/>
      <c r="BP134" s="3"/>
      <c r="BU134" s="3"/>
      <c r="BX134" s="3"/>
      <c r="BY134" s="3"/>
    </row>
    <row r="135" spans="1:96" ht="15" x14ac:dyDescent="0.25">
      <c r="A135" s="501" t="s">
        <v>165</v>
      </c>
      <c r="B135" s="201">
        <v>3</v>
      </c>
      <c r="C135" s="78">
        <v>1</v>
      </c>
      <c r="D135" s="309"/>
      <c r="E135" s="553"/>
      <c r="F135" s="201">
        <v>1</v>
      </c>
      <c r="G135" s="544">
        <v>3</v>
      </c>
      <c r="P135" s="303"/>
      <c r="AB135" s="303"/>
      <c r="AC135" s="303"/>
      <c r="AD135" s="303"/>
      <c r="AF135"/>
      <c r="AG135"/>
      <c r="AH135" s="303"/>
      <c r="AI135" s="303"/>
      <c r="AJ135" s="303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3"/>
      <c r="BL135" s="3"/>
      <c r="BM135" s="3"/>
      <c r="BN135" s="3"/>
      <c r="BO135" s="3"/>
      <c r="BP135" s="3"/>
      <c r="BU135" s="3"/>
      <c r="BX135" s="3"/>
      <c r="BY135" s="3"/>
    </row>
    <row r="136" spans="1:96" ht="15" x14ac:dyDescent="0.25">
      <c r="A136" s="310" t="s">
        <v>166</v>
      </c>
      <c r="B136" s="311"/>
      <c r="C136" s="312"/>
      <c r="D136" s="82">
        <v>10</v>
      </c>
      <c r="E136" s="83">
        <v>17</v>
      </c>
      <c r="F136" s="276">
        <v>17</v>
      </c>
      <c r="G136" s="83">
        <v>10</v>
      </c>
      <c r="P136" s="303"/>
      <c r="AB136" s="303"/>
      <c r="AC136" s="303"/>
      <c r="AD136" s="303"/>
      <c r="AF136"/>
      <c r="AG136"/>
      <c r="AH136" s="303"/>
      <c r="AI136" s="303"/>
      <c r="AJ136" s="303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3"/>
      <c r="BL136" s="3"/>
      <c r="BM136" s="3"/>
      <c r="BN136" s="3"/>
      <c r="BO136" s="3"/>
      <c r="BP136" s="3"/>
      <c r="BU136" s="3"/>
      <c r="BX136" s="3"/>
      <c r="BY136" s="3"/>
    </row>
    <row r="137" spans="1:96" ht="15" x14ac:dyDescent="0.25">
      <c r="A137" s="636" t="s">
        <v>167</v>
      </c>
      <c r="B137" s="300"/>
      <c r="C137" s="100"/>
      <c r="D137" s="100"/>
      <c r="E137" s="101"/>
      <c r="F137" s="300"/>
      <c r="G137" s="101"/>
      <c r="P137" s="303"/>
      <c r="AB137" s="303"/>
      <c r="AC137" s="303"/>
      <c r="AD137" s="303"/>
      <c r="AF137"/>
      <c r="AG137"/>
      <c r="AH137" s="303"/>
      <c r="AI137" s="303"/>
      <c r="AJ137" s="303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3"/>
      <c r="BL137" s="3"/>
      <c r="BM137" s="3"/>
      <c r="BN137" s="3"/>
      <c r="BO137" s="3"/>
      <c r="BP137" s="3"/>
      <c r="BU137" s="3"/>
      <c r="BX137" s="3"/>
      <c r="BY137" s="3"/>
    </row>
    <row r="138" spans="1:96" s="5" customFormat="1" ht="11.25" x14ac:dyDescent="0.15">
      <c r="A138" s="11" t="s">
        <v>177</v>
      </c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BV138" s="12"/>
      <c r="BW138" s="12"/>
      <c r="BX138" s="12"/>
      <c r="BY138" s="12"/>
    </row>
    <row r="139" spans="1:96" ht="14.25" customHeight="1" x14ac:dyDescent="0.2">
      <c r="A139" s="1012" t="s">
        <v>144</v>
      </c>
      <c r="B139" s="1021"/>
      <c r="C139" s="979" t="s">
        <v>83</v>
      </c>
      <c r="D139" s="1116" t="s">
        <v>6</v>
      </c>
      <c r="E139" s="1117"/>
      <c r="F139" s="1117"/>
      <c r="G139" s="1117"/>
      <c r="H139" s="1117"/>
      <c r="I139" s="1125"/>
      <c r="J139" s="984" t="s">
        <v>7</v>
      </c>
      <c r="K139" s="10"/>
      <c r="L139" s="9"/>
      <c r="M139" s="9"/>
      <c r="N139" s="9"/>
      <c r="O139" s="9"/>
      <c r="P139" s="9"/>
      <c r="Q139" s="9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</row>
    <row r="140" spans="1:96" x14ac:dyDescent="0.2">
      <c r="A140" s="1146"/>
      <c r="B140" s="1023"/>
      <c r="C140" s="1147"/>
      <c r="D140" s="674" t="s">
        <v>13</v>
      </c>
      <c r="E140" s="678" t="s">
        <v>14</v>
      </c>
      <c r="F140" s="678" t="s">
        <v>15</v>
      </c>
      <c r="G140" s="678" t="s">
        <v>148</v>
      </c>
      <c r="H140" s="678" t="s">
        <v>149</v>
      </c>
      <c r="I140" s="689" t="s">
        <v>150</v>
      </c>
      <c r="J140" s="987"/>
      <c r="K140" s="10"/>
      <c r="L140" s="9"/>
      <c r="M140" s="9"/>
      <c r="N140" s="9"/>
      <c r="O140" s="9"/>
      <c r="P140" s="9"/>
      <c r="Q140" s="9"/>
    </row>
    <row r="141" spans="1:96" x14ac:dyDescent="0.2">
      <c r="A141" s="1034" t="s">
        <v>178</v>
      </c>
      <c r="B141" s="493" t="s">
        <v>179</v>
      </c>
      <c r="C141" s="494">
        <f>SUM(D141:I141)</f>
        <v>0</v>
      </c>
      <c r="D141" s="28"/>
      <c r="E141" s="189"/>
      <c r="F141" s="189"/>
      <c r="G141" s="189"/>
      <c r="H141" s="189"/>
      <c r="I141" s="148"/>
      <c r="J141" s="542"/>
      <c r="K141" s="146" t="str">
        <f>CA141</f>
        <v/>
      </c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"/>
      <c r="X141" s="3"/>
      <c r="Y141" s="3"/>
      <c r="CA141" s="32" t="str">
        <f>IF(AND($C141&gt;0,J141="")," * No olvide digitar la variable "&amp;J$139&amp;""&amp;". Digite CERO si no tiene",IF(J141&gt;$C141," * La variable "&amp;J$139&amp;""&amp;" No puede ser mayor al Total.",""))</f>
        <v/>
      </c>
      <c r="CM141" s="33">
        <f>IF(AND($C141&gt;0,J141=""),1,IF(J141&gt;$C141,1,0))</f>
        <v>0</v>
      </c>
    </row>
    <row r="142" spans="1:96" x14ac:dyDescent="0.2">
      <c r="A142" s="1148"/>
      <c r="B142" s="317" t="s">
        <v>180</v>
      </c>
      <c r="C142" s="318">
        <f>SUM(D142:I142)</f>
        <v>0</v>
      </c>
      <c r="D142" s="55"/>
      <c r="E142" s="319"/>
      <c r="F142" s="319"/>
      <c r="G142" s="319"/>
      <c r="H142" s="319"/>
      <c r="I142" s="142"/>
      <c r="J142" s="56"/>
      <c r="K142" s="146" t="str">
        <f>CA142</f>
        <v/>
      </c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"/>
      <c r="X142" s="3"/>
      <c r="Y142" s="3"/>
      <c r="CA142" s="32" t="str">
        <f>IF(AND($C142&gt;0,J142="")," * No olvide digitar la variable "&amp;J$139&amp;""&amp;". Digite CERO si no tiene",IF(J142&gt;$C142," * La variable "&amp;J$139&amp;""&amp;" No puede ser mayor al Total.",""))</f>
        <v/>
      </c>
      <c r="CM142" s="33">
        <f>IF(AND($C142&gt;0,J142=""),1,IF(J142&gt;$C142,1,0))</f>
        <v>0</v>
      </c>
    </row>
    <row r="143" spans="1:96" s="5" customFormat="1" ht="11.25" x14ac:dyDescent="0.15">
      <c r="A143" s="11" t="s">
        <v>181</v>
      </c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BV143" s="12"/>
      <c r="BW143" s="12"/>
      <c r="BX143" s="129"/>
      <c r="BY143" s="129"/>
    </row>
    <row r="144" spans="1:96" x14ac:dyDescent="0.2">
      <c r="A144" s="1072" t="s">
        <v>182</v>
      </c>
      <c r="B144" s="1072" t="s">
        <v>183</v>
      </c>
      <c r="C144" s="10"/>
      <c r="D144" s="32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</row>
    <row r="145" spans="1:77" s="2" customFormat="1" x14ac:dyDescent="0.2">
      <c r="A145" s="1145"/>
      <c r="B145" s="1145"/>
      <c r="C145" s="10"/>
      <c r="D145" s="32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BV145" s="3"/>
      <c r="BW145" s="3"/>
      <c r="BX145" s="4"/>
      <c r="BY145" s="4"/>
    </row>
    <row r="146" spans="1:77" s="2" customFormat="1" x14ac:dyDescent="0.2">
      <c r="A146" s="495" t="s">
        <v>184</v>
      </c>
      <c r="B146" s="496">
        <v>0</v>
      </c>
      <c r="C146" s="19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BV146" s="3"/>
      <c r="BW146" s="3"/>
      <c r="BX146" s="4"/>
      <c r="BY146" s="4"/>
    </row>
    <row r="147" spans="1:77" s="2" customFormat="1" x14ac:dyDescent="0.2">
      <c r="A147" s="323" t="s">
        <v>185</v>
      </c>
      <c r="B147" s="324">
        <v>0</v>
      </c>
      <c r="C147" s="19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BV147" s="3"/>
      <c r="BW147" s="3"/>
      <c r="BX147" s="4"/>
      <c r="BY147" s="4"/>
    </row>
    <row r="148" spans="1:77" s="2" customFormat="1" x14ac:dyDescent="0.2">
      <c r="A148" s="323" t="s">
        <v>186</v>
      </c>
      <c r="B148" s="324">
        <v>7</v>
      </c>
      <c r="C148" s="19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BV148" s="3"/>
      <c r="BW148" s="3"/>
      <c r="BX148" s="4"/>
      <c r="BY148" s="4"/>
    </row>
    <row r="149" spans="1:77" s="2" customFormat="1" x14ac:dyDescent="0.2">
      <c r="A149" s="323" t="s">
        <v>187</v>
      </c>
      <c r="B149" s="324">
        <v>6</v>
      </c>
      <c r="C149" s="19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BV149" s="3"/>
      <c r="BW149" s="3"/>
      <c r="BX149" s="4"/>
      <c r="BY149" s="4"/>
    </row>
    <row r="150" spans="1:77" s="2" customFormat="1" x14ac:dyDescent="0.2">
      <c r="A150" s="323" t="s">
        <v>188</v>
      </c>
      <c r="B150" s="324">
        <v>0</v>
      </c>
      <c r="C150" s="19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BV150" s="3"/>
      <c r="BW150" s="3"/>
      <c r="BX150" s="4"/>
      <c r="BY150" s="4"/>
    </row>
    <row r="151" spans="1:77" s="2" customFormat="1" x14ac:dyDescent="0.2">
      <c r="A151" s="325" t="s">
        <v>189</v>
      </c>
      <c r="B151" s="326">
        <v>1</v>
      </c>
      <c r="C151" s="19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BV151" s="3"/>
      <c r="BW151" s="3"/>
      <c r="BX151" s="4"/>
      <c r="BY151" s="4"/>
    </row>
    <row r="152" spans="1:77" s="2" customFormat="1" x14ac:dyDescent="0.2">
      <c r="A152" s="325" t="s">
        <v>190</v>
      </c>
      <c r="B152" s="326">
        <v>0</v>
      </c>
      <c r="C152" s="19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BV152" s="3"/>
      <c r="BW152" s="3"/>
      <c r="BX152" s="4"/>
      <c r="BY152" s="4"/>
    </row>
    <row r="153" spans="1:77" s="2" customFormat="1" x14ac:dyDescent="0.2">
      <c r="A153" s="325" t="s">
        <v>191</v>
      </c>
      <c r="B153" s="324">
        <v>0</v>
      </c>
      <c r="C153" s="19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BV153" s="3"/>
      <c r="BW153" s="3"/>
      <c r="BX153" s="4"/>
      <c r="BY153" s="4"/>
    </row>
    <row r="154" spans="1:77" s="2" customFormat="1" x14ac:dyDescent="0.2">
      <c r="A154" s="325" t="s">
        <v>192</v>
      </c>
      <c r="B154" s="326">
        <v>1</v>
      </c>
      <c r="C154" s="19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BV154" s="3"/>
      <c r="BW154" s="3"/>
      <c r="BX154" s="3"/>
      <c r="BY154" s="3"/>
    </row>
    <row r="155" spans="1:77" s="2" customFormat="1" x14ac:dyDescent="0.2">
      <c r="A155" s="327" t="s">
        <v>193</v>
      </c>
      <c r="B155" s="328">
        <v>9</v>
      </c>
      <c r="C155" s="19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BV155" s="3"/>
      <c r="BW155" s="3"/>
      <c r="BX155" s="4"/>
      <c r="BY155" s="4"/>
    </row>
    <row r="156" spans="1:77" s="2" customFormat="1" x14ac:dyDescent="0.2">
      <c r="A156" s="329" t="s">
        <v>194</v>
      </c>
      <c r="B156" s="328">
        <v>59</v>
      </c>
      <c r="C156" s="190"/>
      <c r="D156" s="10"/>
      <c r="E156" s="10"/>
      <c r="F156" s="10"/>
      <c r="G156" s="330"/>
      <c r="H156" s="330"/>
      <c r="I156" s="330"/>
      <c r="J156" s="330"/>
      <c r="K156" s="330"/>
      <c r="L156" s="330"/>
      <c r="M156" s="330"/>
      <c r="N156" s="330"/>
      <c r="O156" s="330"/>
      <c r="P156" s="330"/>
      <c r="Q156" s="330"/>
      <c r="R156" s="330"/>
      <c r="S156" s="330"/>
      <c r="T156" s="330"/>
      <c r="U156" s="330"/>
      <c r="V156" s="330"/>
      <c r="W156" s="10"/>
      <c r="BV156" s="3"/>
      <c r="BW156" s="3"/>
      <c r="BX156" s="4"/>
      <c r="BY156" s="4"/>
    </row>
    <row r="157" spans="1:77" s="2" customFormat="1" x14ac:dyDescent="0.2">
      <c r="A157" s="329" t="s">
        <v>195</v>
      </c>
      <c r="B157" s="328">
        <v>25</v>
      </c>
      <c r="C157" s="190"/>
      <c r="D157" s="10"/>
      <c r="E157" s="10"/>
      <c r="F157" s="10"/>
      <c r="G157" s="330"/>
      <c r="H157" s="330"/>
      <c r="I157" s="330"/>
      <c r="J157" s="330"/>
      <c r="K157" s="330"/>
      <c r="L157" s="330"/>
      <c r="M157" s="330"/>
      <c r="N157" s="330"/>
      <c r="O157" s="330"/>
      <c r="P157" s="330"/>
      <c r="Q157" s="330"/>
      <c r="R157" s="330"/>
      <c r="S157" s="330"/>
      <c r="T157" s="330"/>
      <c r="U157" s="330"/>
      <c r="V157" s="330"/>
      <c r="W157" s="10"/>
      <c r="BV157" s="3"/>
      <c r="BW157" s="3"/>
      <c r="BX157" s="4"/>
      <c r="BY157" s="4"/>
    </row>
    <row r="158" spans="1:77" s="2" customFormat="1" x14ac:dyDescent="0.2">
      <c r="A158" s="577" t="s">
        <v>83</v>
      </c>
      <c r="B158" s="570">
        <f>SUM(B146:B157)</f>
        <v>108</v>
      </c>
      <c r="C158" s="10"/>
      <c r="D158" s="10"/>
      <c r="E158" s="10"/>
      <c r="F158" s="10"/>
      <c r="G158" s="330"/>
      <c r="H158" s="330"/>
      <c r="I158" s="330"/>
      <c r="J158" s="330"/>
      <c r="K158" s="330"/>
      <c r="L158" s="330"/>
      <c r="M158" s="330"/>
      <c r="N158" s="330"/>
      <c r="O158" s="330"/>
      <c r="P158" s="330"/>
      <c r="Q158" s="330"/>
      <c r="R158" s="330"/>
      <c r="S158" s="330"/>
      <c r="T158" s="330"/>
      <c r="U158" s="330"/>
      <c r="V158" s="330"/>
      <c r="W158" s="10"/>
      <c r="BV158" s="3"/>
      <c r="BW158" s="4"/>
      <c r="BX158" s="4"/>
      <c r="BY158" s="4"/>
    </row>
    <row r="159" spans="1:77" s="5" customFormat="1" ht="11.25" x14ac:dyDescent="0.15">
      <c r="A159" s="145" t="s">
        <v>196</v>
      </c>
      <c r="B159" s="11"/>
      <c r="C159" s="11"/>
      <c r="BV159" s="12"/>
      <c r="BW159" s="12"/>
      <c r="BX159" s="129"/>
      <c r="BY159" s="129"/>
    </row>
    <row r="160" spans="1:77" s="2" customFormat="1" ht="21" x14ac:dyDescent="0.2">
      <c r="A160" s="1116" t="s">
        <v>197</v>
      </c>
      <c r="B160" s="1118"/>
      <c r="C160" s="540" t="s">
        <v>198</v>
      </c>
      <c r="D160" s="540" t="s">
        <v>199</v>
      </c>
      <c r="BV160" s="4"/>
      <c r="BW160" s="4"/>
      <c r="BX160" s="4"/>
      <c r="BY160" s="4"/>
    </row>
    <row r="161" spans="1:77" s="2" customFormat="1" x14ac:dyDescent="0.2">
      <c r="A161" s="578" t="s">
        <v>200</v>
      </c>
      <c r="B161" s="613" t="s">
        <v>201</v>
      </c>
      <c r="C161" s="579"/>
      <c r="D161" s="579"/>
      <c r="BV161" s="4"/>
      <c r="BW161" s="4"/>
      <c r="BX161" s="4"/>
      <c r="BY161" s="4"/>
    </row>
    <row r="162" spans="1:77" s="5" customFormat="1" ht="11.25" x14ac:dyDescent="0.15">
      <c r="A162" s="11" t="s">
        <v>202</v>
      </c>
      <c r="B162" s="11"/>
      <c r="C162" s="11"/>
      <c r="D162" s="11"/>
      <c r="E162" s="11"/>
      <c r="F162" s="11"/>
      <c r="G162" s="61"/>
      <c r="H162" s="61"/>
      <c r="I162" s="61"/>
      <c r="J162" s="61"/>
      <c r="K162" s="61"/>
      <c r="L162" s="61"/>
      <c r="M162" s="12"/>
      <c r="BV162" s="12"/>
      <c r="BW162" s="12"/>
      <c r="BX162" s="129"/>
      <c r="BY162" s="129"/>
    </row>
    <row r="163" spans="1:77" s="2" customFormat="1" ht="14.25" customHeight="1" x14ac:dyDescent="0.2">
      <c r="A163" s="1012" t="s">
        <v>197</v>
      </c>
      <c r="B163" s="1021"/>
      <c r="C163" s="1122" t="s">
        <v>203</v>
      </c>
      <c r="D163" s="1128"/>
      <c r="E163" s="1123"/>
      <c r="F163" s="1072" t="s">
        <v>7</v>
      </c>
      <c r="G163" s="1117" t="s">
        <v>204</v>
      </c>
      <c r="H163" s="1117"/>
      <c r="I163" s="1118"/>
      <c r="J163" s="1116" t="s">
        <v>205</v>
      </c>
      <c r="K163" s="1117"/>
      <c r="L163" s="1118"/>
      <c r="BV163" s="3"/>
      <c r="BW163" s="4"/>
      <c r="BX163" s="4"/>
      <c r="BY163" s="4"/>
    </row>
    <row r="164" spans="1:77" s="2" customFormat="1" ht="21" x14ac:dyDescent="0.2">
      <c r="A164" s="1146"/>
      <c r="B164" s="1023"/>
      <c r="C164" s="334" t="s">
        <v>83</v>
      </c>
      <c r="D164" s="17" t="s">
        <v>206</v>
      </c>
      <c r="E164" s="18" t="s">
        <v>207</v>
      </c>
      <c r="F164" s="1145"/>
      <c r="G164" s="17" t="s">
        <v>208</v>
      </c>
      <c r="H164" s="19" t="s">
        <v>209</v>
      </c>
      <c r="I164" s="18" t="s">
        <v>210</v>
      </c>
      <c r="J164" s="17" t="s">
        <v>208</v>
      </c>
      <c r="K164" s="19" t="s">
        <v>209</v>
      </c>
      <c r="L164" s="18" t="s">
        <v>210</v>
      </c>
      <c r="BV164" s="3"/>
      <c r="BW164" s="4"/>
      <c r="BX164" s="4"/>
      <c r="BY164" s="4"/>
    </row>
    <row r="165" spans="1:77" s="2" customFormat="1" x14ac:dyDescent="0.2">
      <c r="A165" s="1034" t="s">
        <v>211</v>
      </c>
      <c r="B165" s="502" t="s">
        <v>212</v>
      </c>
      <c r="C165" s="494">
        <f>SUM(D165+E165)</f>
        <v>0</v>
      </c>
      <c r="D165" s="28"/>
      <c r="E165" s="542"/>
      <c r="F165" s="496"/>
      <c r="G165" s="28"/>
      <c r="H165" s="514"/>
      <c r="I165" s="542"/>
      <c r="J165" s="28"/>
      <c r="K165" s="514"/>
      <c r="L165" s="542"/>
      <c r="BV165" s="3"/>
      <c r="BW165" s="4"/>
      <c r="BX165" s="4"/>
      <c r="BY165" s="4"/>
    </row>
    <row r="166" spans="1:77" s="2" customFormat="1" x14ac:dyDescent="0.2">
      <c r="A166" s="1148"/>
      <c r="B166" s="336" t="s">
        <v>213</v>
      </c>
      <c r="C166" s="638">
        <f>SUM(D166+E166)</f>
        <v>0</v>
      </c>
      <c r="D166" s="117"/>
      <c r="E166" s="118"/>
      <c r="F166" s="639"/>
      <c r="G166" s="117"/>
      <c r="H166" s="120"/>
      <c r="I166" s="118"/>
      <c r="J166" s="117"/>
      <c r="K166" s="120"/>
      <c r="L166" s="118"/>
      <c r="BV166" s="3"/>
      <c r="BW166" s="4"/>
      <c r="BX166" s="4"/>
      <c r="BY166" s="4"/>
    </row>
    <row r="167" spans="1:77" s="5" customFormat="1" ht="11.25" x14ac:dyDescent="0.15">
      <c r="A167" s="145" t="s">
        <v>214</v>
      </c>
      <c r="BV167" s="12"/>
      <c r="BW167" s="12"/>
      <c r="BX167" s="129"/>
      <c r="BY167" s="129"/>
    </row>
    <row r="168" spans="1:77" s="2" customFormat="1" ht="21" x14ac:dyDescent="0.2">
      <c r="A168" s="1122" t="s">
        <v>215</v>
      </c>
      <c r="B168" s="1123"/>
      <c r="C168" s="540" t="s">
        <v>170</v>
      </c>
      <c r="D168" s="674" t="s">
        <v>7</v>
      </c>
      <c r="E168" s="678" t="s">
        <v>216</v>
      </c>
      <c r="F168" s="610" t="s">
        <v>99</v>
      </c>
      <c r="G168" s="330"/>
      <c r="BV168" s="3"/>
      <c r="BW168" s="3"/>
      <c r="BX168" s="4"/>
      <c r="BY168" s="4"/>
    </row>
    <row r="169" spans="1:77" s="2" customFormat="1" x14ac:dyDescent="0.2">
      <c r="A169" s="1034" t="s">
        <v>217</v>
      </c>
      <c r="B169" s="339" t="s">
        <v>218</v>
      </c>
      <c r="C169" s="496"/>
      <c r="D169" s="28"/>
      <c r="E169" s="340"/>
      <c r="F169" s="554"/>
      <c r="G169" s="146"/>
      <c r="BV169" s="3"/>
      <c r="BW169" s="3"/>
      <c r="BX169" s="4"/>
      <c r="BY169" s="4"/>
    </row>
    <row r="170" spans="1:77" s="2" customFormat="1" x14ac:dyDescent="0.2">
      <c r="A170" s="1148"/>
      <c r="B170" s="136" t="s">
        <v>219</v>
      </c>
      <c r="C170" s="639"/>
      <c r="D170" s="117"/>
      <c r="E170" s="342"/>
      <c r="F170" s="343"/>
      <c r="G170" s="146"/>
      <c r="BV170" s="3"/>
      <c r="BW170" s="3"/>
      <c r="BX170" s="4"/>
      <c r="BY170" s="4"/>
    </row>
    <row r="171" spans="1:77" s="2" customFormat="1" x14ac:dyDescent="0.2">
      <c r="A171" s="344" t="s">
        <v>220</v>
      </c>
      <c r="B171" s="344" t="s">
        <v>218</v>
      </c>
      <c r="C171" s="579"/>
      <c r="D171" s="690"/>
      <c r="E171" s="691"/>
      <c r="F171" s="642"/>
      <c r="G171" s="146"/>
      <c r="BV171" s="3"/>
      <c r="BW171" s="3"/>
      <c r="BX171" s="4"/>
      <c r="BY171" s="4"/>
    </row>
    <row r="172" spans="1:77" s="2" customFormat="1" x14ac:dyDescent="0.2">
      <c r="A172" s="1034" t="s">
        <v>221</v>
      </c>
      <c r="B172" s="339" t="s">
        <v>222</v>
      </c>
      <c r="C172" s="496"/>
      <c r="D172" s="28"/>
      <c r="E172" s="189"/>
      <c r="F172" s="554"/>
      <c r="G172" s="146"/>
      <c r="BV172" s="3"/>
      <c r="BW172" s="3"/>
      <c r="BX172" s="4"/>
      <c r="BY172" s="4"/>
    </row>
    <row r="173" spans="1:77" s="2" customFormat="1" x14ac:dyDescent="0.2">
      <c r="A173" s="1035"/>
      <c r="B173" s="35" t="s">
        <v>223</v>
      </c>
      <c r="C173" s="324"/>
      <c r="D173" s="71"/>
      <c r="E173" s="77"/>
      <c r="F173" s="72"/>
      <c r="G173" s="146"/>
      <c r="BV173" s="3"/>
      <c r="BW173" s="3"/>
      <c r="BX173" s="4"/>
      <c r="BY173" s="4"/>
    </row>
    <row r="174" spans="1:77" s="2" customFormat="1" x14ac:dyDescent="0.2">
      <c r="A174" s="1148"/>
      <c r="B174" s="136" t="s">
        <v>224</v>
      </c>
      <c r="C174" s="639"/>
      <c r="D174" s="117"/>
      <c r="E174" s="122"/>
      <c r="F174" s="118"/>
      <c r="G174" s="146"/>
      <c r="BV174" s="3"/>
      <c r="BW174" s="3"/>
      <c r="BX174" s="4"/>
      <c r="BY174" s="4"/>
    </row>
    <row r="175" spans="1:77" s="5" customFormat="1" ht="11.25" x14ac:dyDescent="0.15">
      <c r="A175" s="348" t="s">
        <v>225</v>
      </c>
      <c r="B175" s="11"/>
      <c r="C175" s="11"/>
      <c r="D175" s="11"/>
      <c r="E175" s="11"/>
      <c r="F175" s="11"/>
      <c r="G175" s="11"/>
      <c r="H175" s="11"/>
      <c r="I175" s="11"/>
      <c r="BV175" s="12"/>
      <c r="BW175" s="12"/>
      <c r="BX175" s="129"/>
      <c r="BY175" s="129"/>
    </row>
    <row r="176" spans="1:77" s="2" customFormat="1" ht="14.25" customHeight="1" x14ac:dyDescent="0.2">
      <c r="A176" s="1012" t="s">
        <v>197</v>
      </c>
      <c r="B176" s="1021"/>
      <c r="C176" s="1122" t="s">
        <v>226</v>
      </c>
      <c r="D176" s="1128"/>
      <c r="E176" s="1128"/>
      <c r="F176" s="1174" t="s">
        <v>7</v>
      </c>
      <c r="G176" s="1173" t="s">
        <v>216</v>
      </c>
      <c r="H176" s="1118" t="s">
        <v>99</v>
      </c>
      <c r="BV176" s="3"/>
      <c r="BW176" s="4"/>
      <c r="BX176" s="4"/>
      <c r="BY176" s="4"/>
    </row>
    <row r="177" spans="1:77" s="2" customFormat="1" x14ac:dyDescent="0.2">
      <c r="A177" s="1146"/>
      <c r="B177" s="1023"/>
      <c r="C177" s="334" t="s">
        <v>227</v>
      </c>
      <c r="D177" s="674" t="s">
        <v>217</v>
      </c>
      <c r="E177" s="610" t="s">
        <v>228</v>
      </c>
      <c r="F177" s="1174"/>
      <c r="G177" s="1173"/>
      <c r="H177" s="1118"/>
      <c r="BV177" s="3"/>
      <c r="BW177" s="4"/>
      <c r="BX177" s="4"/>
      <c r="BY177" s="4"/>
    </row>
    <row r="178" spans="1:77" s="2" customFormat="1" x14ac:dyDescent="0.2">
      <c r="A178" s="1150" t="s">
        <v>229</v>
      </c>
      <c r="B178" s="503" t="s">
        <v>224</v>
      </c>
      <c r="C178" s="494">
        <f t="shared" ref="C178:C183" si="64">SUM(D178:E178)</f>
        <v>0</v>
      </c>
      <c r="D178" s="28"/>
      <c r="E178" s="542"/>
      <c r="F178" s="28"/>
      <c r="G178" s="189"/>
      <c r="H178" s="542"/>
      <c r="I178" s="303"/>
      <c r="BV178" s="3"/>
      <c r="BW178" s="4"/>
      <c r="BX178" s="4"/>
      <c r="BY178" s="4"/>
    </row>
    <row r="179" spans="1:77" s="2" customFormat="1" x14ac:dyDescent="0.2">
      <c r="A179" s="1077"/>
      <c r="B179" s="191" t="s">
        <v>222</v>
      </c>
      <c r="C179" s="350">
        <f t="shared" si="64"/>
        <v>213</v>
      </c>
      <c r="D179" s="41">
        <v>213</v>
      </c>
      <c r="E179" s="42"/>
      <c r="F179" s="41">
        <v>213</v>
      </c>
      <c r="G179" s="87"/>
      <c r="H179" s="42"/>
      <c r="I179" s="303"/>
      <c r="BV179" s="3"/>
      <c r="BW179" s="4"/>
      <c r="BX179" s="4"/>
      <c r="BY179" s="4"/>
    </row>
    <row r="180" spans="1:77" s="2" customFormat="1" x14ac:dyDescent="0.2">
      <c r="A180" s="1078"/>
      <c r="B180" s="336" t="s">
        <v>223</v>
      </c>
      <c r="C180" s="318">
        <f t="shared" si="64"/>
        <v>0</v>
      </c>
      <c r="D180" s="117"/>
      <c r="E180" s="118"/>
      <c r="F180" s="117"/>
      <c r="G180" s="122"/>
      <c r="H180" s="118"/>
      <c r="I180" s="303"/>
      <c r="BV180" s="3"/>
      <c r="BW180" s="4"/>
      <c r="BX180" s="4"/>
      <c r="BY180" s="4"/>
    </row>
    <row r="181" spans="1:77" s="2" customFormat="1" x14ac:dyDescent="0.2">
      <c r="A181" s="1034" t="s">
        <v>230</v>
      </c>
      <c r="B181" s="503" t="s">
        <v>224</v>
      </c>
      <c r="C181" s="494">
        <f t="shared" si="64"/>
        <v>0</v>
      </c>
      <c r="D181" s="28"/>
      <c r="E181" s="542"/>
      <c r="F181" s="28"/>
      <c r="G181" s="189"/>
      <c r="H181" s="542"/>
      <c r="I181" s="303"/>
      <c r="BV181" s="3"/>
      <c r="BW181" s="4"/>
      <c r="BX181" s="4"/>
      <c r="BY181" s="4"/>
    </row>
    <row r="182" spans="1:77" s="2" customFormat="1" x14ac:dyDescent="0.2">
      <c r="A182" s="1035"/>
      <c r="B182" s="191" t="s">
        <v>222</v>
      </c>
      <c r="C182" s="350">
        <f t="shared" si="64"/>
        <v>142</v>
      </c>
      <c r="D182" s="41">
        <v>142</v>
      </c>
      <c r="E182" s="42"/>
      <c r="F182" s="41">
        <v>142</v>
      </c>
      <c r="G182" s="87"/>
      <c r="H182" s="42"/>
      <c r="I182" s="303"/>
      <c r="BV182" s="3"/>
      <c r="BW182" s="4"/>
      <c r="BX182" s="4"/>
      <c r="BY182" s="4"/>
    </row>
    <row r="183" spans="1:77" s="2" customFormat="1" x14ac:dyDescent="0.2">
      <c r="A183" s="1148"/>
      <c r="B183" s="336" t="s">
        <v>223</v>
      </c>
      <c r="C183" s="318">
        <f t="shared" si="64"/>
        <v>0</v>
      </c>
      <c r="D183" s="117"/>
      <c r="E183" s="118"/>
      <c r="F183" s="117"/>
      <c r="G183" s="122"/>
      <c r="H183" s="118"/>
      <c r="I183" s="303"/>
      <c r="BV183" s="3"/>
      <c r="BW183" s="4"/>
      <c r="BX183" s="4"/>
      <c r="BY183" s="4"/>
    </row>
    <row r="184" spans="1:77" s="5" customFormat="1" ht="11.25" x14ac:dyDescent="0.15">
      <c r="A184" s="13" t="s">
        <v>231</v>
      </c>
      <c r="B184" s="13"/>
      <c r="C184" s="13"/>
      <c r="D184" s="13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BV184" s="12"/>
      <c r="BW184" s="12"/>
      <c r="BX184" s="129"/>
      <c r="BY184" s="129"/>
    </row>
    <row r="185" spans="1:77" s="2" customFormat="1" x14ac:dyDescent="0.2">
      <c r="A185" s="1079" t="s">
        <v>232</v>
      </c>
      <c r="B185" s="1025" t="s">
        <v>233</v>
      </c>
      <c r="C185" s="1026"/>
      <c r="D185" s="1027"/>
      <c r="E185" s="1153" t="s">
        <v>6</v>
      </c>
      <c r="F185" s="1154"/>
      <c r="G185" s="1154"/>
      <c r="H185" s="1154"/>
      <c r="I185" s="1154"/>
      <c r="J185" s="1154"/>
      <c r="K185" s="1154"/>
      <c r="L185" s="1154"/>
      <c r="M185" s="1154"/>
      <c r="N185" s="1154"/>
      <c r="O185" s="1154"/>
      <c r="P185" s="1154"/>
      <c r="Q185" s="1154"/>
      <c r="R185" s="1154"/>
      <c r="S185" s="1154"/>
      <c r="T185" s="1154"/>
      <c r="U185" s="1154"/>
      <c r="V185" s="1154"/>
      <c r="W185" s="1154"/>
      <c r="X185" s="1154"/>
      <c r="Y185" s="1154"/>
      <c r="Z185" s="1154"/>
      <c r="AA185" s="1154"/>
      <c r="AB185" s="1154"/>
      <c r="AC185" s="1154"/>
      <c r="AD185" s="1154"/>
      <c r="AE185" s="1154"/>
      <c r="AF185" s="1154"/>
      <c r="AG185" s="1154"/>
      <c r="AH185" s="1154"/>
      <c r="AI185" s="1154"/>
      <c r="AJ185" s="1154"/>
      <c r="AK185" s="1154"/>
      <c r="AL185" s="1155"/>
      <c r="BV185" s="3"/>
      <c r="BW185" s="4"/>
      <c r="BX185" s="4"/>
      <c r="BY185" s="4"/>
    </row>
    <row r="186" spans="1:77" s="2" customFormat="1" x14ac:dyDescent="0.2">
      <c r="A186" s="1080"/>
      <c r="B186" s="1152"/>
      <c r="C186" s="1029"/>
      <c r="D186" s="1030"/>
      <c r="E186" s="1116" t="s">
        <v>11</v>
      </c>
      <c r="F186" s="1118"/>
      <c r="G186" s="1116" t="s">
        <v>12</v>
      </c>
      <c r="H186" s="1118"/>
      <c r="I186" s="1116" t="s">
        <v>13</v>
      </c>
      <c r="J186" s="1118"/>
      <c r="K186" s="1116" t="s">
        <v>14</v>
      </c>
      <c r="L186" s="1118"/>
      <c r="M186" s="1116" t="s">
        <v>15</v>
      </c>
      <c r="N186" s="1118"/>
      <c r="O186" s="1122" t="s">
        <v>16</v>
      </c>
      <c r="P186" s="1123"/>
      <c r="Q186" s="1122" t="s">
        <v>17</v>
      </c>
      <c r="R186" s="1123"/>
      <c r="S186" s="1122" t="s">
        <v>18</v>
      </c>
      <c r="T186" s="1123"/>
      <c r="U186" s="1122" t="s">
        <v>19</v>
      </c>
      <c r="V186" s="1123"/>
      <c r="W186" s="1122" t="s">
        <v>20</v>
      </c>
      <c r="X186" s="1123"/>
      <c r="Y186" s="1122" t="s">
        <v>21</v>
      </c>
      <c r="Z186" s="1123"/>
      <c r="AA186" s="1122" t="s">
        <v>22</v>
      </c>
      <c r="AB186" s="1123"/>
      <c r="AC186" s="1122" t="s">
        <v>23</v>
      </c>
      <c r="AD186" s="1123"/>
      <c r="AE186" s="1122" t="s">
        <v>24</v>
      </c>
      <c r="AF186" s="1123"/>
      <c r="AG186" s="1122" t="s">
        <v>25</v>
      </c>
      <c r="AH186" s="1123"/>
      <c r="AI186" s="1122" t="s">
        <v>26</v>
      </c>
      <c r="AJ186" s="1123"/>
      <c r="AK186" s="1122" t="s">
        <v>27</v>
      </c>
      <c r="AL186" s="1123"/>
      <c r="BV186" s="3"/>
      <c r="BW186" s="4"/>
      <c r="BX186" s="4"/>
      <c r="BY186" s="4"/>
    </row>
    <row r="187" spans="1:77" s="2" customFormat="1" x14ac:dyDescent="0.2">
      <c r="A187" s="1151"/>
      <c r="B187" s="692" t="s">
        <v>32</v>
      </c>
      <c r="C187" s="644" t="s">
        <v>33</v>
      </c>
      <c r="D187" s="645" t="s">
        <v>34</v>
      </c>
      <c r="E187" s="674" t="s">
        <v>45</v>
      </c>
      <c r="F187" s="610" t="s">
        <v>34</v>
      </c>
      <c r="G187" s="674" t="s">
        <v>45</v>
      </c>
      <c r="H187" s="610" t="s">
        <v>34</v>
      </c>
      <c r="I187" s="674" t="s">
        <v>45</v>
      </c>
      <c r="J187" s="610" t="s">
        <v>34</v>
      </c>
      <c r="K187" s="674" t="s">
        <v>45</v>
      </c>
      <c r="L187" s="615" t="s">
        <v>34</v>
      </c>
      <c r="M187" s="674" t="s">
        <v>45</v>
      </c>
      <c r="N187" s="610" t="s">
        <v>34</v>
      </c>
      <c r="O187" s="674" t="s">
        <v>45</v>
      </c>
      <c r="P187" s="615" t="s">
        <v>34</v>
      </c>
      <c r="Q187" s="674" t="s">
        <v>45</v>
      </c>
      <c r="R187" s="610" t="s">
        <v>34</v>
      </c>
      <c r="S187" s="674" t="s">
        <v>45</v>
      </c>
      <c r="T187" s="615" t="s">
        <v>34</v>
      </c>
      <c r="U187" s="674" t="s">
        <v>45</v>
      </c>
      <c r="V187" s="610" t="s">
        <v>34</v>
      </c>
      <c r="W187" s="674" t="s">
        <v>45</v>
      </c>
      <c r="X187" s="615" t="s">
        <v>34</v>
      </c>
      <c r="Y187" s="674" t="s">
        <v>45</v>
      </c>
      <c r="Z187" s="610" t="s">
        <v>34</v>
      </c>
      <c r="AA187" s="674" t="s">
        <v>45</v>
      </c>
      <c r="AB187" s="610" t="s">
        <v>34</v>
      </c>
      <c r="AC187" s="674" t="s">
        <v>45</v>
      </c>
      <c r="AD187" s="610" t="s">
        <v>34</v>
      </c>
      <c r="AE187" s="674" t="s">
        <v>45</v>
      </c>
      <c r="AF187" s="610" t="s">
        <v>34</v>
      </c>
      <c r="AG187" s="674" t="s">
        <v>45</v>
      </c>
      <c r="AH187" s="610" t="s">
        <v>34</v>
      </c>
      <c r="AI187" s="674" t="s">
        <v>45</v>
      </c>
      <c r="AJ187" s="610" t="s">
        <v>34</v>
      </c>
      <c r="AK187" s="674" t="s">
        <v>45</v>
      </c>
      <c r="AL187" s="610" t="s">
        <v>34</v>
      </c>
      <c r="BV187" s="3"/>
      <c r="BW187" s="4"/>
      <c r="BX187" s="4"/>
      <c r="BY187" s="4"/>
    </row>
    <row r="188" spans="1:77" s="2" customFormat="1" x14ac:dyDescent="0.2">
      <c r="A188" s="504" t="s">
        <v>234</v>
      </c>
      <c r="B188" s="355">
        <f>SUM(C188+D188)</f>
        <v>0</v>
      </c>
      <c r="C188" s="356">
        <f>SUM(O188+Q188+S188+U188+W188+Y188+AA188+AC188+AE188+AG188+AI188+AK188)</f>
        <v>0</v>
      </c>
      <c r="D188" s="555">
        <f>SUM(P188+R188+T188+V188+X188+Z188+AB188+AD188+AF188+AH188+AJ188+AL188)</f>
        <v>0</v>
      </c>
      <c r="E188" s="693"/>
      <c r="F188" s="359"/>
      <c r="G188" s="360"/>
      <c r="H188" s="694"/>
      <c r="I188" s="693"/>
      <c r="J188" s="359"/>
      <c r="K188" s="360"/>
      <c r="L188" s="694"/>
      <c r="M188" s="360"/>
      <c r="N188" s="694"/>
      <c r="O188" s="695"/>
      <c r="P188" s="696"/>
      <c r="Q188" s="697"/>
      <c r="R188" s="698"/>
      <c r="S188" s="695"/>
      <c r="T188" s="696"/>
      <c r="U188" s="697"/>
      <c r="V188" s="698"/>
      <c r="W188" s="695"/>
      <c r="X188" s="696"/>
      <c r="Y188" s="697"/>
      <c r="Z188" s="698"/>
      <c r="AA188" s="697"/>
      <c r="AB188" s="698"/>
      <c r="AC188" s="697"/>
      <c r="AD188" s="698"/>
      <c r="AE188" s="697"/>
      <c r="AF188" s="698"/>
      <c r="AG188" s="697"/>
      <c r="AH188" s="698"/>
      <c r="AI188" s="697"/>
      <c r="AJ188" s="698"/>
      <c r="AK188" s="697"/>
      <c r="AL188" s="698"/>
      <c r="BV188" s="3"/>
      <c r="BW188" s="4"/>
      <c r="BX188" s="4"/>
      <c r="BY188" s="4"/>
    </row>
    <row r="189" spans="1:77" s="2" customFormat="1" x14ac:dyDescent="0.2">
      <c r="A189" s="366" t="s">
        <v>235</v>
      </c>
      <c r="B189" s="367">
        <f>SUM(C189+D189)</f>
        <v>0</v>
      </c>
      <c r="C189" s="368">
        <f t="shared" ref="C189:D191" si="65">SUM(E189+G189+I189+K189+M189+O189+Q189+S189+U189+W189+Y189+AA189+AC189+AE189+AG189+AI189+AK189)</f>
        <v>0</v>
      </c>
      <c r="D189" s="369">
        <f t="shared" si="65"/>
        <v>0</v>
      </c>
      <c r="E189" s="506"/>
      <c r="F189" s="507"/>
      <c r="G189" s="506"/>
      <c r="H189" s="507"/>
      <c r="I189" s="506"/>
      <c r="J189" s="507"/>
      <c r="K189" s="508"/>
      <c r="L189" s="509"/>
      <c r="M189" s="506"/>
      <c r="N189" s="507"/>
      <c r="O189" s="508"/>
      <c r="P189" s="509"/>
      <c r="Q189" s="506"/>
      <c r="R189" s="507"/>
      <c r="S189" s="508"/>
      <c r="T189" s="509"/>
      <c r="U189" s="506"/>
      <c r="V189" s="507"/>
      <c r="W189" s="508"/>
      <c r="X189" s="509"/>
      <c r="Y189" s="506"/>
      <c r="Z189" s="507"/>
      <c r="AA189" s="506"/>
      <c r="AB189" s="507"/>
      <c r="AC189" s="506"/>
      <c r="AD189" s="507"/>
      <c r="AE189" s="506"/>
      <c r="AF189" s="507"/>
      <c r="AG189" s="506"/>
      <c r="AH189" s="507"/>
      <c r="AI189" s="506"/>
      <c r="AJ189" s="507"/>
      <c r="AK189" s="506"/>
      <c r="AL189" s="507"/>
      <c r="BV189" s="3"/>
      <c r="BW189" s="4"/>
      <c r="BX189" s="4"/>
      <c r="BY189" s="4"/>
    </row>
    <row r="190" spans="1:77" s="2" customFormat="1" x14ac:dyDescent="0.2">
      <c r="A190" s="374" t="s">
        <v>236</v>
      </c>
      <c r="B190" s="367">
        <f>SUM(C190+D190)</f>
        <v>0</v>
      </c>
      <c r="C190" s="368">
        <f t="shared" si="65"/>
        <v>0</v>
      </c>
      <c r="D190" s="369">
        <f t="shared" si="65"/>
        <v>0</v>
      </c>
      <c r="E190" s="506"/>
      <c r="F190" s="507"/>
      <c r="G190" s="506"/>
      <c r="H190" s="507"/>
      <c r="I190" s="506"/>
      <c r="J190" s="507"/>
      <c r="K190" s="508"/>
      <c r="L190" s="509"/>
      <c r="M190" s="506"/>
      <c r="N190" s="507"/>
      <c r="O190" s="508"/>
      <c r="P190" s="509"/>
      <c r="Q190" s="506"/>
      <c r="R190" s="507"/>
      <c r="S190" s="508"/>
      <c r="T190" s="509"/>
      <c r="U190" s="506"/>
      <c r="V190" s="507"/>
      <c r="W190" s="508"/>
      <c r="X190" s="509"/>
      <c r="Y190" s="506"/>
      <c r="Z190" s="507"/>
      <c r="AA190" s="506"/>
      <c r="AB190" s="507"/>
      <c r="AC190" s="506"/>
      <c r="AD190" s="507"/>
      <c r="AE190" s="506"/>
      <c r="AF190" s="507"/>
      <c r="AG190" s="506"/>
      <c r="AH190" s="507"/>
      <c r="AI190" s="506"/>
      <c r="AJ190" s="507"/>
      <c r="AK190" s="506"/>
      <c r="AL190" s="507"/>
      <c r="BV190" s="3"/>
      <c r="BW190" s="4"/>
      <c r="BX190" s="4"/>
      <c r="BY190" s="4"/>
    </row>
    <row r="191" spans="1:77" s="2" customFormat="1" x14ac:dyDescent="0.2">
      <c r="A191" s="375" t="s">
        <v>99</v>
      </c>
      <c r="B191" s="376">
        <f>SUM(C191+D191)</f>
        <v>0</v>
      </c>
      <c r="C191" s="377">
        <f t="shared" si="65"/>
        <v>0</v>
      </c>
      <c r="D191" s="378">
        <f t="shared" si="65"/>
        <v>0</v>
      </c>
      <c r="E191" s="510"/>
      <c r="F191" s="511"/>
      <c r="G191" s="510"/>
      <c r="H191" s="511"/>
      <c r="I191" s="510"/>
      <c r="J191" s="511"/>
      <c r="K191" s="512"/>
      <c r="L191" s="513"/>
      <c r="M191" s="510"/>
      <c r="N191" s="511"/>
      <c r="O191" s="512"/>
      <c r="P191" s="513"/>
      <c r="Q191" s="510"/>
      <c r="R191" s="511"/>
      <c r="S191" s="512"/>
      <c r="T191" s="513"/>
      <c r="U191" s="510"/>
      <c r="V191" s="511"/>
      <c r="W191" s="512"/>
      <c r="X191" s="513"/>
      <c r="Y191" s="510"/>
      <c r="Z191" s="511"/>
      <c r="AA191" s="510"/>
      <c r="AB191" s="511"/>
      <c r="AC191" s="510"/>
      <c r="AD191" s="511"/>
      <c r="AE191" s="510"/>
      <c r="AF191" s="511"/>
      <c r="AG191" s="510"/>
      <c r="AH191" s="511"/>
      <c r="AI191" s="510"/>
      <c r="AJ191" s="511"/>
      <c r="AK191" s="510"/>
      <c r="AL191" s="511"/>
      <c r="BV191" s="3"/>
      <c r="BW191" s="4"/>
      <c r="BX191" s="4"/>
      <c r="BY191" s="4"/>
    </row>
    <row r="192" spans="1:77" s="5" customFormat="1" ht="11.25" x14ac:dyDescent="0.15">
      <c r="A192" s="182" t="s">
        <v>237</v>
      </c>
      <c r="B192" s="699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BV192" s="12"/>
      <c r="BW192" s="129"/>
      <c r="BX192" s="129"/>
      <c r="BY192" s="129"/>
    </row>
    <row r="193" spans="1:95" ht="14.25" customHeight="1" x14ac:dyDescent="0.2">
      <c r="A193" s="1182" t="s">
        <v>144</v>
      </c>
      <c r="B193" s="1182"/>
      <c r="C193" s="1182" t="s">
        <v>83</v>
      </c>
      <c r="D193" s="1182"/>
      <c r="E193" s="1182"/>
      <c r="F193" s="1175" t="s">
        <v>11</v>
      </c>
      <c r="G193" s="1175"/>
      <c r="H193" s="1175" t="s">
        <v>12</v>
      </c>
      <c r="I193" s="1175"/>
      <c r="J193" s="1175" t="s">
        <v>13</v>
      </c>
      <c r="K193" s="1175"/>
      <c r="L193" s="1175" t="s">
        <v>238</v>
      </c>
      <c r="M193" s="1175"/>
      <c r="N193" s="1175" t="s">
        <v>239</v>
      </c>
      <c r="O193" s="1175"/>
      <c r="P193" s="1182" t="s">
        <v>240</v>
      </c>
      <c r="Q193" s="1182"/>
      <c r="R193" s="1182" t="s">
        <v>241</v>
      </c>
      <c r="S193" s="1182"/>
      <c r="T193" s="1182" t="s">
        <v>242</v>
      </c>
      <c r="U193" s="1183"/>
      <c r="V193" s="984" t="s">
        <v>157</v>
      </c>
      <c r="W193" s="1072" t="s">
        <v>243</v>
      </c>
      <c r="X193" s="1072" t="s">
        <v>244</v>
      </c>
      <c r="Y193" s="1072" t="s">
        <v>245</v>
      </c>
      <c r="Z193" s="1072" t="s">
        <v>246</v>
      </c>
      <c r="AA193" s="1072" t="s">
        <v>247</v>
      </c>
      <c r="AB193" s="1177" t="s">
        <v>248</v>
      </c>
      <c r="AC193" s="1178"/>
      <c r="AD193" s="1178"/>
      <c r="AE193" s="1179"/>
      <c r="AF193" s="1180" t="s">
        <v>170</v>
      </c>
      <c r="AG193" s="1181"/>
      <c r="AH193" s="1086" t="s">
        <v>155</v>
      </c>
      <c r="AI193" s="1086" t="s">
        <v>156</v>
      </c>
      <c r="AJ193" s="1072" t="s">
        <v>158</v>
      </c>
      <c r="AK193" s="1072" t="s">
        <v>159</v>
      </c>
      <c r="AL193" s="996" t="s">
        <v>43</v>
      </c>
      <c r="AM193" s="984" t="s">
        <v>44</v>
      </c>
      <c r="AN193" s="3"/>
      <c r="AO193" s="3"/>
      <c r="AP193" s="3"/>
      <c r="AQ193" s="3"/>
      <c r="AR193" s="3"/>
      <c r="AS193" s="3"/>
      <c r="AT193" s="3"/>
      <c r="AU193" s="3"/>
      <c r="BX193" s="3"/>
    </row>
    <row r="194" spans="1:95" ht="21" x14ac:dyDescent="0.2">
      <c r="A194" s="1182"/>
      <c r="B194" s="1182"/>
      <c r="C194" s="700" t="s">
        <v>32</v>
      </c>
      <c r="D194" s="701" t="s">
        <v>45</v>
      </c>
      <c r="E194" s="702" t="s">
        <v>34</v>
      </c>
      <c r="F194" s="703" t="s">
        <v>45</v>
      </c>
      <c r="G194" s="704" t="s">
        <v>34</v>
      </c>
      <c r="H194" s="703" t="s">
        <v>45</v>
      </c>
      <c r="I194" s="704" t="s">
        <v>34</v>
      </c>
      <c r="J194" s="703" t="s">
        <v>45</v>
      </c>
      <c r="K194" s="704" t="s">
        <v>34</v>
      </c>
      <c r="L194" s="703" t="s">
        <v>45</v>
      </c>
      <c r="M194" s="704" t="s">
        <v>34</v>
      </c>
      <c r="N194" s="703" t="s">
        <v>45</v>
      </c>
      <c r="O194" s="704" t="s">
        <v>34</v>
      </c>
      <c r="P194" s="703" t="s">
        <v>45</v>
      </c>
      <c r="Q194" s="704" t="s">
        <v>34</v>
      </c>
      <c r="R194" s="703" t="s">
        <v>45</v>
      </c>
      <c r="S194" s="704" t="s">
        <v>34</v>
      </c>
      <c r="T194" s="703" t="s">
        <v>45</v>
      </c>
      <c r="U194" s="705" t="s">
        <v>34</v>
      </c>
      <c r="V194" s="987"/>
      <c r="W194" s="1145"/>
      <c r="X194" s="1145"/>
      <c r="Y194" s="1145"/>
      <c r="Z194" s="1145"/>
      <c r="AA194" s="1145"/>
      <c r="AB194" s="706" t="s">
        <v>171</v>
      </c>
      <c r="AC194" s="706" t="s">
        <v>172</v>
      </c>
      <c r="AD194" s="706" t="s">
        <v>173</v>
      </c>
      <c r="AE194" s="707" t="s">
        <v>174</v>
      </c>
      <c r="AF194" s="708" t="s">
        <v>175</v>
      </c>
      <c r="AG194" s="709" t="s">
        <v>176</v>
      </c>
      <c r="AH194" s="1087"/>
      <c r="AI194" s="1087"/>
      <c r="AJ194" s="1145"/>
      <c r="AK194" s="1145"/>
      <c r="AL194" s="997"/>
      <c r="AM194" s="987"/>
      <c r="AN194" s="3"/>
      <c r="AO194" s="3"/>
      <c r="AP194" s="3"/>
      <c r="AQ194" s="3"/>
      <c r="AR194" s="3"/>
      <c r="AS194" s="3"/>
      <c r="AT194" s="3"/>
      <c r="AU194" s="3"/>
      <c r="BX194" s="3"/>
    </row>
    <row r="195" spans="1:95" x14ac:dyDescent="0.2">
      <c r="A195" s="1176" t="s">
        <v>249</v>
      </c>
      <c r="B195" s="487" t="s">
        <v>250</v>
      </c>
      <c r="C195" s="132">
        <f>SUM(D195:E195)</f>
        <v>0</v>
      </c>
      <c r="D195" s="24">
        <f>SUM(F195+H195+J195+L195+N195+P195+R195+T195)</f>
        <v>0</v>
      </c>
      <c r="E195" s="556">
        <f>G195+I195+K195+M195+O195+Q195+S195+U195</f>
        <v>0</v>
      </c>
      <c r="F195" s="201"/>
      <c r="G195" s="78"/>
      <c r="H195" s="201"/>
      <c r="I195" s="78"/>
      <c r="J195" s="201"/>
      <c r="K195" s="78"/>
      <c r="L195" s="201"/>
      <c r="M195" s="78"/>
      <c r="N195" s="201"/>
      <c r="O195" s="78"/>
      <c r="P195" s="201"/>
      <c r="Q195" s="78"/>
      <c r="R195" s="201"/>
      <c r="S195" s="78"/>
      <c r="T195" s="201"/>
      <c r="U195" s="203"/>
      <c r="V195" s="557"/>
      <c r="W195" s="486"/>
      <c r="X195" s="486"/>
      <c r="Y195" s="486"/>
      <c r="Z195" s="486"/>
      <c r="AA195" s="518"/>
      <c r="AB195" s="486"/>
      <c r="AC195" s="486"/>
      <c r="AD195" s="486"/>
      <c r="AE195" s="544"/>
      <c r="AF195" s="486"/>
      <c r="AG195" s="519"/>
      <c r="AH195" s="395"/>
      <c r="AI195" s="544"/>
      <c r="AJ195" s="486"/>
      <c r="AK195" s="486"/>
      <c r="AL195" s="201"/>
      <c r="AM195" s="544"/>
      <c r="AN195" s="31" t="str">
        <f>CA195&amp;CB195&amp;CC195&amp;CD195&amp;CE195</f>
        <v/>
      </c>
      <c r="AO195" s="31"/>
      <c r="AP195" s="31"/>
      <c r="AQ195" s="31"/>
      <c r="AR195" s="31"/>
      <c r="AS195" s="3"/>
      <c r="AT195" s="3"/>
      <c r="BX195" s="3"/>
      <c r="CA195" s="32" t="str">
        <f t="shared" ref="CA195:CE196" si="66">IF(AND($C195&gt;0,AI195="")," * No olvide digitar la variable "&amp;AI$193&amp;""&amp;". Digite CERO si no tiene",IF(AI195&gt;$C195," * La variable "&amp;AI$193&amp;""&amp;" No puede ser mayor al Total.",""))</f>
        <v/>
      </c>
      <c r="CB195" s="32" t="str">
        <f t="shared" si="66"/>
        <v/>
      </c>
      <c r="CC195" s="32" t="str">
        <f t="shared" si="66"/>
        <v/>
      </c>
      <c r="CD195" s="32" t="str">
        <f t="shared" si="66"/>
        <v/>
      </c>
      <c r="CE195" s="32" t="str">
        <f t="shared" si="66"/>
        <v/>
      </c>
      <c r="CM195" s="33">
        <f>IF(AND($C195&gt;0,AI195=""),1,IF(AI195&gt;$C195,1,0))</f>
        <v>0</v>
      </c>
      <c r="CN195" s="33">
        <f t="shared" ref="CN195:CP196" si="67">IF(AND($C195&gt;0,AJ195=""),1,IF(AJ195&gt;$C195,1,0))</f>
        <v>0</v>
      </c>
      <c r="CO195" s="33">
        <f t="shared" si="67"/>
        <v>0</v>
      </c>
      <c r="CP195" s="33">
        <f t="shared" si="67"/>
        <v>0</v>
      </c>
      <c r="CQ195" s="33">
        <f>IF(AND($C195&gt;0,AM195=""),1,IF(AM195&gt;$C195,1,0))</f>
        <v>0</v>
      </c>
    </row>
    <row r="196" spans="1:95" x14ac:dyDescent="0.2">
      <c r="A196" s="1176"/>
      <c r="B196" s="136" t="s">
        <v>251</v>
      </c>
      <c r="C196" s="396">
        <f>SUM(D196:E196)</f>
        <v>1</v>
      </c>
      <c r="D196" s="397">
        <f>SUM(F196+H196+J196+L196+N196+P196+R196+T196)</f>
        <v>0</v>
      </c>
      <c r="E196" s="398">
        <f>G196+I196+K196+M196+O196+Q196+S196+U196</f>
        <v>1</v>
      </c>
      <c r="F196" s="281"/>
      <c r="G196" s="399"/>
      <c r="H196" s="281"/>
      <c r="I196" s="399"/>
      <c r="J196" s="281"/>
      <c r="K196" s="399">
        <v>1</v>
      </c>
      <c r="L196" s="281"/>
      <c r="M196" s="399"/>
      <c r="N196" s="281"/>
      <c r="O196" s="399"/>
      <c r="P196" s="281"/>
      <c r="Q196" s="399"/>
      <c r="R196" s="281"/>
      <c r="S196" s="399"/>
      <c r="T196" s="281"/>
      <c r="U196" s="285"/>
      <c r="V196" s="400"/>
      <c r="W196" s="401"/>
      <c r="X196" s="401">
        <v>1</v>
      </c>
      <c r="Y196" s="401"/>
      <c r="Z196" s="401"/>
      <c r="AA196" s="283"/>
      <c r="AB196" s="401"/>
      <c r="AC196" s="401">
        <v>1</v>
      </c>
      <c r="AD196" s="401"/>
      <c r="AE196" s="286"/>
      <c r="AF196" s="401"/>
      <c r="AG196" s="402"/>
      <c r="AH196" s="403"/>
      <c r="AI196" s="286">
        <v>0</v>
      </c>
      <c r="AJ196" s="401">
        <v>0</v>
      </c>
      <c r="AK196" s="401">
        <v>0</v>
      </c>
      <c r="AL196" s="300">
        <v>0</v>
      </c>
      <c r="AM196" s="101">
        <v>0</v>
      </c>
      <c r="AN196" s="31" t="str">
        <f>CA196&amp;CB196&amp;CC196&amp;CD196&amp;CE196</f>
        <v/>
      </c>
      <c r="AO196" s="31"/>
      <c r="AP196" s="31"/>
      <c r="AQ196" s="31"/>
      <c r="AR196" s="31"/>
      <c r="AS196" s="3"/>
      <c r="AT196" s="3"/>
      <c r="BX196" s="3"/>
      <c r="CA196" s="32" t="str">
        <f t="shared" si="66"/>
        <v/>
      </c>
      <c r="CB196" s="32" t="str">
        <f t="shared" si="66"/>
        <v/>
      </c>
      <c r="CC196" s="32" t="str">
        <f t="shared" si="66"/>
        <v/>
      </c>
      <c r="CD196" s="32" t="str">
        <f t="shared" si="66"/>
        <v/>
      </c>
      <c r="CE196" s="32" t="str">
        <f t="shared" si="66"/>
        <v/>
      </c>
      <c r="CM196" s="33">
        <f>IF(AND($C196&gt;0,AI196=""),1,IF(AI196&gt;$C196,1,0))</f>
        <v>0</v>
      </c>
      <c r="CN196" s="33">
        <f t="shared" si="67"/>
        <v>0</v>
      </c>
      <c r="CO196" s="33">
        <f t="shared" si="67"/>
        <v>0</v>
      </c>
      <c r="CP196" s="33">
        <f t="shared" si="67"/>
        <v>0</v>
      </c>
      <c r="CQ196" s="33">
        <f>IF(AND($C196&gt;0,AM196=""),1,IF(AM196&gt;$C196,1,0))</f>
        <v>0</v>
      </c>
    </row>
    <row r="197" spans="1:95" s="5" customFormat="1" ht="11.25" x14ac:dyDescent="0.15">
      <c r="A197" s="11" t="s">
        <v>252</v>
      </c>
      <c r="B197" s="11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BV197" s="12"/>
      <c r="BW197" s="12"/>
      <c r="BX197" s="12"/>
      <c r="BY197" s="12"/>
    </row>
    <row r="198" spans="1:95" x14ac:dyDescent="0.2">
      <c r="A198" s="334" t="s">
        <v>4</v>
      </c>
      <c r="B198" s="334" t="s">
        <v>83</v>
      </c>
      <c r="C198" s="17" t="s">
        <v>253</v>
      </c>
      <c r="D198" s="18" t="s">
        <v>254</v>
      </c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</row>
    <row r="199" spans="1:95" x14ac:dyDescent="0.2">
      <c r="A199" s="487" t="s">
        <v>255</v>
      </c>
      <c r="B199" s="488">
        <f>SUM(C199:D199)</f>
        <v>1</v>
      </c>
      <c r="C199" s="201"/>
      <c r="D199" s="544">
        <v>1</v>
      </c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</row>
    <row r="200" spans="1:95" x14ac:dyDescent="0.2">
      <c r="A200" s="136" t="s">
        <v>256</v>
      </c>
      <c r="B200" s="406">
        <f>SUM(C200)</f>
        <v>0</v>
      </c>
      <c r="C200" s="281"/>
      <c r="D200" s="710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</row>
    <row r="201" spans="1:95" s="5" customFormat="1" ht="11.25" x14ac:dyDescent="0.15">
      <c r="A201" s="711" t="s">
        <v>257</v>
      </c>
      <c r="B201" s="712"/>
      <c r="C201" s="409"/>
      <c r="D201" s="13"/>
      <c r="F201" s="410"/>
      <c r="G201" s="267"/>
      <c r="H201" s="124"/>
      <c r="I201" s="267"/>
      <c r="J201" s="411"/>
      <c r="K201" s="411"/>
      <c r="L201" s="267"/>
      <c r="M201" s="124"/>
      <c r="N201" s="267"/>
      <c r="O201" s="267"/>
      <c r="P201" s="124"/>
      <c r="Q201" s="267"/>
      <c r="R201" s="267"/>
      <c r="S201" s="124"/>
      <c r="T201" s="267"/>
      <c r="U201" s="267"/>
      <c r="V201" s="411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BV201" s="12"/>
      <c r="BW201" s="12"/>
      <c r="BX201" s="12"/>
      <c r="BY201" s="12"/>
    </row>
    <row r="202" spans="1:95" ht="14.25" customHeight="1" x14ac:dyDescent="0.2">
      <c r="A202" s="979" t="s">
        <v>144</v>
      </c>
      <c r="B202" s="1012" t="s">
        <v>83</v>
      </c>
      <c r="C202" s="1020"/>
      <c r="D202" s="1021"/>
      <c r="E202" s="1184" t="s">
        <v>6</v>
      </c>
      <c r="F202" s="1185"/>
      <c r="G202" s="1185"/>
      <c r="H202" s="1185"/>
      <c r="I202" s="1185"/>
      <c r="J202" s="1185"/>
      <c r="K202" s="1185"/>
      <c r="L202" s="1185"/>
      <c r="M202" s="1185"/>
      <c r="N202" s="1185"/>
      <c r="O202" s="1185"/>
      <c r="P202" s="1185"/>
      <c r="Q202" s="1185"/>
      <c r="R202" s="1185"/>
      <c r="S202" s="1185"/>
      <c r="T202" s="1185"/>
      <c r="U202" s="1185"/>
      <c r="V202" s="1185"/>
      <c r="W202" s="1185"/>
      <c r="X202" s="1185"/>
      <c r="Y202" s="1185"/>
      <c r="Z202" s="1185"/>
      <c r="AA202" s="1185"/>
      <c r="AB202" s="1185"/>
      <c r="AC202" s="1185"/>
      <c r="AD202" s="1185"/>
      <c r="AE202" s="1185"/>
      <c r="AF202" s="1185"/>
      <c r="AG202" s="1185"/>
      <c r="AH202" s="1185"/>
      <c r="AI202" s="1185"/>
      <c r="AJ202" s="1186"/>
      <c r="AK202" s="1100" t="s">
        <v>258</v>
      </c>
      <c r="AL202" s="984"/>
      <c r="AM202" s="1187" t="s">
        <v>43</v>
      </c>
      <c r="AN202" s="1188" t="s">
        <v>44</v>
      </c>
      <c r="BT202" s="3"/>
      <c r="BU202" s="3"/>
      <c r="BX202" s="3"/>
      <c r="BY202" s="412"/>
    </row>
    <row r="203" spans="1:95" x14ac:dyDescent="0.2">
      <c r="A203" s="1096"/>
      <c r="B203" s="1146"/>
      <c r="C203" s="1022"/>
      <c r="D203" s="1023"/>
      <c r="E203" s="1189" t="s">
        <v>12</v>
      </c>
      <c r="F203" s="1188"/>
      <c r="G203" s="1189" t="s">
        <v>13</v>
      </c>
      <c r="H203" s="1188"/>
      <c r="I203" s="1189" t="s">
        <v>14</v>
      </c>
      <c r="J203" s="1188"/>
      <c r="K203" s="1189" t="s">
        <v>15</v>
      </c>
      <c r="L203" s="1188"/>
      <c r="M203" s="1177" t="s">
        <v>16</v>
      </c>
      <c r="N203" s="1179"/>
      <c r="O203" s="1177" t="s">
        <v>17</v>
      </c>
      <c r="P203" s="1179"/>
      <c r="Q203" s="1177" t="s">
        <v>18</v>
      </c>
      <c r="R203" s="1179"/>
      <c r="S203" s="1177" t="s">
        <v>19</v>
      </c>
      <c r="T203" s="1179"/>
      <c r="U203" s="1177" t="s">
        <v>20</v>
      </c>
      <c r="V203" s="1179"/>
      <c r="W203" s="1177" t="s">
        <v>21</v>
      </c>
      <c r="X203" s="1179"/>
      <c r="Y203" s="1177" t="s">
        <v>22</v>
      </c>
      <c r="Z203" s="1179"/>
      <c r="AA203" s="1177" t="s">
        <v>23</v>
      </c>
      <c r="AB203" s="1179"/>
      <c r="AC203" s="1177" t="s">
        <v>24</v>
      </c>
      <c r="AD203" s="1179"/>
      <c r="AE203" s="1177" t="s">
        <v>25</v>
      </c>
      <c r="AF203" s="1179"/>
      <c r="AG203" s="1177" t="s">
        <v>26</v>
      </c>
      <c r="AH203" s="1179"/>
      <c r="AI203" s="1177" t="s">
        <v>27</v>
      </c>
      <c r="AJ203" s="1190"/>
      <c r="AK203" s="1101"/>
      <c r="AL203" s="987"/>
      <c r="AM203" s="1187"/>
      <c r="AN203" s="1188"/>
      <c r="BT203" s="3"/>
      <c r="BU203" s="3"/>
      <c r="BX203" s="3"/>
      <c r="BY203" s="412"/>
    </row>
    <row r="204" spans="1:95" x14ac:dyDescent="0.2">
      <c r="A204" s="1147"/>
      <c r="B204" s="700" t="s">
        <v>32</v>
      </c>
      <c r="C204" s="15" t="s">
        <v>33</v>
      </c>
      <c r="D204" s="702" t="s">
        <v>34</v>
      </c>
      <c r="E204" s="703" t="s">
        <v>45</v>
      </c>
      <c r="F204" s="704" t="s">
        <v>34</v>
      </c>
      <c r="G204" s="703" t="s">
        <v>45</v>
      </c>
      <c r="H204" s="704" t="s">
        <v>34</v>
      </c>
      <c r="I204" s="703" t="s">
        <v>45</v>
      </c>
      <c r="J204" s="704" t="s">
        <v>34</v>
      </c>
      <c r="K204" s="703" t="s">
        <v>45</v>
      </c>
      <c r="L204" s="704" t="s">
        <v>34</v>
      </c>
      <c r="M204" s="703" t="s">
        <v>45</v>
      </c>
      <c r="N204" s="707" t="s">
        <v>34</v>
      </c>
      <c r="O204" s="703" t="s">
        <v>45</v>
      </c>
      <c r="P204" s="707" t="s">
        <v>34</v>
      </c>
      <c r="Q204" s="703" t="s">
        <v>45</v>
      </c>
      <c r="R204" s="707" t="s">
        <v>34</v>
      </c>
      <c r="S204" s="703" t="s">
        <v>45</v>
      </c>
      <c r="T204" s="704" t="s">
        <v>34</v>
      </c>
      <c r="U204" s="703" t="s">
        <v>45</v>
      </c>
      <c r="V204" s="704" t="s">
        <v>34</v>
      </c>
      <c r="W204" s="713" t="s">
        <v>45</v>
      </c>
      <c r="X204" s="704" t="s">
        <v>34</v>
      </c>
      <c r="Y204" s="713" t="s">
        <v>45</v>
      </c>
      <c r="Z204" s="704" t="s">
        <v>34</v>
      </c>
      <c r="AA204" s="713" t="s">
        <v>45</v>
      </c>
      <c r="AB204" s="704" t="s">
        <v>34</v>
      </c>
      <c r="AC204" s="713" t="s">
        <v>45</v>
      </c>
      <c r="AD204" s="704" t="s">
        <v>34</v>
      </c>
      <c r="AE204" s="713" t="s">
        <v>45</v>
      </c>
      <c r="AF204" s="704" t="s">
        <v>34</v>
      </c>
      <c r="AG204" s="713" t="s">
        <v>45</v>
      </c>
      <c r="AH204" s="704" t="s">
        <v>34</v>
      </c>
      <c r="AI204" s="713" t="s">
        <v>45</v>
      </c>
      <c r="AJ204" s="709" t="s">
        <v>34</v>
      </c>
      <c r="AK204" s="714" t="s">
        <v>259</v>
      </c>
      <c r="AL204" s="714" t="s">
        <v>260</v>
      </c>
      <c r="AM204" s="1187"/>
      <c r="AN204" s="1188"/>
      <c r="BT204" s="3"/>
      <c r="BU204" s="3"/>
      <c r="BX204" s="3"/>
      <c r="BY204" s="412"/>
    </row>
    <row r="205" spans="1:95" x14ac:dyDescent="0.2">
      <c r="A205" s="715" t="s">
        <v>261</v>
      </c>
      <c r="B205" s="716">
        <f>SUM(C205+D205)</f>
        <v>26</v>
      </c>
      <c r="C205" s="717">
        <f>E205+G205+I205+K205+M205+O205+Q205+S205+U205+W205+Y205+AA205+AC205+AE205+AG205+AI205</f>
        <v>9</v>
      </c>
      <c r="D205" s="718">
        <f>F205+H205+J205+L205+N205+P205+R205+T205+V205+X205+Z205+AB205+AD205+AF205+AH205+AJ205</f>
        <v>17</v>
      </c>
      <c r="E205" s="719"/>
      <c r="F205" s="720"/>
      <c r="G205" s="719">
        <v>0</v>
      </c>
      <c r="H205" s="720">
        <v>3</v>
      </c>
      <c r="I205" s="719">
        <v>2</v>
      </c>
      <c r="J205" s="720">
        <v>5</v>
      </c>
      <c r="K205" s="719">
        <v>2</v>
      </c>
      <c r="L205" s="720">
        <v>4</v>
      </c>
      <c r="M205" s="719">
        <v>0</v>
      </c>
      <c r="N205" s="721">
        <v>3</v>
      </c>
      <c r="O205" s="719">
        <v>1</v>
      </c>
      <c r="P205" s="721">
        <v>0</v>
      </c>
      <c r="Q205" s="719">
        <v>3</v>
      </c>
      <c r="R205" s="721">
        <v>1</v>
      </c>
      <c r="S205" s="719">
        <v>1</v>
      </c>
      <c r="T205" s="720">
        <v>0</v>
      </c>
      <c r="U205" s="719"/>
      <c r="V205" s="720"/>
      <c r="W205" s="719"/>
      <c r="X205" s="721"/>
      <c r="Y205" s="719">
        <v>0</v>
      </c>
      <c r="Z205" s="721">
        <v>1</v>
      </c>
      <c r="AA205" s="719"/>
      <c r="AB205" s="721"/>
      <c r="AC205" s="719"/>
      <c r="AD205" s="721"/>
      <c r="AE205" s="719"/>
      <c r="AF205" s="721"/>
      <c r="AG205" s="719"/>
      <c r="AH205" s="721"/>
      <c r="AI205" s="719"/>
      <c r="AJ205" s="722"/>
      <c r="AK205" s="721">
        <v>0</v>
      </c>
      <c r="AL205" s="721">
        <v>0</v>
      </c>
      <c r="AM205" s="719">
        <v>0</v>
      </c>
      <c r="AN205" s="721">
        <v>0</v>
      </c>
      <c r="AO205" s="2" t="str">
        <f>CA205&amp;CB205&amp;CC205&amp;CD205</f>
        <v/>
      </c>
      <c r="BT205" s="3"/>
      <c r="BU205" s="3"/>
      <c r="BX205" s="3"/>
      <c r="BY205" s="412"/>
      <c r="CA205" s="32" t="str">
        <f>IF(AND($D205&gt;0,AK205="")," * No olvide digitar la variable "&amp;AK$202&amp;""&amp;" Masculimo. Digite CERO si no tiene",IF(AK205&gt;$D205," * La variable "&amp;AK$202&amp;""&amp;" Masculino No puede ser mayor al Total Mujeres.",""))</f>
        <v/>
      </c>
      <c r="CB205" s="32" t="str">
        <f>IF(AND($C205&gt;0,AL205="")," * No olvide digitar la variable "&amp;AK$202&amp;""&amp;" Femenino. Digite CERO si no tiene",IF(AL205&gt;$C205," * La variable "&amp;AK$202&amp;""&amp;" Femenino No puede ser mayor al Total Hombres.",""))</f>
        <v/>
      </c>
      <c r="CC205" s="32" t="str">
        <f>IF(AND($B205&gt;0,AM205="")," * No olvide digitar la variable "&amp;AM$202&amp;""&amp;". Digite CERO si no tiene",IF(AM205&gt;$B205," * La variable "&amp;AM$202&amp;""&amp;" No puede ser mayor al Total.",""))</f>
        <v/>
      </c>
      <c r="CD205" s="32" t="str">
        <f>IF(AND($B205&gt;0,AN205="")," * No olvide digitar la variable "&amp;AN$202&amp;""&amp;". Digite CERO si no tiene",IF(AN205&gt;$B205," * La variable "&amp;AN$202&amp;""&amp;" No puede ser mayor al Total.",""))</f>
        <v/>
      </c>
      <c r="CM205" s="33">
        <f>IF(AND($D205&gt;0,AK205=""),1,IF(AK205&gt;$D205,1,0))</f>
        <v>0</v>
      </c>
      <c r="CN205" s="33">
        <f>IF(AND($C205&gt;0,AL205=""),1,IF(AL205&gt;$C205,1,0))</f>
        <v>0</v>
      </c>
      <c r="CO205" s="33">
        <f>IF(AND($B205&gt;0,AM205=""),1,IF(AM205&gt;$B205,1,0))</f>
        <v>0</v>
      </c>
      <c r="CP205" s="33">
        <f>IF(AND($B205&gt;0,AN205=""),1,IF(AN205&gt;$B205,1,0))</f>
        <v>0</v>
      </c>
    </row>
    <row r="206" spans="1:95" s="5" customFormat="1" ht="11.25" x14ac:dyDescent="0.15">
      <c r="A206" s="11" t="s">
        <v>262</v>
      </c>
      <c r="B206" s="11"/>
      <c r="BV206" s="12"/>
      <c r="BW206" s="12"/>
      <c r="BX206" s="12"/>
      <c r="BY206" s="12"/>
    </row>
    <row r="207" spans="1:95" ht="14.25" customHeight="1" x14ac:dyDescent="0.2">
      <c r="A207" s="1021" t="s">
        <v>263</v>
      </c>
      <c r="B207" s="982" t="s">
        <v>83</v>
      </c>
      <c r="C207" s="983"/>
      <c r="D207" s="984"/>
      <c r="E207" s="1191" t="s">
        <v>264</v>
      </c>
      <c r="F207" s="1192"/>
      <c r="G207" s="1192"/>
      <c r="H207" s="1192"/>
      <c r="I207" s="1192"/>
      <c r="J207" s="1192"/>
      <c r="K207" s="1192"/>
      <c r="L207" s="1193"/>
      <c r="M207" s="983" t="s">
        <v>265</v>
      </c>
      <c r="N207" s="1109"/>
      <c r="O207" s="984" t="s">
        <v>266</v>
      </c>
      <c r="BX207" s="3"/>
      <c r="BY207" s="3"/>
    </row>
    <row r="208" spans="1:95" ht="14.25" customHeight="1" x14ac:dyDescent="0.2">
      <c r="A208" s="1054"/>
      <c r="B208" s="1165"/>
      <c r="C208" s="986"/>
      <c r="D208" s="987"/>
      <c r="E208" s="1189" t="s">
        <v>11</v>
      </c>
      <c r="F208" s="1188"/>
      <c r="G208" s="1189" t="s">
        <v>12</v>
      </c>
      <c r="H208" s="1188"/>
      <c r="I208" s="1189" t="s">
        <v>13</v>
      </c>
      <c r="J208" s="1188"/>
      <c r="K208" s="1189" t="s">
        <v>267</v>
      </c>
      <c r="L208" s="1194"/>
      <c r="M208" s="986"/>
      <c r="N208" s="1110"/>
      <c r="O208" s="990"/>
    </row>
    <row r="209" spans="1:96" x14ac:dyDescent="0.2">
      <c r="A209" s="1054"/>
      <c r="B209" s="700" t="s">
        <v>32</v>
      </c>
      <c r="C209" s="701" t="s">
        <v>33</v>
      </c>
      <c r="D209" s="702" t="s">
        <v>34</v>
      </c>
      <c r="E209" s="703" t="s">
        <v>45</v>
      </c>
      <c r="F209" s="423" t="s">
        <v>34</v>
      </c>
      <c r="G209" s="703" t="s">
        <v>45</v>
      </c>
      <c r="H209" s="423" t="s">
        <v>34</v>
      </c>
      <c r="I209" s="424" t="s">
        <v>45</v>
      </c>
      <c r="J209" s="425" t="s">
        <v>34</v>
      </c>
      <c r="K209" s="703" t="s">
        <v>45</v>
      </c>
      <c r="L209" s="723" t="s">
        <v>34</v>
      </c>
      <c r="M209" s="724" t="s">
        <v>268</v>
      </c>
      <c r="N209" s="428" t="s">
        <v>269</v>
      </c>
      <c r="O209" s="987"/>
    </row>
    <row r="210" spans="1:96" x14ac:dyDescent="0.2">
      <c r="A210" s="1023"/>
      <c r="B210" s="429">
        <f t="shared" ref="B210:B215" si="68">+C210+D210</f>
        <v>12</v>
      </c>
      <c r="C210" s="430">
        <f>+E210+G210+I210+K210</f>
        <v>6</v>
      </c>
      <c r="D210" s="431">
        <f>+F210+H210+J210+L210</f>
        <v>6</v>
      </c>
      <c r="E210" s="725">
        <f t="shared" ref="E210:O210" si="69">SUM(E211:E215)</f>
        <v>3</v>
      </c>
      <c r="F210" s="726">
        <f t="shared" si="69"/>
        <v>0</v>
      </c>
      <c r="G210" s="725">
        <f t="shared" si="69"/>
        <v>0</v>
      </c>
      <c r="H210" s="726">
        <f t="shared" si="69"/>
        <v>2</v>
      </c>
      <c r="I210" s="725">
        <f t="shared" si="69"/>
        <v>1</v>
      </c>
      <c r="J210" s="727">
        <f t="shared" si="69"/>
        <v>0</v>
      </c>
      <c r="K210" s="716">
        <f t="shared" si="69"/>
        <v>2</v>
      </c>
      <c r="L210" s="728">
        <f t="shared" si="69"/>
        <v>4</v>
      </c>
      <c r="M210" s="729">
        <f t="shared" si="69"/>
        <v>9</v>
      </c>
      <c r="N210" s="726">
        <f t="shared" si="69"/>
        <v>3</v>
      </c>
      <c r="O210" s="730">
        <f t="shared" si="69"/>
        <v>4</v>
      </c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</row>
    <row r="211" spans="1:96" x14ac:dyDescent="0.2">
      <c r="A211" s="487" t="s">
        <v>270</v>
      </c>
      <c r="B211" s="438">
        <f t="shared" si="68"/>
        <v>10</v>
      </c>
      <c r="C211" s="439">
        <f>+E211+G211+I211+K211</f>
        <v>6</v>
      </c>
      <c r="D211" s="545">
        <f>+F211+H211+J211+L211</f>
        <v>4</v>
      </c>
      <c r="E211" s="270">
        <v>3</v>
      </c>
      <c r="F211" s="275"/>
      <c r="G211" s="270"/>
      <c r="H211" s="275"/>
      <c r="I211" s="270">
        <v>1</v>
      </c>
      <c r="J211" s="271"/>
      <c r="K211" s="270">
        <v>2</v>
      </c>
      <c r="L211" s="294">
        <v>4</v>
      </c>
      <c r="M211" s="272">
        <v>8</v>
      </c>
      <c r="N211" s="275">
        <v>2</v>
      </c>
      <c r="O211" s="441">
        <v>4</v>
      </c>
      <c r="P211" s="146" t="str">
        <f>CA211&amp;CB211&amp;CC211&amp;CD211</f>
        <v/>
      </c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"/>
      <c r="AC211" s="3"/>
      <c r="AD211" s="3"/>
      <c r="AE211" s="3"/>
      <c r="CA211" s="32" t="str">
        <f>IF(AND($B211&gt;0,M211="")," * No olvide digitar la variable "&amp;M$207&amp;""&amp;" Única. Digite CERO si no tiene.","")</f>
        <v/>
      </c>
      <c r="CB211" s="32" t="str">
        <f>IF(AND($B211&gt;0,N211="")," * No olvide digitar la variable "&amp;M$207&amp;""&amp;" Múltiple. Digite CERO si no tiene.","")</f>
        <v/>
      </c>
      <c r="CC211" s="32" t="str">
        <f>IF(AND(M211+N211&gt;$B211)," * La variable "&amp;M$207&amp;""&amp;"  No puede ser mayor al Total.","")</f>
        <v/>
      </c>
      <c r="CD211" s="32" t="str">
        <f>IF(AND($B211&gt;0,O211="")," * No olvide digitar la variable "&amp;O$207&amp;""&amp;". Digite CERO si no tiene",IF(O211&gt;$B211," * La variable "&amp;O$207&amp;""&amp;" No puede ser mayor al Total.",""))</f>
        <v/>
      </c>
      <c r="CM211" s="33">
        <f>IF(AND($B211&gt;0,M211=""),1,0)</f>
        <v>0</v>
      </c>
      <c r="CN211" s="33">
        <f>IF(AND($B211&gt;0,N211=""),1,0)</f>
        <v>0</v>
      </c>
      <c r="CO211" s="33">
        <f>IF(AND(M211+N211&gt;$B211),1,0)</f>
        <v>0</v>
      </c>
      <c r="CP211" s="33">
        <f>IF(AND($B211&gt;0,O211=""),1,0)</f>
        <v>0</v>
      </c>
      <c r="CR211" s="5"/>
    </row>
    <row r="212" spans="1:96" x14ac:dyDescent="0.2">
      <c r="A212" s="35" t="s">
        <v>271</v>
      </c>
      <c r="B212" s="442">
        <f t="shared" si="68"/>
        <v>2</v>
      </c>
      <c r="C212" s="443">
        <f t="shared" ref="C212:D215" si="70">+E212+G212+I212+K212</f>
        <v>0</v>
      </c>
      <c r="D212" s="84">
        <f t="shared" si="70"/>
        <v>2</v>
      </c>
      <c r="E212" s="276"/>
      <c r="F212" s="83"/>
      <c r="G212" s="276"/>
      <c r="H212" s="83">
        <v>2</v>
      </c>
      <c r="I212" s="276"/>
      <c r="J212" s="277"/>
      <c r="K212" s="276"/>
      <c r="L212" s="444"/>
      <c r="M212" s="278">
        <v>1</v>
      </c>
      <c r="N212" s="83">
        <v>1</v>
      </c>
      <c r="O212" s="445">
        <v>0</v>
      </c>
      <c r="P212" s="146" t="str">
        <f t="shared" ref="P212:P215" si="71">CA212&amp;CB212&amp;CC212&amp;CD212</f>
        <v/>
      </c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"/>
      <c r="AC212" s="3"/>
      <c r="AD212" s="3"/>
      <c r="AE212" s="3"/>
      <c r="CA212" s="32" t="str">
        <f t="shared" ref="CA212:CA215" si="72">IF(AND($B212&gt;0,M212="")," * No olvide digitar la variable "&amp;M$207&amp;""&amp;" Única. Digite CERO si no tiene.","")</f>
        <v/>
      </c>
      <c r="CB212" s="32" t="str">
        <f t="shared" ref="CB212:CB215" si="73">IF(AND($B212&gt;0,N212="")," * No olvide digitar la variable "&amp;M$207&amp;""&amp;" Múltiple. Digite CERO si no tiene.","")</f>
        <v/>
      </c>
      <c r="CC212" s="32" t="str">
        <f t="shared" ref="CC212:CC215" si="74">IF(AND(M212+N212&gt;$B212)," * La variable "&amp;M$207&amp;""&amp;"  No puede ser mayor al Total.","")</f>
        <v/>
      </c>
      <c r="CD212" s="32" t="str">
        <f t="shared" ref="CD212:CD215" si="75">IF(AND($B212&gt;0,O212="")," * No olvide digitar la variable "&amp;O$207&amp;""&amp;". Digite CERO si no tiene",IF(O212&gt;$B212," * La variable "&amp;O$207&amp;""&amp;" No puede ser mayor al Total.",""))</f>
        <v/>
      </c>
      <c r="CM212" s="33">
        <f t="shared" ref="CM212:CN215" si="76">IF(AND($B212&gt;0,M212=""),1,0)</f>
        <v>0</v>
      </c>
      <c r="CN212" s="33">
        <f t="shared" si="76"/>
        <v>0</v>
      </c>
      <c r="CO212" s="33">
        <f t="shared" ref="CO212:CO215" si="77">IF(AND(M212+N212&gt;$B212),1,0)</f>
        <v>0</v>
      </c>
      <c r="CP212" s="33">
        <f t="shared" ref="CP212:CP215" si="78">IF(AND($B212&gt;0,O212=""),1,0)</f>
        <v>0</v>
      </c>
    </row>
    <row r="213" spans="1:96" x14ac:dyDescent="0.2">
      <c r="A213" s="35" t="s">
        <v>272</v>
      </c>
      <c r="B213" s="442">
        <f t="shared" si="68"/>
        <v>0</v>
      </c>
      <c r="C213" s="443">
        <f t="shared" si="70"/>
        <v>0</v>
      </c>
      <c r="D213" s="84">
        <f t="shared" si="70"/>
        <v>0</v>
      </c>
      <c r="E213" s="276"/>
      <c r="F213" s="83"/>
      <c r="G213" s="276"/>
      <c r="H213" s="83"/>
      <c r="I213" s="276"/>
      <c r="J213" s="277"/>
      <c r="K213" s="276"/>
      <c r="L213" s="444"/>
      <c r="M213" s="278"/>
      <c r="N213" s="83"/>
      <c r="O213" s="445"/>
      <c r="P213" s="146" t="str">
        <f t="shared" si="71"/>
        <v/>
      </c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"/>
      <c r="AC213" s="3"/>
      <c r="AD213" s="3"/>
      <c r="AE213" s="3"/>
      <c r="CA213" s="32" t="str">
        <f t="shared" si="72"/>
        <v/>
      </c>
      <c r="CB213" s="32" t="str">
        <f t="shared" si="73"/>
        <v/>
      </c>
      <c r="CC213" s="32" t="str">
        <f t="shared" si="74"/>
        <v/>
      </c>
      <c r="CD213" s="32" t="str">
        <f t="shared" si="75"/>
        <v/>
      </c>
      <c r="CM213" s="33">
        <f t="shared" si="76"/>
        <v>0</v>
      </c>
      <c r="CN213" s="33">
        <f t="shared" si="76"/>
        <v>0</v>
      </c>
      <c r="CO213" s="33">
        <f t="shared" si="77"/>
        <v>0</v>
      </c>
      <c r="CP213" s="33">
        <f t="shared" si="78"/>
        <v>0</v>
      </c>
    </row>
    <row r="214" spans="1:96" x14ac:dyDescent="0.2">
      <c r="A214" s="35" t="s">
        <v>273</v>
      </c>
      <c r="B214" s="442">
        <f t="shared" si="68"/>
        <v>0</v>
      </c>
      <c r="C214" s="443">
        <f t="shared" si="70"/>
        <v>0</v>
      </c>
      <c r="D214" s="84">
        <f t="shared" si="70"/>
        <v>0</v>
      </c>
      <c r="E214" s="446"/>
      <c r="F214" s="447"/>
      <c r="G214" s="446"/>
      <c r="H214" s="447"/>
      <c r="I214" s="446"/>
      <c r="J214" s="448"/>
      <c r="K214" s="446"/>
      <c r="L214" s="449"/>
      <c r="M214" s="450"/>
      <c r="N214" s="447"/>
      <c r="O214" s="451"/>
      <c r="P214" s="146" t="str">
        <f t="shared" si="71"/>
        <v/>
      </c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"/>
      <c r="AC214" s="3"/>
      <c r="AD214" s="3"/>
      <c r="AE214" s="3"/>
      <c r="CA214" s="32" t="str">
        <f t="shared" si="72"/>
        <v/>
      </c>
      <c r="CB214" s="32" t="str">
        <f t="shared" si="73"/>
        <v/>
      </c>
      <c r="CC214" s="32" t="str">
        <f t="shared" si="74"/>
        <v/>
      </c>
      <c r="CD214" s="32" t="str">
        <f t="shared" si="75"/>
        <v/>
      </c>
      <c r="CM214" s="33">
        <f t="shared" si="76"/>
        <v>0</v>
      </c>
      <c r="CN214" s="33">
        <f t="shared" si="76"/>
        <v>0</v>
      </c>
      <c r="CO214" s="33">
        <f t="shared" si="77"/>
        <v>0</v>
      </c>
      <c r="CP214" s="33">
        <f t="shared" si="78"/>
        <v>0</v>
      </c>
    </row>
    <row r="215" spans="1:96" x14ac:dyDescent="0.2">
      <c r="A215" s="670" t="s">
        <v>274</v>
      </c>
      <c r="B215" s="453">
        <f t="shared" si="68"/>
        <v>0</v>
      </c>
      <c r="C215" s="454">
        <f t="shared" si="70"/>
        <v>0</v>
      </c>
      <c r="D215" s="116">
        <f t="shared" si="70"/>
        <v>0</v>
      </c>
      <c r="E215" s="281"/>
      <c r="F215" s="282"/>
      <c r="G215" s="281"/>
      <c r="H215" s="282"/>
      <c r="I215" s="281"/>
      <c r="J215" s="282"/>
      <c r="K215" s="281"/>
      <c r="L215" s="285"/>
      <c r="M215" s="283"/>
      <c r="N215" s="282"/>
      <c r="O215" s="455"/>
      <c r="P215" s="146" t="str">
        <f t="shared" si="71"/>
        <v/>
      </c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"/>
      <c r="AC215" s="3"/>
      <c r="AD215" s="3"/>
      <c r="AE215" s="3"/>
      <c r="CA215" s="32" t="str">
        <f t="shared" si="72"/>
        <v/>
      </c>
      <c r="CB215" s="32" t="str">
        <f t="shared" si="73"/>
        <v/>
      </c>
      <c r="CC215" s="32" t="str">
        <f t="shared" si="74"/>
        <v/>
      </c>
      <c r="CD215" s="32" t="str">
        <f t="shared" si="75"/>
        <v/>
      </c>
      <c r="CM215" s="33">
        <f t="shared" si="76"/>
        <v>0</v>
      </c>
      <c r="CN215" s="33">
        <f t="shared" si="76"/>
        <v>0</v>
      </c>
      <c r="CO215" s="33">
        <f t="shared" si="77"/>
        <v>0</v>
      </c>
      <c r="CP215" s="33">
        <f t="shared" si="78"/>
        <v>0</v>
      </c>
    </row>
    <row r="232" spans="1:95" x14ac:dyDescent="0.2">
      <c r="A232" s="456">
        <f>SUM(B12:B15,B20:B25,B41:B46,B67,B101,C106:C113,D116:D118,C123:C125,C129:C130,B135,C135,D136,E136,C141:C142,B158,C161:D161,C165:C166,C169:C174,C178:C183,B188:B191,C195:C196,B199:B200,B205,B210)</f>
        <v>9541</v>
      </c>
      <c r="B232" s="456" t="e">
        <f>SUM(#REF!)</f>
        <v>#REF!</v>
      </c>
      <c r="C232" s="456"/>
      <c r="D232" s="456"/>
      <c r="E232" s="456"/>
      <c r="F232" s="456"/>
      <c r="G232" s="456"/>
      <c r="H232" s="456"/>
      <c r="I232" s="456"/>
      <c r="J232" s="456"/>
      <c r="K232" s="456"/>
      <c r="L232" s="456"/>
      <c r="M232" s="456"/>
      <c r="BV232" s="2"/>
      <c r="BW232" s="2"/>
      <c r="BX232" s="2"/>
      <c r="BY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</row>
    <row r="248" spans="1:95" ht="15" x14ac:dyDescent="0.25">
      <c r="A248" s="457">
        <f>SUM(B12:B15,B20:B26,B31:B36,B41:B46,B51:B56,B61:B66,B72:B77,B81:B100,C107:C113,D116:D118,C123:C125,C129:C131,C141:C142,B146:B157,C161:D161,C165:C166,C169:F174,C178:C183,B188:B191,C195:C196,B199:B200,B205,B211:B215)</f>
        <v>9433</v>
      </c>
      <c r="B248" s="458">
        <f>SUM(CM12:CS215)</f>
        <v>0</v>
      </c>
      <c r="BV248" s="2"/>
      <c r="BW248" s="2"/>
      <c r="BX248" s="2"/>
      <c r="BY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</row>
  </sheetData>
  <mergeCells count="344">
    <mergeCell ref="A207:A210"/>
    <mergeCell ref="B207:D208"/>
    <mergeCell ref="E207:L207"/>
    <mergeCell ref="M207:N208"/>
    <mergeCell ref="O207:O209"/>
    <mergeCell ref="E208:F208"/>
    <mergeCell ref="G208:H208"/>
    <mergeCell ref="I208:J208"/>
    <mergeCell ref="K208:L208"/>
    <mergeCell ref="A202:A204"/>
    <mergeCell ref="B202:D203"/>
    <mergeCell ref="E202:AJ202"/>
    <mergeCell ref="AK202:AL203"/>
    <mergeCell ref="AM202:AM204"/>
    <mergeCell ref="AN202:AN204"/>
    <mergeCell ref="E203:F203"/>
    <mergeCell ref="G203:H203"/>
    <mergeCell ref="I203:J203"/>
    <mergeCell ref="K203:L203"/>
    <mergeCell ref="Y203:Z203"/>
    <mergeCell ref="AA203:AB203"/>
    <mergeCell ref="AC203:AD203"/>
    <mergeCell ref="AE203:AF203"/>
    <mergeCell ref="AG203:AH203"/>
    <mergeCell ref="AI203:AJ203"/>
    <mergeCell ref="M203:N203"/>
    <mergeCell ref="O203:P203"/>
    <mergeCell ref="Q203:R203"/>
    <mergeCell ref="S203:T203"/>
    <mergeCell ref="U203:V203"/>
    <mergeCell ref="W203:X203"/>
    <mergeCell ref="AI193:AI194"/>
    <mergeCell ref="AJ193:AJ194"/>
    <mergeCell ref="AK193:AK194"/>
    <mergeCell ref="AL193:AL194"/>
    <mergeCell ref="AM193:AM194"/>
    <mergeCell ref="A195:A196"/>
    <mergeCell ref="Y193:Y194"/>
    <mergeCell ref="Z193:Z194"/>
    <mergeCell ref="AA193:AA194"/>
    <mergeCell ref="AB193:AE193"/>
    <mergeCell ref="AF193:AG193"/>
    <mergeCell ref="AH193:AH194"/>
    <mergeCell ref="P193:Q193"/>
    <mergeCell ref="R193:S193"/>
    <mergeCell ref="T193:U193"/>
    <mergeCell ref="V193:V194"/>
    <mergeCell ref="W193:W194"/>
    <mergeCell ref="X193:X194"/>
    <mergeCell ref="A193:B194"/>
    <mergeCell ref="C193:E193"/>
    <mergeCell ref="F193:G193"/>
    <mergeCell ref="H193:I193"/>
    <mergeCell ref="J193:K193"/>
    <mergeCell ref="L193:M193"/>
    <mergeCell ref="N193:O193"/>
    <mergeCell ref="U186:V186"/>
    <mergeCell ref="W186:X186"/>
    <mergeCell ref="I186:J186"/>
    <mergeCell ref="K186:L186"/>
    <mergeCell ref="M186:N186"/>
    <mergeCell ref="O186:P186"/>
    <mergeCell ref="Q186:R186"/>
    <mergeCell ref="S186:T186"/>
    <mergeCell ref="F176:F177"/>
    <mergeCell ref="G176:G177"/>
    <mergeCell ref="H176:H177"/>
    <mergeCell ref="A178:A180"/>
    <mergeCell ref="A181:A183"/>
    <mergeCell ref="A185:A187"/>
    <mergeCell ref="B185:D186"/>
    <mergeCell ref="E185:AL185"/>
    <mergeCell ref="E186:F186"/>
    <mergeCell ref="G186:H186"/>
    <mergeCell ref="AG186:AH186"/>
    <mergeCell ref="AI186:AJ186"/>
    <mergeCell ref="AK186:AL186"/>
    <mergeCell ref="Y186:Z186"/>
    <mergeCell ref="AA186:AB186"/>
    <mergeCell ref="AC186:AD186"/>
    <mergeCell ref="AE186:AF186"/>
    <mergeCell ref="A165:A166"/>
    <mergeCell ref="A168:B168"/>
    <mergeCell ref="A169:A170"/>
    <mergeCell ref="A172:A174"/>
    <mergeCell ref="A176:B177"/>
    <mergeCell ref="C176:E176"/>
    <mergeCell ref="A160:B160"/>
    <mergeCell ref="A163:B164"/>
    <mergeCell ref="C163:E163"/>
    <mergeCell ref="F163:F164"/>
    <mergeCell ref="G163:I163"/>
    <mergeCell ref="J163:L163"/>
    <mergeCell ref="A139:B140"/>
    <mergeCell ref="C139:C140"/>
    <mergeCell ref="D139:I139"/>
    <mergeCell ref="J139:J140"/>
    <mergeCell ref="A141:A142"/>
    <mergeCell ref="A144:A145"/>
    <mergeCell ref="B144:B145"/>
    <mergeCell ref="AJ127:AJ128"/>
    <mergeCell ref="AK127:AK128"/>
    <mergeCell ref="A129:B129"/>
    <mergeCell ref="A130:B130"/>
    <mergeCell ref="A131:B131"/>
    <mergeCell ref="A133:A134"/>
    <mergeCell ref="B133:E133"/>
    <mergeCell ref="F133:G133"/>
    <mergeCell ref="Z127:AD127"/>
    <mergeCell ref="AE127:AE128"/>
    <mergeCell ref="AF127:AF128"/>
    <mergeCell ref="AG127:AG128"/>
    <mergeCell ref="AH127:AH128"/>
    <mergeCell ref="AI127:AI128"/>
    <mergeCell ref="N127:O127"/>
    <mergeCell ref="P127:Q127"/>
    <mergeCell ref="R127:S127"/>
    <mergeCell ref="T127:U127"/>
    <mergeCell ref="V127:W127"/>
    <mergeCell ref="X127:Y127"/>
    <mergeCell ref="A123:B123"/>
    <mergeCell ref="A124:B124"/>
    <mergeCell ref="A125:B125"/>
    <mergeCell ref="A127:B128"/>
    <mergeCell ref="C127:E127"/>
    <mergeCell ref="F127:G127"/>
    <mergeCell ref="H127:I127"/>
    <mergeCell ref="J127:K127"/>
    <mergeCell ref="L127:M127"/>
    <mergeCell ref="A116:B118"/>
    <mergeCell ref="A119:K119"/>
    <mergeCell ref="A120:B122"/>
    <mergeCell ref="C120:E121"/>
    <mergeCell ref="F120:AM120"/>
    <mergeCell ref="AN120:AN122"/>
    <mergeCell ref="F121:G121"/>
    <mergeCell ref="H121:I121"/>
    <mergeCell ref="J121:K121"/>
    <mergeCell ref="L121:M121"/>
    <mergeCell ref="AL121:AM121"/>
    <mergeCell ref="Z121:AA121"/>
    <mergeCell ref="AB121:AC121"/>
    <mergeCell ref="AD121:AE121"/>
    <mergeCell ref="AF121:AG121"/>
    <mergeCell ref="AH121:AI121"/>
    <mergeCell ref="AJ121:AK121"/>
    <mergeCell ref="N121:O121"/>
    <mergeCell ref="P121:Q121"/>
    <mergeCell ref="R121:S121"/>
    <mergeCell ref="T121:U121"/>
    <mergeCell ref="V121:W121"/>
    <mergeCell ref="X121:Y121"/>
    <mergeCell ref="A107:A109"/>
    <mergeCell ref="A110:B110"/>
    <mergeCell ref="A111:B111"/>
    <mergeCell ref="A112:B112"/>
    <mergeCell ref="A113:B113"/>
    <mergeCell ref="A115:C115"/>
    <mergeCell ref="AD104:AE104"/>
    <mergeCell ref="AF104:AG104"/>
    <mergeCell ref="AH104:AI104"/>
    <mergeCell ref="A106:B106"/>
    <mergeCell ref="A103:B105"/>
    <mergeCell ref="C103:E104"/>
    <mergeCell ref="K70:L70"/>
    <mergeCell ref="M70:N70"/>
    <mergeCell ref="O70:P70"/>
    <mergeCell ref="Q70:R70"/>
    <mergeCell ref="S70:T70"/>
    <mergeCell ref="AN103:AN105"/>
    <mergeCell ref="AO103:AO105"/>
    <mergeCell ref="F104:G104"/>
    <mergeCell ref="H104:I104"/>
    <mergeCell ref="J104:K104"/>
    <mergeCell ref="L104:M104"/>
    <mergeCell ref="N104:O104"/>
    <mergeCell ref="P104:Q104"/>
    <mergeCell ref="R104:S104"/>
    <mergeCell ref="T104:U104"/>
    <mergeCell ref="F103:AM103"/>
    <mergeCell ref="V104:W104"/>
    <mergeCell ref="X104:Y104"/>
    <mergeCell ref="Z104:AA104"/>
    <mergeCell ref="AB104:AC104"/>
    <mergeCell ref="AJ104:AK104"/>
    <mergeCell ref="AL104:AM104"/>
    <mergeCell ref="A69:A71"/>
    <mergeCell ref="B69:D70"/>
    <mergeCell ref="E69:AL69"/>
    <mergeCell ref="E70:F70"/>
    <mergeCell ref="G70:H70"/>
    <mergeCell ref="Q59:R59"/>
    <mergeCell ref="S59:T59"/>
    <mergeCell ref="U59:V59"/>
    <mergeCell ref="W59:X59"/>
    <mergeCell ref="Y59:Z59"/>
    <mergeCell ref="AA59:AB59"/>
    <mergeCell ref="A58:A60"/>
    <mergeCell ref="B58:D59"/>
    <mergeCell ref="E58:AL58"/>
    <mergeCell ref="AG70:AH70"/>
    <mergeCell ref="AI70:AJ70"/>
    <mergeCell ref="AK70:AL70"/>
    <mergeCell ref="U70:V70"/>
    <mergeCell ref="W70:X70"/>
    <mergeCell ref="Y70:Z70"/>
    <mergeCell ref="AA70:AB70"/>
    <mergeCell ref="AC70:AD70"/>
    <mergeCell ref="AE70:AF70"/>
    <mergeCell ref="I70:J70"/>
    <mergeCell ref="AM58:AN59"/>
    <mergeCell ref="E59:F59"/>
    <mergeCell ref="G59:H59"/>
    <mergeCell ref="I59:J59"/>
    <mergeCell ref="K59:L59"/>
    <mergeCell ref="M59:N59"/>
    <mergeCell ref="O59:P59"/>
    <mergeCell ref="AA49:AB49"/>
    <mergeCell ref="AC49:AD49"/>
    <mergeCell ref="AE49:AF49"/>
    <mergeCell ref="AG49:AH49"/>
    <mergeCell ref="AI49:AJ49"/>
    <mergeCell ref="AK49:AL49"/>
    <mergeCell ref="O49:P49"/>
    <mergeCell ref="Q49:R49"/>
    <mergeCell ref="S49:T49"/>
    <mergeCell ref="U49:V49"/>
    <mergeCell ref="W49:X49"/>
    <mergeCell ref="Y49:Z49"/>
    <mergeCell ref="AC59:AD59"/>
    <mergeCell ref="AE59:AF59"/>
    <mergeCell ref="AG59:AH59"/>
    <mergeCell ref="AI59:AJ59"/>
    <mergeCell ref="AK59:AL59"/>
    <mergeCell ref="A48:A50"/>
    <mergeCell ref="B48:D49"/>
    <mergeCell ref="E48:AL48"/>
    <mergeCell ref="AM48:AM50"/>
    <mergeCell ref="AN48:AN50"/>
    <mergeCell ref="E49:F49"/>
    <mergeCell ref="G49:H49"/>
    <mergeCell ref="I49:J49"/>
    <mergeCell ref="K49:L49"/>
    <mergeCell ref="M49:N49"/>
    <mergeCell ref="A38:A40"/>
    <mergeCell ref="B38:D39"/>
    <mergeCell ref="E38:AL38"/>
    <mergeCell ref="AM38:AM40"/>
    <mergeCell ref="AN38:AN40"/>
    <mergeCell ref="E39:F39"/>
    <mergeCell ref="G39:H39"/>
    <mergeCell ref="I39:J39"/>
    <mergeCell ref="K39:L39"/>
    <mergeCell ref="M39:N39"/>
    <mergeCell ref="AA39:AB39"/>
    <mergeCell ref="AC39:AD39"/>
    <mergeCell ref="AE39:AF39"/>
    <mergeCell ref="AG39:AH39"/>
    <mergeCell ref="AI39:AJ39"/>
    <mergeCell ref="AK39:AL39"/>
    <mergeCell ref="O39:P39"/>
    <mergeCell ref="Q39:R39"/>
    <mergeCell ref="S39:T39"/>
    <mergeCell ref="U39:V39"/>
    <mergeCell ref="W39:X39"/>
    <mergeCell ref="Y39:Z39"/>
    <mergeCell ref="AM28:AM30"/>
    <mergeCell ref="AN28:AN30"/>
    <mergeCell ref="E29:F29"/>
    <mergeCell ref="G29:H29"/>
    <mergeCell ref="I29:J29"/>
    <mergeCell ref="K29:L29"/>
    <mergeCell ref="M29:N29"/>
    <mergeCell ref="O29:P29"/>
    <mergeCell ref="Q29:R29"/>
    <mergeCell ref="S29:T29"/>
    <mergeCell ref="A27:H27"/>
    <mergeCell ref="A28:A30"/>
    <mergeCell ref="B28:D29"/>
    <mergeCell ref="E28:AL28"/>
    <mergeCell ref="U29:V29"/>
    <mergeCell ref="W29:X29"/>
    <mergeCell ref="Y29:Z29"/>
    <mergeCell ref="U18:V18"/>
    <mergeCell ref="W18:X18"/>
    <mergeCell ref="Y18:Z18"/>
    <mergeCell ref="AA18:AB18"/>
    <mergeCell ref="AC18:AD18"/>
    <mergeCell ref="AE18:AF18"/>
    <mergeCell ref="AA29:AB29"/>
    <mergeCell ref="AC29:AD29"/>
    <mergeCell ref="AE29:AF29"/>
    <mergeCell ref="AG29:AH29"/>
    <mergeCell ref="AI29:AJ29"/>
    <mergeCell ref="AK29:AL29"/>
    <mergeCell ref="A17:A19"/>
    <mergeCell ref="B17:D18"/>
    <mergeCell ref="AQ17:AQ19"/>
    <mergeCell ref="AR17:AR19"/>
    <mergeCell ref="E18:F18"/>
    <mergeCell ref="G18:H18"/>
    <mergeCell ref="I18:J18"/>
    <mergeCell ref="K18:L18"/>
    <mergeCell ref="M18:N18"/>
    <mergeCell ref="O18:P18"/>
    <mergeCell ref="Q18:R18"/>
    <mergeCell ref="S18:T18"/>
    <mergeCell ref="AG18:AH18"/>
    <mergeCell ref="AI18:AJ18"/>
    <mergeCell ref="AK18:AL18"/>
    <mergeCell ref="E17:AL17"/>
    <mergeCell ref="AM17:AM19"/>
    <mergeCell ref="AN17:AN19"/>
    <mergeCell ref="AO17:AO19"/>
    <mergeCell ref="AP17:AP19"/>
    <mergeCell ref="AR9:AR11"/>
    <mergeCell ref="AS9:AS11"/>
    <mergeCell ref="E10:F10"/>
    <mergeCell ref="G10:H10"/>
    <mergeCell ref="I10:J10"/>
    <mergeCell ref="K10:L10"/>
    <mergeCell ref="M10:N10"/>
    <mergeCell ref="O10:P10"/>
    <mergeCell ref="Q10:R10"/>
    <mergeCell ref="S10:T10"/>
    <mergeCell ref="AO10:AO11"/>
    <mergeCell ref="AP10:AP11"/>
    <mergeCell ref="AQ10:AQ11"/>
    <mergeCell ref="A6:O6"/>
    <mergeCell ref="A9:A11"/>
    <mergeCell ref="B9:D10"/>
    <mergeCell ref="E9:AL9"/>
    <mergeCell ref="AM9:AM11"/>
    <mergeCell ref="AN9:AQ9"/>
    <mergeCell ref="U10:V10"/>
    <mergeCell ref="W10:X10"/>
    <mergeCell ref="Y10:Z10"/>
    <mergeCell ref="AA10:AB10"/>
    <mergeCell ref="AC10:AD10"/>
    <mergeCell ref="AE10:AF10"/>
    <mergeCell ref="AG10:AH10"/>
    <mergeCell ref="AI10:AJ10"/>
    <mergeCell ref="AK10:AL10"/>
    <mergeCell ref="AN10:AN11"/>
  </mergeCells>
  <dataValidations count="9">
    <dataValidation operator="greaterThanOrEqual" allowBlank="1" showInputMessage="1" showErrorMessage="1" errorTitle="Error" error="Favor Ingrese sólo Números." sqref="AO31:AO36" xr:uid="{00000000-0002-0000-0200-000000000000}"/>
    <dataValidation type="whole" allowBlank="1" showInputMessage="1" showErrorMessage="1" sqref="E188:AL191" xr:uid="{00000000-0002-0000-0200-000001000000}">
      <formula1>0</formula1>
      <formula2>9.99999999999999E+37</formula2>
    </dataValidation>
    <dataValidation type="whole" allowBlank="1" showInputMessage="1" showErrorMessage="1" sqref="C169:F174" xr:uid="{00000000-0002-0000-0200-000002000000}">
      <formula1>0</formula1>
      <formula2>9.99999999999999E+35</formula2>
    </dataValidation>
    <dataValidation type="whole" allowBlank="1" showInputMessage="1" showErrorMessage="1" sqref="B135:G137" xr:uid="{00000000-0002-0000-0200-000003000000}">
      <formula1>0</formula1>
      <formula2>9.99999999999999E+32</formula2>
    </dataValidation>
    <dataValidation type="whole" allowBlank="1" showInputMessage="1" showErrorMessage="1" sqref="F107:AO113" xr:uid="{00000000-0002-0000-0200-000004000000}">
      <formula1>0</formula1>
      <formula2>9.99999999999999E+33</formula2>
    </dataValidation>
    <dataValidation type="whole" allowBlank="1" showInputMessage="1" showErrorMessage="1" sqref="E61:AN66" xr:uid="{00000000-0002-0000-0200-000005000000}">
      <formula1>0</formula1>
      <formula2>9.99999999999999E+46</formula2>
    </dataValidation>
    <dataValidation type="whole" allowBlank="1" showInputMessage="1" showErrorMessage="1" sqref="C199:D200 AN31:AN36 E33:AM36" xr:uid="{00000000-0002-0000-0200-000006000000}">
      <formula1>0</formula1>
      <formula2>9.99999999999999E+41</formula2>
    </dataValidation>
    <dataValidation type="whole" allowBlank="1" showInputMessage="1" showErrorMessage="1" sqref="E12:AS15 E20:AR26 E31:AM32 E41:AM42 E51:AM52" xr:uid="{00000000-0002-0000-0200-000007000000}">
      <formula1>0</formula1>
      <formula2>9.99999999999999E+40</formula2>
    </dataValidation>
    <dataValidation type="whole" operator="greaterThanOrEqual" allowBlank="1" showInputMessage="1" showErrorMessage="1" errorTitle="Error" error="Favor Ingrese sólo Números." sqref="E211:O215 E72:AL77 F129:AK131 F123:AN125 D165:L166 F195:AM196 C161:D161 E205:AN205 C81:E100 E43:AM46 AO27:AO30 D116:D118 D178:H183 D141:J142 B146:B157 AP27:AP36 AN41:AN46 AN51:AN56 E53:AM56" xr:uid="{00000000-0002-0000-0200-000008000000}">
      <formula1>0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T248"/>
  <sheetViews>
    <sheetView workbookViewId="0">
      <selection activeCell="B13" sqref="B13:B15"/>
    </sheetView>
  </sheetViews>
  <sheetFormatPr baseColWidth="10" defaultColWidth="11.42578125" defaultRowHeight="14.25" x14ac:dyDescent="0.2"/>
  <cols>
    <col min="1" max="1" width="44.7109375" style="2" customWidth="1"/>
    <col min="2" max="2" width="32.5703125" style="2" customWidth="1"/>
    <col min="3" max="3" width="14.140625" style="2" customWidth="1"/>
    <col min="4" max="4" width="12.42578125" style="2" customWidth="1"/>
    <col min="5" max="5" width="13.140625" style="2" customWidth="1"/>
    <col min="6" max="6" width="11.42578125" style="2"/>
    <col min="7" max="7" width="11.85546875" style="2" customWidth="1"/>
    <col min="8" max="9" width="14.42578125" style="2" customWidth="1"/>
    <col min="10" max="10" width="12.5703125" style="2" customWidth="1"/>
    <col min="11" max="13" width="11.42578125" style="2"/>
    <col min="14" max="14" width="12.42578125" style="2" customWidth="1"/>
    <col min="15" max="15" width="12" style="2" customWidth="1"/>
    <col min="16" max="16" width="11.42578125" style="2"/>
    <col min="17" max="17" width="11.42578125" style="2" customWidth="1"/>
    <col min="18" max="22" width="11.42578125" style="2"/>
    <col min="23" max="25" width="13.5703125" style="2" customWidth="1"/>
    <col min="26" max="26" width="15.140625" style="2" customWidth="1"/>
    <col min="27" max="27" width="12.85546875" style="2" customWidth="1"/>
    <col min="28" max="28" width="13.140625" style="2" customWidth="1"/>
    <col min="29" max="30" width="11.42578125" style="2"/>
    <col min="31" max="31" width="13.28515625" style="2" customWidth="1"/>
    <col min="32" max="33" width="15.140625" style="2" customWidth="1"/>
    <col min="34" max="37" width="11.42578125" style="2"/>
    <col min="38" max="38" width="12.5703125" style="2" customWidth="1"/>
    <col min="39" max="40" width="13" style="2" customWidth="1"/>
    <col min="41" max="41" width="13.140625" style="2" customWidth="1"/>
    <col min="42" max="42" width="13.28515625" style="2" customWidth="1"/>
    <col min="43" max="43" width="14.42578125" style="2" customWidth="1"/>
    <col min="44" max="44" width="15.28515625" style="2" customWidth="1"/>
    <col min="45" max="72" width="11.42578125" style="2"/>
    <col min="73" max="73" width="15.42578125" style="2" customWidth="1"/>
    <col min="74" max="74" width="15.42578125" style="3" customWidth="1"/>
    <col min="75" max="75" width="15.7109375" style="3" customWidth="1"/>
    <col min="76" max="77" width="15.7109375" style="4" customWidth="1"/>
    <col min="78" max="78" width="11" style="2" hidden="1" customWidth="1"/>
    <col min="79" max="95" width="11.42578125" style="5" hidden="1" customWidth="1"/>
    <col min="96" max="98" width="11.42578125" style="2" hidden="1" customWidth="1"/>
    <col min="99" max="16384" width="11.42578125" style="2"/>
  </cols>
  <sheetData>
    <row r="1" spans="1:97" x14ac:dyDescent="0.2">
      <c r="A1" s="1" t="s">
        <v>0</v>
      </c>
    </row>
    <row r="2" spans="1:97" x14ac:dyDescent="0.2">
      <c r="A2" s="1" t="str">
        <f>CONCATENATE("COMUNA: ",[4]NOMBRE!B2, " (",[4]NOMBRE!C2,[4]NOMBRE!D2,[4]NOMBRE!E2,[4]NOMBRE!F2,[4]NOMBRE!G2,")")</f>
        <v>COMUNA: LINARES (07401)</v>
      </c>
    </row>
    <row r="3" spans="1:97" x14ac:dyDescent="0.2">
      <c r="A3" s="1" t="str">
        <f>CONCATENATE("ESTABLECIMIENTO/ESTRATEGIA: ", [4]NOMBRE!B3, " (",[4]NOMBRE!C3,[4]NOMBRE!D3,[4]NOMBRE!E3,[4]NOMBRE!F3,[4]NOMBRE!G3,[4]NOMBRE!H3,")")</f>
        <v>ESTABLECIMIENTO/ESTRATEGIA: HOSPITAL PRESIDENTE CARLOS IBAÑEZ DEL CAMPO (116108)</v>
      </c>
    </row>
    <row r="4" spans="1:97" x14ac:dyDescent="0.2">
      <c r="A4" s="1" t="str">
        <f>CONCATENATE("MES: ",[4]NOMBRE!B6, " (",[4]NOMBRE!C6,[4]NOMBRE!D6,")")</f>
        <v>MES: MARZO (03)</v>
      </c>
    </row>
    <row r="5" spans="1:97" x14ac:dyDescent="0.2">
      <c r="A5" s="6" t="str">
        <f>CONCATENATE("AÑO: ",[4]NOMBRE!B7)</f>
        <v>AÑO: 2025</v>
      </c>
      <c r="AP5" s="7"/>
    </row>
    <row r="6" spans="1:97" ht="15" x14ac:dyDescent="0.2">
      <c r="A6" s="978" t="s">
        <v>1</v>
      </c>
      <c r="B6" s="978"/>
      <c r="C6" s="978"/>
      <c r="D6" s="978"/>
      <c r="E6" s="978"/>
      <c r="F6" s="978"/>
      <c r="G6" s="978"/>
      <c r="H6" s="978"/>
      <c r="I6" s="978"/>
      <c r="J6" s="978"/>
      <c r="K6" s="978"/>
      <c r="L6" s="978"/>
      <c r="M6" s="978"/>
      <c r="N6" s="978"/>
      <c r="O6" s="978"/>
      <c r="P6" s="8"/>
      <c r="Q6" s="8"/>
      <c r="R6" s="8"/>
      <c r="S6" s="8"/>
      <c r="T6" s="9"/>
      <c r="U6" s="9"/>
      <c r="V6" s="9"/>
      <c r="W6" s="9"/>
      <c r="X6" s="9"/>
      <c r="Y6" s="9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</row>
    <row r="7" spans="1:97" s="5" customFormat="1" ht="11.25" x14ac:dyDescent="0.15">
      <c r="A7" s="11" t="s">
        <v>2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BV7" s="12"/>
      <c r="BW7" s="12"/>
      <c r="BX7" s="12"/>
      <c r="BY7" s="12"/>
    </row>
    <row r="8" spans="1:97" s="5" customFormat="1" ht="11.25" x14ac:dyDescent="0.15">
      <c r="A8" s="13" t="s">
        <v>3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1"/>
      <c r="O8" s="11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V8" s="12"/>
      <c r="BW8" s="12"/>
      <c r="BX8" s="12"/>
      <c r="BY8" s="12"/>
    </row>
    <row r="9" spans="1:97" ht="14.25" customHeight="1" x14ac:dyDescent="0.2">
      <c r="A9" s="979" t="s">
        <v>4</v>
      </c>
      <c r="B9" s="982" t="s">
        <v>5</v>
      </c>
      <c r="C9" s="983"/>
      <c r="D9" s="984"/>
      <c r="E9" s="1175" t="s">
        <v>6</v>
      </c>
      <c r="F9" s="1175"/>
      <c r="G9" s="1175"/>
      <c r="H9" s="1175"/>
      <c r="I9" s="1175"/>
      <c r="J9" s="1175"/>
      <c r="K9" s="1175"/>
      <c r="L9" s="1175"/>
      <c r="M9" s="1175"/>
      <c r="N9" s="1175"/>
      <c r="O9" s="1175"/>
      <c r="P9" s="1175"/>
      <c r="Q9" s="1175"/>
      <c r="R9" s="1175"/>
      <c r="S9" s="1175"/>
      <c r="T9" s="1175"/>
      <c r="U9" s="1175"/>
      <c r="V9" s="1175"/>
      <c r="W9" s="1175"/>
      <c r="X9" s="1175"/>
      <c r="Y9" s="1175"/>
      <c r="Z9" s="1175"/>
      <c r="AA9" s="1175"/>
      <c r="AB9" s="1175"/>
      <c r="AC9" s="1175"/>
      <c r="AD9" s="1175"/>
      <c r="AE9" s="1175"/>
      <c r="AF9" s="1175"/>
      <c r="AG9" s="1175"/>
      <c r="AH9" s="1175"/>
      <c r="AI9" s="1175"/>
      <c r="AJ9" s="1175"/>
      <c r="AK9" s="1175"/>
      <c r="AL9" s="1195"/>
      <c r="AM9" s="984" t="s">
        <v>7</v>
      </c>
      <c r="AN9" s="1189" t="s">
        <v>8</v>
      </c>
      <c r="AO9" s="1196"/>
      <c r="AP9" s="1196"/>
      <c r="AQ9" s="1188"/>
      <c r="AR9" s="996" t="s">
        <v>9</v>
      </c>
      <c r="AS9" s="984" t="s">
        <v>10</v>
      </c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</row>
    <row r="10" spans="1:97" ht="14.25" customHeight="1" x14ac:dyDescent="0.2">
      <c r="A10" s="980"/>
      <c r="B10" s="1165"/>
      <c r="C10" s="986"/>
      <c r="D10" s="987"/>
      <c r="E10" s="1175" t="s">
        <v>11</v>
      </c>
      <c r="F10" s="1175"/>
      <c r="G10" s="1175" t="s">
        <v>12</v>
      </c>
      <c r="H10" s="1175"/>
      <c r="I10" s="1175" t="s">
        <v>13</v>
      </c>
      <c r="J10" s="1175"/>
      <c r="K10" s="1175" t="s">
        <v>14</v>
      </c>
      <c r="L10" s="1175"/>
      <c r="M10" s="1175" t="s">
        <v>15</v>
      </c>
      <c r="N10" s="1175"/>
      <c r="O10" s="1182" t="s">
        <v>16</v>
      </c>
      <c r="P10" s="1182"/>
      <c r="Q10" s="1182" t="s">
        <v>17</v>
      </c>
      <c r="R10" s="1182"/>
      <c r="S10" s="1182" t="s">
        <v>18</v>
      </c>
      <c r="T10" s="1182"/>
      <c r="U10" s="1182" t="s">
        <v>19</v>
      </c>
      <c r="V10" s="1182"/>
      <c r="W10" s="1182" t="s">
        <v>20</v>
      </c>
      <c r="X10" s="1182"/>
      <c r="Y10" s="1182" t="s">
        <v>21</v>
      </c>
      <c r="Z10" s="1182"/>
      <c r="AA10" s="1182" t="s">
        <v>22</v>
      </c>
      <c r="AB10" s="1182"/>
      <c r="AC10" s="1182" t="s">
        <v>23</v>
      </c>
      <c r="AD10" s="1182"/>
      <c r="AE10" s="1182" t="s">
        <v>24</v>
      </c>
      <c r="AF10" s="1182"/>
      <c r="AG10" s="1182" t="s">
        <v>25</v>
      </c>
      <c r="AH10" s="1182"/>
      <c r="AI10" s="1182" t="s">
        <v>26</v>
      </c>
      <c r="AJ10" s="1182"/>
      <c r="AK10" s="1182" t="s">
        <v>27</v>
      </c>
      <c r="AL10" s="1183"/>
      <c r="AM10" s="990"/>
      <c r="AN10" s="996" t="s">
        <v>28</v>
      </c>
      <c r="AO10" s="999" t="s">
        <v>29</v>
      </c>
      <c r="AP10" s="999" t="s">
        <v>30</v>
      </c>
      <c r="AQ10" s="1001" t="s">
        <v>31</v>
      </c>
      <c r="AR10" s="998"/>
      <c r="AS10" s="990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</row>
    <row r="11" spans="1:97" x14ac:dyDescent="0.2">
      <c r="A11" s="1147"/>
      <c r="B11" s="14" t="s">
        <v>32</v>
      </c>
      <c r="C11" s="15" t="s">
        <v>33</v>
      </c>
      <c r="D11" s="16" t="s">
        <v>34</v>
      </c>
      <c r="E11" s="17" t="s">
        <v>33</v>
      </c>
      <c r="F11" s="18" t="s">
        <v>34</v>
      </c>
      <c r="G11" s="17" t="s">
        <v>33</v>
      </c>
      <c r="H11" s="18" t="s">
        <v>34</v>
      </c>
      <c r="I11" s="17" t="s">
        <v>33</v>
      </c>
      <c r="J11" s="18" t="s">
        <v>34</v>
      </c>
      <c r="K11" s="17" t="s">
        <v>33</v>
      </c>
      <c r="L11" s="18" t="s">
        <v>34</v>
      </c>
      <c r="M11" s="17" t="s">
        <v>33</v>
      </c>
      <c r="N11" s="18" t="s">
        <v>34</v>
      </c>
      <c r="O11" s="17" t="s">
        <v>33</v>
      </c>
      <c r="P11" s="18" t="s">
        <v>34</v>
      </c>
      <c r="Q11" s="17" t="s">
        <v>33</v>
      </c>
      <c r="R11" s="18" t="s">
        <v>34</v>
      </c>
      <c r="S11" s="17" t="s">
        <v>33</v>
      </c>
      <c r="T11" s="18" t="s">
        <v>34</v>
      </c>
      <c r="U11" s="17" t="s">
        <v>33</v>
      </c>
      <c r="V11" s="18" t="s">
        <v>34</v>
      </c>
      <c r="W11" s="17" t="s">
        <v>33</v>
      </c>
      <c r="X11" s="18" t="s">
        <v>34</v>
      </c>
      <c r="Y11" s="17" t="s">
        <v>33</v>
      </c>
      <c r="Z11" s="18" t="s">
        <v>34</v>
      </c>
      <c r="AA11" s="17" t="s">
        <v>33</v>
      </c>
      <c r="AB11" s="18" t="s">
        <v>34</v>
      </c>
      <c r="AC11" s="17" t="s">
        <v>33</v>
      </c>
      <c r="AD11" s="18" t="s">
        <v>34</v>
      </c>
      <c r="AE11" s="17" t="s">
        <v>33</v>
      </c>
      <c r="AF11" s="18" t="s">
        <v>34</v>
      </c>
      <c r="AG11" s="19" t="s">
        <v>33</v>
      </c>
      <c r="AH11" s="20" t="s">
        <v>34</v>
      </c>
      <c r="AI11" s="17" t="s">
        <v>33</v>
      </c>
      <c r="AJ11" s="18" t="s">
        <v>34</v>
      </c>
      <c r="AK11" s="19" t="s">
        <v>33</v>
      </c>
      <c r="AL11" s="21" t="s">
        <v>34</v>
      </c>
      <c r="AM11" s="987"/>
      <c r="AN11" s="997"/>
      <c r="AO11" s="1000"/>
      <c r="AP11" s="1000"/>
      <c r="AQ11" s="1002"/>
      <c r="AR11" s="997"/>
      <c r="AS11" s="987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</row>
    <row r="12" spans="1:97" ht="15" x14ac:dyDescent="0.25">
      <c r="A12" s="489" t="s">
        <v>35</v>
      </c>
      <c r="B12" s="23">
        <f>SUM(C12+D12)</f>
        <v>4530</v>
      </c>
      <c r="C12" s="24">
        <f t="shared" ref="C12:D15" si="0">SUM(E12+G12+I12+K12+M12+O12+Q12+S12+U12+W12+Y12+AA12+AC12+AE12+AG12+AI12+AK12)</f>
        <v>2206</v>
      </c>
      <c r="D12" s="25">
        <f t="shared" si="0"/>
        <v>2324</v>
      </c>
      <c r="E12" s="514">
        <v>396</v>
      </c>
      <c r="F12" s="27">
        <v>347</v>
      </c>
      <c r="G12" s="514">
        <v>223</v>
      </c>
      <c r="H12" s="27">
        <v>242</v>
      </c>
      <c r="I12" s="514">
        <v>241</v>
      </c>
      <c r="J12" s="27">
        <v>187</v>
      </c>
      <c r="K12" s="28">
        <v>115</v>
      </c>
      <c r="L12" s="27">
        <v>119</v>
      </c>
      <c r="M12" s="514">
        <v>75</v>
      </c>
      <c r="N12" s="27">
        <v>91</v>
      </c>
      <c r="O12" s="28">
        <v>76</v>
      </c>
      <c r="P12" s="27">
        <v>99</v>
      </c>
      <c r="Q12" s="514">
        <v>86</v>
      </c>
      <c r="R12" s="27">
        <v>111</v>
      </c>
      <c r="S12" s="28">
        <v>100</v>
      </c>
      <c r="T12" s="542">
        <v>128</v>
      </c>
      <c r="U12" s="28">
        <v>69</v>
      </c>
      <c r="V12" s="542">
        <v>105</v>
      </c>
      <c r="W12" s="28">
        <v>98</v>
      </c>
      <c r="X12" s="542">
        <v>87</v>
      </c>
      <c r="Y12" s="28">
        <v>70</v>
      </c>
      <c r="Z12" s="542">
        <v>127</v>
      </c>
      <c r="AA12" s="28">
        <v>99</v>
      </c>
      <c r="AB12" s="27">
        <v>121</v>
      </c>
      <c r="AC12" s="28">
        <v>106</v>
      </c>
      <c r="AD12" s="27">
        <v>125</v>
      </c>
      <c r="AE12" s="28">
        <v>106</v>
      </c>
      <c r="AF12" s="27">
        <v>135</v>
      </c>
      <c r="AG12" s="28">
        <v>96</v>
      </c>
      <c r="AH12" s="542">
        <v>83</v>
      </c>
      <c r="AI12" s="28">
        <v>113</v>
      </c>
      <c r="AJ12" s="542">
        <v>97</v>
      </c>
      <c r="AK12" s="28">
        <v>137</v>
      </c>
      <c r="AL12" s="515">
        <v>120</v>
      </c>
      <c r="AM12" s="542">
        <v>4384</v>
      </c>
      <c r="AN12" s="28">
        <v>107</v>
      </c>
      <c r="AO12" s="514">
        <v>1</v>
      </c>
      <c r="AP12" s="514">
        <v>196</v>
      </c>
      <c r="AQ12" s="542">
        <v>58</v>
      </c>
      <c r="AR12" s="28">
        <v>560</v>
      </c>
      <c r="AS12" s="542">
        <v>5095</v>
      </c>
      <c r="AT12" s="30" t="str">
        <f>CA12&amp;CB12&amp;CC12&amp;CD12&amp;CE12&amp;CF12&amp;CG12</f>
        <v/>
      </c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"/>
      <c r="BF12" s="3"/>
      <c r="BG12" s="3"/>
      <c r="CA12" s="32" t="str">
        <f>IF(AND($B12&gt;0,AM12="")," * No olvide digitar la variable "&amp;AM$9&amp;""&amp;". Digite CERO si no tiene",IF(AM12&gt;$B12," * La variable "&amp;AM$9&amp;""&amp;" No puede ser mayor al Total.",""))</f>
        <v/>
      </c>
      <c r="CB12" s="32" t="str">
        <f>IF(AND($B12&gt;0,AN12="")," * No olvide digitar la variable "&amp;AN$9&amp;""&amp;" SAPU/SAR/SUR. Digite CERO si no tiene",IF(AN12&gt;$B12," * La variable "&amp;AN$9&amp;""&amp;" SAPU/SAR/SUR No puede ser mayor al Total.",""))</f>
        <v/>
      </c>
      <c r="CC12" s="32" t="str">
        <f>IF(AND($B12&gt;0,AO12="")," * No olvide digitar la variable "&amp;AN$9&amp;""&amp;" Hospital Baja Complejidad. Digite CERO si no tiene",IF(AO12&gt;$B12," * La variable "&amp;AN$9&amp;""&amp;" Hospital Baja Complejidad No puede ser mayor al Total.",""))</f>
        <v/>
      </c>
      <c r="CD12" s="32" t="str">
        <f>IF(AND($B12&gt;0,AP12="")," * No olvide digitar la variable "&amp;AN$9&amp;""&amp;" Hospital Mediana/Alta Complejidad. Digite CERO si no tiene",IF(AP12&gt;$B12," * La variable "&amp;AN$9&amp;""&amp;" Hospital Mediana/Alta Complejidad No puede ser mayor al Total.",""))</f>
        <v/>
      </c>
      <c r="CE12" s="32" t="str">
        <f>IF(AND($B12&gt;0,AQ12="")," * No olvide digitar la variable "&amp;AN$9&amp;""&amp;" Otros Establecimientos de la Red. Digite CERO si no tiene",IF(AQ12&gt;$B12," * La variable "&amp;AN$9&amp;""&amp;" Otros Establecimientos de la Red No puede ser mayor al Total.",""))</f>
        <v/>
      </c>
      <c r="CF12" s="32" t="str">
        <f>IF(AND($B12&gt;0,AR12="")," * No olvide digitar la variable "&amp;AR$9&amp;""&amp;". Digite CERO si no tiene",IF(AR12&gt;$B12," * La variable "&amp;AR$9&amp;""&amp;" No puede ser mayor al Total.",""))</f>
        <v/>
      </c>
      <c r="CG12" s="32" t="str">
        <f>IF(AND($B12&gt;0,AS12="")," * No olvide digitar la variable "&amp;AS$9&amp;""&amp;". Digite CERO si no tiene",IF(B12&gt;AS12," * La variable "&amp;AS$9&amp;""&amp;" No puede ser menor al Total.",""))</f>
        <v/>
      </c>
      <c r="CM12" s="33">
        <f t="shared" ref="CM12:CR15" si="1">IF(AND($B12&gt;0,AM12=""),1,IF(AM12&gt;$B12,1,0))</f>
        <v>0</v>
      </c>
      <c r="CN12" s="33">
        <f t="shared" si="1"/>
        <v>0</v>
      </c>
      <c r="CO12" s="33">
        <f t="shared" si="1"/>
        <v>0</v>
      </c>
      <c r="CP12" s="33">
        <f t="shared" si="1"/>
        <v>0</v>
      </c>
      <c r="CQ12" s="33">
        <f t="shared" si="1"/>
        <v>0</v>
      </c>
      <c r="CR12" s="34">
        <f t="shared" si="1"/>
        <v>0</v>
      </c>
      <c r="CS12" s="34">
        <f>IF(AND($B12&gt;0,AS12=""),1,IF(B12&gt;AS12,1,0))</f>
        <v>0</v>
      </c>
    </row>
    <row r="13" spans="1:97" ht="15" x14ac:dyDescent="0.25">
      <c r="A13" s="35" t="s">
        <v>36</v>
      </c>
      <c r="B13" s="36">
        <f>SUM(C13+D13)</f>
        <v>351</v>
      </c>
      <c r="C13" s="37">
        <f t="shared" si="0"/>
        <v>0</v>
      </c>
      <c r="D13" s="38">
        <f t="shared" si="0"/>
        <v>351</v>
      </c>
      <c r="E13" s="39"/>
      <c r="F13" s="40"/>
      <c r="G13" s="39"/>
      <c r="H13" s="40"/>
      <c r="I13" s="39"/>
      <c r="J13" s="40">
        <v>2</v>
      </c>
      <c r="K13" s="39"/>
      <c r="L13" s="40">
        <v>26</v>
      </c>
      <c r="M13" s="41"/>
      <c r="N13" s="42">
        <v>65</v>
      </c>
      <c r="O13" s="41"/>
      <c r="P13" s="42">
        <v>80</v>
      </c>
      <c r="Q13" s="41"/>
      <c r="R13" s="42">
        <v>70</v>
      </c>
      <c r="S13" s="41"/>
      <c r="T13" s="42">
        <v>54</v>
      </c>
      <c r="U13" s="41"/>
      <c r="V13" s="42">
        <v>17</v>
      </c>
      <c r="W13" s="41"/>
      <c r="X13" s="42">
        <v>11</v>
      </c>
      <c r="Y13" s="41"/>
      <c r="Z13" s="42">
        <v>9</v>
      </c>
      <c r="AA13" s="41"/>
      <c r="AB13" s="42">
        <v>5</v>
      </c>
      <c r="AC13" s="41"/>
      <c r="AD13" s="42">
        <v>6</v>
      </c>
      <c r="AE13" s="41"/>
      <c r="AF13" s="42"/>
      <c r="AG13" s="41"/>
      <c r="AH13" s="42">
        <v>2</v>
      </c>
      <c r="AI13" s="41"/>
      <c r="AJ13" s="42">
        <v>2</v>
      </c>
      <c r="AK13" s="41"/>
      <c r="AL13" s="43">
        <v>2</v>
      </c>
      <c r="AM13" s="42">
        <v>339</v>
      </c>
      <c r="AN13" s="41">
        <v>7</v>
      </c>
      <c r="AO13" s="39">
        <v>0</v>
      </c>
      <c r="AP13" s="39">
        <v>1</v>
      </c>
      <c r="AQ13" s="42">
        <v>5</v>
      </c>
      <c r="AR13" s="41">
        <v>31</v>
      </c>
      <c r="AS13" s="42">
        <v>569</v>
      </c>
      <c r="AT13" s="30" t="str">
        <f>CA13&amp;CB13&amp;CC13&amp;CD13&amp;CE13&amp;CF13&amp;CG13</f>
        <v/>
      </c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"/>
      <c r="BF13" s="3"/>
      <c r="BG13" s="3"/>
      <c r="CA13" s="32" t="str">
        <f t="shared" ref="CA13:CA15" si="2">IF(AND($B13&gt;0,AM13="")," * No olvide digitar la variable "&amp;AM$9&amp;""&amp;". Digite CERO si no tiene",IF(AM13&gt;$B13," * La variable "&amp;AM$9&amp;""&amp;" No puede ser mayor al Total.",""))</f>
        <v/>
      </c>
      <c r="CB13" s="32" t="str">
        <f>IF(AND($B13&gt;0,AN13="")," * No olvide digitar la variable "&amp;AN$9&amp;""&amp;" SAPU/SAR/SUR. Digite CERO si no tiene",IF(AN13&gt;$B13," * La variable "&amp;AN$9&amp;""&amp;" SAPU/SAR/SUR No puede ser mayor al Total.",""))</f>
        <v/>
      </c>
      <c r="CC13" s="32" t="str">
        <f>IF(AND($B13&gt;0,AO13="")," * No olvide digitar la variable "&amp;AN$9&amp;""&amp;" Hospital Baja Complejidad. Digite CERO si no tiene",IF(AO13&gt;$B13," * La variable "&amp;AN$9&amp;""&amp;" Hospital Baja Complejidad No puede ser mayor al Total.",""))</f>
        <v/>
      </c>
      <c r="CD13" s="32" t="str">
        <f>IF(AND($B13&gt;0,AP13="")," * No olvide digitar la variable "&amp;AN$9&amp;""&amp;" Hospital Mediana/Alta Complejidad. Digite CERO si no tiene",IF(AP13&gt;$B13," * La variable "&amp;AN$9&amp;""&amp;" Hospital Mediana/Alta Complejidad No puede ser mayor al Total.",""))</f>
        <v/>
      </c>
      <c r="CE13" s="32" t="str">
        <f>IF(AND($B13&gt;0,AQ13="")," * No olvide digitar la variable "&amp;AN$9&amp;""&amp;" Otros Establecimientos de la Red. Digite CERO si no tiene",IF(AQ13&gt;$B13," * La variable "&amp;AN$9&amp;""&amp;" Otros Establecimientos de la Red No puede ser mayor al Total.",""))</f>
        <v/>
      </c>
      <c r="CF13" s="32" t="str">
        <f>IF(AND($B13&gt;0,AR13="")," * No olvide digitar la variable "&amp;AR$9&amp;""&amp;". Digite CERO si no tiene",IF(AR13&gt;$B13," * La variable "&amp;AR$9&amp;""&amp;" No puede ser mayor al Total.",""))</f>
        <v/>
      </c>
      <c r="CG13" s="32" t="str">
        <f>IF(AND($B13&gt;0,AS13="")," * No olvide digitar la variable "&amp;AS$9&amp;""&amp;". Digite CERO si no tiene",IF(B13&gt;AS13," * La variable "&amp;AS$9&amp;""&amp;" No puede ser menor al Total.",""))</f>
        <v/>
      </c>
      <c r="CM13" s="33">
        <f t="shared" si="1"/>
        <v>0</v>
      </c>
      <c r="CN13" s="33">
        <f t="shared" si="1"/>
        <v>0</v>
      </c>
      <c r="CO13" s="33">
        <f t="shared" si="1"/>
        <v>0</v>
      </c>
      <c r="CP13" s="33">
        <f t="shared" si="1"/>
        <v>0</v>
      </c>
      <c r="CQ13" s="33">
        <f t="shared" si="1"/>
        <v>0</v>
      </c>
      <c r="CR13" s="34">
        <f t="shared" si="1"/>
        <v>0</v>
      </c>
      <c r="CS13" s="34">
        <f>IF(AND($B13&gt;0,AS13=""),1,IF(B13&gt;AS13,1,0))</f>
        <v>0</v>
      </c>
    </row>
    <row r="14" spans="1:97" x14ac:dyDescent="0.2">
      <c r="A14" s="44" t="s">
        <v>37</v>
      </c>
      <c r="B14" s="45">
        <f>SUM(C14+D14)</f>
        <v>187</v>
      </c>
      <c r="C14" s="46">
        <f t="shared" si="0"/>
        <v>0</v>
      </c>
      <c r="D14" s="47">
        <f t="shared" si="0"/>
        <v>187</v>
      </c>
      <c r="E14" s="41"/>
      <c r="F14" s="42"/>
      <c r="G14" s="41"/>
      <c r="H14" s="42"/>
      <c r="I14" s="41"/>
      <c r="J14" s="42">
        <v>2</v>
      </c>
      <c r="K14" s="41"/>
      <c r="L14" s="42">
        <v>16</v>
      </c>
      <c r="M14" s="41"/>
      <c r="N14" s="42">
        <v>35</v>
      </c>
      <c r="O14" s="41"/>
      <c r="P14" s="42">
        <v>38</v>
      </c>
      <c r="Q14" s="41"/>
      <c r="R14" s="42">
        <v>38</v>
      </c>
      <c r="S14" s="41"/>
      <c r="T14" s="42">
        <v>26</v>
      </c>
      <c r="U14" s="41"/>
      <c r="V14" s="42">
        <v>11</v>
      </c>
      <c r="W14" s="41"/>
      <c r="X14" s="42">
        <v>3</v>
      </c>
      <c r="Y14" s="41"/>
      <c r="Z14" s="42">
        <v>5</v>
      </c>
      <c r="AA14" s="41"/>
      <c r="AB14" s="42">
        <v>3</v>
      </c>
      <c r="AC14" s="41"/>
      <c r="AD14" s="42">
        <v>3</v>
      </c>
      <c r="AE14" s="41"/>
      <c r="AF14" s="42">
        <v>2</v>
      </c>
      <c r="AG14" s="41"/>
      <c r="AH14" s="42">
        <v>4</v>
      </c>
      <c r="AI14" s="41"/>
      <c r="AJ14" s="42">
        <v>1</v>
      </c>
      <c r="AK14" s="41"/>
      <c r="AL14" s="43"/>
      <c r="AM14" s="42">
        <v>180</v>
      </c>
      <c r="AN14" s="48"/>
      <c r="AO14" s="48"/>
      <c r="AP14" s="48"/>
      <c r="AQ14" s="49"/>
      <c r="AR14" s="50"/>
      <c r="AS14" s="49"/>
      <c r="AT14" s="30" t="str">
        <f t="shared" ref="AT14:AT15" si="3">CA14&amp;CB14&amp;CC14&amp;CD14&amp;CE14&amp;CF14&amp;CG14</f>
        <v/>
      </c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"/>
      <c r="BF14" s="3"/>
      <c r="BG14" s="3"/>
      <c r="CA14" s="32" t="str">
        <f t="shared" si="2"/>
        <v/>
      </c>
      <c r="CM14" s="33">
        <f t="shared" si="1"/>
        <v>0</v>
      </c>
    </row>
    <row r="15" spans="1:97" x14ac:dyDescent="0.2">
      <c r="A15" s="51" t="s">
        <v>38</v>
      </c>
      <c r="B15" s="52">
        <f>SUM(C15+D15)</f>
        <v>0</v>
      </c>
      <c r="C15" s="53">
        <f t="shared" si="0"/>
        <v>0</v>
      </c>
      <c r="D15" s="54">
        <f t="shared" si="0"/>
        <v>0</v>
      </c>
      <c r="E15" s="55"/>
      <c r="F15" s="56"/>
      <c r="G15" s="55"/>
      <c r="H15" s="56"/>
      <c r="I15" s="55"/>
      <c r="J15" s="56"/>
      <c r="K15" s="55"/>
      <c r="L15" s="56"/>
      <c r="M15" s="55"/>
      <c r="N15" s="56"/>
      <c r="O15" s="55"/>
      <c r="P15" s="56"/>
      <c r="Q15" s="55"/>
      <c r="R15" s="56"/>
      <c r="S15" s="55"/>
      <c r="T15" s="56"/>
      <c r="U15" s="55"/>
      <c r="V15" s="56"/>
      <c r="W15" s="55"/>
      <c r="X15" s="56"/>
      <c r="Y15" s="55"/>
      <c r="Z15" s="56"/>
      <c r="AA15" s="55"/>
      <c r="AB15" s="56"/>
      <c r="AC15" s="55"/>
      <c r="AD15" s="56"/>
      <c r="AE15" s="55"/>
      <c r="AF15" s="56"/>
      <c r="AG15" s="55"/>
      <c r="AH15" s="56"/>
      <c r="AI15" s="55"/>
      <c r="AJ15" s="56"/>
      <c r="AK15" s="55"/>
      <c r="AL15" s="57"/>
      <c r="AM15" s="56"/>
      <c r="AN15" s="58"/>
      <c r="AO15" s="58"/>
      <c r="AP15" s="58"/>
      <c r="AQ15" s="59"/>
      <c r="AR15" s="60"/>
      <c r="AS15" s="59"/>
      <c r="AT15" s="30" t="str">
        <f t="shared" si="3"/>
        <v/>
      </c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"/>
      <c r="BF15" s="3"/>
      <c r="BG15" s="3"/>
      <c r="CA15" s="32" t="str">
        <f t="shared" si="2"/>
        <v/>
      </c>
      <c r="CM15" s="33">
        <f t="shared" si="1"/>
        <v>0</v>
      </c>
    </row>
    <row r="16" spans="1:97" s="5" customFormat="1" ht="11.25" x14ac:dyDescent="0.15">
      <c r="A16" s="61" t="s">
        <v>39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V16" s="12"/>
      <c r="BW16" s="12"/>
      <c r="BX16" s="12"/>
      <c r="BY16" s="12"/>
    </row>
    <row r="17" spans="1:97" ht="14.25" customHeight="1" x14ac:dyDescent="0.2">
      <c r="A17" s="979" t="s">
        <v>40</v>
      </c>
      <c r="B17" s="982" t="s">
        <v>5</v>
      </c>
      <c r="C17" s="983"/>
      <c r="D17" s="984"/>
      <c r="E17" s="1189" t="s">
        <v>6</v>
      </c>
      <c r="F17" s="1196"/>
      <c r="G17" s="1196"/>
      <c r="H17" s="1196"/>
      <c r="I17" s="1196"/>
      <c r="J17" s="1196"/>
      <c r="K17" s="1196"/>
      <c r="L17" s="1196"/>
      <c r="M17" s="1196"/>
      <c r="N17" s="1196"/>
      <c r="O17" s="1196"/>
      <c r="P17" s="1196"/>
      <c r="Q17" s="1196"/>
      <c r="R17" s="1196"/>
      <c r="S17" s="1196"/>
      <c r="T17" s="1196"/>
      <c r="U17" s="1196"/>
      <c r="V17" s="1196"/>
      <c r="W17" s="1196"/>
      <c r="X17" s="1196"/>
      <c r="Y17" s="1196"/>
      <c r="Z17" s="1196"/>
      <c r="AA17" s="1196"/>
      <c r="AB17" s="1196"/>
      <c r="AC17" s="1196"/>
      <c r="AD17" s="1196"/>
      <c r="AE17" s="1196"/>
      <c r="AF17" s="1196"/>
      <c r="AG17" s="1196"/>
      <c r="AH17" s="1196"/>
      <c r="AI17" s="1196"/>
      <c r="AJ17" s="1196"/>
      <c r="AK17" s="1196"/>
      <c r="AL17" s="1194"/>
      <c r="AM17" s="1008" t="s">
        <v>7</v>
      </c>
      <c r="AN17" s="999" t="s">
        <v>41</v>
      </c>
      <c r="AO17" s="999" t="s">
        <v>10</v>
      </c>
      <c r="AP17" s="999" t="s">
        <v>42</v>
      </c>
      <c r="AQ17" s="999" t="s">
        <v>43</v>
      </c>
      <c r="AR17" s="984" t="s">
        <v>44</v>
      </c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</row>
    <row r="18" spans="1:97" x14ac:dyDescent="0.2">
      <c r="A18" s="980"/>
      <c r="B18" s="1165"/>
      <c r="C18" s="986"/>
      <c r="D18" s="987"/>
      <c r="E18" s="1189" t="s">
        <v>11</v>
      </c>
      <c r="F18" s="1188"/>
      <c r="G18" s="1189" t="s">
        <v>12</v>
      </c>
      <c r="H18" s="1188"/>
      <c r="I18" s="1189" t="s">
        <v>13</v>
      </c>
      <c r="J18" s="1188"/>
      <c r="K18" s="1189" t="s">
        <v>14</v>
      </c>
      <c r="L18" s="1188"/>
      <c r="M18" s="1189" t="s">
        <v>15</v>
      </c>
      <c r="N18" s="1188"/>
      <c r="O18" s="1177" t="s">
        <v>16</v>
      </c>
      <c r="P18" s="1179"/>
      <c r="Q18" s="1177" t="s">
        <v>17</v>
      </c>
      <c r="R18" s="1179"/>
      <c r="S18" s="1177" t="s">
        <v>18</v>
      </c>
      <c r="T18" s="1179"/>
      <c r="U18" s="1177" t="s">
        <v>19</v>
      </c>
      <c r="V18" s="1179"/>
      <c r="W18" s="1177" t="s">
        <v>20</v>
      </c>
      <c r="X18" s="1179"/>
      <c r="Y18" s="1177" t="s">
        <v>21</v>
      </c>
      <c r="Z18" s="1179"/>
      <c r="AA18" s="1177" t="s">
        <v>22</v>
      </c>
      <c r="AB18" s="1179"/>
      <c r="AC18" s="1177" t="s">
        <v>23</v>
      </c>
      <c r="AD18" s="1179"/>
      <c r="AE18" s="1177" t="s">
        <v>24</v>
      </c>
      <c r="AF18" s="1179"/>
      <c r="AG18" s="1177" t="s">
        <v>25</v>
      </c>
      <c r="AH18" s="1179"/>
      <c r="AI18" s="1177" t="s">
        <v>26</v>
      </c>
      <c r="AJ18" s="1179"/>
      <c r="AK18" s="1177" t="s">
        <v>27</v>
      </c>
      <c r="AL18" s="1190"/>
      <c r="AM18" s="1009"/>
      <c r="AN18" s="1003"/>
      <c r="AO18" s="1003"/>
      <c r="AP18" s="1003"/>
      <c r="AQ18" s="1003"/>
      <c r="AR18" s="990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</row>
    <row r="19" spans="1:97" x14ac:dyDescent="0.2">
      <c r="A19" s="1147"/>
      <c r="B19" s="700" t="s">
        <v>32</v>
      </c>
      <c r="C19" s="701" t="s">
        <v>45</v>
      </c>
      <c r="D19" s="707" t="s">
        <v>34</v>
      </c>
      <c r="E19" s="703" t="s">
        <v>45</v>
      </c>
      <c r="F19" s="707" t="s">
        <v>34</v>
      </c>
      <c r="G19" s="703" t="s">
        <v>45</v>
      </c>
      <c r="H19" s="707" t="s">
        <v>34</v>
      </c>
      <c r="I19" s="703" t="s">
        <v>45</v>
      </c>
      <c r="J19" s="707" t="s">
        <v>34</v>
      </c>
      <c r="K19" s="703" t="s">
        <v>45</v>
      </c>
      <c r="L19" s="707" t="s">
        <v>34</v>
      </c>
      <c r="M19" s="703" t="s">
        <v>45</v>
      </c>
      <c r="N19" s="707" t="s">
        <v>34</v>
      </c>
      <c r="O19" s="703" t="s">
        <v>45</v>
      </c>
      <c r="P19" s="707" t="s">
        <v>34</v>
      </c>
      <c r="Q19" s="703" t="s">
        <v>45</v>
      </c>
      <c r="R19" s="707" t="s">
        <v>34</v>
      </c>
      <c r="S19" s="703" t="s">
        <v>45</v>
      </c>
      <c r="T19" s="707" t="s">
        <v>34</v>
      </c>
      <c r="U19" s="703" t="s">
        <v>45</v>
      </c>
      <c r="V19" s="707" t="s">
        <v>34</v>
      </c>
      <c r="W19" s="703" t="s">
        <v>45</v>
      </c>
      <c r="X19" s="707" t="s">
        <v>34</v>
      </c>
      <c r="Y19" s="703" t="s">
        <v>45</v>
      </c>
      <c r="Z19" s="707" t="s">
        <v>34</v>
      </c>
      <c r="AA19" s="703" t="s">
        <v>45</v>
      </c>
      <c r="AB19" s="707" t="s">
        <v>34</v>
      </c>
      <c r="AC19" s="703" t="s">
        <v>45</v>
      </c>
      <c r="AD19" s="707" t="s">
        <v>34</v>
      </c>
      <c r="AE19" s="703" t="s">
        <v>45</v>
      </c>
      <c r="AF19" s="707" t="s">
        <v>34</v>
      </c>
      <c r="AG19" s="703" t="s">
        <v>45</v>
      </c>
      <c r="AH19" s="707" t="s">
        <v>34</v>
      </c>
      <c r="AI19" s="703" t="s">
        <v>45</v>
      </c>
      <c r="AJ19" s="707" t="s">
        <v>34</v>
      </c>
      <c r="AK19" s="703" t="s">
        <v>45</v>
      </c>
      <c r="AL19" s="723" t="s">
        <v>34</v>
      </c>
      <c r="AM19" s="1010"/>
      <c r="AN19" s="1000"/>
      <c r="AO19" s="1000"/>
      <c r="AP19" s="1000"/>
      <c r="AQ19" s="1000"/>
      <c r="AR19" s="987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</row>
    <row r="20" spans="1:97" ht="15" x14ac:dyDescent="0.25">
      <c r="A20" s="487" t="s">
        <v>46</v>
      </c>
      <c r="B20" s="68">
        <f t="shared" ref="B20:B26" si="4">SUM(C20+D20)</f>
        <v>0</v>
      </c>
      <c r="C20" s="69">
        <f t="shared" ref="C20:D26" si="5">SUM(E20+G20+I20+K20+M20+O20+Q20+S20+U20+W20+Y20+AA20+AC20+AE20+AG20+AI20+AK20)</f>
        <v>0</v>
      </c>
      <c r="D20" s="70">
        <f t="shared" si="5"/>
        <v>0</v>
      </c>
      <c r="E20" s="71"/>
      <c r="F20" s="72"/>
      <c r="G20" s="71"/>
      <c r="H20" s="72"/>
      <c r="I20" s="71"/>
      <c r="J20" s="73"/>
      <c r="K20" s="71"/>
      <c r="L20" s="73"/>
      <c r="M20" s="71"/>
      <c r="N20" s="73"/>
      <c r="O20" s="74"/>
      <c r="P20" s="73"/>
      <c r="Q20" s="74"/>
      <c r="R20" s="73"/>
      <c r="S20" s="74"/>
      <c r="T20" s="73"/>
      <c r="U20" s="74"/>
      <c r="V20" s="73"/>
      <c r="W20" s="74"/>
      <c r="X20" s="73"/>
      <c r="Y20" s="74"/>
      <c r="Z20" s="73"/>
      <c r="AA20" s="74"/>
      <c r="AB20" s="73"/>
      <c r="AC20" s="74"/>
      <c r="AD20" s="73"/>
      <c r="AE20" s="74"/>
      <c r="AF20" s="73"/>
      <c r="AG20" s="74"/>
      <c r="AH20" s="73"/>
      <c r="AI20" s="74"/>
      <c r="AJ20" s="73"/>
      <c r="AK20" s="74"/>
      <c r="AL20" s="75"/>
      <c r="AM20" s="76"/>
      <c r="AN20" s="77"/>
      <c r="AO20" s="77"/>
      <c r="AP20" s="77"/>
      <c r="AQ20" s="78"/>
      <c r="AR20" s="544"/>
      <c r="AS20" s="30" t="str">
        <f>$CA20&amp;$CB20&amp;$CC20&amp;$CD20&amp;$CE20&amp;$CF20</f>
        <v/>
      </c>
      <c r="AT20" s="31"/>
      <c r="AU20" s="31"/>
      <c r="AV20" s="31"/>
      <c r="AW20" s="31"/>
      <c r="AX20" s="31"/>
      <c r="AY20" s="31"/>
      <c r="AZ20" s="3"/>
      <c r="BA20" s="3"/>
      <c r="BB20" s="3"/>
      <c r="BC20" s="3"/>
      <c r="BD20" s="3"/>
      <c r="BE20" s="3"/>
      <c r="BF20" s="3"/>
      <c r="BG20" s="3"/>
      <c r="BH20" s="3"/>
      <c r="BI20" s="3"/>
      <c r="CA20" s="32" t="str">
        <f>IF(AND($B20&gt;0,AM20="")," * No olvide digitar la variable "&amp;AM$17&amp;""&amp;". Digite CERO si no tiene",IF(AM20&gt;$B20," * La variable "&amp;AM$20&amp;""&amp;" No puede ser mayor al Total.",""))</f>
        <v/>
      </c>
      <c r="CB20" s="32" t="str">
        <f>IF(AND($B20&gt;0,AN20="")," * No olvide digitar la variable "&amp;AN$17&amp;""&amp;". Digite CERO si no tiene",IF(AN20&gt;$B20," * La variable "&amp;AN$17&amp;""&amp;" No puede ser mayor al Total.",""))</f>
        <v/>
      </c>
      <c r="CC20" s="32" t="str">
        <f>IF(AND($B20&gt;0,AO20="")," * No olvide digitar la variable "&amp;AO$17&amp;""&amp;". Digite CERO si no tiene",IF(B20&gt;AO20," * La variable "&amp;AO$17&amp;""&amp;" No puede ser menor al Total.",""))</f>
        <v/>
      </c>
      <c r="CD20" s="32" t="str">
        <f>IF(AND($B20&gt;0,AP20="")," * No olvide digitar la variable "&amp;AP$17&amp;""&amp;". Digite CERO si no tiene",IF(AP20&gt;$B20," * La variable "&amp;AP$17&amp;""&amp;" No puede ser mayor al Total.",""))</f>
        <v/>
      </c>
      <c r="CE20" s="32" t="str">
        <f>IF(AND($B20&gt;0,AQ20="")," * No olvide digitar la variable "&amp;AQ$17&amp;""&amp;". Digite CERO si no tiene",IF(AQ20&gt;$B20," * La variable "&amp;AQ$17&amp;""&amp;" No puede ser mayor al Total.",""))</f>
        <v/>
      </c>
      <c r="CF20" s="32" t="str">
        <f>IF(AND($B20&gt;0,AR20="")," * No olvide digitar la variable "&amp;AR$17&amp;""&amp;". Digite CERO si no tiene",IF(AR20&gt;$B20," * La variable "&amp;AR$17&amp;""&amp;" No puede ser mayor al Total.",""))</f>
        <v/>
      </c>
      <c r="CG20" s="80"/>
      <c r="CM20" s="33">
        <f t="shared" ref="CM20:CR26" si="6">IF(AND($B20&gt;0,AM20=""),1,IF(AM20&gt;$B20,1,0))</f>
        <v>0</v>
      </c>
      <c r="CN20" s="33">
        <f t="shared" si="6"/>
        <v>0</v>
      </c>
      <c r="CO20" s="33">
        <f>IF(AND($B20&gt;0,AO20=""),1,IF(B20&gt;$AO20,1,0))</f>
        <v>0</v>
      </c>
      <c r="CP20" s="33">
        <f t="shared" si="6"/>
        <v>0</v>
      </c>
      <c r="CQ20" s="33">
        <f t="shared" si="6"/>
        <v>0</v>
      </c>
      <c r="CR20" s="34">
        <f t="shared" si="6"/>
        <v>0</v>
      </c>
      <c r="CS20"/>
    </row>
    <row r="21" spans="1:97" ht="15" x14ac:dyDescent="0.25">
      <c r="A21" s="81" t="s">
        <v>47</v>
      </c>
      <c r="B21" s="68">
        <f t="shared" si="4"/>
        <v>0</v>
      </c>
      <c r="C21" s="69">
        <f t="shared" si="5"/>
        <v>0</v>
      </c>
      <c r="D21" s="70">
        <f t="shared" si="5"/>
        <v>0</v>
      </c>
      <c r="E21" s="71"/>
      <c r="F21" s="72"/>
      <c r="G21" s="71"/>
      <c r="H21" s="72"/>
      <c r="I21" s="71"/>
      <c r="J21" s="73"/>
      <c r="K21" s="71"/>
      <c r="L21" s="73"/>
      <c r="M21" s="71"/>
      <c r="N21" s="73"/>
      <c r="O21" s="74"/>
      <c r="P21" s="73"/>
      <c r="Q21" s="74"/>
      <c r="R21" s="73"/>
      <c r="S21" s="74"/>
      <c r="T21" s="73"/>
      <c r="U21" s="74"/>
      <c r="V21" s="73"/>
      <c r="W21" s="74"/>
      <c r="X21" s="73"/>
      <c r="Y21" s="74"/>
      <c r="Z21" s="73"/>
      <c r="AA21" s="74"/>
      <c r="AB21" s="73"/>
      <c r="AC21" s="74"/>
      <c r="AD21" s="73"/>
      <c r="AE21" s="74"/>
      <c r="AF21" s="73"/>
      <c r="AG21" s="74"/>
      <c r="AH21" s="73"/>
      <c r="AI21" s="74"/>
      <c r="AJ21" s="73"/>
      <c r="AK21" s="74"/>
      <c r="AL21" s="75"/>
      <c r="AM21" s="76"/>
      <c r="AN21" s="77"/>
      <c r="AO21" s="77"/>
      <c r="AP21" s="77"/>
      <c r="AQ21" s="82"/>
      <c r="AR21" s="83"/>
      <c r="AS21" s="30" t="str">
        <f t="shared" ref="AS21:AS26" si="7">$CA21&amp;$CB21&amp;$CC21&amp;$CD21&amp;$CE21&amp;$CF21</f>
        <v/>
      </c>
      <c r="AT21" s="31"/>
      <c r="AU21" s="31"/>
      <c r="AV21" s="31"/>
      <c r="AW21" s="31"/>
      <c r="AX21" s="31"/>
      <c r="AY21" s="31"/>
      <c r="AZ21" s="3"/>
      <c r="BA21" s="3"/>
      <c r="BB21" s="3"/>
      <c r="BC21" s="3"/>
      <c r="BD21" s="3"/>
      <c r="BE21" s="3"/>
      <c r="BF21" s="3"/>
      <c r="BG21" s="3"/>
      <c r="BH21" s="3"/>
      <c r="BI21" s="3"/>
      <c r="CA21" s="32" t="str">
        <f>IF(AND($B21&gt;0,AM21="")," * No olvide digitar la variable "&amp;AM$17&amp;""&amp;". Digite CERO si no tiene",IF(AM21&gt;$B21," * La variable "&amp;AM$20&amp;""&amp;" No puede ser mayor al Total.",""))</f>
        <v/>
      </c>
      <c r="CB21" s="32" t="str">
        <f>IF(AND($B21&gt;0,AN21="")," * No olvide digitar la variable "&amp;AN$17&amp;""&amp;". Digite CERO si no tiene",IF(AN21&gt;$B21," * La variable "&amp;AN$17&amp;""&amp;" No puede ser mayor al Total.",""))</f>
        <v/>
      </c>
      <c r="CC21" s="32" t="str">
        <f t="shared" ref="CC21:CC23" si="8">IF(AND($B21&gt;0,AO21="")," * No olvide digitar la variable "&amp;AO$17&amp;""&amp;". Digite CERO si no tiene",IF(B21&gt;AO21," * La variable "&amp;AO$17&amp;""&amp;" No puede ser menor al Total.",""))</f>
        <v/>
      </c>
      <c r="CD21" s="32" t="str">
        <f>IF(AND($B21&gt;0,AP21="")," * No olvide digitar la variable "&amp;AP$17&amp;""&amp;". Digite CERO si no tiene",IF(AP21&gt;$B21," * La variable "&amp;AP$17&amp;""&amp;" No puede ser mayor al Total.",""))</f>
        <v/>
      </c>
      <c r="CE21" s="32" t="str">
        <f t="shared" ref="CE21:CF23" si="9">IF(AND($B21&gt;0,AQ21="")," * No olvide digitar la variable "&amp;AQ$17&amp;""&amp;". Digite CERO si no tiene",IF(AQ21&gt;$B21," * La variable "&amp;AQ$17&amp;""&amp;" No puede ser mayor al Total.",""))</f>
        <v/>
      </c>
      <c r="CF21" s="32" t="str">
        <f t="shared" si="9"/>
        <v/>
      </c>
      <c r="CM21" s="33">
        <f t="shared" si="6"/>
        <v>0</v>
      </c>
      <c r="CN21" s="33">
        <f t="shared" si="6"/>
        <v>0</v>
      </c>
      <c r="CO21" s="33">
        <f t="shared" ref="CO21:CO23" si="10">IF(AND($B21&gt;0,AO21=""),1,IF(B21&gt;$AO21,1,0))</f>
        <v>0</v>
      </c>
      <c r="CP21" s="33">
        <f t="shared" si="6"/>
        <v>0</v>
      </c>
      <c r="CQ21" s="33">
        <f t="shared" si="6"/>
        <v>0</v>
      </c>
      <c r="CR21" s="34">
        <f t="shared" si="6"/>
        <v>0</v>
      </c>
    </row>
    <row r="22" spans="1:97" ht="15" x14ac:dyDescent="0.25">
      <c r="A22" s="35" t="s">
        <v>48</v>
      </c>
      <c r="B22" s="68">
        <f t="shared" si="4"/>
        <v>0</v>
      </c>
      <c r="C22" s="69">
        <f t="shared" si="5"/>
        <v>0</v>
      </c>
      <c r="D22" s="84">
        <f t="shared" si="5"/>
        <v>0</v>
      </c>
      <c r="E22" s="41"/>
      <c r="F22" s="42"/>
      <c r="G22" s="41"/>
      <c r="H22" s="42"/>
      <c r="I22" s="41"/>
      <c r="J22" s="40"/>
      <c r="K22" s="41"/>
      <c r="L22" s="40"/>
      <c r="M22" s="41"/>
      <c r="N22" s="40"/>
      <c r="O22" s="85"/>
      <c r="P22" s="40"/>
      <c r="Q22" s="85"/>
      <c r="R22" s="40"/>
      <c r="S22" s="85"/>
      <c r="T22" s="40"/>
      <c r="U22" s="85"/>
      <c r="V22" s="40"/>
      <c r="W22" s="85"/>
      <c r="X22" s="40"/>
      <c r="Y22" s="85"/>
      <c r="Z22" s="40"/>
      <c r="AA22" s="85"/>
      <c r="AB22" s="40"/>
      <c r="AC22" s="85"/>
      <c r="AD22" s="40"/>
      <c r="AE22" s="85"/>
      <c r="AF22" s="40"/>
      <c r="AG22" s="85"/>
      <c r="AH22" s="40"/>
      <c r="AI22" s="85"/>
      <c r="AJ22" s="40"/>
      <c r="AK22" s="85"/>
      <c r="AL22" s="86"/>
      <c r="AM22" s="39"/>
      <c r="AN22" s="87"/>
      <c r="AO22" s="87"/>
      <c r="AP22" s="88"/>
      <c r="AQ22" s="82"/>
      <c r="AR22" s="83"/>
      <c r="AS22" s="30" t="str">
        <f t="shared" si="7"/>
        <v/>
      </c>
      <c r="AT22" s="31"/>
      <c r="AU22" s="31"/>
      <c r="AV22" s="31"/>
      <c r="AW22" s="31"/>
      <c r="AX22" s="31"/>
      <c r="AY22" s="31"/>
      <c r="AZ22" s="3"/>
      <c r="BA22" s="3"/>
      <c r="BB22" s="3"/>
      <c r="BC22" s="3"/>
      <c r="BD22" s="3"/>
      <c r="BE22" s="3"/>
      <c r="BF22" s="3"/>
      <c r="BG22" s="3"/>
      <c r="BH22" s="3"/>
      <c r="BI22" s="3"/>
      <c r="CA22" s="32" t="str">
        <f t="shared" ref="CA22:CA23" si="11">IF(AND($B22&gt;0,AM22="")," * No olvide digitar la variable "&amp;AM$17&amp;""&amp;". Digite CERO si no tiene",IF(AM22&gt;$B22," * La variable "&amp;AM$20&amp;""&amp;" No puede ser mayor al Total.",""))</f>
        <v/>
      </c>
      <c r="CB22" s="32" t="str">
        <f t="shared" ref="CB22:CB23" si="12">IF(AND($B22&gt;0,AN22="")," * No olvide digitar la variable "&amp;AN$17&amp;""&amp;". Digite CERO si no tiene",IF(AN22&gt;$B22," * La variable "&amp;AN$17&amp;""&amp;" No puede ser mayor al Total.",""))</f>
        <v/>
      </c>
      <c r="CC22" s="32" t="str">
        <f t="shared" si="8"/>
        <v/>
      </c>
      <c r="CD22" s="89"/>
      <c r="CE22" s="32" t="str">
        <f t="shared" si="9"/>
        <v/>
      </c>
      <c r="CF22" s="32" t="str">
        <f t="shared" si="9"/>
        <v/>
      </c>
      <c r="CM22" s="33">
        <f t="shared" si="6"/>
        <v>0</v>
      </c>
      <c r="CN22" s="33">
        <f t="shared" si="6"/>
        <v>0</v>
      </c>
      <c r="CO22" s="33">
        <f t="shared" si="10"/>
        <v>0</v>
      </c>
      <c r="CP22" s="89"/>
      <c r="CQ22" s="33">
        <f t="shared" si="6"/>
        <v>0</v>
      </c>
      <c r="CR22" s="34">
        <f t="shared" si="6"/>
        <v>0</v>
      </c>
    </row>
    <row r="23" spans="1:97" ht="15.75" thickBot="1" x14ac:dyDescent="0.3">
      <c r="A23" s="90" t="s">
        <v>49</v>
      </c>
      <c r="B23" s="91">
        <f t="shared" si="4"/>
        <v>0</v>
      </c>
      <c r="C23" s="92">
        <f t="shared" si="5"/>
        <v>0</v>
      </c>
      <c r="D23" s="93">
        <f t="shared" si="5"/>
        <v>0</v>
      </c>
      <c r="E23" s="94"/>
      <c r="F23" s="95"/>
      <c r="G23" s="94"/>
      <c r="H23" s="95"/>
      <c r="I23" s="94"/>
      <c r="J23" s="96"/>
      <c r="K23" s="97"/>
      <c r="L23" s="95"/>
      <c r="M23" s="94"/>
      <c r="N23" s="95"/>
      <c r="O23" s="94"/>
      <c r="P23" s="95"/>
      <c r="Q23" s="94"/>
      <c r="R23" s="95"/>
      <c r="S23" s="94"/>
      <c r="T23" s="95"/>
      <c r="U23" s="94"/>
      <c r="V23" s="95"/>
      <c r="W23" s="94"/>
      <c r="X23" s="95"/>
      <c r="Y23" s="94"/>
      <c r="Z23" s="95"/>
      <c r="AA23" s="94"/>
      <c r="AB23" s="95"/>
      <c r="AC23" s="94"/>
      <c r="AD23" s="95"/>
      <c r="AE23" s="94"/>
      <c r="AF23" s="95"/>
      <c r="AG23" s="94"/>
      <c r="AH23" s="95"/>
      <c r="AI23" s="94"/>
      <c r="AJ23" s="95"/>
      <c r="AK23" s="94"/>
      <c r="AL23" s="98"/>
      <c r="AM23" s="97"/>
      <c r="AN23" s="99"/>
      <c r="AO23" s="99"/>
      <c r="AP23" s="99"/>
      <c r="AQ23" s="100"/>
      <c r="AR23" s="101"/>
      <c r="AS23" s="30" t="str">
        <f t="shared" si="7"/>
        <v/>
      </c>
      <c r="AT23" s="31"/>
      <c r="AU23" s="31"/>
      <c r="AV23" s="31"/>
      <c r="AW23" s="31"/>
      <c r="AX23" s="31"/>
      <c r="AY23" s="31"/>
      <c r="AZ23" s="3"/>
      <c r="BA23" s="3"/>
      <c r="BB23" s="3"/>
      <c r="BC23" s="3"/>
      <c r="BD23" s="3"/>
      <c r="BE23" s="3"/>
      <c r="BF23" s="3"/>
      <c r="BG23" s="3"/>
      <c r="BH23" s="3"/>
      <c r="BI23" s="3"/>
      <c r="CA23" s="32" t="str">
        <f t="shared" si="11"/>
        <v/>
      </c>
      <c r="CB23" s="32" t="str">
        <f t="shared" si="12"/>
        <v/>
      </c>
      <c r="CC23" s="32" t="str">
        <f t="shared" si="8"/>
        <v/>
      </c>
      <c r="CD23" s="32" t="str">
        <f>IF(AND($B23&gt;0,AP23="")," * No olvide digitar la variable "&amp;AP$17&amp;""&amp;". Digite CERO si no tiene",IF(AP23&gt;$B23," * La variable "&amp;AP$17&amp;""&amp;" No puede ser mayor al Total.",""))</f>
        <v/>
      </c>
      <c r="CE23" s="32" t="str">
        <f t="shared" si="9"/>
        <v/>
      </c>
      <c r="CF23" s="32" t="str">
        <f t="shared" si="9"/>
        <v/>
      </c>
      <c r="CM23" s="33">
        <f t="shared" si="6"/>
        <v>0</v>
      </c>
      <c r="CN23" s="33">
        <f t="shared" si="6"/>
        <v>0</v>
      </c>
      <c r="CO23" s="33">
        <f t="shared" si="10"/>
        <v>0</v>
      </c>
      <c r="CP23" s="33">
        <f t="shared" si="6"/>
        <v>0</v>
      </c>
      <c r="CQ23" s="33">
        <f t="shared" si="6"/>
        <v>0</v>
      </c>
      <c r="CR23" s="34">
        <f t="shared" si="6"/>
        <v>0</v>
      </c>
    </row>
    <row r="24" spans="1:97" ht="15.75" thickTop="1" x14ac:dyDescent="0.25">
      <c r="A24" s="81" t="s">
        <v>50</v>
      </c>
      <c r="B24" s="102">
        <f t="shared" si="4"/>
        <v>0</v>
      </c>
      <c r="C24" s="103">
        <f t="shared" si="5"/>
        <v>0</v>
      </c>
      <c r="D24" s="104">
        <f t="shared" si="5"/>
        <v>0</v>
      </c>
      <c r="E24" s="105"/>
      <c r="F24" s="106"/>
      <c r="G24" s="105"/>
      <c r="H24" s="106"/>
      <c r="I24" s="105"/>
      <c r="J24" s="107"/>
      <c r="K24" s="108"/>
      <c r="L24" s="106"/>
      <c r="M24" s="105"/>
      <c r="N24" s="106"/>
      <c r="O24" s="105"/>
      <c r="P24" s="106"/>
      <c r="Q24" s="105"/>
      <c r="R24" s="106"/>
      <c r="S24" s="105"/>
      <c r="T24" s="106"/>
      <c r="U24" s="105"/>
      <c r="V24" s="106"/>
      <c r="W24" s="105"/>
      <c r="X24" s="106"/>
      <c r="Y24" s="105"/>
      <c r="Z24" s="106"/>
      <c r="AA24" s="105"/>
      <c r="AB24" s="106"/>
      <c r="AC24" s="105"/>
      <c r="AD24" s="106"/>
      <c r="AE24" s="105"/>
      <c r="AF24" s="106"/>
      <c r="AG24" s="105"/>
      <c r="AH24" s="106"/>
      <c r="AI24" s="105"/>
      <c r="AJ24" s="106"/>
      <c r="AK24" s="105"/>
      <c r="AL24" s="109"/>
      <c r="AM24" s="108"/>
      <c r="AN24" s="110"/>
      <c r="AO24" s="111"/>
      <c r="AP24" s="112"/>
      <c r="AQ24" s="110"/>
      <c r="AR24" s="106"/>
      <c r="AS24" s="30" t="str">
        <f t="shared" si="7"/>
        <v/>
      </c>
      <c r="AT24" s="31"/>
      <c r="AU24" s="31"/>
      <c r="AV24" s="31"/>
      <c r="AW24" s="31"/>
      <c r="AX24" s="31"/>
      <c r="AY24" s="31"/>
      <c r="AZ24" s="3"/>
      <c r="BA24" s="3"/>
      <c r="BB24" s="3"/>
      <c r="BC24" s="3"/>
      <c r="BD24" s="3"/>
      <c r="BE24" s="3"/>
      <c r="BF24" s="3"/>
      <c r="BG24" s="3"/>
      <c r="BH24" s="3"/>
      <c r="BI24" s="3"/>
      <c r="CA24" s="32" t="str">
        <f>IF(AND($B24&gt;0,AM24="")," * No olvide digitar la variable "&amp;AM$17&amp;""&amp;". Digite CERO si no tiene",IF(AM24&gt;$B24," * La variable "&amp;AM$17&amp;""&amp;" No puede ser mayor al Total.",""))</f>
        <v/>
      </c>
      <c r="CB24" s="32" t="str">
        <f>IF(AND($B24&gt;0,AN24="")," * No olvide digitar la variable "&amp;AN$17&amp;""&amp;". Digite CERO si no tiene",IF(AN24&gt;$B24," * La variable "&amp;AN$17&amp;""&amp;" No puede ser mayor al Total.",""))</f>
        <v/>
      </c>
      <c r="CC24" s="89"/>
      <c r="CD24" s="89"/>
      <c r="CE24" s="32" t="str">
        <f>IF(AND($B24&gt;0,AQ24="")," * No olvide digitar la variable "&amp;AQ$17&amp;""&amp;" Otros Establecimientos de la Red. Digite CERO si no tiene",IF(AQ24&gt;$B24," * La variable "&amp;AQ$17&amp;""&amp;" Otros Establecimientos de la Red No puede ser mayor al Total.",""))</f>
        <v/>
      </c>
      <c r="CF24" s="32" t="str">
        <f>IF(AND($B24&gt;0,AR24="")," * No olvide digitar la variable "&amp;AR$17&amp;""&amp;". Digite CERO si no tiene",IF(AR24&gt;$B24," * La variable "&amp;AR$17&amp;""&amp;" No puede ser mayor al Total.",""))</f>
        <v/>
      </c>
      <c r="CM24" s="33">
        <f t="shared" si="6"/>
        <v>0</v>
      </c>
      <c r="CN24" s="33">
        <f t="shared" si="6"/>
        <v>0</v>
      </c>
      <c r="CO24" s="89"/>
      <c r="CP24" s="89"/>
      <c r="CQ24" s="33">
        <f t="shared" si="6"/>
        <v>0</v>
      </c>
      <c r="CR24" s="34">
        <f t="shared" si="6"/>
        <v>0</v>
      </c>
    </row>
    <row r="25" spans="1:97" ht="15" x14ac:dyDescent="0.25">
      <c r="A25" s="35" t="s">
        <v>51</v>
      </c>
      <c r="B25" s="68">
        <f t="shared" si="4"/>
        <v>0</v>
      </c>
      <c r="C25" s="69">
        <f t="shared" si="5"/>
        <v>0</v>
      </c>
      <c r="D25" s="84">
        <f t="shared" si="5"/>
        <v>0</v>
      </c>
      <c r="E25" s="41"/>
      <c r="F25" s="42"/>
      <c r="G25" s="41"/>
      <c r="H25" s="42"/>
      <c r="I25" s="41"/>
      <c r="J25" s="40"/>
      <c r="K25" s="39"/>
      <c r="L25" s="42"/>
      <c r="M25" s="41"/>
      <c r="N25" s="42"/>
      <c r="O25" s="41"/>
      <c r="P25" s="42"/>
      <c r="Q25" s="41"/>
      <c r="R25" s="42"/>
      <c r="S25" s="41"/>
      <c r="T25" s="42"/>
      <c r="U25" s="41"/>
      <c r="V25" s="42"/>
      <c r="W25" s="41"/>
      <c r="X25" s="42"/>
      <c r="Y25" s="41"/>
      <c r="Z25" s="42"/>
      <c r="AA25" s="41"/>
      <c r="AB25" s="42"/>
      <c r="AC25" s="41"/>
      <c r="AD25" s="42"/>
      <c r="AE25" s="41"/>
      <c r="AF25" s="42"/>
      <c r="AG25" s="41"/>
      <c r="AH25" s="42"/>
      <c r="AI25" s="41"/>
      <c r="AJ25" s="42"/>
      <c r="AK25" s="41"/>
      <c r="AL25" s="43"/>
      <c r="AM25" s="39"/>
      <c r="AN25" s="87"/>
      <c r="AO25" s="88"/>
      <c r="AP25" s="88"/>
      <c r="AQ25" s="82"/>
      <c r="AR25" s="83"/>
      <c r="AS25" s="30" t="str">
        <f t="shared" si="7"/>
        <v/>
      </c>
      <c r="AT25" s="31"/>
      <c r="AU25" s="31"/>
      <c r="AV25" s="31"/>
      <c r="AW25" s="31"/>
      <c r="AX25" s="31"/>
      <c r="AY25" s="31"/>
      <c r="AZ25" s="3"/>
      <c r="BA25" s="3"/>
      <c r="BB25" s="3"/>
      <c r="BC25" s="3"/>
      <c r="BD25" s="3"/>
      <c r="BE25" s="3"/>
      <c r="BF25" s="3"/>
      <c r="BG25" s="3"/>
      <c r="BH25" s="3"/>
      <c r="BI25" s="3"/>
      <c r="CA25" s="32" t="str">
        <f t="shared" ref="CA25" si="13">IF(AND($B25&gt;0,AM25="")," * No olvide digitar la variable "&amp;AM$17&amp;""&amp;". Digite CERO si no tiene",IF(AM25&gt;$B25," * La variable "&amp;AM$17&amp;""&amp;" No puede ser mayor al Total.",""))</f>
        <v/>
      </c>
      <c r="CB25" s="32" t="str">
        <f>IF(AND($B25&gt;0,AN25="")," * No olvide digitar la variable "&amp;AN$17&amp;""&amp;". Digite CERO si no tiene",IF(AN25&gt;$B25," * La variable "&amp;AN$17&amp;""&amp;" No puede ser mayor al Total.",""))</f>
        <v/>
      </c>
      <c r="CC25" s="89"/>
      <c r="CD25" s="89"/>
      <c r="CE25" s="32" t="str">
        <f t="shared" ref="CE25" si="14">IF(AND($B25&gt;0,AQ25="")," * No olvide digitar la variable "&amp;AQ$17&amp;""&amp;" Otros Establecimientos de la Red. Digite CERO si no tiene",IF(AQ25&gt;$B25," * La variable "&amp;AQ$17&amp;""&amp;" Otros Establecimientos de la Red No puede ser mayor al Total.",""))</f>
        <v/>
      </c>
      <c r="CF25" s="32" t="str">
        <f t="shared" ref="CF25:CF26" si="15">IF(AND($B25&gt;0,AR25="")," * No olvide digitar la variable "&amp;AR$17&amp;""&amp;". Digite CERO si no tiene",IF(AR25&gt;$B25," * La variable "&amp;AR$17&amp;""&amp;" No puede ser mayor al Total.",""))</f>
        <v/>
      </c>
      <c r="CM25" s="33">
        <f t="shared" si="6"/>
        <v>0</v>
      </c>
      <c r="CN25" s="33">
        <f t="shared" si="6"/>
        <v>0</v>
      </c>
      <c r="CO25" s="89"/>
      <c r="CP25" s="89"/>
      <c r="CQ25" s="33">
        <f t="shared" si="6"/>
        <v>0</v>
      </c>
      <c r="CR25" s="34">
        <f t="shared" si="6"/>
        <v>0</v>
      </c>
    </row>
    <row r="26" spans="1:97" ht="15" x14ac:dyDescent="0.25">
      <c r="A26" s="113" t="s">
        <v>52</v>
      </c>
      <c r="B26" s="114">
        <f t="shared" si="4"/>
        <v>0</v>
      </c>
      <c r="C26" s="115">
        <f t="shared" si="5"/>
        <v>0</v>
      </c>
      <c r="D26" s="116">
        <f t="shared" si="5"/>
        <v>0</v>
      </c>
      <c r="E26" s="117"/>
      <c r="F26" s="118"/>
      <c r="G26" s="117"/>
      <c r="H26" s="118"/>
      <c r="I26" s="117"/>
      <c r="J26" s="119"/>
      <c r="K26" s="120"/>
      <c r="L26" s="118"/>
      <c r="M26" s="117"/>
      <c r="N26" s="118"/>
      <c r="O26" s="117"/>
      <c r="P26" s="118"/>
      <c r="Q26" s="117"/>
      <c r="R26" s="118"/>
      <c r="S26" s="117"/>
      <c r="T26" s="118"/>
      <c r="U26" s="117"/>
      <c r="V26" s="118"/>
      <c r="W26" s="117"/>
      <c r="X26" s="118"/>
      <c r="Y26" s="117"/>
      <c r="Z26" s="118"/>
      <c r="AA26" s="117"/>
      <c r="AB26" s="118"/>
      <c r="AC26" s="117"/>
      <c r="AD26" s="118"/>
      <c r="AE26" s="117"/>
      <c r="AF26" s="118"/>
      <c r="AG26" s="117"/>
      <c r="AH26" s="118"/>
      <c r="AI26" s="117"/>
      <c r="AJ26" s="118"/>
      <c r="AK26" s="117"/>
      <c r="AL26" s="121"/>
      <c r="AM26" s="120"/>
      <c r="AN26" s="122"/>
      <c r="AO26" s="123"/>
      <c r="AP26" s="123"/>
      <c r="AQ26" s="100"/>
      <c r="AR26" s="101"/>
      <c r="AS26" s="30" t="str">
        <f t="shared" si="7"/>
        <v/>
      </c>
      <c r="AT26" s="31"/>
      <c r="AU26" s="31"/>
      <c r="AV26" s="31"/>
      <c r="AW26" s="31"/>
      <c r="AX26" s="31"/>
      <c r="AY26" s="31"/>
      <c r="AZ26" s="3"/>
      <c r="BA26" s="3"/>
      <c r="BB26" s="3"/>
      <c r="BC26" s="3"/>
      <c r="BD26" s="3"/>
      <c r="BE26" s="3"/>
      <c r="BF26" s="3"/>
      <c r="BG26" s="3"/>
      <c r="BH26" s="3"/>
      <c r="BI26" s="3"/>
      <c r="CA26" s="32" t="str">
        <f>IF(AND($B26&gt;0,AM26="")," * No olvide digitar la variable "&amp;AM$17&amp;""&amp;". Digite CERO si no tiene",IF(AM26&gt;$B26," * La variable "&amp;AM$17&amp;""&amp;" No puede ser mayor al Total.",""))</f>
        <v/>
      </c>
      <c r="CB26" s="32" t="str">
        <f>IF(AND($B26&gt;0,AN26="")," * No olvide digitar la variable "&amp;AN$17&amp;""&amp;". Digite CERO si no tiene",IF(AN26&gt;$B26," * La variable "&amp;AN$17&amp;""&amp;" No puede ser mayor al Total.",""))</f>
        <v/>
      </c>
      <c r="CC26" s="89"/>
      <c r="CD26" s="89"/>
      <c r="CE26" s="32" t="str">
        <f>IF(AND($B26&gt;0,AQ26="")," * No olvide digitar la variable "&amp;AQ$17&amp;""&amp;" Otros Establecimientos de la Red. Digite CERO si no tiene",IF(AQ26&gt;$B26," * La variable "&amp;AQ$17&amp;""&amp;" Otros Establecimientos de la Red No puede ser mayor al Total.",""))</f>
        <v/>
      </c>
      <c r="CF26" s="32" t="str">
        <f t="shared" si="15"/>
        <v/>
      </c>
      <c r="CM26" s="33">
        <f t="shared" si="6"/>
        <v>0</v>
      </c>
      <c r="CN26" s="33">
        <f t="shared" si="6"/>
        <v>0</v>
      </c>
      <c r="CO26" s="89"/>
      <c r="CP26" s="89"/>
      <c r="CQ26" s="33">
        <f t="shared" si="6"/>
        <v>0</v>
      </c>
      <c r="CR26" s="34">
        <f t="shared" si="6"/>
        <v>0</v>
      </c>
    </row>
    <row r="27" spans="1:97" s="5" customFormat="1" ht="11.25" x14ac:dyDescent="0.15">
      <c r="A27" s="1197" t="s">
        <v>53</v>
      </c>
      <c r="B27" s="1197"/>
      <c r="C27" s="1197"/>
      <c r="D27" s="1197"/>
      <c r="E27" s="1197"/>
      <c r="F27" s="1197"/>
      <c r="G27" s="1197"/>
      <c r="H27" s="1197"/>
      <c r="I27" s="11"/>
      <c r="J27" s="11"/>
      <c r="K27" s="11"/>
      <c r="L27" s="11"/>
      <c r="M27" s="11"/>
      <c r="N27" s="11"/>
      <c r="X27" s="124"/>
      <c r="Y27" s="124"/>
      <c r="Z27" s="124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5"/>
      <c r="AN27" s="12"/>
      <c r="AO27" s="126"/>
      <c r="AP27" s="126"/>
      <c r="AQ27" s="127"/>
      <c r="AR27" s="128"/>
      <c r="AS27" s="128"/>
      <c r="AT27" s="128"/>
      <c r="AU27" s="128"/>
      <c r="AV27" s="128"/>
      <c r="AW27" s="128"/>
      <c r="AX27" s="128"/>
      <c r="AY27" s="128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V27" s="12"/>
      <c r="BW27" s="12"/>
      <c r="BX27" s="129"/>
      <c r="BY27" s="129"/>
    </row>
    <row r="28" spans="1:97" ht="14.25" customHeight="1" x14ac:dyDescent="0.2">
      <c r="A28" s="1012" t="s">
        <v>54</v>
      </c>
      <c r="B28" s="982" t="s">
        <v>5</v>
      </c>
      <c r="C28" s="983"/>
      <c r="D28" s="984"/>
      <c r="E28" s="1189" t="s">
        <v>6</v>
      </c>
      <c r="F28" s="1196"/>
      <c r="G28" s="1196"/>
      <c r="H28" s="1196"/>
      <c r="I28" s="1196"/>
      <c r="J28" s="1196"/>
      <c r="K28" s="1196"/>
      <c r="L28" s="1196"/>
      <c r="M28" s="1196"/>
      <c r="N28" s="1196"/>
      <c r="O28" s="1196"/>
      <c r="P28" s="1196"/>
      <c r="Q28" s="1196"/>
      <c r="R28" s="1196"/>
      <c r="S28" s="1196"/>
      <c r="T28" s="1196"/>
      <c r="U28" s="1196"/>
      <c r="V28" s="1196"/>
      <c r="W28" s="1196"/>
      <c r="X28" s="1196"/>
      <c r="Y28" s="1196"/>
      <c r="Z28" s="1196"/>
      <c r="AA28" s="1196"/>
      <c r="AB28" s="1196"/>
      <c r="AC28" s="1196"/>
      <c r="AD28" s="1196"/>
      <c r="AE28" s="1196"/>
      <c r="AF28" s="1196"/>
      <c r="AG28" s="1196"/>
      <c r="AH28" s="1196"/>
      <c r="AI28" s="1196"/>
      <c r="AJ28" s="1196"/>
      <c r="AK28" s="1196"/>
      <c r="AL28" s="1194"/>
      <c r="AM28" s="1008" t="s">
        <v>7</v>
      </c>
      <c r="AN28" s="984" t="s">
        <v>10</v>
      </c>
      <c r="AO28" s="130"/>
      <c r="AP28" s="130"/>
      <c r="AQ28" s="30"/>
      <c r="AR28" s="31"/>
      <c r="AS28" s="31"/>
      <c r="AT28" s="31"/>
      <c r="AU28" s="31"/>
      <c r="AV28" s="31"/>
      <c r="AW28" s="31"/>
      <c r="AX28" s="31"/>
      <c r="AY28" s="31"/>
      <c r="AZ28" s="3"/>
      <c r="BA28" s="3"/>
      <c r="BB28" s="3"/>
      <c r="BC28" s="3"/>
      <c r="BD28" s="3"/>
      <c r="BE28" s="3"/>
      <c r="BF28" s="3"/>
      <c r="BG28" s="3"/>
      <c r="BH28" s="3"/>
      <c r="BI28" s="3"/>
    </row>
    <row r="29" spans="1:97" x14ac:dyDescent="0.2">
      <c r="A29" s="1013"/>
      <c r="B29" s="1165"/>
      <c r="C29" s="986"/>
      <c r="D29" s="987"/>
      <c r="E29" s="1189" t="s">
        <v>55</v>
      </c>
      <c r="F29" s="1188"/>
      <c r="G29" s="1189" t="s">
        <v>56</v>
      </c>
      <c r="H29" s="1188"/>
      <c r="I29" s="1189" t="s">
        <v>57</v>
      </c>
      <c r="J29" s="1188"/>
      <c r="K29" s="1189" t="s">
        <v>58</v>
      </c>
      <c r="L29" s="1188"/>
      <c r="M29" s="1189" t="s">
        <v>59</v>
      </c>
      <c r="N29" s="1188"/>
      <c r="O29" s="1177" t="s">
        <v>60</v>
      </c>
      <c r="P29" s="1179"/>
      <c r="Q29" s="1177" t="s">
        <v>61</v>
      </c>
      <c r="R29" s="1179"/>
      <c r="S29" s="1177" t="s">
        <v>62</v>
      </c>
      <c r="T29" s="1179"/>
      <c r="U29" s="1177" t="s">
        <v>63</v>
      </c>
      <c r="V29" s="1179"/>
      <c r="W29" s="1177" t="s">
        <v>64</v>
      </c>
      <c r="X29" s="1179"/>
      <c r="Y29" s="1177" t="s">
        <v>65</v>
      </c>
      <c r="Z29" s="1179"/>
      <c r="AA29" s="1177" t="s">
        <v>66</v>
      </c>
      <c r="AB29" s="1179"/>
      <c r="AC29" s="1177" t="s">
        <v>67</v>
      </c>
      <c r="AD29" s="1179"/>
      <c r="AE29" s="1177" t="s">
        <v>68</v>
      </c>
      <c r="AF29" s="1179"/>
      <c r="AG29" s="1177" t="s">
        <v>69</v>
      </c>
      <c r="AH29" s="1179"/>
      <c r="AI29" s="1177" t="s">
        <v>70</v>
      </c>
      <c r="AJ29" s="1179"/>
      <c r="AK29" s="1177" t="s">
        <v>71</v>
      </c>
      <c r="AL29" s="1190"/>
      <c r="AM29" s="1009"/>
      <c r="AN29" s="990"/>
      <c r="AO29" s="130"/>
      <c r="AP29" s="130"/>
      <c r="AQ29" s="30"/>
      <c r="AR29" s="31"/>
      <c r="AS29" s="31"/>
      <c r="AT29" s="31"/>
      <c r="AU29" s="31"/>
      <c r="AV29" s="31"/>
      <c r="AW29" s="31"/>
      <c r="AX29" s="31"/>
      <c r="AY29" s="31"/>
      <c r="AZ29" s="3"/>
      <c r="BA29" s="3"/>
      <c r="BB29" s="3"/>
      <c r="BC29" s="3"/>
      <c r="BD29" s="3"/>
      <c r="BE29" s="3"/>
      <c r="BF29" s="3"/>
      <c r="BG29" s="3"/>
      <c r="BH29" s="3"/>
      <c r="BI29" s="3"/>
    </row>
    <row r="30" spans="1:97" x14ac:dyDescent="0.2">
      <c r="A30" s="1146"/>
      <c r="B30" s="700" t="s">
        <v>32</v>
      </c>
      <c r="C30" s="15" t="s">
        <v>45</v>
      </c>
      <c r="D30" s="16" t="s">
        <v>34</v>
      </c>
      <c r="E30" s="731" t="s">
        <v>45</v>
      </c>
      <c r="F30" s="707" t="s">
        <v>34</v>
      </c>
      <c r="G30" s="731" t="s">
        <v>45</v>
      </c>
      <c r="H30" s="707" t="s">
        <v>34</v>
      </c>
      <c r="I30" s="731" t="s">
        <v>45</v>
      </c>
      <c r="J30" s="707" t="s">
        <v>34</v>
      </c>
      <c r="K30" s="731" t="s">
        <v>45</v>
      </c>
      <c r="L30" s="707" t="s">
        <v>34</v>
      </c>
      <c r="M30" s="731" t="s">
        <v>45</v>
      </c>
      <c r="N30" s="707" t="s">
        <v>34</v>
      </c>
      <c r="O30" s="731" t="s">
        <v>45</v>
      </c>
      <c r="P30" s="707" t="s">
        <v>34</v>
      </c>
      <c r="Q30" s="731" t="s">
        <v>45</v>
      </c>
      <c r="R30" s="707" t="s">
        <v>34</v>
      </c>
      <c r="S30" s="731" t="s">
        <v>45</v>
      </c>
      <c r="T30" s="707" t="s">
        <v>34</v>
      </c>
      <c r="U30" s="731" t="s">
        <v>45</v>
      </c>
      <c r="V30" s="707" t="s">
        <v>34</v>
      </c>
      <c r="W30" s="731" t="s">
        <v>45</v>
      </c>
      <c r="X30" s="707" t="s">
        <v>34</v>
      </c>
      <c r="Y30" s="731" t="s">
        <v>45</v>
      </c>
      <c r="Z30" s="707" t="s">
        <v>34</v>
      </c>
      <c r="AA30" s="731" t="s">
        <v>45</v>
      </c>
      <c r="AB30" s="707" t="s">
        <v>34</v>
      </c>
      <c r="AC30" s="731" t="s">
        <v>45</v>
      </c>
      <c r="AD30" s="707" t="s">
        <v>34</v>
      </c>
      <c r="AE30" s="731" t="s">
        <v>45</v>
      </c>
      <c r="AF30" s="707" t="s">
        <v>34</v>
      </c>
      <c r="AG30" s="731" t="s">
        <v>45</v>
      </c>
      <c r="AH30" s="707" t="s">
        <v>34</v>
      </c>
      <c r="AI30" s="731" t="s">
        <v>45</v>
      </c>
      <c r="AJ30" s="707" t="s">
        <v>34</v>
      </c>
      <c r="AK30" s="731" t="s">
        <v>45</v>
      </c>
      <c r="AL30" s="723" t="s">
        <v>34</v>
      </c>
      <c r="AM30" s="1010"/>
      <c r="AN30" s="987"/>
      <c r="AO30" s="130"/>
      <c r="AP30" s="130"/>
      <c r="AQ30" s="30"/>
      <c r="AR30" s="31"/>
      <c r="AS30" s="31"/>
      <c r="AT30" s="31"/>
      <c r="AU30" s="31"/>
      <c r="AV30" s="31"/>
      <c r="AW30" s="31"/>
      <c r="AX30" s="31"/>
      <c r="AY30" s="31"/>
      <c r="AZ30" s="3"/>
      <c r="BA30" s="3"/>
      <c r="BB30" s="3"/>
      <c r="BC30" s="3"/>
      <c r="BD30" s="3"/>
      <c r="BE30" s="3"/>
      <c r="BF30" s="3"/>
      <c r="BG30" s="3"/>
      <c r="BH30" s="3"/>
      <c r="BI30" s="3"/>
    </row>
    <row r="31" spans="1:97" x14ac:dyDescent="0.2">
      <c r="A31" s="487" t="s">
        <v>72</v>
      </c>
      <c r="B31" s="132">
        <f t="shared" ref="B31:B36" si="16">SUM(C31+D31)</f>
        <v>0</v>
      </c>
      <c r="C31" s="133">
        <f t="shared" ref="C31:D36" si="17">SUM(E31+G31+I31+K31+M31+O31+Q31+S31+U31+W31+Y31+AA31+AC31+AE31+AG31+AI31+AK31)</f>
        <v>0</v>
      </c>
      <c r="D31" s="545">
        <f t="shared" si="17"/>
        <v>0</v>
      </c>
      <c r="E31" s="71"/>
      <c r="F31" s="72"/>
      <c r="G31" s="71"/>
      <c r="H31" s="72"/>
      <c r="I31" s="71"/>
      <c r="J31" s="73"/>
      <c r="K31" s="71"/>
      <c r="L31" s="73"/>
      <c r="M31" s="71"/>
      <c r="N31" s="73"/>
      <c r="O31" s="74"/>
      <c r="P31" s="73"/>
      <c r="Q31" s="74"/>
      <c r="R31" s="73"/>
      <c r="S31" s="74"/>
      <c r="T31" s="73"/>
      <c r="U31" s="74"/>
      <c r="V31" s="73"/>
      <c r="W31" s="74"/>
      <c r="X31" s="73"/>
      <c r="Y31" s="74"/>
      <c r="Z31" s="73"/>
      <c r="AA31" s="74"/>
      <c r="AB31" s="73"/>
      <c r="AC31" s="74"/>
      <c r="AD31" s="73"/>
      <c r="AE31" s="74"/>
      <c r="AF31" s="73"/>
      <c r="AG31" s="74"/>
      <c r="AH31" s="73"/>
      <c r="AI31" s="74"/>
      <c r="AJ31" s="73"/>
      <c r="AK31" s="74"/>
      <c r="AL31" s="75"/>
      <c r="AM31" s="76"/>
      <c r="AN31" s="542"/>
      <c r="AO31" s="130" t="str">
        <f>CA31&amp;CB31</f>
        <v/>
      </c>
      <c r="AP31" s="130"/>
      <c r="AQ31" s="30"/>
      <c r="AR31" s="31"/>
      <c r="AS31" s="31"/>
      <c r="AT31" s="31"/>
      <c r="AU31" s="31"/>
      <c r="AV31" s="31"/>
      <c r="AW31" s="31"/>
      <c r="AX31" s="31"/>
      <c r="AY31" s="31"/>
      <c r="AZ31" s="3"/>
      <c r="BA31" s="3"/>
      <c r="BB31" s="3"/>
      <c r="BC31" s="3"/>
      <c r="BD31" s="3"/>
      <c r="BE31" s="3"/>
      <c r="BF31" s="3"/>
      <c r="BG31" s="3"/>
      <c r="BH31" s="3"/>
      <c r="BI31" s="3"/>
      <c r="CA31" s="32" t="str">
        <f>IF(AND($B31&gt;0,AM31="")," * No olvide digitar la variable "&amp;AM$28&amp;""&amp;". Digite CERO si no tiene",IF(AM31&gt;$B31," * La variable "&amp;AM$28&amp;""&amp;" No puede ser mayor al Total.",""))</f>
        <v/>
      </c>
      <c r="CB31" s="32" t="str">
        <f>IF(AND($B31&gt;0,AN31="")," * No olvide digitar la variable "&amp;AN$28&amp;""&amp;". Digite CERO si no tiene",IF(B31&gt;AN31," * La variable "&amp;AN$28&amp;""&amp;" No puede ser menor al Total.",""))</f>
        <v/>
      </c>
      <c r="CM31" s="33">
        <f>IF(AND($B31&gt;0,AM31=""),1,IF(AM31&gt;$B31,1,0))</f>
        <v>0</v>
      </c>
      <c r="CN31" s="33">
        <f>IF(AND($B31&gt;0,AN31=""),1,IF(B31&gt;$AN31,1,0))</f>
        <v>0</v>
      </c>
    </row>
    <row r="32" spans="1:97" x14ac:dyDescent="0.2">
      <c r="A32" s="35" t="s">
        <v>73</v>
      </c>
      <c r="B32" s="68">
        <f t="shared" si="16"/>
        <v>0</v>
      </c>
      <c r="C32" s="69">
        <f t="shared" si="17"/>
        <v>0</v>
      </c>
      <c r="D32" s="84">
        <f t="shared" si="17"/>
        <v>0</v>
      </c>
      <c r="E32" s="71"/>
      <c r="F32" s="72"/>
      <c r="G32" s="71"/>
      <c r="H32" s="72"/>
      <c r="I32" s="71"/>
      <c r="J32" s="73"/>
      <c r="K32" s="71"/>
      <c r="L32" s="73"/>
      <c r="M32" s="71"/>
      <c r="N32" s="73"/>
      <c r="O32" s="74"/>
      <c r="P32" s="73"/>
      <c r="Q32" s="74"/>
      <c r="R32" s="73"/>
      <c r="S32" s="74"/>
      <c r="T32" s="73"/>
      <c r="U32" s="74"/>
      <c r="V32" s="73"/>
      <c r="W32" s="74"/>
      <c r="X32" s="73"/>
      <c r="Y32" s="74"/>
      <c r="Z32" s="73"/>
      <c r="AA32" s="74"/>
      <c r="AB32" s="73"/>
      <c r="AC32" s="74"/>
      <c r="AD32" s="73"/>
      <c r="AE32" s="74"/>
      <c r="AF32" s="73"/>
      <c r="AG32" s="74"/>
      <c r="AH32" s="73"/>
      <c r="AI32" s="74"/>
      <c r="AJ32" s="73"/>
      <c r="AK32" s="74"/>
      <c r="AL32" s="75"/>
      <c r="AM32" s="76"/>
      <c r="AN32" s="135"/>
      <c r="AO32" s="130" t="str">
        <f>CA32</f>
        <v/>
      </c>
      <c r="AP32" s="130"/>
      <c r="AQ32" s="30"/>
      <c r="AR32" s="31"/>
      <c r="AS32" s="31"/>
      <c r="AT32" s="31"/>
      <c r="AU32" s="31"/>
      <c r="AV32" s="31"/>
      <c r="AW32" s="31"/>
      <c r="AX32" s="31"/>
      <c r="AY32" s="31"/>
      <c r="AZ32" s="3"/>
      <c r="BA32" s="3"/>
      <c r="BB32" s="3"/>
      <c r="BC32" s="3"/>
      <c r="BD32" s="3"/>
      <c r="BE32" s="3"/>
      <c r="BF32" s="3"/>
      <c r="BG32" s="3"/>
      <c r="BH32" s="3"/>
      <c r="BI32" s="3"/>
      <c r="CA32" s="32" t="str">
        <f t="shared" ref="CA32:CA36" si="18">IF(AND($B32&gt;0,AM32="")," * No olvide digitar la variable "&amp;AM$28&amp;""&amp;". Digite CERO si no tiene",IF(AM32&gt;$B32," * La variable "&amp;AM$28&amp;""&amp;" No puede ser mayor al Total.",""))</f>
        <v/>
      </c>
      <c r="CM32" s="33">
        <f t="shared" ref="CM32:CM35" si="19">IF(AND($B32&gt;0,AM32=""),1,IF(AM32&gt;$B32,1,0))</f>
        <v>0</v>
      </c>
    </row>
    <row r="33" spans="1:92" s="2" customFormat="1" x14ac:dyDescent="0.2">
      <c r="A33" s="35" t="s">
        <v>74</v>
      </c>
      <c r="B33" s="68">
        <f t="shared" si="16"/>
        <v>0</v>
      </c>
      <c r="C33" s="69">
        <f t="shared" si="17"/>
        <v>0</v>
      </c>
      <c r="D33" s="84">
        <f t="shared" si="17"/>
        <v>0</v>
      </c>
      <c r="E33" s="41"/>
      <c r="F33" s="42"/>
      <c r="G33" s="41"/>
      <c r="H33" s="42"/>
      <c r="I33" s="41"/>
      <c r="J33" s="40"/>
      <c r="K33" s="41"/>
      <c r="L33" s="40"/>
      <c r="M33" s="41"/>
      <c r="N33" s="40"/>
      <c r="O33" s="85"/>
      <c r="P33" s="40"/>
      <c r="Q33" s="85"/>
      <c r="R33" s="40"/>
      <c r="S33" s="85"/>
      <c r="T33" s="40"/>
      <c r="U33" s="85"/>
      <c r="V33" s="40"/>
      <c r="W33" s="85"/>
      <c r="X33" s="40"/>
      <c r="Y33" s="85"/>
      <c r="Z33" s="40"/>
      <c r="AA33" s="85"/>
      <c r="AB33" s="40"/>
      <c r="AC33" s="85"/>
      <c r="AD33" s="40"/>
      <c r="AE33" s="85"/>
      <c r="AF33" s="40"/>
      <c r="AG33" s="85"/>
      <c r="AH33" s="40"/>
      <c r="AI33" s="85"/>
      <c r="AJ33" s="40"/>
      <c r="AK33" s="85"/>
      <c r="AL33" s="86"/>
      <c r="AM33" s="39"/>
      <c r="AN33" s="135"/>
      <c r="AO33" s="130" t="str">
        <f t="shared" ref="AO33:AO36" si="20">CA33</f>
        <v/>
      </c>
      <c r="AP33" s="130"/>
      <c r="AQ33" s="30"/>
      <c r="AR33" s="31"/>
      <c r="AS33" s="31"/>
      <c r="AT33" s="31"/>
      <c r="AU33" s="31"/>
      <c r="AV33" s="31"/>
      <c r="AW33" s="31"/>
      <c r="AX33" s="31"/>
      <c r="AY33" s="31"/>
      <c r="AZ33" s="3"/>
      <c r="BA33" s="3"/>
      <c r="BB33" s="3"/>
      <c r="BC33" s="3"/>
      <c r="BD33" s="3"/>
      <c r="BE33" s="3"/>
      <c r="BF33" s="3"/>
      <c r="BG33" s="3"/>
      <c r="BH33" s="3"/>
      <c r="BI33" s="3"/>
      <c r="BV33" s="3"/>
      <c r="BW33" s="3"/>
      <c r="BX33" s="4"/>
      <c r="BY33" s="4"/>
      <c r="CA33" s="32" t="str">
        <f t="shared" si="18"/>
        <v/>
      </c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33">
        <f t="shared" si="19"/>
        <v>0</v>
      </c>
      <c r="CN33" s="5"/>
    </row>
    <row r="34" spans="1:92" s="2" customFormat="1" x14ac:dyDescent="0.2">
      <c r="A34" s="35" t="s">
        <v>75</v>
      </c>
      <c r="B34" s="68">
        <f t="shared" si="16"/>
        <v>0</v>
      </c>
      <c r="C34" s="69">
        <f t="shared" si="17"/>
        <v>0</v>
      </c>
      <c r="D34" s="84">
        <f t="shared" si="17"/>
        <v>0</v>
      </c>
      <c r="E34" s="41"/>
      <c r="F34" s="42"/>
      <c r="G34" s="41"/>
      <c r="H34" s="42"/>
      <c r="I34" s="41"/>
      <c r="J34" s="40"/>
      <c r="K34" s="41"/>
      <c r="L34" s="40"/>
      <c r="M34" s="41"/>
      <c r="N34" s="40"/>
      <c r="O34" s="85"/>
      <c r="P34" s="40"/>
      <c r="Q34" s="85"/>
      <c r="R34" s="40"/>
      <c r="S34" s="85"/>
      <c r="T34" s="40"/>
      <c r="U34" s="85"/>
      <c r="V34" s="40"/>
      <c r="W34" s="85"/>
      <c r="X34" s="40"/>
      <c r="Y34" s="85"/>
      <c r="Z34" s="40"/>
      <c r="AA34" s="85"/>
      <c r="AB34" s="40"/>
      <c r="AC34" s="85"/>
      <c r="AD34" s="40"/>
      <c r="AE34" s="85"/>
      <c r="AF34" s="40"/>
      <c r="AG34" s="85"/>
      <c r="AH34" s="40"/>
      <c r="AI34" s="85"/>
      <c r="AJ34" s="40"/>
      <c r="AK34" s="85"/>
      <c r="AL34" s="86"/>
      <c r="AM34" s="39"/>
      <c r="AN34" s="135"/>
      <c r="AO34" s="130" t="str">
        <f t="shared" si="20"/>
        <v/>
      </c>
      <c r="AP34" s="130"/>
      <c r="AQ34" s="30"/>
      <c r="AR34" s="31"/>
      <c r="AS34" s="31"/>
      <c r="AT34" s="31"/>
      <c r="AU34" s="31"/>
      <c r="AV34" s="31"/>
      <c r="AW34" s="31"/>
      <c r="AX34" s="31"/>
      <c r="AY34" s="31"/>
      <c r="AZ34" s="3"/>
      <c r="BA34" s="3"/>
      <c r="BB34" s="3"/>
      <c r="BC34" s="3"/>
      <c r="BD34" s="3"/>
      <c r="BE34" s="3"/>
      <c r="BF34" s="3"/>
      <c r="BG34" s="3"/>
      <c r="BH34" s="3"/>
      <c r="BI34" s="3"/>
      <c r="BV34" s="3"/>
      <c r="BW34" s="3"/>
      <c r="BX34" s="4"/>
      <c r="BY34" s="4"/>
      <c r="CA34" s="32" t="str">
        <f t="shared" si="18"/>
        <v/>
      </c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33">
        <f t="shared" si="19"/>
        <v>0</v>
      </c>
      <c r="CN34" s="5"/>
    </row>
    <row r="35" spans="1:92" s="2" customFormat="1" x14ac:dyDescent="0.2">
      <c r="A35" s="35" t="s">
        <v>76</v>
      </c>
      <c r="B35" s="68">
        <f t="shared" si="16"/>
        <v>0</v>
      </c>
      <c r="C35" s="69">
        <f t="shared" si="17"/>
        <v>0</v>
      </c>
      <c r="D35" s="84">
        <f t="shared" si="17"/>
        <v>0</v>
      </c>
      <c r="E35" s="41"/>
      <c r="F35" s="42"/>
      <c r="G35" s="41"/>
      <c r="H35" s="42"/>
      <c r="I35" s="41"/>
      <c r="J35" s="40"/>
      <c r="K35" s="41"/>
      <c r="L35" s="40"/>
      <c r="M35" s="41"/>
      <c r="N35" s="40"/>
      <c r="O35" s="85"/>
      <c r="P35" s="40"/>
      <c r="Q35" s="85"/>
      <c r="R35" s="40"/>
      <c r="S35" s="85"/>
      <c r="T35" s="40"/>
      <c r="U35" s="85"/>
      <c r="V35" s="40"/>
      <c r="W35" s="85"/>
      <c r="X35" s="40"/>
      <c r="Y35" s="85"/>
      <c r="Z35" s="40"/>
      <c r="AA35" s="85"/>
      <c r="AB35" s="40"/>
      <c r="AC35" s="85"/>
      <c r="AD35" s="40"/>
      <c r="AE35" s="85"/>
      <c r="AF35" s="40"/>
      <c r="AG35" s="85"/>
      <c r="AH35" s="40"/>
      <c r="AI35" s="85"/>
      <c r="AJ35" s="40"/>
      <c r="AK35" s="85"/>
      <c r="AL35" s="86"/>
      <c r="AM35" s="39"/>
      <c r="AN35" s="135"/>
      <c r="AO35" s="130" t="str">
        <f t="shared" si="20"/>
        <v/>
      </c>
      <c r="AP35" s="130"/>
      <c r="AQ35" s="30"/>
      <c r="AR35" s="31"/>
      <c r="AS35" s="31"/>
      <c r="AT35" s="31"/>
      <c r="AU35" s="31"/>
      <c r="AV35" s="31"/>
      <c r="AW35" s="31"/>
      <c r="AX35" s="31"/>
      <c r="AY35" s="31"/>
      <c r="AZ35" s="3"/>
      <c r="BA35" s="3"/>
      <c r="BB35" s="3"/>
      <c r="BC35" s="3"/>
      <c r="BD35" s="3"/>
      <c r="BE35" s="3"/>
      <c r="BF35" s="3"/>
      <c r="BG35" s="3"/>
      <c r="BH35" s="3"/>
      <c r="BI35" s="3"/>
      <c r="BV35" s="3"/>
      <c r="BW35" s="3"/>
      <c r="BX35" s="4"/>
      <c r="BY35" s="4"/>
      <c r="CA35" s="32" t="str">
        <f t="shared" si="18"/>
        <v/>
      </c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33">
        <f t="shared" si="19"/>
        <v>0</v>
      </c>
      <c r="CN35" s="5"/>
    </row>
    <row r="36" spans="1:92" s="2" customFormat="1" x14ac:dyDescent="0.2">
      <c r="A36" s="136" t="s">
        <v>77</v>
      </c>
      <c r="B36" s="137">
        <f t="shared" si="16"/>
        <v>0</v>
      </c>
      <c r="C36" s="138">
        <f t="shared" si="17"/>
        <v>0</v>
      </c>
      <c r="D36" s="139">
        <f t="shared" si="17"/>
        <v>0</v>
      </c>
      <c r="E36" s="55"/>
      <c r="F36" s="56"/>
      <c r="G36" s="55"/>
      <c r="H36" s="56"/>
      <c r="I36" s="55"/>
      <c r="J36" s="140"/>
      <c r="K36" s="55"/>
      <c r="L36" s="140"/>
      <c r="M36" s="55"/>
      <c r="N36" s="140"/>
      <c r="O36" s="141"/>
      <c r="P36" s="140"/>
      <c r="Q36" s="141"/>
      <c r="R36" s="140"/>
      <c r="S36" s="141"/>
      <c r="T36" s="140"/>
      <c r="U36" s="141"/>
      <c r="V36" s="140"/>
      <c r="W36" s="141"/>
      <c r="X36" s="140"/>
      <c r="Y36" s="141"/>
      <c r="Z36" s="140"/>
      <c r="AA36" s="141"/>
      <c r="AB36" s="140"/>
      <c r="AC36" s="141"/>
      <c r="AD36" s="140"/>
      <c r="AE36" s="141"/>
      <c r="AF36" s="140"/>
      <c r="AG36" s="141"/>
      <c r="AH36" s="140"/>
      <c r="AI36" s="141"/>
      <c r="AJ36" s="140"/>
      <c r="AK36" s="141"/>
      <c r="AL36" s="142"/>
      <c r="AM36" s="143"/>
      <c r="AN36" s="144"/>
      <c r="AO36" s="130" t="str">
        <f t="shared" si="20"/>
        <v/>
      </c>
      <c r="AP36" s="130"/>
      <c r="AQ36" s="30"/>
      <c r="AR36" s="31"/>
      <c r="AS36" s="31"/>
      <c r="AT36" s="31"/>
      <c r="AU36" s="31"/>
      <c r="AV36" s="31"/>
      <c r="AW36" s="31"/>
      <c r="AX36" s="31"/>
      <c r="AY36" s="31"/>
      <c r="AZ36" s="3"/>
      <c r="BA36" s="3"/>
      <c r="BB36" s="3"/>
      <c r="BC36" s="3"/>
      <c r="BD36" s="3"/>
      <c r="BE36" s="3"/>
      <c r="BF36" s="3"/>
      <c r="BG36" s="3"/>
      <c r="BH36" s="3"/>
      <c r="BI36" s="3"/>
      <c r="BV36" s="3"/>
      <c r="BW36" s="3"/>
      <c r="BX36" s="4"/>
      <c r="BY36" s="4"/>
      <c r="CA36" s="32" t="str">
        <f t="shared" si="18"/>
        <v/>
      </c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33">
        <f>IF(AND($B36&gt;0,AM36=""),1,IF(AM36&gt;$B36,1,0))</f>
        <v>0</v>
      </c>
      <c r="CN36" s="5"/>
    </row>
    <row r="37" spans="1:92" s="5" customFormat="1" ht="11.25" x14ac:dyDescent="0.15">
      <c r="A37" s="145" t="s">
        <v>78</v>
      </c>
      <c r="B37" s="145"/>
      <c r="C37" s="145"/>
      <c r="D37" s="145"/>
      <c r="E37" s="145"/>
      <c r="F37" s="145"/>
      <c r="G37" s="11"/>
      <c r="H37" s="11"/>
      <c r="I37" s="11"/>
      <c r="J37" s="11"/>
      <c r="K37" s="145"/>
      <c r="L37" s="11"/>
      <c r="M37" s="11"/>
      <c r="N37" s="11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V37" s="12"/>
      <c r="BW37" s="12"/>
      <c r="BX37" s="12"/>
      <c r="BY37" s="12"/>
    </row>
    <row r="38" spans="1:92" s="2" customFormat="1" ht="14.25" customHeight="1" x14ac:dyDescent="0.2">
      <c r="A38" s="1012" t="s">
        <v>54</v>
      </c>
      <c r="B38" s="982" t="s">
        <v>5</v>
      </c>
      <c r="C38" s="983"/>
      <c r="D38" s="984"/>
      <c r="E38" s="1175" t="s">
        <v>6</v>
      </c>
      <c r="F38" s="1175"/>
      <c r="G38" s="1175"/>
      <c r="H38" s="1175"/>
      <c r="I38" s="1175"/>
      <c r="J38" s="1175"/>
      <c r="K38" s="1175"/>
      <c r="L38" s="1175"/>
      <c r="M38" s="1175"/>
      <c r="N38" s="1175"/>
      <c r="O38" s="1175"/>
      <c r="P38" s="1175"/>
      <c r="Q38" s="1175"/>
      <c r="R38" s="1175"/>
      <c r="S38" s="1175"/>
      <c r="T38" s="1175"/>
      <c r="U38" s="1175"/>
      <c r="V38" s="1175"/>
      <c r="W38" s="1175"/>
      <c r="X38" s="1175"/>
      <c r="Y38" s="1175"/>
      <c r="Z38" s="1175"/>
      <c r="AA38" s="1175"/>
      <c r="AB38" s="1175"/>
      <c r="AC38" s="1175"/>
      <c r="AD38" s="1175"/>
      <c r="AE38" s="1175"/>
      <c r="AF38" s="1175"/>
      <c r="AG38" s="1175"/>
      <c r="AH38" s="1175"/>
      <c r="AI38" s="1175"/>
      <c r="AJ38" s="1175"/>
      <c r="AK38" s="1175"/>
      <c r="AL38" s="1195"/>
      <c r="AM38" s="1008" t="s">
        <v>7</v>
      </c>
      <c r="AN38" s="984" t="s">
        <v>10</v>
      </c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V38" s="3"/>
      <c r="BW38" s="3"/>
      <c r="BX38" s="4"/>
      <c r="BY38" s="4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</row>
    <row r="39" spans="1:92" s="2" customFormat="1" x14ac:dyDescent="0.2">
      <c r="A39" s="1013"/>
      <c r="B39" s="1165"/>
      <c r="C39" s="986"/>
      <c r="D39" s="987"/>
      <c r="E39" s="1175" t="s">
        <v>11</v>
      </c>
      <c r="F39" s="1175"/>
      <c r="G39" s="1175" t="s">
        <v>12</v>
      </c>
      <c r="H39" s="1175"/>
      <c r="I39" s="1175" t="s">
        <v>13</v>
      </c>
      <c r="J39" s="1175"/>
      <c r="K39" s="1175" t="s">
        <v>14</v>
      </c>
      <c r="L39" s="1175"/>
      <c r="M39" s="1175" t="s">
        <v>15</v>
      </c>
      <c r="N39" s="1175"/>
      <c r="O39" s="1182" t="s">
        <v>16</v>
      </c>
      <c r="P39" s="1182"/>
      <c r="Q39" s="1182" t="s">
        <v>17</v>
      </c>
      <c r="R39" s="1182"/>
      <c r="S39" s="1182" t="s">
        <v>18</v>
      </c>
      <c r="T39" s="1182"/>
      <c r="U39" s="1182" t="s">
        <v>19</v>
      </c>
      <c r="V39" s="1182"/>
      <c r="W39" s="1182" t="s">
        <v>20</v>
      </c>
      <c r="X39" s="1182"/>
      <c r="Y39" s="1182" t="s">
        <v>21</v>
      </c>
      <c r="Z39" s="1182"/>
      <c r="AA39" s="1182" t="s">
        <v>22</v>
      </c>
      <c r="AB39" s="1182"/>
      <c r="AC39" s="1182" t="s">
        <v>23</v>
      </c>
      <c r="AD39" s="1182"/>
      <c r="AE39" s="1182" t="s">
        <v>24</v>
      </c>
      <c r="AF39" s="1182"/>
      <c r="AG39" s="1182" t="s">
        <v>25</v>
      </c>
      <c r="AH39" s="1182"/>
      <c r="AI39" s="1182" t="s">
        <v>26</v>
      </c>
      <c r="AJ39" s="1182"/>
      <c r="AK39" s="1182" t="s">
        <v>27</v>
      </c>
      <c r="AL39" s="1183"/>
      <c r="AM39" s="1009"/>
      <c r="AN39" s="990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V39" s="3"/>
      <c r="BW39" s="3"/>
      <c r="BX39" s="4"/>
      <c r="BY39" s="4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</row>
    <row r="40" spans="1:92" s="2" customFormat="1" x14ac:dyDescent="0.2">
      <c r="A40" s="1146"/>
      <c r="B40" s="700" t="s">
        <v>32</v>
      </c>
      <c r="C40" s="15" t="s">
        <v>45</v>
      </c>
      <c r="D40" s="16" t="s">
        <v>34</v>
      </c>
      <c r="E40" s="731" t="s">
        <v>45</v>
      </c>
      <c r="F40" s="707" t="s">
        <v>34</v>
      </c>
      <c r="G40" s="731" t="s">
        <v>45</v>
      </c>
      <c r="H40" s="707" t="s">
        <v>34</v>
      </c>
      <c r="I40" s="731" t="s">
        <v>45</v>
      </c>
      <c r="J40" s="707" t="s">
        <v>34</v>
      </c>
      <c r="K40" s="731" t="s">
        <v>45</v>
      </c>
      <c r="L40" s="707" t="s">
        <v>34</v>
      </c>
      <c r="M40" s="731" t="s">
        <v>45</v>
      </c>
      <c r="N40" s="707" t="s">
        <v>34</v>
      </c>
      <c r="O40" s="731" t="s">
        <v>45</v>
      </c>
      <c r="P40" s="707" t="s">
        <v>34</v>
      </c>
      <c r="Q40" s="731" t="s">
        <v>45</v>
      </c>
      <c r="R40" s="707" t="s">
        <v>34</v>
      </c>
      <c r="S40" s="731" t="s">
        <v>45</v>
      </c>
      <c r="T40" s="707" t="s">
        <v>34</v>
      </c>
      <c r="U40" s="731" t="s">
        <v>45</v>
      </c>
      <c r="V40" s="707" t="s">
        <v>34</v>
      </c>
      <c r="W40" s="731" t="s">
        <v>45</v>
      </c>
      <c r="X40" s="707" t="s">
        <v>34</v>
      </c>
      <c r="Y40" s="731" t="s">
        <v>45</v>
      </c>
      <c r="Z40" s="707" t="s">
        <v>34</v>
      </c>
      <c r="AA40" s="731" t="s">
        <v>45</v>
      </c>
      <c r="AB40" s="707" t="s">
        <v>34</v>
      </c>
      <c r="AC40" s="731" t="s">
        <v>45</v>
      </c>
      <c r="AD40" s="707" t="s">
        <v>34</v>
      </c>
      <c r="AE40" s="731" t="s">
        <v>45</v>
      </c>
      <c r="AF40" s="707" t="s">
        <v>34</v>
      </c>
      <c r="AG40" s="731" t="s">
        <v>45</v>
      </c>
      <c r="AH40" s="707" t="s">
        <v>34</v>
      </c>
      <c r="AI40" s="731" t="s">
        <v>45</v>
      </c>
      <c r="AJ40" s="707" t="s">
        <v>34</v>
      </c>
      <c r="AK40" s="731" t="s">
        <v>45</v>
      </c>
      <c r="AL40" s="723" t="s">
        <v>34</v>
      </c>
      <c r="AM40" s="1010"/>
      <c r="AN40" s="987"/>
      <c r="AO40" s="4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V40" s="3"/>
      <c r="BW40" s="3"/>
      <c r="BX40" s="4"/>
      <c r="BY40" s="4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</row>
    <row r="41" spans="1:92" s="2" customFormat="1" x14ac:dyDescent="0.2">
      <c r="A41" s="487" t="s">
        <v>72</v>
      </c>
      <c r="B41" s="132">
        <f t="shared" ref="B41:B46" si="21">SUM(C41+D41)</f>
        <v>0</v>
      </c>
      <c r="C41" s="133">
        <f>SUM(E41+G41+I41+K41+M41+O41+Q41+S41+U41+W41+Y41+AA41+AC41+AE41+AG41+AI41+AK41)</f>
        <v>0</v>
      </c>
      <c r="D41" s="545">
        <f>SUM(F41+H41+J41+L41+N41+P41+R41+T41+V41+X41+Z41+AB41+AD41+AF41+AH41+AJ41+AL41)</f>
        <v>0</v>
      </c>
      <c r="E41" s="71"/>
      <c r="F41" s="72"/>
      <c r="G41" s="71"/>
      <c r="H41" s="72"/>
      <c r="I41" s="71"/>
      <c r="J41" s="73"/>
      <c r="K41" s="71"/>
      <c r="L41" s="73"/>
      <c r="M41" s="71"/>
      <c r="N41" s="73"/>
      <c r="O41" s="74"/>
      <c r="P41" s="73"/>
      <c r="Q41" s="74"/>
      <c r="R41" s="73"/>
      <c r="S41" s="74"/>
      <c r="T41" s="73"/>
      <c r="U41" s="74"/>
      <c r="V41" s="73"/>
      <c r="W41" s="74"/>
      <c r="X41" s="73"/>
      <c r="Y41" s="74"/>
      <c r="Z41" s="73"/>
      <c r="AA41" s="74"/>
      <c r="AB41" s="73"/>
      <c r="AC41" s="74"/>
      <c r="AD41" s="73"/>
      <c r="AE41" s="74"/>
      <c r="AF41" s="73"/>
      <c r="AG41" s="74"/>
      <c r="AH41" s="73"/>
      <c r="AI41" s="74"/>
      <c r="AJ41" s="73"/>
      <c r="AK41" s="74"/>
      <c r="AL41" s="75"/>
      <c r="AM41" s="76"/>
      <c r="AN41" s="542"/>
      <c r="AO41" s="146" t="str">
        <f>CA41&amp;CB41</f>
        <v/>
      </c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"/>
      <c r="BA41" s="3"/>
      <c r="BB41" s="3"/>
      <c r="BC41" s="3"/>
      <c r="BD41" s="3"/>
      <c r="BE41" s="3"/>
      <c r="BF41" s="3"/>
      <c r="BG41" s="3"/>
      <c r="BH41" s="3"/>
      <c r="BI41" s="3"/>
      <c r="BV41" s="3"/>
      <c r="BW41" s="3"/>
      <c r="BX41" s="4"/>
      <c r="BY41" s="4"/>
      <c r="CA41" s="32" t="str">
        <f>IF(AND($B41&gt;0,AM41="")," * No olvide digitar la variable "&amp;AM$38&amp;""&amp;". Digite CERO si no tiene",IF(AM41&gt;$B41," * La variable "&amp;AM$41&amp;""&amp;" No puede ser mayor al Total.",""))</f>
        <v/>
      </c>
      <c r="CB41" s="32" t="str">
        <f>IF(AND($B41&gt;0,AN41="")," * No olvide digitar la variable "&amp;AN$38&amp;""&amp;". Digite CERO si no tiene",IF(B41&gt;AN41," * La variable "&amp;AN$38&amp;""&amp;" No puede ser menor al Total.",""))</f>
        <v/>
      </c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33">
        <f>IF(AND($B41&gt;0,AM41=""),1,IF(AM41&gt;$B41,1,0))</f>
        <v>0</v>
      </c>
      <c r="CN41" s="33">
        <f>IF(AND($B41&gt;0,AN41=""),1,IF(B41&gt;$AN41,1,0))</f>
        <v>0</v>
      </c>
    </row>
    <row r="42" spans="1:92" s="2" customFormat="1" x14ac:dyDescent="0.2">
      <c r="A42" s="35" t="s">
        <v>73</v>
      </c>
      <c r="B42" s="68">
        <f t="shared" si="21"/>
        <v>0</v>
      </c>
      <c r="C42" s="69">
        <f t="shared" ref="C42:D46" si="22">SUM(E42+G42+I42+K42+M42+O42+Q42+S42+U42+W42+Y42+AA42+AC42+AE42+AG42+AI42+AK42)</f>
        <v>0</v>
      </c>
      <c r="D42" s="84">
        <f t="shared" si="22"/>
        <v>0</v>
      </c>
      <c r="E42" s="71"/>
      <c r="F42" s="72"/>
      <c r="G42" s="71"/>
      <c r="H42" s="72"/>
      <c r="I42" s="71"/>
      <c r="J42" s="73"/>
      <c r="K42" s="71"/>
      <c r="L42" s="73"/>
      <c r="M42" s="71"/>
      <c r="N42" s="73"/>
      <c r="O42" s="74"/>
      <c r="P42" s="73"/>
      <c r="Q42" s="74"/>
      <c r="R42" s="73"/>
      <c r="S42" s="74"/>
      <c r="T42" s="73"/>
      <c r="U42" s="74"/>
      <c r="V42" s="73"/>
      <c r="W42" s="74"/>
      <c r="X42" s="73"/>
      <c r="Y42" s="74"/>
      <c r="Z42" s="73"/>
      <c r="AA42" s="74"/>
      <c r="AB42" s="73"/>
      <c r="AC42" s="74"/>
      <c r="AD42" s="73"/>
      <c r="AE42" s="74"/>
      <c r="AF42" s="73"/>
      <c r="AG42" s="74"/>
      <c r="AH42" s="73"/>
      <c r="AI42" s="74"/>
      <c r="AJ42" s="73"/>
      <c r="AK42" s="74"/>
      <c r="AL42" s="75"/>
      <c r="AM42" s="76"/>
      <c r="AN42" s="42"/>
      <c r="AO42" s="146" t="str">
        <f t="shared" ref="AO42:AO46" si="23">CA42&amp;CB42</f>
        <v/>
      </c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"/>
      <c r="BA42" s="3"/>
      <c r="BB42" s="3"/>
      <c r="BC42" s="3"/>
      <c r="BD42" s="3"/>
      <c r="BE42" s="3"/>
      <c r="BF42" s="3"/>
      <c r="BG42" s="3"/>
      <c r="BH42" s="3"/>
      <c r="BI42" s="3"/>
      <c r="BV42" s="3"/>
      <c r="BW42" s="3"/>
      <c r="BX42" s="4"/>
      <c r="BY42" s="4"/>
      <c r="CA42" s="32" t="str">
        <f t="shared" ref="CA42:CA46" si="24">IF(AND($B42&gt;0,AM42="")," * No olvide digitar la variable "&amp;AM$38&amp;""&amp;". Digite CERO si no tiene",IF(AM42&gt;$B42," * La variable "&amp;AM$41&amp;""&amp;" No puede ser mayor al Total.",""))</f>
        <v/>
      </c>
      <c r="CB42" s="32" t="str">
        <f t="shared" ref="CB42:CB46" si="25">IF(AND($B42&gt;0,AN42="")," * No olvide digitar la variable "&amp;AN$38&amp;""&amp;". Digite CERO si no tiene",IF(B42&gt;AN42," * La variable "&amp;AN$38&amp;""&amp;" No puede ser menor al Total.",""))</f>
        <v/>
      </c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33">
        <f t="shared" ref="CM42:CM45" si="26">IF(AND($B42&gt;0,AM42=""),1,IF(AM42&gt;$B42,1,0))</f>
        <v>0</v>
      </c>
      <c r="CN42" s="33">
        <f t="shared" ref="CN42:CN46" si="27">IF(AND($B42&gt;0,AN42=""),1,IF(B42&gt;$AN42,1,0))</f>
        <v>0</v>
      </c>
    </row>
    <row r="43" spans="1:92" s="2" customFormat="1" x14ac:dyDescent="0.2">
      <c r="A43" s="35" t="s">
        <v>74</v>
      </c>
      <c r="B43" s="68">
        <f t="shared" si="21"/>
        <v>0</v>
      </c>
      <c r="C43" s="69">
        <f t="shared" si="22"/>
        <v>0</v>
      </c>
      <c r="D43" s="84">
        <f t="shared" si="22"/>
        <v>0</v>
      </c>
      <c r="E43" s="41"/>
      <c r="F43" s="42"/>
      <c r="G43" s="41"/>
      <c r="H43" s="42"/>
      <c r="I43" s="41"/>
      <c r="J43" s="40"/>
      <c r="K43" s="41"/>
      <c r="L43" s="40"/>
      <c r="M43" s="41"/>
      <c r="N43" s="40"/>
      <c r="O43" s="85"/>
      <c r="P43" s="40"/>
      <c r="Q43" s="85"/>
      <c r="R43" s="40"/>
      <c r="S43" s="85"/>
      <c r="T43" s="40"/>
      <c r="U43" s="85"/>
      <c r="V43" s="40"/>
      <c r="W43" s="85"/>
      <c r="X43" s="40"/>
      <c r="Y43" s="85"/>
      <c r="Z43" s="40"/>
      <c r="AA43" s="85"/>
      <c r="AB43" s="40"/>
      <c r="AC43" s="85"/>
      <c r="AD43" s="40"/>
      <c r="AE43" s="85"/>
      <c r="AF43" s="40"/>
      <c r="AG43" s="85"/>
      <c r="AH43" s="40"/>
      <c r="AI43" s="85"/>
      <c r="AJ43" s="40"/>
      <c r="AK43" s="85"/>
      <c r="AL43" s="86"/>
      <c r="AM43" s="39"/>
      <c r="AN43" s="42"/>
      <c r="AO43" s="146" t="str">
        <f t="shared" si="23"/>
        <v/>
      </c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"/>
      <c r="BA43" s="3"/>
      <c r="BB43" s="3"/>
      <c r="BC43" s="3"/>
      <c r="BD43" s="3"/>
      <c r="BE43" s="3"/>
      <c r="BF43" s="3"/>
      <c r="BG43" s="3"/>
      <c r="BH43" s="3"/>
      <c r="BI43" s="3"/>
      <c r="BV43" s="3"/>
      <c r="BW43" s="3"/>
      <c r="BX43" s="4"/>
      <c r="BY43" s="4"/>
      <c r="CA43" s="32" t="str">
        <f t="shared" si="24"/>
        <v/>
      </c>
      <c r="CB43" s="32" t="str">
        <f t="shared" si="25"/>
        <v/>
      </c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33">
        <f t="shared" si="26"/>
        <v>0</v>
      </c>
      <c r="CN43" s="33">
        <f t="shared" si="27"/>
        <v>0</v>
      </c>
    </row>
    <row r="44" spans="1:92" s="2" customFormat="1" x14ac:dyDescent="0.2">
      <c r="A44" s="35" t="s">
        <v>75</v>
      </c>
      <c r="B44" s="68">
        <f t="shared" si="21"/>
        <v>0</v>
      </c>
      <c r="C44" s="69">
        <f t="shared" si="22"/>
        <v>0</v>
      </c>
      <c r="D44" s="84">
        <f t="shared" si="22"/>
        <v>0</v>
      </c>
      <c r="E44" s="41"/>
      <c r="F44" s="42"/>
      <c r="G44" s="41"/>
      <c r="H44" s="42"/>
      <c r="I44" s="41"/>
      <c r="J44" s="40"/>
      <c r="K44" s="41"/>
      <c r="L44" s="40"/>
      <c r="M44" s="41"/>
      <c r="N44" s="40"/>
      <c r="O44" s="85"/>
      <c r="P44" s="40"/>
      <c r="Q44" s="85"/>
      <c r="R44" s="40"/>
      <c r="S44" s="85"/>
      <c r="T44" s="40"/>
      <c r="U44" s="85"/>
      <c r="V44" s="40"/>
      <c r="W44" s="85"/>
      <c r="X44" s="40"/>
      <c r="Y44" s="85"/>
      <c r="Z44" s="40"/>
      <c r="AA44" s="85"/>
      <c r="AB44" s="40"/>
      <c r="AC44" s="85"/>
      <c r="AD44" s="40"/>
      <c r="AE44" s="85"/>
      <c r="AF44" s="40"/>
      <c r="AG44" s="85"/>
      <c r="AH44" s="40"/>
      <c r="AI44" s="85"/>
      <c r="AJ44" s="40"/>
      <c r="AK44" s="85"/>
      <c r="AL44" s="86"/>
      <c r="AM44" s="39"/>
      <c r="AN44" s="42"/>
      <c r="AO44" s="146" t="str">
        <f t="shared" si="23"/>
        <v/>
      </c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"/>
      <c r="BA44" s="3"/>
      <c r="BB44" s="3"/>
      <c r="BC44" s="3"/>
      <c r="BD44" s="3"/>
      <c r="BE44" s="3"/>
      <c r="BF44" s="3"/>
      <c r="BG44" s="3"/>
      <c r="BH44" s="3"/>
      <c r="BI44" s="3"/>
      <c r="BV44" s="3"/>
      <c r="BW44" s="3"/>
      <c r="BX44" s="4"/>
      <c r="BY44" s="4"/>
      <c r="CA44" s="32" t="str">
        <f t="shared" si="24"/>
        <v/>
      </c>
      <c r="CB44" s="32" t="str">
        <f t="shared" si="25"/>
        <v/>
      </c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33">
        <f t="shared" si="26"/>
        <v>0</v>
      </c>
      <c r="CN44" s="33">
        <f t="shared" si="27"/>
        <v>0</v>
      </c>
    </row>
    <row r="45" spans="1:92" s="2" customFormat="1" x14ac:dyDescent="0.2">
      <c r="A45" s="35" t="s">
        <v>76</v>
      </c>
      <c r="B45" s="68">
        <f t="shared" si="21"/>
        <v>0</v>
      </c>
      <c r="C45" s="69">
        <f t="shared" si="22"/>
        <v>0</v>
      </c>
      <c r="D45" s="84">
        <f t="shared" si="22"/>
        <v>0</v>
      </c>
      <c r="E45" s="41"/>
      <c r="F45" s="42"/>
      <c r="G45" s="41"/>
      <c r="H45" s="42"/>
      <c r="I45" s="41"/>
      <c r="J45" s="40"/>
      <c r="K45" s="41"/>
      <c r="L45" s="40"/>
      <c r="M45" s="41"/>
      <c r="N45" s="40"/>
      <c r="O45" s="85"/>
      <c r="P45" s="40"/>
      <c r="Q45" s="85"/>
      <c r="R45" s="40"/>
      <c r="S45" s="85"/>
      <c r="T45" s="40"/>
      <c r="U45" s="85"/>
      <c r="V45" s="40"/>
      <c r="W45" s="85"/>
      <c r="X45" s="40"/>
      <c r="Y45" s="85"/>
      <c r="Z45" s="40"/>
      <c r="AA45" s="85"/>
      <c r="AB45" s="40"/>
      <c r="AC45" s="85"/>
      <c r="AD45" s="40"/>
      <c r="AE45" s="85"/>
      <c r="AF45" s="40"/>
      <c r="AG45" s="85"/>
      <c r="AH45" s="40"/>
      <c r="AI45" s="85"/>
      <c r="AJ45" s="40"/>
      <c r="AK45" s="85"/>
      <c r="AL45" s="86"/>
      <c r="AM45" s="39"/>
      <c r="AN45" s="42"/>
      <c r="AO45" s="146" t="str">
        <f t="shared" si="23"/>
        <v/>
      </c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"/>
      <c r="BA45" s="3"/>
      <c r="BB45" s="3"/>
      <c r="BC45" s="3"/>
      <c r="BD45" s="3"/>
      <c r="BE45" s="3"/>
      <c r="BF45" s="3"/>
      <c r="BG45" s="3"/>
      <c r="BH45" s="3"/>
      <c r="BI45" s="3"/>
      <c r="BV45" s="3"/>
      <c r="BW45" s="3"/>
      <c r="BX45" s="4"/>
      <c r="BY45" s="4"/>
      <c r="CA45" s="32" t="str">
        <f t="shared" si="24"/>
        <v/>
      </c>
      <c r="CB45" s="32" t="str">
        <f t="shared" si="25"/>
        <v/>
      </c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33">
        <f t="shared" si="26"/>
        <v>0</v>
      </c>
      <c r="CN45" s="33">
        <f t="shared" si="27"/>
        <v>0</v>
      </c>
    </row>
    <row r="46" spans="1:92" s="2" customFormat="1" x14ac:dyDescent="0.2">
      <c r="A46" s="136" t="s">
        <v>77</v>
      </c>
      <c r="B46" s="137">
        <f t="shared" si="21"/>
        <v>0</v>
      </c>
      <c r="C46" s="138">
        <f t="shared" si="22"/>
        <v>0</v>
      </c>
      <c r="D46" s="139">
        <f t="shared" si="22"/>
        <v>0</v>
      </c>
      <c r="E46" s="55"/>
      <c r="F46" s="56"/>
      <c r="G46" s="55"/>
      <c r="H46" s="56"/>
      <c r="I46" s="55"/>
      <c r="J46" s="140"/>
      <c r="K46" s="55"/>
      <c r="L46" s="140"/>
      <c r="M46" s="55"/>
      <c r="N46" s="140"/>
      <c r="O46" s="141"/>
      <c r="P46" s="140"/>
      <c r="Q46" s="141"/>
      <c r="R46" s="140"/>
      <c r="S46" s="141"/>
      <c r="T46" s="140"/>
      <c r="U46" s="141"/>
      <c r="V46" s="140"/>
      <c r="W46" s="141"/>
      <c r="X46" s="140"/>
      <c r="Y46" s="141"/>
      <c r="Z46" s="140"/>
      <c r="AA46" s="141"/>
      <c r="AB46" s="140"/>
      <c r="AC46" s="141"/>
      <c r="AD46" s="140"/>
      <c r="AE46" s="141"/>
      <c r="AF46" s="140"/>
      <c r="AG46" s="141"/>
      <c r="AH46" s="140"/>
      <c r="AI46" s="141"/>
      <c r="AJ46" s="140"/>
      <c r="AK46" s="141"/>
      <c r="AL46" s="142"/>
      <c r="AM46" s="143"/>
      <c r="AN46" s="56"/>
      <c r="AO46" s="146" t="str">
        <f t="shared" si="23"/>
        <v/>
      </c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"/>
      <c r="BA46" s="3"/>
      <c r="BB46" s="3"/>
      <c r="BC46" s="3"/>
      <c r="BD46" s="3"/>
      <c r="BE46" s="3"/>
      <c r="BF46" s="3"/>
      <c r="BG46" s="3"/>
      <c r="BH46" s="3"/>
      <c r="BI46" s="3"/>
      <c r="BV46" s="3"/>
      <c r="BW46" s="3"/>
      <c r="BX46" s="4"/>
      <c r="BY46" s="4"/>
      <c r="CA46" s="32" t="str">
        <f t="shared" si="24"/>
        <v/>
      </c>
      <c r="CB46" s="32" t="str">
        <f t="shared" si="25"/>
        <v/>
      </c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33">
        <f>IF(AND($B46&gt;0,AM46=""),1,IF(AM46&gt;$B46,1,0))</f>
        <v>0</v>
      </c>
      <c r="CN46" s="33">
        <f t="shared" si="27"/>
        <v>0</v>
      </c>
    </row>
    <row r="47" spans="1:92" s="5" customFormat="1" ht="11.25" x14ac:dyDescent="0.15">
      <c r="A47" s="145" t="s">
        <v>79</v>
      </c>
      <c r="B47" s="145"/>
      <c r="C47" s="145"/>
      <c r="D47" s="145"/>
      <c r="E47" s="145"/>
      <c r="F47" s="145"/>
      <c r="G47" s="145"/>
      <c r="H47" s="11"/>
      <c r="I47" s="11"/>
      <c r="J47" s="11"/>
      <c r="K47" s="11"/>
      <c r="L47" s="11"/>
      <c r="M47" s="11"/>
      <c r="N47" s="11"/>
      <c r="X47" s="124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124"/>
      <c r="AK47" s="124"/>
      <c r="AL47" s="124"/>
      <c r="AM47" s="125"/>
      <c r="AN47" s="12"/>
      <c r="AO47" s="127"/>
      <c r="AP47" s="128"/>
      <c r="AQ47" s="128"/>
      <c r="AR47" s="128"/>
      <c r="AS47" s="128"/>
      <c r="AT47" s="128"/>
      <c r="AU47" s="128"/>
      <c r="AV47" s="128"/>
      <c r="AW47" s="128"/>
      <c r="AX47" s="128"/>
      <c r="AY47" s="128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V47" s="12"/>
      <c r="BW47" s="12"/>
      <c r="BX47" s="129"/>
      <c r="BY47" s="129"/>
    </row>
    <row r="48" spans="1:92" s="2" customFormat="1" ht="14.25" customHeight="1" x14ac:dyDescent="0.2">
      <c r="A48" s="1012" t="s">
        <v>54</v>
      </c>
      <c r="B48" s="982" t="s">
        <v>5</v>
      </c>
      <c r="C48" s="983"/>
      <c r="D48" s="984"/>
      <c r="E48" s="1189" t="s">
        <v>80</v>
      </c>
      <c r="F48" s="1196"/>
      <c r="G48" s="1196"/>
      <c r="H48" s="1196"/>
      <c r="I48" s="1196"/>
      <c r="J48" s="1196"/>
      <c r="K48" s="1196"/>
      <c r="L48" s="1196"/>
      <c r="M48" s="1196"/>
      <c r="N48" s="1196"/>
      <c r="O48" s="1196"/>
      <c r="P48" s="1196"/>
      <c r="Q48" s="1196"/>
      <c r="R48" s="1196"/>
      <c r="S48" s="1196"/>
      <c r="T48" s="1196"/>
      <c r="U48" s="1196"/>
      <c r="V48" s="1196"/>
      <c r="W48" s="1196"/>
      <c r="X48" s="1196"/>
      <c r="Y48" s="1196"/>
      <c r="Z48" s="1196"/>
      <c r="AA48" s="1196"/>
      <c r="AB48" s="1196"/>
      <c r="AC48" s="1196"/>
      <c r="AD48" s="1196"/>
      <c r="AE48" s="1196"/>
      <c r="AF48" s="1196"/>
      <c r="AG48" s="1196"/>
      <c r="AH48" s="1196"/>
      <c r="AI48" s="1196"/>
      <c r="AJ48" s="1196"/>
      <c r="AK48" s="1196"/>
      <c r="AL48" s="1194"/>
      <c r="AM48" s="1008" t="s">
        <v>7</v>
      </c>
      <c r="AN48" s="984" t="s">
        <v>10</v>
      </c>
      <c r="AO48" s="30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"/>
      <c r="BA48" s="3"/>
      <c r="BB48" s="3"/>
      <c r="BC48" s="3"/>
      <c r="BD48" s="3"/>
      <c r="BE48" s="3"/>
      <c r="BF48" s="3"/>
      <c r="BG48" s="3"/>
      <c r="BH48" s="3"/>
      <c r="BI48" s="3"/>
      <c r="BV48" s="3"/>
      <c r="BW48" s="3"/>
      <c r="BX48" s="4"/>
      <c r="BY48" s="4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</row>
    <row r="49" spans="1:92" s="2" customFormat="1" x14ac:dyDescent="0.2">
      <c r="A49" s="1013"/>
      <c r="B49" s="1165"/>
      <c r="C49" s="986"/>
      <c r="D49" s="987"/>
      <c r="E49" s="1189" t="s">
        <v>55</v>
      </c>
      <c r="F49" s="1188"/>
      <c r="G49" s="1189" t="s">
        <v>56</v>
      </c>
      <c r="H49" s="1188"/>
      <c r="I49" s="1189" t="s">
        <v>57</v>
      </c>
      <c r="J49" s="1188"/>
      <c r="K49" s="1189" t="s">
        <v>58</v>
      </c>
      <c r="L49" s="1188"/>
      <c r="M49" s="1189" t="s">
        <v>59</v>
      </c>
      <c r="N49" s="1188"/>
      <c r="O49" s="1177" t="s">
        <v>60</v>
      </c>
      <c r="P49" s="1179"/>
      <c r="Q49" s="1177" t="s">
        <v>61</v>
      </c>
      <c r="R49" s="1179"/>
      <c r="S49" s="1177" t="s">
        <v>62</v>
      </c>
      <c r="T49" s="1179"/>
      <c r="U49" s="1177" t="s">
        <v>63</v>
      </c>
      <c r="V49" s="1179"/>
      <c r="W49" s="1177" t="s">
        <v>64</v>
      </c>
      <c r="X49" s="1179"/>
      <c r="Y49" s="1177" t="s">
        <v>65</v>
      </c>
      <c r="Z49" s="1179"/>
      <c r="AA49" s="1177" t="s">
        <v>66</v>
      </c>
      <c r="AB49" s="1179"/>
      <c r="AC49" s="1177" t="s">
        <v>67</v>
      </c>
      <c r="AD49" s="1179"/>
      <c r="AE49" s="1177" t="s">
        <v>68</v>
      </c>
      <c r="AF49" s="1179"/>
      <c r="AG49" s="1177" t="s">
        <v>69</v>
      </c>
      <c r="AH49" s="1179"/>
      <c r="AI49" s="1177" t="s">
        <v>70</v>
      </c>
      <c r="AJ49" s="1179"/>
      <c r="AK49" s="1177" t="s">
        <v>71</v>
      </c>
      <c r="AL49" s="1190"/>
      <c r="AM49" s="1009"/>
      <c r="AN49" s="990"/>
      <c r="AO49" s="30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"/>
      <c r="BA49" s="3"/>
      <c r="BB49" s="3"/>
      <c r="BC49" s="3"/>
      <c r="BD49" s="3"/>
      <c r="BE49" s="3"/>
      <c r="BF49" s="3"/>
      <c r="BG49" s="3"/>
      <c r="BH49" s="3"/>
      <c r="BI49" s="3"/>
      <c r="BV49" s="3"/>
      <c r="BW49" s="3"/>
      <c r="BX49" s="4"/>
      <c r="BY49" s="4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</row>
    <row r="50" spans="1:92" s="2" customFormat="1" x14ac:dyDescent="0.2">
      <c r="A50" s="1146"/>
      <c r="B50" s="700" t="s">
        <v>32</v>
      </c>
      <c r="C50" s="15" t="s">
        <v>45</v>
      </c>
      <c r="D50" s="16" t="s">
        <v>34</v>
      </c>
      <c r="E50" s="703" t="s">
        <v>45</v>
      </c>
      <c r="F50" s="18" t="s">
        <v>34</v>
      </c>
      <c r="G50" s="703" t="s">
        <v>45</v>
      </c>
      <c r="H50" s="704" t="s">
        <v>34</v>
      </c>
      <c r="I50" s="703" t="s">
        <v>45</v>
      </c>
      <c r="J50" s="18" t="s">
        <v>34</v>
      </c>
      <c r="K50" s="703" t="s">
        <v>45</v>
      </c>
      <c r="L50" s="18" t="s">
        <v>34</v>
      </c>
      <c r="M50" s="703" t="s">
        <v>45</v>
      </c>
      <c r="N50" s="18" t="s">
        <v>34</v>
      </c>
      <c r="O50" s="703" t="s">
        <v>45</v>
      </c>
      <c r="P50" s="18" t="s">
        <v>34</v>
      </c>
      <c r="Q50" s="703" t="s">
        <v>45</v>
      </c>
      <c r="R50" s="18" t="s">
        <v>34</v>
      </c>
      <c r="S50" s="703" t="s">
        <v>45</v>
      </c>
      <c r="T50" s="704" t="s">
        <v>34</v>
      </c>
      <c r="U50" s="703" t="s">
        <v>45</v>
      </c>
      <c r="V50" s="704" t="s">
        <v>34</v>
      </c>
      <c r="W50" s="703" t="s">
        <v>45</v>
      </c>
      <c r="X50" s="18" t="s">
        <v>34</v>
      </c>
      <c r="Y50" s="703" t="s">
        <v>45</v>
      </c>
      <c r="Z50" s="18" t="s">
        <v>34</v>
      </c>
      <c r="AA50" s="703" t="s">
        <v>45</v>
      </c>
      <c r="AB50" s="18" t="s">
        <v>34</v>
      </c>
      <c r="AC50" s="703" t="s">
        <v>45</v>
      </c>
      <c r="AD50" s="18" t="s">
        <v>34</v>
      </c>
      <c r="AE50" s="703" t="s">
        <v>45</v>
      </c>
      <c r="AF50" s="704" t="s">
        <v>34</v>
      </c>
      <c r="AG50" s="703" t="s">
        <v>45</v>
      </c>
      <c r="AH50" s="18" t="s">
        <v>34</v>
      </c>
      <c r="AI50" s="703" t="s">
        <v>45</v>
      </c>
      <c r="AJ50" s="18" t="s">
        <v>34</v>
      </c>
      <c r="AK50" s="703" t="s">
        <v>45</v>
      </c>
      <c r="AL50" s="21" t="s">
        <v>34</v>
      </c>
      <c r="AM50" s="1010"/>
      <c r="AN50" s="987"/>
      <c r="AO50" s="30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"/>
      <c r="BA50" s="3"/>
      <c r="BB50" s="3"/>
      <c r="BC50" s="3"/>
      <c r="BD50" s="3"/>
      <c r="BE50" s="3"/>
      <c r="BF50" s="3"/>
      <c r="BG50" s="3"/>
      <c r="BH50" s="3"/>
      <c r="BI50" s="3"/>
      <c r="BV50" s="3"/>
      <c r="BW50" s="3"/>
      <c r="BX50" s="4"/>
      <c r="BY50" s="4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</row>
    <row r="51" spans="1:92" s="2" customFormat="1" x14ac:dyDescent="0.2">
      <c r="A51" s="487" t="s">
        <v>72</v>
      </c>
      <c r="B51" s="132">
        <f t="shared" ref="B51:B56" si="28">SUM(C51+D51)</f>
        <v>0</v>
      </c>
      <c r="C51" s="133">
        <f t="shared" ref="C51:D56" si="29">SUM(E51+G51+I51+K51+M51+O51+Q51+S51+U51+W51+Y51+AA51+AC51+AE51+AG51+AI51+AK51)</f>
        <v>0</v>
      </c>
      <c r="D51" s="545">
        <f t="shared" si="29"/>
        <v>0</v>
      </c>
      <c r="E51" s="71"/>
      <c r="F51" s="27"/>
      <c r="G51" s="71"/>
      <c r="H51" s="72"/>
      <c r="I51" s="71"/>
      <c r="J51" s="27"/>
      <c r="K51" s="71"/>
      <c r="L51" s="27"/>
      <c r="M51" s="71"/>
      <c r="N51" s="27"/>
      <c r="O51" s="74"/>
      <c r="P51" s="27"/>
      <c r="Q51" s="74"/>
      <c r="R51" s="27"/>
      <c r="S51" s="74"/>
      <c r="T51" s="73"/>
      <c r="U51" s="74"/>
      <c r="V51" s="73"/>
      <c r="W51" s="74"/>
      <c r="X51" s="27"/>
      <c r="Y51" s="74"/>
      <c r="Z51" s="27"/>
      <c r="AA51" s="74"/>
      <c r="AB51" s="27"/>
      <c r="AC51" s="74"/>
      <c r="AD51" s="27"/>
      <c r="AE51" s="74"/>
      <c r="AF51" s="73"/>
      <c r="AG51" s="74"/>
      <c r="AH51" s="27"/>
      <c r="AI51" s="74"/>
      <c r="AJ51" s="27"/>
      <c r="AK51" s="74"/>
      <c r="AL51" s="148"/>
      <c r="AM51" s="76"/>
      <c r="AN51" s="542"/>
      <c r="AO51" s="146" t="str">
        <f t="shared" ref="AO51:AO56" si="30">CA51&amp;CB51</f>
        <v/>
      </c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"/>
      <c r="BA51" s="3"/>
      <c r="BB51" s="3"/>
      <c r="BC51" s="3"/>
      <c r="BD51" s="3"/>
      <c r="BE51" s="3"/>
      <c r="BF51" s="3"/>
      <c r="BG51" s="3"/>
      <c r="BH51" s="3"/>
      <c r="BI51" s="3"/>
      <c r="BV51" s="3"/>
      <c r="BW51" s="3"/>
      <c r="BX51" s="4"/>
      <c r="BY51" s="4"/>
      <c r="CA51" s="32" t="str">
        <f>IF(AND($B51&gt;0,AM51="")," * No olvide digitar la variable "&amp;AM$48&amp;""&amp;". Digite CERO si no tiene",IF(AM51&gt;$B51," * La variable "&amp;AM$48&amp;""&amp;" No puede ser mayor al Total.",""))</f>
        <v/>
      </c>
      <c r="CB51" s="32" t="str">
        <f>IF(AND($B51&gt;0,AN51="")," * No olvide digitar la variable "&amp;AN$48&amp;""&amp;". Digite CERO si no tiene",IF(B51&gt;AN51," * La variable "&amp;AN$48&amp;""&amp;" No puede ser menor al Total.",""))</f>
        <v/>
      </c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33">
        <f>IF(AND($B51&gt;0,AM51=""),1,IF(AM51&gt;$B51,1,0))</f>
        <v>0</v>
      </c>
      <c r="CN51" s="33">
        <f t="shared" ref="CN51:CN56" si="31">IF(AND($B51&gt;0,AN51=""),1,IF(B51&gt;$AN51,1,0))</f>
        <v>0</v>
      </c>
    </row>
    <row r="52" spans="1:92" s="2" customFormat="1" x14ac:dyDescent="0.2">
      <c r="A52" s="35" t="s">
        <v>73</v>
      </c>
      <c r="B52" s="68">
        <f t="shared" si="28"/>
        <v>0</v>
      </c>
      <c r="C52" s="69">
        <f t="shared" si="29"/>
        <v>0</v>
      </c>
      <c r="D52" s="84">
        <f t="shared" si="29"/>
        <v>0</v>
      </c>
      <c r="E52" s="71"/>
      <c r="F52" s="72"/>
      <c r="G52" s="71"/>
      <c r="H52" s="72"/>
      <c r="I52" s="71"/>
      <c r="J52" s="73"/>
      <c r="K52" s="71"/>
      <c r="L52" s="73"/>
      <c r="M52" s="71"/>
      <c r="N52" s="73"/>
      <c r="O52" s="74"/>
      <c r="P52" s="73"/>
      <c r="Q52" s="74"/>
      <c r="R52" s="73"/>
      <c r="S52" s="74"/>
      <c r="T52" s="73"/>
      <c r="U52" s="74"/>
      <c r="V52" s="73"/>
      <c r="W52" s="74"/>
      <c r="X52" s="73"/>
      <c r="Y52" s="74"/>
      <c r="Z52" s="73"/>
      <c r="AA52" s="74"/>
      <c r="AB52" s="73"/>
      <c r="AC52" s="74"/>
      <c r="AD52" s="73"/>
      <c r="AE52" s="74"/>
      <c r="AF52" s="73"/>
      <c r="AG52" s="74"/>
      <c r="AH52" s="73"/>
      <c r="AI52" s="74"/>
      <c r="AJ52" s="73"/>
      <c r="AK52" s="74"/>
      <c r="AL52" s="75"/>
      <c r="AM52" s="76"/>
      <c r="AN52" s="42"/>
      <c r="AO52" s="146" t="str">
        <f t="shared" si="30"/>
        <v/>
      </c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"/>
      <c r="BA52" s="3"/>
      <c r="BB52" s="3"/>
      <c r="BC52" s="3"/>
      <c r="BD52" s="3"/>
      <c r="BE52" s="3"/>
      <c r="BF52" s="3"/>
      <c r="BG52" s="3"/>
      <c r="BH52" s="3"/>
      <c r="BI52" s="3"/>
      <c r="BV52" s="3"/>
      <c r="BW52" s="3"/>
      <c r="BX52" s="4"/>
      <c r="BY52" s="4"/>
      <c r="CA52" s="32" t="str">
        <f t="shared" ref="CA52:CA55" si="32">IF(AND($B52&gt;0,AM52="")," * No olvide digitar la variable "&amp;AM$48&amp;""&amp;". Digite CERO si no tiene",IF(AM52&gt;$B52," * La variable "&amp;AM$48&amp;""&amp;" No puede ser mayor al Total.",""))</f>
        <v/>
      </c>
      <c r="CB52" s="32" t="str">
        <f t="shared" ref="CB52:CB56" si="33">IF(AND($B52&gt;0,AN52="")," * No olvide digitar la variable "&amp;AN$48&amp;""&amp;". Digite CERO si no tiene",IF(B52&gt;AN52," * La variable "&amp;AN$48&amp;""&amp;" No puede ser menor al Total.",""))</f>
        <v/>
      </c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33">
        <f t="shared" ref="CM52:CM55" si="34">IF(AND($B52&gt;0,AM52=""),1,IF(AM52&gt;$B52,1,0))</f>
        <v>0</v>
      </c>
      <c r="CN52" s="33">
        <f t="shared" si="31"/>
        <v>0</v>
      </c>
    </row>
    <row r="53" spans="1:92" s="2" customFormat="1" x14ac:dyDescent="0.2">
      <c r="A53" s="35" t="s">
        <v>74</v>
      </c>
      <c r="B53" s="68">
        <f t="shared" si="28"/>
        <v>0</v>
      </c>
      <c r="C53" s="69">
        <f t="shared" si="29"/>
        <v>0</v>
      </c>
      <c r="D53" s="84">
        <f t="shared" si="29"/>
        <v>0</v>
      </c>
      <c r="E53" s="41"/>
      <c r="F53" s="42"/>
      <c r="G53" s="41"/>
      <c r="H53" s="42"/>
      <c r="I53" s="41"/>
      <c r="J53" s="40"/>
      <c r="K53" s="41"/>
      <c r="L53" s="40"/>
      <c r="M53" s="41"/>
      <c r="N53" s="40"/>
      <c r="O53" s="85"/>
      <c r="P53" s="40"/>
      <c r="Q53" s="85"/>
      <c r="R53" s="40"/>
      <c r="S53" s="85"/>
      <c r="T53" s="40"/>
      <c r="U53" s="85"/>
      <c r="V53" s="40"/>
      <c r="W53" s="85"/>
      <c r="X53" s="40"/>
      <c r="Y53" s="85"/>
      <c r="Z53" s="40"/>
      <c r="AA53" s="85"/>
      <c r="AB53" s="40"/>
      <c r="AC53" s="85"/>
      <c r="AD53" s="40"/>
      <c r="AE53" s="85"/>
      <c r="AF53" s="40"/>
      <c r="AG53" s="85"/>
      <c r="AH53" s="40"/>
      <c r="AI53" s="85"/>
      <c r="AJ53" s="40"/>
      <c r="AK53" s="85"/>
      <c r="AL53" s="86"/>
      <c r="AM53" s="39"/>
      <c r="AN53" s="42"/>
      <c r="AO53" s="146" t="str">
        <f t="shared" si="30"/>
        <v/>
      </c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"/>
      <c r="BA53" s="3"/>
      <c r="BB53" s="3"/>
      <c r="BC53" s="3"/>
      <c r="BD53" s="3"/>
      <c r="BE53" s="3"/>
      <c r="BF53" s="3"/>
      <c r="BG53" s="3"/>
      <c r="BH53" s="3"/>
      <c r="BI53" s="3"/>
      <c r="BV53" s="3"/>
      <c r="BW53" s="3"/>
      <c r="BX53" s="4"/>
      <c r="BY53" s="4"/>
      <c r="CA53" s="32" t="str">
        <f t="shared" si="32"/>
        <v/>
      </c>
      <c r="CB53" s="32" t="str">
        <f t="shared" si="33"/>
        <v/>
      </c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33">
        <f t="shared" si="34"/>
        <v>0</v>
      </c>
      <c r="CN53" s="33">
        <f t="shared" si="31"/>
        <v>0</v>
      </c>
    </row>
    <row r="54" spans="1:92" s="2" customFormat="1" x14ac:dyDescent="0.2">
      <c r="A54" s="35" t="s">
        <v>75</v>
      </c>
      <c r="B54" s="68">
        <f t="shared" si="28"/>
        <v>0</v>
      </c>
      <c r="C54" s="69">
        <f t="shared" si="29"/>
        <v>0</v>
      </c>
      <c r="D54" s="84">
        <f t="shared" si="29"/>
        <v>0</v>
      </c>
      <c r="E54" s="41"/>
      <c r="F54" s="42"/>
      <c r="G54" s="41"/>
      <c r="H54" s="42"/>
      <c r="I54" s="41"/>
      <c r="J54" s="40"/>
      <c r="K54" s="41"/>
      <c r="L54" s="40"/>
      <c r="M54" s="41"/>
      <c r="N54" s="40"/>
      <c r="O54" s="85"/>
      <c r="P54" s="40"/>
      <c r="Q54" s="85"/>
      <c r="R54" s="40"/>
      <c r="S54" s="85"/>
      <c r="T54" s="40"/>
      <c r="U54" s="85"/>
      <c r="V54" s="40"/>
      <c r="W54" s="85"/>
      <c r="X54" s="40"/>
      <c r="Y54" s="85"/>
      <c r="Z54" s="40"/>
      <c r="AA54" s="85"/>
      <c r="AB54" s="40"/>
      <c r="AC54" s="85"/>
      <c r="AD54" s="40"/>
      <c r="AE54" s="85"/>
      <c r="AF54" s="40"/>
      <c r="AG54" s="85"/>
      <c r="AH54" s="40"/>
      <c r="AI54" s="85"/>
      <c r="AJ54" s="40"/>
      <c r="AK54" s="85"/>
      <c r="AL54" s="86"/>
      <c r="AM54" s="39"/>
      <c r="AN54" s="42"/>
      <c r="AO54" s="146" t="str">
        <f t="shared" si="30"/>
        <v/>
      </c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"/>
      <c r="BA54" s="3"/>
      <c r="BB54" s="3"/>
      <c r="BC54" s="3"/>
      <c r="BD54" s="3"/>
      <c r="BE54" s="3"/>
      <c r="BF54" s="3"/>
      <c r="BG54" s="3"/>
      <c r="BH54" s="3"/>
      <c r="BI54" s="3"/>
      <c r="BV54" s="3"/>
      <c r="BW54" s="3"/>
      <c r="BX54" s="4"/>
      <c r="BY54" s="4"/>
      <c r="CA54" s="32" t="str">
        <f t="shared" si="32"/>
        <v/>
      </c>
      <c r="CB54" s="32" t="str">
        <f t="shared" si="33"/>
        <v/>
      </c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33">
        <f t="shared" si="34"/>
        <v>0</v>
      </c>
      <c r="CN54" s="33">
        <f t="shared" si="31"/>
        <v>0</v>
      </c>
    </row>
    <row r="55" spans="1:92" s="2" customFormat="1" x14ac:dyDescent="0.2">
      <c r="A55" s="35" t="s">
        <v>76</v>
      </c>
      <c r="B55" s="68">
        <f t="shared" si="28"/>
        <v>0</v>
      </c>
      <c r="C55" s="69">
        <f t="shared" si="29"/>
        <v>0</v>
      </c>
      <c r="D55" s="84">
        <f t="shared" si="29"/>
        <v>0</v>
      </c>
      <c r="E55" s="41"/>
      <c r="F55" s="42"/>
      <c r="G55" s="41"/>
      <c r="H55" s="42"/>
      <c r="I55" s="41"/>
      <c r="J55" s="40"/>
      <c r="K55" s="41"/>
      <c r="L55" s="40"/>
      <c r="M55" s="41"/>
      <c r="N55" s="40"/>
      <c r="O55" s="85"/>
      <c r="P55" s="40"/>
      <c r="Q55" s="85"/>
      <c r="R55" s="40"/>
      <c r="S55" s="85"/>
      <c r="T55" s="40"/>
      <c r="U55" s="85"/>
      <c r="V55" s="40"/>
      <c r="W55" s="85"/>
      <c r="X55" s="40"/>
      <c r="Y55" s="85"/>
      <c r="Z55" s="40"/>
      <c r="AA55" s="85"/>
      <c r="AB55" s="40"/>
      <c r="AC55" s="85"/>
      <c r="AD55" s="40"/>
      <c r="AE55" s="85"/>
      <c r="AF55" s="40"/>
      <c r="AG55" s="85"/>
      <c r="AH55" s="40"/>
      <c r="AI55" s="85"/>
      <c r="AJ55" s="40"/>
      <c r="AK55" s="85"/>
      <c r="AL55" s="86"/>
      <c r="AM55" s="39"/>
      <c r="AN55" s="42"/>
      <c r="AO55" s="146" t="str">
        <f t="shared" si="30"/>
        <v/>
      </c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"/>
      <c r="BA55" s="3"/>
      <c r="BB55" s="3"/>
      <c r="BC55" s="3"/>
      <c r="BD55" s="3"/>
      <c r="BE55" s="3"/>
      <c r="BF55" s="3"/>
      <c r="BG55" s="3"/>
      <c r="BH55" s="3"/>
      <c r="BI55" s="3"/>
      <c r="BV55" s="3"/>
      <c r="BW55" s="3"/>
      <c r="BX55" s="4"/>
      <c r="BY55" s="4"/>
      <c r="CA55" s="32" t="str">
        <f t="shared" si="32"/>
        <v/>
      </c>
      <c r="CB55" s="32" t="str">
        <f t="shared" si="33"/>
        <v/>
      </c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33">
        <f t="shared" si="34"/>
        <v>0</v>
      </c>
      <c r="CN55" s="33">
        <f t="shared" si="31"/>
        <v>0</v>
      </c>
    </row>
    <row r="56" spans="1:92" s="2" customFormat="1" x14ac:dyDescent="0.2">
      <c r="A56" s="136" t="s">
        <v>77</v>
      </c>
      <c r="B56" s="137">
        <f t="shared" si="28"/>
        <v>0</v>
      </c>
      <c r="C56" s="138">
        <f t="shared" si="29"/>
        <v>0</v>
      </c>
      <c r="D56" s="139">
        <f t="shared" si="29"/>
        <v>0</v>
      </c>
      <c r="E56" s="55"/>
      <c r="F56" s="56"/>
      <c r="G56" s="55"/>
      <c r="H56" s="56"/>
      <c r="I56" s="55"/>
      <c r="J56" s="140"/>
      <c r="K56" s="55"/>
      <c r="L56" s="140"/>
      <c r="M56" s="55"/>
      <c r="N56" s="140"/>
      <c r="O56" s="141"/>
      <c r="P56" s="140"/>
      <c r="Q56" s="141"/>
      <c r="R56" s="140"/>
      <c r="S56" s="141"/>
      <c r="T56" s="140"/>
      <c r="U56" s="141"/>
      <c r="V56" s="140"/>
      <c r="W56" s="141"/>
      <c r="X56" s="140"/>
      <c r="Y56" s="141"/>
      <c r="Z56" s="140"/>
      <c r="AA56" s="141"/>
      <c r="AB56" s="140"/>
      <c r="AC56" s="141"/>
      <c r="AD56" s="140"/>
      <c r="AE56" s="141"/>
      <c r="AF56" s="140"/>
      <c r="AG56" s="141"/>
      <c r="AH56" s="140"/>
      <c r="AI56" s="141"/>
      <c r="AJ56" s="140"/>
      <c r="AK56" s="141"/>
      <c r="AL56" s="142"/>
      <c r="AM56" s="143"/>
      <c r="AN56" s="56"/>
      <c r="AO56" s="146" t="str">
        <f t="shared" si="30"/>
        <v/>
      </c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"/>
      <c r="BA56" s="3"/>
      <c r="BB56" s="3"/>
      <c r="BC56" s="3"/>
      <c r="BD56" s="3"/>
      <c r="BE56" s="3"/>
      <c r="BF56" s="3"/>
      <c r="BG56" s="3"/>
      <c r="BH56" s="3"/>
      <c r="BI56" s="3"/>
      <c r="BV56" s="3"/>
      <c r="BW56" s="3"/>
      <c r="BX56" s="4"/>
      <c r="BY56" s="4"/>
      <c r="CA56" s="32" t="str">
        <f>IF(AND($B56&gt;0,AM56="")," * No olvide digitar la variable "&amp;AM$48&amp;""&amp;". Digite CERO si no tiene",IF(AM56&gt;$B56," * La variable "&amp;AM$48&amp;""&amp;" No puede ser mayor al Total.",""))</f>
        <v/>
      </c>
      <c r="CB56" s="32" t="str">
        <f t="shared" si="33"/>
        <v/>
      </c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33">
        <f>IF(AND($B56&gt;0,AM56=""),1,IF(AM56&gt;$B56,1,0))</f>
        <v>0</v>
      </c>
      <c r="CN56" s="33">
        <f t="shared" si="31"/>
        <v>0</v>
      </c>
    </row>
    <row r="57" spans="1:92" s="124" customFormat="1" ht="11.25" x14ac:dyDescent="0.15">
      <c r="A57" s="149" t="s">
        <v>81</v>
      </c>
      <c r="B57" s="149"/>
      <c r="C57" s="149"/>
      <c r="D57" s="149"/>
      <c r="E57" s="149"/>
      <c r="F57" s="149"/>
      <c r="G57" s="149"/>
      <c r="H57" s="149"/>
      <c r="I57" s="149"/>
      <c r="J57" s="150"/>
      <c r="K57" s="150"/>
      <c r="L57" s="150"/>
      <c r="M57" s="150"/>
      <c r="N57" s="150"/>
      <c r="O57" s="150"/>
      <c r="P57" s="150"/>
      <c r="Q57" s="150"/>
      <c r="R57" s="150"/>
      <c r="S57" s="150"/>
      <c r="T57" s="150"/>
      <c r="U57" s="150"/>
      <c r="V57" s="150"/>
      <c r="W57" s="150"/>
      <c r="X57" s="150"/>
      <c r="Y57" s="150"/>
      <c r="Z57" s="150"/>
      <c r="AA57" s="150"/>
      <c r="AB57" s="150"/>
      <c r="AC57" s="150"/>
      <c r="AD57" s="150"/>
      <c r="AE57" s="150"/>
      <c r="AF57" s="150"/>
      <c r="AG57" s="150"/>
      <c r="AH57" s="150"/>
      <c r="AI57" s="150"/>
      <c r="AJ57" s="150"/>
      <c r="AK57" s="150"/>
      <c r="AL57" s="150"/>
      <c r="AM57" s="150"/>
      <c r="AN57" s="150"/>
      <c r="AO57" s="5"/>
      <c r="AP57" s="5"/>
      <c r="AQ57" s="5"/>
      <c r="AR57" s="12"/>
      <c r="AS57" s="12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12"/>
      <c r="BW57" s="12"/>
      <c r="BX57" s="12"/>
      <c r="BY57" s="12"/>
    </row>
    <row r="58" spans="1:92" s="2" customFormat="1" ht="14.25" customHeight="1" x14ac:dyDescent="0.2">
      <c r="A58" s="983" t="s">
        <v>82</v>
      </c>
      <c r="B58" s="1025" t="s">
        <v>83</v>
      </c>
      <c r="C58" s="1026"/>
      <c r="D58" s="1027"/>
      <c r="E58" s="1198" t="s">
        <v>6</v>
      </c>
      <c r="F58" s="1199"/>
      <c r="G58" s="1199"/>
      <c r="H58" s="1199"/>
      <c r="I58" s="1199"/>
      <c r="J58" s="1199"/>
      <c r="K58" s="1199"/>
      <c r="L58" s="1199"/>
      <c r="M58" s="1199"/>
      <c r="N58" s="1199"/>
      <c r="O58" s="1199"/>
      <c r="P58" s="1199"/>
      <c r="Q58" s="1199"/>
      <c r="R58" s="1199"/>
      <c r="S58" s="1199"/>
      <c r="T58" s="1199"/>
      <c r="U58" s="1199"/>
      <c r="V58" s="1199"/>
      <c r="W58" s="1199"/>
      <c r="X58" s="1199"/>
      <c r="Y58" s="1199"/>
      <c r="Z58" s="1199"/>
      <c r="AA58" s="1199"/>
      <c r="AB58" s="1199"/>
      <c r="AC58" s="1199"/>
      <c r="AD58" s="1199"/>
      <c r="AE58" s="1199"/>
      <c r="AF58" s="1199"/>
      <c r="AG58" s="1199"/>
      <c r="AH58" s="1199"/>
      <c r="AI58" s="1199"/>
      <c r="AJ58" s="1199"/>
      <c r="AK58" s="1199"/>
      <c r="AL58" s="1200"/>
      <c r="AM58" s="1015" t="s">
        <v>84</v>
      </c>
      <c r="AN58" s="1016"/>
      <c r="AO58" s="9"/>
      <c r="AP58" s="9"/>
      <c r="AQ58" s="9"/>
      <c r="AR58" s="151"/>
      <c r="AS58" s="151"/>
      <c r="AT58" s="9"/>
      <c r="BV58" s="3"/>
      <c r="BW58" s="3"/>
      <c r="BX58" s="3"/>
      <c r="BY58" s="3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</row>
    <row r="59" spans="1:92" s="2" customFormat="1" x14ac:dyDescent="0.2">
      <c r="A59" s="1019"/>
      <c r="B59" s="1152"/>
      <c r="C59" s="1029"/>
      <c r="D59" s="1030"/>
      <c r="E59" s="1175" t="s">
        <v>11</v>
      </c>
      <c r="F59" s="1175"/>
      <c r="G59" s="1175" t="s">
        <v>12</v>
      </c>
      <c r="H59" s="1175"/>
      <c r="I59" s="1175" t="s">
        <v>13</v>
      </c>
      <c r="J59" s="1175"/>
      <c r="K59" s="1175" t="s">
        <v>14</v>
      </c>
      <c r="L59" s="1175"/>
      <c r="M59" s="1175" t="s">
        <v>15</v>
      </c>
      <c r="N59" s="1175"/>
      <c r="O59" s="1182" t="s">
        <v>16</v>
      </c>
      <c r="P59" s="1182"/>
      <c r="Q59" s="1182" t="s">
        <v>17</v>
      </c>
      <c r="R59" s="1182"/>
      <c r="S59" s="1182" t="s">
        <v>18</v>
      </c>
      <c r="T59" s="1182"/>
      <c r="U59" s="1182" t="s">
        <v>19</v>
      </c>
      <c r="V59" s="1182"/>
      <c r="W59" s="1182" t="s">
        <v>20</v>
      </c>
      <c r="X59" s="1182"/>
      <c r="Y59" s="1182" t="s">
        <v>21</v>
      </c>
      <c r="Z59" s="1182"/>
      <c r="AA59" s="1182" t="s">
        <v>22</v>
      </c>
      <c r="AB59" s="1182"/>
      <c r="AC59" s="1182" t="s">
        <v>23</v>
      </c>
      <c r="AD59" s="1182"/>
      <c r="AE59" s="1182" t="s">
        <v>24</v>
      </c>
      <c r="AF59" s="1182"/>
      <c r="AG59" s="1182" t="s">
        <v>25</v>
      </c>
      <c r="AH59" s="1182"/>
      <c r="AI59" s="1182" t="s">
        <v>26</v>
      </c>
      <c r="AJ59" s="1182"/>
      <c r="AK59" s="1182" t="s">
        <v>27</v>
      </c>
      <c r="AL59" s="1183"/>
      <c r="AM59" s="1017"/>
      <c r="AN59" s="1018"/>
      <c r="AO59" s="151"/>
      <c r="AP59" s="151"/>
      <c r="AQ59" s="151"/>
      <c r="AR59" s="151"/>
      <c r="AS59" s="151"/>
      <c r="AT59" s="151"/>
      <c r="AU59" s="3"/>
      <c r="AV59" s="3"/>
      <c r="AW59" s="3"/>
      <c r="AX59" s="3"/>
      <c r="AY59" s="3"/>
      <c r="AZ59" s="3"/>
      <c r="BA59" s="3"/>
      <c r="BB59" s="3"/>
      <c r="BC59" s="3"/>
      <c r="BV59" s="3"/>
      <c r="BW59" s="3"/>
      <c r="BX59" s="3"/>
      <c r="BY59" s="3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</row>
    <row r="60" spans="1:92" s="2" customFormat="1" ht="21" x14ac:dyDescent="0.2">
      <c r="A60" s="986"/>
      <c r="B60" s="17" t="s">
        <v>32</v>
      </c>
      <c r="C60" s="152" t="s">
        <v>33</v>
      </c>
      <c r="D60" s="707" t="s">
        <v>34</v>
      </c>
      <c r="E60" s="703" t="s">
        <v>33</v>
      </c>
      <c r="F60" s="707" t="s">
        <v>34</v>
      </c>
      <c r="G60" s="703" t="s">
        <v>33</v>
      </c>
      <c r="H60" s="707" t="s">
        <v>34</v>
      </c>
      <c r="I60" s="703" t="s">
        <v>33</v>
      </c>
      <c r="J60" s="707" t="s">
        <v>34</v>
      </c>
      <c r="K60" s="703" t="s">
        <v>33</v>
      </c>
      <c r="L60" s="707" t="s">
        <v>34</v>
      </c>
      <c r="M60" s="703" t="s">
        <v>33</v>
      </c>
      <c r="N60" s="707" t="s">
        <v>34</v>
      </c>
      <c r="O60" s="703" t="s">
        <v>33</v>
      </c>
      <c r="P60" s="707" t="s">
        <v>34</v>
      </c>
      <c r="Q60" s="703" t="s">
        <v>33</v>
      </c>
      <c r="R60" s="707" t="s">
        <v>34</v>
      </c>
      <c r="S60" s="703" t="s">
        <v>33</v>
      </c>
      <c r="T60" s="707" t="s">
        <v>34</v>
      </c>
      <c r="U60" s="703" t="s">
        <v>33</v>
      </c>
      <c r="V60" s="732" t="s">
        <v>34</v>
      </c>
      <c r="W60" s="703" t="s">
        <v>33</v>
      </c>
      <c r="X60" s="707" t="s">
        <v>34</v>
      </c>
      <c r="Y60" s="703" t="s">
        <v>33</v>
      </c>
      <c r="Z60" s="707" t="s">
        <v>34</v>
      </c>
      <c r="AA60" s="703" t="s">
        <v>33</v>
      </c>
      <c r="AB60" s="707" t="s">
        <v>34</v>
      </c>
      <c r="AC60" s="703" t="s">
        <v>33</v>
      </c>
      <c r="AD60" s="707" t="s">
        <v>34</v>
      </c>
      <c r="AE60" s="703" t="s">
        <v>33</v>
      </c>
      <c r="AF60" s="707" t="s">
        <v>34</v>
      </c>
      <c r="AG60" s="703" t="s">
        <v>33</v>
      </c>
      <c r="AH60" s="707" t="s">
        <v>34</v>
      </c>
      <c r="AI60" s="703" t="s">
        <v>33</v>
      </c>
      <c r="AJ60" s="707" t="s">
        <v>34</v>
      </c>
      <c r="AK60" s="703" t="s">
        <v>33</v>
      </c>
      <c r="AL60" s="723" t="s">
        <v>34</v>
      </c>
      <c r="AM60" s="713" t="s">
        <v>85</v>
      </c>
      <c r="AN60" s="707" t="s">
        <v>86</v>
      </c>
      <c r="AO60" s="151"/>
      <c r="AP60" s="151"/>
      <c r="AQ60" s="151"/>
      <c r="AR60" s="151"/>
      <c r="AS60" s="151"/>
      <c r="AT60" s="151"/>
      <c r="AU60" s="3"/>
      <c r="AV60" s="3"/>
      <c r="AW60" s="3"/>
      <c r="AX60" s="3"/>
      <c r="AY60" s="3"/>
      <c r="AZ60" s="3"/>
      <c r="BA60" s="3"/>
      <c r="BB60" s="3"/>
      <c r="BC60" s="3"/>
      <c r="BV60" s="3"/>
      <c r="BW60" s="3"/>
      <c r="BX60" s="3"/>
      <c r="BY60" s="3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</row>
    <row r="61" spans="1:92" s="2" customFormat="1" x14ac:dyDescent="0.2">
      <c r="A61" s="497" t="s">
        <v>87</v>
      </c>
      <c r="B61" s="132">
        <f t="shared" ref="B61:B66" si="35">SUM(C61+D61)</f>
        <v>44</v>
      </c>
      <c r="C61" s="133">
        <f>SUM(E61+G61+I61+K61+M61+O61+Q61+S61+U61+W61+Y61+AA61+AC61+AE61+AG61+AI61+AK61)</f>
        <v>26</v>
      </c>
      <c r="D61" s="545">
        <f>SUM(F61+H61+J61+L61+N61+P61+R61+T61+V61+X61+Z61+AB61+AD61+AF61+AH61+AJ61+AL61)</f>
        <v>18</v>
      </c>
      <c r="E61" s="28"/>
      <c r="F61" s="542"/>
      <c r="G61" s="28"/>
      <c r="H61" s="27"/>
      <c r="I61" s="28"/>
      <c r="J61" s="27"/>
      <c r="K61" s="28">
        <v>2</v>
      </c>
      <c r="L61" s="27">
        <v>2</v>
      </c>
      <c r="M61" s="28">
        <v>3</v>
      </c>
      <c r="N61" s="27">
        <v>1</v>
      </c>
      <c r="O61" s="28">
        <v>1</v>
      </c>
      <c r="P61" s="27"/>
      <c r="Q61" s="28">
        <v>3</v>
      </c>
      <c r="R61" s="27">
        <v>1</v>
      </c>
      <c r="S61" s="28">
        <v>3</v>
      </c>
      <c r="T61" s="27">
        <v>1</v>
      </c>
      <c r="U61" s="28">
        <v>2</v>
      </c>
      <c r="V61" s="156"/>
      <c r="W61" s="28">
        <v>1</v>
      </c>
      <c r="X61" s="27">
        <v>1</v>
      </c>
      <c r="Y61" s="28"/>
      <c r="Z61" s="27">
        <v>3</v>
      </c>
      <c r="AA61" s="28"/>
      <c r="AB61" s="27"/>
      <c r="AC61" s="28"/>
      <c r="AD61" s="27"/>
      <c r="AE61" s="28">
        <v>2</v>
      </c>
      <c r="AF61" s="27">
        <v>4</v>
      </c>
      <c r="AG61" s="28">
        <v>1</v>
      </c>
      <c r="AH61" s="27"/>
      <c r="AI61" s="28">
        <v>3</v>
      </c>
      <c r="AJ61" s="27">
        <v>2</v>
      </c>
      <c r="AK61" s="498">
        <v>5</v>
      </c>
      <c r="AL61" s="148">
        <v>3</v>
      </c>
      <c r="AM61" s="546">
        <v>0</v>
      </c>
      <c r="AN61" s="27">
        <v>44</v>
      </c>
      <c r="AO61" s="146" t="str">
        <f t="shared" ref="AO61:AO65" si="36">CA61&amp;CB61</f>
        <v/>
      </c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"/>
      <c r="BB61" s="3"/>
      <c r="BC61" s="3"/>
      <c r="BV61" s="3"/>
      <c r="BW61" s="3"/>
      <c r="BX61" s="3"/>
      <c r="BY61" s="3"/>
      <c r="CA61" s="32" t="str">
        <f>IF(AND($B61&gt;0,AM61="")," * No olvide digitar la variable "&amp;AM$58&amp;""&amp;" Discrecional. Digite CERO si no tiene",IF(AM61&gt;$B61," * La variable "&amp;AM$58&amp;""&amp;" Discrecional No puede ser mayor al Total.",""))</f>
        <v/>
      </c>
      <c r="CB61" s="32" t="str">
        <f>IF(AND($B61&gt;0,AN61="")," * No olvide digitar la variable "&amp;AM$58&amp;""&amp;" Estructurado (ESI). Digite CERO si no tiene",IF(AN61&gt;$B61," * La variable "&amp;AM$58&amp;""&amp;" Estructurado (ESI) No puede ser mayor al Total.",""))</f>
        <v/>
      </c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33">
        <f>IF(AND($B61&gt;0,AM61=""),1,IF(AM61&gt;$B61,1,0))</f>
        <v>0</v>
      </c>
      <c r="CN61" s="33">
        <f>IF(AND($B61&gt;0,AN61=""),1,IF(AN61&gt;$B61,1,0))</f>
        <v>0</v>
      </c>
    </row>
    <row r="62" spans="1:92" s="2" customFormat="1" x14ac:dyDescent="0.2">
      <c r="A62" s="157" t="s">
        <v>88</v>
      </c>
      <c r="B62" s="68">
        <f t="shared" si="35"/>
        <v>1098</v>
      </c>
      <c r="C62" s="69">
        <f t="shared" ref="C62:D66" si="37">SUM(E62+G62+I62+K62+M62+O62+Q62+S62+U62+W62+Y62+AA62+AC62+AE62+AG62+AI62+AK62)</f>
        <v>558</v>
      </c>
      <c r="D62" s="84">
        <f t="shared" si="37"/>
        <v>540</v>
      </c>
      <c r="E62" s="41">
        <v>93</v>
      </c>
      <c r="F62" s="42">
        <v>72</v>
      </c>
      <c r="G62" s="41">
        <v>38</v>
      </c>
      <c r="H62" s="40">
        <v>37</v>
      </c>
      <c r="I62" s="41">
        <v>23</v>
      </c>
      <c r="J62" s="40">
        <v>26</v>
      </c>
      <c r="K62" s="41">
        <v>31</v>
      </c>
      <c r="L62" s="40">
        <v>27</v>
      </c>
      <c r="M62" s="41">
        <v>20</v>
      </c>
      <c r="N62" s="40">
        <v>20</v>
      </c>
      <c r="O62" s="41">
        <v>20</v>
      </c>
      <c r="P62" s="40">
        <v>23</v>
      </c>
      <c r="Q62" s="41">
        <v>24</v>
      </c>
      <c r="R62" s="40">
        <v>25</v>
      </c>
      <c r="S62" s="41">
        <v>31</v>
      </c>
      <c r="T62" s="40">
        <v>30</v>
      </c>
      <c r="U62" s="41">
        <v>16</v>
      </c>
      <c r="V62" s="158">
        <v>28</v>
      </c>
      <c r="W62" s="41">
        <v>29</v>
      </c>
      <c r="X62" s="40">
        <v>21</v>
      </c>
      <c r="Y62" s="41">
        <v>21</v>
      </c>
      <c r="Z62" s="40">
        <v>26</v>
      </c>
      <c r="AA62" s="41">
        <v>32</v>
      </c>
      <c r="AB62" s="40">
        <v>23</v>
      </c>
      <c r="AC62" s="41">
        <v>38</v>
      </c>
      <c r="AD62" s="40">
        <v>36</v>
      </c>
      <c r="AE62" s="41">
        <v>33</v>
      </c>
      <c r="AF62" s="40">
        <v>44</v>
      </c>
      <c r="AG62" s="41">
        <v>34</v>
      </c>
      <c r="AH62" s="40">
        <v>31</v>
      </c>
      <c r="AI62" s="41">
        <v>36</v>
      </c>
      <c r="AJ62" s="40">
        <v>28</v>
      </c>
      <c r="AK62" s="85">
        <v>39</v>
      </c>
      <c r="AL62" s="86">
        <v>43</v>
      </c>
      <c r="AM62" s="159">
        <v>0</v>
      </c>
      <c r="AN62" s="40">
        <v>1098</v>
      </c>
      <c r="AO62" s="146" t="str">
        <f t="shared" si="36"/>
        <v/>
      </c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"/>
      <c r="BB62" s="3"/>
      <c r="BC62" s="3"/>
      <c r="BV62" s="3"/>
      <c r="BW62" s="3"/>
      <c r="BX62" s="3"/>
      <c r="BY62" s="3"/>
      <c r="CA62" s="32" t="str">
        <f t="shared" ref="CA62:CA65" si="38">IF(AND($B62&gt;0,AM62="")," * No olvide digitar la variable "&amp;AM$58&amp;""&amp;" Discrecional. Digite CERO si no tiene",IF(AM62&gt;$B62," * La variable "&amp;AM$58&amp;""&amp;" Discrecional No puede ser mayor al Total.",""))</f>
        <v/>
      </c>
      <c r="CB62" s="32" t="str">
        <f t="shared" ref="CB62:CB65" si="39">IF(AND($B62&gt;0,AN62="")," * No olvide digitar la variable "&amp;AM$58&amp;""&amp;" Estructurado (ESI). Digite CERO si no tiene",IF(AN62&gt;$B62," * La variable "&amp;AM$58&amp;""&amp;" Estructurado (ESI) No puede ser mayor al Total.",""))</f>
        <v/>
      </c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33">
        <f t="shared" ref="CM62:CN65" si="40">IF(AND($B62&gt;0,AM62=""),1,IF(AM62&gt;$B62,1,0))</f>
        <v>0</v>
      </c>
      <c r="CN62" s="33">
        <f t="shared" si="40"/>
        <v>0</v>
      </c>
    </row>
    <row r="63" spans="1:92" s="2" customFormat="1" x14ac:dyDescent="0.2">
      <c r="A63" s="157" t="s">
        <v>89</v>
      </c>
      <c r="B63" s="68">
        <f t="shared" si="35"/>
        <v>2787</v>
      </c>
      <c r="C63" s="69">
        <f t="shared" si="37"/>
        <v>1341</v>
      </c>
      <c r="D63" s="84">
        <f t="shared" si="37"/>
        <v>1446</v>
      </c>
      <c r="E63" s="41">
        <v>255</v>
      </c>
      <c r="F63" s="42">
        <v>217</v>
      </c>
      <c r="G63" s="41">
        <v>134</v>
      </c>
      <c r="H63" s="40">
        <v>143</v>
      </c>
      <c r="I63" s="41">
        <v>125</v>
      </c>
      <c r="J63" s="40">
        <v>89</v>
      </c>
      <c r="K63" s="41">
        <v>62</v>
      </c>
      <c r="L63" s="40">
        <v>71</v>
      </c>
      <c r="M63" s="41">
        <v>46</v>
      </c>
      <c r="N63" s="40">
        <v>59</v>
      </c>
      <c r="O63" s="41">
        <v>51</v>
      </c>
      <c r="P63" s="40">
        <v>61</v>
      </c>
      <c r="Q63" s="41">
        <v>53</v>
      </c>
      <c r="R63" s="40">
        <v>73</v>
      </c>
      <c r="S63" s="41">
        <v>61</v>
      </c>
      <c r="T63" s="40">
        <v>85</v>
      </c>
      <c r="U63" s="41">
        <v>46</v>
      </c>
      <c r="V63" s="158">
        <v>72</v>
      </c>
      <c r="W63" s="41">
        <v>61</v>
      </c>
      <c r="X63" s="40">
        <v>56</v>
      </c>
      <c r="Y63" s="41">
        <v>46</v>
      </c>
      <c r="Z63" s="40">
        <v>86</v>
      </c>
      <c r="AA63" s="41">
        <v>61</v>
      </c>
      <c r="AB63" s="40">
        <v>91</v>
      </c>
      <c r="AC63" s="41">
        <v>59</v>
      </c>
      <c r="AD63" s="40">
        <v>82</v>
      </c>
      <c r="AE63" s="41">
        <v>68</v>
      </c>
      <c r="AF63" s="40">
        <v>81</v>
      </c>
      <c r="AG63" s="41">
        <v>57</v>
      </c>
      <c r="AH63" s="40">
        <v>47</v>
      </c>
      <c r="AI63" s="41">
        <v>67</v>
      </c>
      <c r="AJ63" s="40">
        <v>61</v>
      </c>
      <c r="AK63" s="85">
        <v>89</v>
      </c>
      <c r="AL63" s="86">
        <v>72</v>
      </c>
      <c r="AM63" s="159">
        <v>0</v>
      </c>
      <c r="AN63" s="40">
        <v>2787</v>
      </c>
      <c r="AO63" s="146" t="str">
        <f t="shared" si="36"/>
        <v/>
      </c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"/>
      <c r="BB63" s="3"/>
      <c r="BC63" s="3"/>
      <c r="BV63" s="3"/>
      <c r="BW63" s="3"/>
      <c r="BX63" s="3"/>
      <c r="BY63" s="3"/>
      <c r="CA63" s="32" t="str">
        <f t="shared" si="38"/>
        <v/>
      </c>
      <c r="CB63" s="32" t="str">
        <f t="shared" si="39"/>
        <v/>
      </c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33">
        <f t="shared" si="40"/>
        <v>0</v>
      </c>
      <c r="CN63" s="33">
        <f t="shared" si="40"/>
        <v>0</v>
      </c>
    </row>
    <row r="64" spans="1:92" s="2" customFormat="1" x14ac:dyDescent="0.2">
      <c r="A64" s="157" t="s">
        <v>90</v>
      </c>
      <c r="B64" s="68">
        <f t="shared" si="35"/>
        <v>591</v>
      </c>
      <c r="C64" s="69">
        <f t="shared" si="37"/>
        <v>276</v>
      </c>
      <c r="D64" s="84">
        <f t="shared" si="37"/>
        <v>315</v>
      </c>
      <c r="E64" s="41">
        <v>48</v>
      </c>
      <c r="F64" s="42">
        <v>58</v>
      </c>
      <c r="G64" s="41">
        <v>50</v>
      </c>
      <c r="H64" s="40">
        <v>62</v>
      </c>
      <c r="I64" s="41">
        <v>91</v>
      </c>
      <c r="J64" s="40">
        <v>72</v>
      </c>
      <c r="K64" s="41">
        <v>20</v>
      </c>
      <c r="L64" s="40">
        <v>17</v>
      </c>
      <c r="M64" s="41">
        <v>6</v>
      </c>
      <c r="N64" s="40">
        <v>10</v>
      </c>
      <c r="O64" s="41">
        <v>4</v>
      </c>
      <c r="P64" s="40">
        <v>14</v>
      </c>
      <c r="Q64" s="41">
        <v>6</v>
      </c>
      <c r="R64" s="40">
        <v>12</v>
      </c>
      <c r="S64" s="41">
        <v>4</v>
      </c>
      <c r="T64" s="40">
        <v>11</v>
      </c>
      <c r="U64" s="41">
        <v>5</v>
      </c>
      <c r="V64" s="158">
        <v>5</v>
      </c>
      <c r="W64" s="41">
        <v>7</v>
      </c>
      <c r="X64" s="40">
        <v>9</v>
      </c>
      <c r="Y64" s="41">
        <v>3</v>
      </c>
      <c r="Z64" s="40">
        <v>12</v>
      </c>
      <c r="AA64" s="41">
        <v>6</v>
      </c>
      <c r="AB64" s="40">
        <v>7</v>
      </c>
      <c r="AC64" s="41">
        <v>8</v>
      </c>
      <c r="AD64" s="40">
        <v>7</v>
      </c>
      <c r="AE64" s="41">
        <v>3</v>
      </c>
      <c r="AF64" s="40">
        <v>6</v>
      </c>
      <c r="AG64" s="41">
        <v>4</v>
      </c>
      <c r="AH64" s="40">
        <v>5</v>
      </c>
      <c r="AI64" s="41">
        <v>7</v>
      </c>
      <c r="AJ64" s="40">
        <v>6</v>
      </c>
      <c r="AK64" s="85">
        <v>4</v>
      </c>
      <c r="AL64" s="86">
        <v>2</v>
      </c>
      <c r="AM64" s="159">
        <v>0</v>
      </c>
      <c r="AN64" s="40">
        <v>591</v>
      </c>
      <c r="AO64" s="146" t="str">
        <f t="shared" si="36"/>
        <v/>
      </c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"/>
      <c r="BB64" s="3"/>
      <c r="BC64" s="3"/>
      <c r="BV64" s="3"/>
      <c r="BW64" s="3"/>
      <c r="BX64" s="3"/>
      <c r="BY64" s="3"/>
      <c r="CA64" s="32" t="str">
        <f t="shared" si="38"/>
        <v/>
      </c>
      <c r="CB64" s="32" t="str">
        <f t="shared" si="39"/>
        <v/>
      </c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33">
        <f t="shared" si="40"/>
        <v>0</v>
      </c>
      <c r="CN64" s="33">
        <f t="shared" si="40"/>
        <v>0</v>
      </c>
    </row>
    <row r="65" spans="1:95" x14ac:dyDescent="0.2">
      <c r="A65" s="160" t="s">
        <v>91</v>
      </c>
      <c r="B65" s="161">
        <f t="shared" si="35"/>
        <v>10</v>
      </c>
      <c r="C65" s="92">
        <f t="shared" si="37"/>
        <v>5</v>
      </c>
      <c r="D65" s="93">
        <f t="shared" si="37"/>
        <v>5</v>
      </c>
      <c r="E65" s="94"/>
      <c r="F65" s="95"/>
      <c r="G65" s="94">
        <v>1</v>
      </c>
      <c r="H65" s="96"/>
      <c r="I65" s="94">
        <v>2</v>
      </c>
      <c r="J65" s="96"/>
      <c r="K65" s="94"/>
      <c r="L65" s="96">
        <v>2</v>
      </c>
      <c r="M65" s="94"/>
      <c r="N65" s="96">
        <v>1</v>
      </c>
      <c r="O65" s="94"/>
      <c r="P65" s="96">
        <v>1</v>
      </c>
      <c r="Q65" s="94"/>
      <c r="R65" s="96"/>
      <c r="S65" s="94">
        <v>1</v>
      </c>
      <c r="T65" s="96">
        <v>1</v>
      </c>
      <c r="U65" s="94"/>
      <c r="V65" s="162"/>
      <c r="W65" s="94"/>
      <c r="X65" s="96"/>
      <c r="Y65" s="94"/>
      <c r="Z65" s="96"/>
      <c r="AA65" s="94"/>
      <c r="AB65" s="96"/>
      <c r="AC65" s="94">
        <v>1</v>
      </c>
      <c r="AD65" s="96"/>
      <c r="AE65" s="94"/>
      <c r="AF65" s="96"/>
      <c r="AG65" s="94"/>
      <c r="AH65" s="96"/>
      <c r="AI65" s="94"/>
      <c r="AJ65" s="96"/>
      <c r="AK65" s="163"/>
      <c r="AL65" s="164"/>
      <c r="AM65" s="165">
        <v>0</v>
      </c>
      <c r="AN65" s="96">
        <v>10</v>
      </c>
      <c r="AO65" s="146" t="str">
        <f t="shared" si="36"/>
        <v/>
      </c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"/>
      <c r="BB65" s="3"/>
      <c r="BC65" s="3"/>
      <c r="BX65" s="3"/>
      <c r="BY65" s="3"/>
      <c r="CA65" s="32" t="str">
        <f t="shared" si="38"/>
        <v/>
      </c>
      <c r="CB65" s="32" t="str">
        <f t="shared" si="39"/>
        <v/>
      </c>
      <c r="CM65" s="33">
        <f t="shared" si="40"/>
        <v>0</v>
      </c>
      <c r="CN65" s="33">
        <f t="shared" si="40"/>
        <v>0</v>
      </c>
    </row>
    <row r="66" spans="1:95" x14ac:dyDescent="0.2">
      <c r="A66" s="166" t="s">
        <v>92</v>
      </c>
      <c r="B66" s="137">
        <f t="shared" si="35"/>
        <v>0</v>
      </c>
      <c r="C66" s="138">
        <f t="shared" si="37"/>
        <v>0</v>
      </c>
      <c r="D66" s="139">
        <f t="shared" si="37"/>
        <v>0</v>
      </c>
      <c r="E66" s="55"/>
      <c r="F66" s="56"/>
      <c r="G66" s="55"/>
      <c r="H66" s="140"/>
      <c r="I66" s="55"/>
      <c r="J66" s="140"/>
      <c r="K66" s="55"/>
      <c r="L66" s="140"/>
      <c r="M66" s="55"/>
      <c r="N66" s="140"/>
      <c r="O66" s="55"/>
      <c r="P66" s="140"/>
      <c r="Q66" s="55"/>
      <c r="R66" s="140"/>
      <c r="S66" s="55"/>
      <c r="T66" s="140"/>
      <c r="U66" s="55"/>
      <c r="V66" s="167"/>
      <c r="W66" s="55"/>
      <c r="X66" s="140"/>
      <c r="Y66" s="55"/>
      <c r="Z66" s="140"/>
      <c r="AA66" s="55"/>
      <c r="AB66" s="140"/>
      <c r="AC66" s="55"/>
      <c r="AD66" s="140"/>
      <c r="AE66" s="55"/>
      <c r="AF66" s="140"/>
      <c r="AG66" s="55"/>
      <c r="AH66" s="140"/>
      <c r="AI66" s="55"/>
      <c r="AJ66" s="140"/>
      <c r="AK66" s="141"/>
      <c r="AL66" s="142"/>
      <c r="AM66" s="58"/>
      <c r="AN66" s="168"/>
      <c r="AO66" s="169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"/>
      <c r="BB66" s="3"/>
      <c r="BC66" s="3"/>
      <c r="BX66" s="3"/>
      <c r="BY66" s="3"/>
      <c r="CA66" s="89"/>
      <c r="CB66" s="89"/>
      <c r="CC66" s="124"/>
      <c r="CD66" s="124"/>
      <c r="CE66" s="124"/>
      <c r="CF66" s="124"/>
      <c r="CG66" s="124"/>
      <c r="CH66" s="124"/>
      <c r="CI66" s="124"/>
      <c r="CJ66" s="124"/>
      <c r="CK66" s="124"/>
      <c r="CL66" s="124"/>
      <c r="CM66" s="89"/>
      <c r="CN66" s="89"/>
    </row>
    <row r="67" spans="1:95" x14ac:dyDescent="0.2">
      <c r="A67" s="731" t="s">
        <v>83</v>
      </c>
      <c r="B67" s="733">
        <f t="shared" ref="B67:AL67" si="41">SUM(B61:B66)</f>
        <v>4530</v>
      </c>
      <c r="C67" s="734">
        <f t="shared" si="41"/>
        <v>2206</v>
      </c>
      <c r="D67" s="718">
        <f t="shared" si="41"/>
        <v>2324</v>
      </c>
      <c r="E67" s="735">
        <f t="shared" si="41"/>
        <v>396</v>
      </c>
      <c r="F67" s="736">
        <f t="shared" si="41"/>
        <v>347</v>
      </c>
      <c r="G67" s="735">
        <f t="shared" si="41"/>
        <v>223</v>
      </c>
      <c r="H67" s="737">
        <f t="shared" si="41"/>
        <v>242</v>
      </c>
      <c r="I67" s="735">
        <f t="shared" si="41"/>
        <v>241</v>
      </c>
      <c r="J67" s="737">
        <f t="shared" si="41"/>
        <v>187</v>
      </c>
      <c r="K67" s="735">
        <f t="shared" si="41"/>
        <v>115</v>
      </c>
      <c r="L67" s="737">
        <f t="shared" si="41"/>
        <v>119</v>
      </c>
      <c r="M67" s="735">
        <f t="shared" si="41"/>
        <v>75</v>
      </c>
      <c r="N67" s="737">
        <f t="shared" si="41"/>
        <v>91</v>
      </c>
      <c r="O67" s="735">
        <f t="shared" si="41"/>
        <v>76</v>
      </c>
      <c r="P67" s="737">
        <f t="shared" si="41"/>
        <v>99</v>
      </c>
      <c r="Q67" s="735">
        <f t="shared" si="41"/>
        <v>86</v>
      </c>
      <c r="R67" s="737">
        <f t="shared" si="41"/>
        <v>111</v>
      </c>
      <c r="S67" s="735">
        <f t="shared" si="41"/>
        <v>100</v>
      </c>
      <c r="T67" s="737">
        <f t="shared" si="41"/>
        <v>128</v>
      </c>
      <c r="U67" s="738">
        <f t="shared" si="41"/>
        <v>69</v>
      </c>
      <c r="V67" s="739">
        <f t="shared" si="41"/>
        <v>105</v>
      </c>
      <c r="W67" s="735">
        <f t="shared" si="41"/>
        <v>98</v>
      </c>
      <c r="X67" s="737">
        <f t="shared" si="41"/>
        <v>87</v>
      </c>
      <c r="Y67" s="735">
        <f t="shared" si="41"/>
        <v>70</v>
      </c>
      <c r="Z67" s="737">
        <f t="shared" si="41"/>
        <v>127</v>
      </c>
      <c r="AA67" s="735">
        <f t="shared" si="41"/>
        <v>99</v>
      </c>
      <c r="AB67" s="737">
        <f t="shared" si="41"/>
        <v>121</v>
      </c>
      <c r="AC67" s="735">
        <f t="shared" si="41"/>
        <v>106</v>
      </c>
      <c r="AD67" s="737">
        <f t="shared" si="41"/>
        <v>125</v>
      </c>
      <c r="AE67" s="735">
        <f t="shared" si="41"/>
        <v>106</v>
      </c>
      <c r="AF67" s="737">
        <f t="shared" si="41"/>
        <v>135</v>
      </c>
      <c r="AG67" s="735">
        <f t="shared" si="41"/>
        <v>96</v>
      </c>
      <c r="AH67" s="737">
        <f t="shared" si="41"/>
        <v>83</v>
      </c>
      <c r="AI67" s="735">
        <f t="shared" si="41"/>
        <v>113</v>
      </c>
      <c r="AJ67" s="737">
        <f t="shared" si="41"/>
        <v>97</v>
      </c>
      <c r="AK67" s="740">
        <f t="shared" si="41"/>
        <v>137</v>
      </c>
      <c r="AL67" s="741">
        <f t="shared" si="41"/>
        <v>120</v>
      </c>
      <c r="AM67" s="742">
        <f>SUM(AM61:AM65)</f>
        <v>0</v>
      </c>
      <c r="AN67" s="737">
        <f>SUM(AN61:AN65)</f>
        <v>4530</v>
      </c>
      <c r="AO67" s="151"/>
      <c r="AP67" s="151"/>
      <c r="AQ67" s="151"/>
      <c r="AR67" s="151"/>
      <c r="AS67" s="151"/>
      <c r="AT67" s="151"/>
      <c r="AU67" s="151"/>
      <c r="AV67" s="151"/>
      <c r="AW67" s="151"/>
      <c r="AX67" s="151"/>
      <c r="AY67" s="151"/>
      <c r="AZ67" s="151"/>
      <c r="BA67" s="151"/>
      <c r="BB67" s="151"/>
      <c r="BC67" s="151"/>
      <c r="BD67" s="9"/>
      <c r="BE67" s="9"/>
      <c r="BX67" s="3"/>
      <c r="BY67" s="3"/>
      <c r="CA67" s="80"/>
      <c r="CB67" s="80"/>
      <c r="CC67" s="124"/>
      <c r="CD67" s="124"/>
      <c r="CE67" s="124"/>
      <c r="CF67" s="124"/>
      <c r="CG67" s="124"/>
      <c r="CH67" s="124"/>
      <c r="CI67" s="124"/>
      <c r="CJ67" s="124"/>
      <c r="CK67" s="124"/>
      <c r="CL67" s="124"/>
      <c r="CM67" s="80"/>
      <c r="CN67" s="80"/>
    </row>
    <row r="68" spans="1:95" s="80" customFormat="1" ht="12" x14ac:dyDescent="0.2">
      <c r="A68" s="149" t="s">
        <v>93</v>
      </c>
      <c r="B68" s="149"/>
      <c r="C68" s="149"/>
      <c r="D68" s="149"/>
      <c r="E68" s="149"/>
      <c r="F68" s="149"/>
      <c r="G68" s="149"/>
      <c r="H68" s="149"/>
      <c r="I68" s="149"/>
      <c r="J68" s="181"/>
      <c r="K68" s="181"/>
      <c r="L68" s="181"/>
      <c r="M68" s="181"/>
      <c r="N68" s="181"/>
      <c r="O68" s="181"/>
      <c r="P68" s="181"/>
      <c r="Q68" s="181"/>
      <c r="R68" s="181"/>
      <c r="S68" s="181"/>
      <c r="T68" s="181"/>
      <c r="U68" s="181"/>
      <c r="V68" s="181"/>
      <c r="W68" s="181"/>
      <c r="X68" s="181"/>
      <c r="Y68" s="181"/>
      <c r="Z68" s="181"/>
      <c r="AA68" s="181"/>
      <c r="AB68" s="181"/>
      <c r="AC68" s="181"/>
      <c r="AD68" s="181"/>
      <c r="AE68" s="181"/>
      <c r="AF68" s="181"/>
      <c r="AG68" s="181"/>
      <c r="AH68" s="181"/>
      <c r="AI68" s="181"/>
      <c r="AJ68" s="181"/>
      <c r="AK68" s="181"/>
      <c r="AL68" s="181"/>
      <c r="AM68" s="181"/>
      <c r="AN68" s="181"/>
    </row>
    <row r="69" spans="1:95" customFormat="1" ht="15" x14ac:dyDescent="0.25">
      <c r="A69" s="983" t="s">
        <v>82</v>
      </c>
      <c r="B69" s="1012" t="s">
        <v>83</v>
      </c>
      <c r="C69" s="1020"/>
      <c r="D69" s="1021"/>
      <c r="E69" s="1177" t="s">
        <v>94</v>
      </c>
      <c r="F69" s="1178"/>
      <c r="G69" s="1178"/>
      <c r="H69" s="1178"/>
      <c r="I69" s="1178"/>
      <c r="J69" s="1178"/>
      <c r="K69" s="1178"/>
      <c r="L69" s="1178"/>
      <c r="M69" s="1178"/>
      <c r="N69" s="1178"/>
      <c r="O69" s="1178"/>
      <c r="P69" s="1178"/>
      <c r="Q69" s="1178"/>
      <c r="R69" s="1178"/>
      <c r="S69" s="1178"/>
      <c r="T69" s="1178"/>
      <c r="U69" s="1178"/>
      <c r="V69" s="1178"/>
      <c r="W69" s="1178"/>
      <c r="X69" s="1178"/>
      <c r="Y69" s="1178"/>
      <c r="Z69" s="1178"/>
      <c r="AA69" s="1178"/>
      <c r="AB69" s="1178"/>
      <c r="AC69" s="1178"/>
      <c r="AD69" s="1178"/>
      <c r="AE69" s="1178"/>
      <c r="AF69" s="1178"/>
      <c r="AG69" s="1178"/>
      <c r="AH69" s="1178"/>
      <c r="AI69" s="1178"/>
      <c r="AJ69" s="1178"/>
      <c r="AK69" s="1178"/>
      <c r="AL69" s="1179"/>
      <c r="CA69" s="80"/>
      <c r="CB69" s="80"/>
      <c r="CC69" s="80"/>
      <c r="CD69" s="80"/>
      <c r="CE69" s="80"/>
      <c r="CF69" s="80"/>
      <c r="CG69" s="80"/>
      <c r="CH69" s="80"/>
      <c r="CI69" s="80"/>
      <c r="CJ69" s="80"/>
      <c r="CK69" s="80"/>
      <c r="CL69" s="80"/>
      <c r="CM69" s="80"/>
      <c r="CN69" s="80"/>
      <c r="CO69" s="80"/>
      <c r="CP69" s="80"/>
      <c r="CQ69" s="80"/>
    </row>
    <row r="70" spans="1:95" customFormat="1" ht="15" x14ac:dyDescent="0.25">
      <c r="A70" s="1019"/>
      <c r="B70" s="1146"/>
      <c r="C70" s="1022"/>
      <c r="D70" s="1023"/>
      <c r="E70" s="1189" t="s">
        <v>11</v>
      </c>
      <c r="F70" s="1188"/>
      <c r="G70" s="1189" t="s">
        <v>12</v>
      </c>
      <c r="H70" s="1188"/>
      <c r="I70" s="1189" t="s">
        <v>13</v>
      </c>
      <c r="J70" s="1188"/>
      <c r="K70" s="1189" t="s">
        <v>14</v>
      </c>
      <c r="L70" s="1188"/>
      <c r="M70" s="1189" t="s">
        <v>15</v>
      </c>
      <c r="N70" s="1188"/>
      <c r="O70" s="1177" t="s">
        <v>16</v>
      </c>
      <c r="P70" s="1179"/>
      <c r="Q70" s="1177" t="s">
        <v>17</v>
      </c>
      <c r="R70" s="1179"/>
      <c r="S70" s="1177" t="s">
        <v>18</v>
      </c>
      <c r="T70" s="1179"/>
      <c r="U70" s="1177" t="s">
        <v>19</v>
      </c>
      <c r="V70" s="1179"/>
      <c r="W70" s="1177" t="s">
        <v>20</v>
      </c>
      <c r="X70" s="1179"/>
      <c r="Y70" s="1177" t="s">
        <v>21</v>
      </c>
      <c r="Z70" s="1179"/>
      <c r="AA70" s="1177" t="s">
        <v>22</v>
      </c>
      <c r="AB70" s="1179"/>
      <c r="AC70" s="1177" t="s">
        <v>23</v>
      </c>
      <c r="AD70" s="1179"/>
      <c r="AE70" s="1177" t="s">
        <v>24</v>
      </c>
      <c r="AF70" s="1179"/>
      <c r="AG70" s="1177" t="s">
        <v>25</v>
      </c>
      <c r="AH70" s="1179"/>
      <c r="AI70" s="1177" t="s">
        <v>26</v>
      </c>
      <c r="AJ70" s="1179"/>
      <c r="AK70" s="1177" t="s">
        <v>27</v>
      </c>
      <c r="AL70" s="1179"/>
      <c r="CA70" s="80"/>
      <c r="CB70" s="80"/>
      <c r="CC70" s="80"/>
      <c r="CD70" s="80"/>
      <c r="CE70" s="80"/>
      <c r="CF70" s="80"/>
      <c r="CG70" s="80"/>
      <c r="CH70" s="80"/>
      <c r="CI70" s="80"/>
      <c r="CJ70" s="80"/>
      <c r="CK70" s="80"/>
      <c r="CL70" s="80"/>
      <c r="CM70" s="80"/>
      <c r="CN70" s="80"/>
      <c r="CO70" s="80"/>
      <c r="CP70" s="80"/>
      <c r="CQ70" s="80"/>
    </row>
    <row r="71" spans="1:95" customFormat="1" ht="15" x14ac:dyDescent="0.25">
      <c r="A71" s="986"/>
      <c r="B71" s="17" t="s">
        <v>32</v>
      </c>
      <c r="C71" s="152" t="s">
        <v>33</v>
      </c>
      <c r="D71" s="707" t="s">
        <v>34</v>
      </c>
      <c r="E71" s="703" t="s">
        <v>33</v>
      </c>
      <c r="F71" s="707" t="s">
        <v>34</v>
      </c>
      <c r="G71" s="703" t="s">
        <v>33</v>
      </c>
      <c r="H71" s="707" t="s">
        <v>34</v>
      </c>
      <c r="I71" s="703" t="s">
        <v>33</v>
      </c>
      <c r="J71" s="707" t="s">
        <v>34</v>
      </c>
      <c r="K71" s="703" t="s">
        <v>33</v>
      </c>
      <c r="L71" s="707" t="s">
        <v>34</v>
      </c>
      <c r="M71" s="703" t="s">
        <v>33</v>
      </c>
      <c r="N71" s="707" t="s">
        <v>34</v>
      </c>
      <c r="O71" s="703" t="s">
        <v>33</v>
      </c>
      <c r="P71" s="707" t="s">
        <v>34</v>
      </c>
      <c r="Q71" s="703" t="s">
        <v>33</v>
      </c>
      <c r="R71" s="707" t="s">
        <v>34</v>
      </c>
      <c r="S71" s="703" t="s">
        <v>33</v>
      </c>
      <c r="T71" s="707" t="s">
        <v>34</v>
      </c>
      <c r="U71" s="703" t="s">
        <v>33</v>
      </c>
      <c r="V71" s="732" t="s">
        <v>34</v>
      </c>
      <c r="W71" s="703" t="s">
        <v>33</v>
      </c>
      <c r="X71" s="707" t="s">
        <v>34</v>
      </c>
      <c r="Y71" s="703" t="s">
        <v>33</v>
      </c>
      <c r="Z71" s="707" t="s">
        <v>34</v>
      </c>
      <c r="AA71" s="703" t="s">
        <v>33</v>
      </c>
      <c r="AB71" s="707" t="s">
        <v>34</v>
      </c>
      <c r="AC71" s="703" t="s">
        <v>33</v>
      </c>
      <c r="AD71" s="707" t="s">
        <v>34</v>
      </c>
      <c r="AE71" s="703" t="s">
        <v>33</v>
      </c>
      <c r="AF71" s="707" t="s">
        <v>34</v>
      </c>
      <c r="AG71" s="703" t="s">
        <v>33</v>
      </c>
      <c r="AH71" s="707" t="s">
        <v>34</v>
      </c>
      <c r="AI71" s="703" t="s">
        <v>33</v>
      </c>
      <c r="AJ71" s="707" t="s">
        <v>34</v>
      </c>
      <c r="AK71" s="703" t="s">
        <v>33</v>
      </c>
      <c r="AL71" s="707" t="s">
        <v>34</v>
      </c>
      <c r="CA71" s="80"/>
      <c r="CB71" s="80"/>
      <c r="CC71" s="80"/>
      <c r="CD71" s="80"/>
      <c r="CE71" s="80"/>
      <c r="CF71" s="80"/>
      <c r="CG71" s="80"/>
      <c r="CH71" s="80"/>
      <c r="CI71" s="80"/>
      <c r="CJ71" s="80"/>
      <c r="CK71" s="80"/>
      <c r="CL71" s="80"/>
      <c r="CM71" s="80"/>
      <c r="CN71" s="80"/>
      <c r="CO71" s="80"/>
      <c r="CP71" s="80"/>
      <c r="CQ71" s="80"/>
    </row>
    <row r="72" spans="1:95" customFormat="1" ht="15" x14ac:dyDescent="0.25">
      <c r="A72" s="497" t="s">
        <v>87</v>
      </c>
      <c r="B72" s="132">
        <f t="shared" ref="B72:B77" si="42">SUM(C72+D72)</f>
        <v>11</v>
      </c>
      <c r="C72" s="133">
        <f>SUM(E72+G72+I72+K72+M72+O72+Q72+S72+U72+W72+Y72+AA72+AC72+AE72+AG72+AI72+AK72)</f>
        <v>0</v>
      </c>
      <c r="D72" s="545">
        <f>SUM(F72+H72+J72+L72+N72+P72+R72+T72+V72+X72+Z72+AB72+AD72+AF72+AH72+AJ72+AL72)</f>
        <v>11</v>
      </c>
      <c r="E72" s="28"/>
      <c r="F72" s="542"/>
      <c r="G72" s="28"/>
      <c r="H72" s="27"/>
      <c r="I72" s="28"/>
      <c r="J72" s="27"/>
      <c r="K72" s="28"/>
      <c r="L72" s="27"/>
      <c r="M72" s="28"/>
      <c r="N72" s="27">
        <v>2</v>
      </c>
      <c r="O72" s="28"/>
      <c r="P72" s="27">
        <v>2</v>
      </c>
      <c r="Q72" s="28"/>
      <c r="R72" s="27">
        <v>3</v>
      </c>
      <c r="S72" s="28"/>
      <c r="T72" s="27">
        <v>3</v>
      </c>
      <c r="U72" s="28"/>
      <c r="V72" s="156">
        <v>1</v>
      </c>
      <c r="W72" s="28"/>
      <c r="X72" s="27"/>
      <c r="Y72" s="28"/>
      <c r="Z72" s="27"/>
      <c r="AA72" s="28"/>
      <c r="AB72" s="27"/>
      <c r="AC72" s="28"/>
      <c r="AD72" s="27"/>
      <c r="AE72" s="28"/>
      <c r="AF72" s="27"/>
      <c r="AG72" s="28"/>
      <c r="AH72" s="27"/>
      <c r="AI72" s="28"/>
      <c r="AJ72" s="27"/>
      <c r="AK72" s="498"/>
      <c r="AL72" s="27"/>
      <c r="CA72" s="80"/>
      <c r="CB72" s="80"/>
      <c r="CC72" s="80"/>
      <c r="CD72" s="80"/>
      <c r="CE72" s="80"/>
      <c r="CF72" s="80"/>
      <c r="CG72" s="80"/>
      <c r="CH72" s="80"/>
      <c r="CI72" s="80"/>
      <c r="CJ72" s="80"/>
      <c r="CK72" s="80"/>
      <c r="CL72" s="80"/>
      <c r="CM72" s="80"/>
      <c r="CN72" s="80"/>
      <c r="CO72" s="80"/>
      <c r="CP72" s="80"/>
      <c r="CQ72" s="80"/>
    </row>
    <row r="73" spans="1:95" customFormat="1" ht="15" x14ac:dyDescent="0.25">
      <c r="A73" s="157" t="s">
        <v>88</v>
      </c>
      <c r="B73" s="68">
        <f t="shared" si="42"/>
        <v>3</v>
      </c>
      <c r="C73" s="69">
        <f t="shared" ref="C73:D77" si="43">SUM(E73+G73+I73+K73+M73+O73+Q73+S73+U73+W73+Y73+AA73+AC73+AE73+AG73+AI73+AK73)</f>
        <v>0</v>
      </c>
      <c r="D73" s="84">
        <f t="shared" si="43"/>
        <v>3</v>
      </c>
      <c r="E73" s="41"/>
      <c r="F73" s="42"/>
      <c r="G73" s="41"/>
      <c r="H73" s="40"/>
      <c r="I73" s="41"/>
      <c r="J73" s="40"/>
      <c r="K73" s="41"/>
      <c r="L73" s="40"/>
      <c r="M73" s="41"/>
      <c r="N73" s="40">
        <v>1</v>
      </c>
      <c r="O73" s="41"/>
      <c r="P73" s="40"/>
      <c r="Q73" s="41"/>
      <c r="R73" s="40">
        <v>1</v>
      </c>
      <c r="S73" s="41"/>
      <c r="T73" s="40">
        <v>1</v>
      </c>
      <c r="U73" s="41"/>
      <c r="V73" s="158">
        <v>0</v>
      </c>
      <c r="W73" s="41"/>
      <c r="X73" s="40"/>
      <c r="Y73" s="41"/>
      <c r="Z73" s="40"/>
      <c r="AA73" s="41"/>
      <c r="AB73" s="40"/>
      <c r="AC73" s="41"/>
      <c r="AD73" s="40"/>
      <c r="AE73" s="41"/>
      <c r="AF73" s="40"/>
      <c r="AG73" s="41"/>
      <c r="AH73" s="40"/>
      <c r="AI73" s="41"/>
      <c r="AJ73" s="40"/>
      <c r="AK73" s="85"/>
      <c r="AL73" s="40"/>
      <c r="CA73" s="80"/>
      <c r="CB73" s="80"/>
      <c r="CC73" s="80"/>
      <c r="CD73" s="80"/>
      <c r="CE73" s="80"/>
      <c r="CF73" s="80"/>
      <c r="CG73" s="80"/>
      <c r="CH73" s="80"/>
      <c r="CI73" s="80"/>
      <c r="CJ73" s="80"/>
      <c r="CK73" s="80"/>
      <c r="CL73" s="80"/>
      <c r="CM73" s="80"/>
      <c r="CN73" s="80"/>
      <c r="CO73" s="80"/>
      <c r="CP73" s="80"/>
      <c r="CQ73" s="80"/>
    </row>
    <row r="74" spans="1:95" customFormat="1" ht="15" x14ac:dyDescent="0.25">
      <c r="A74" s="157" t="s">
        <v>89</v>
      </c>
      <c r="B74" s="68">
        <f t="shared" si="42"/>
        <v>344</v>
      </c>
      <c r="C74" s="69">
        <f t="shared" si="43"/>
        <v>0</v>
      </c>
      <c r="D74" s="84">
        <f t="shared" si="43"/>
        <v>344</v>
      </c>
      <c r="E74" s="41"/>
      <c r="F74" s="42"/>
      <c r="G74" s="41"/>
      <c r="H74" s="40"/>
      <c r="I74" s="41"/>
      <c r="J74" s="40">
        <v>2</v>
      </c>
      <c r="K74" s="41"/>
      <c r="L74" s="40">
        <v>26</v>
      </c>
      <c r="M74" s="41"/>
      <c r="N74" s="40">
        <v>78</v>
      </c>
      <c r="O74" s="41"/>
      <c r="P74" s="40">
        <v>93</v>
      </c>
      <c r="Q74" s="41"/>
      <c r="R74" s="40">
        <v>74</v>
      </c>
      <c r="S74" s="41"/>
      <c r="T74" s="40">
        <v>53</v>
      </c>
      <c r="U74" s="41"/>
      <c r="V74" s="158">
        <v>16</v>
      </c>
      <c r="W74" s="41"/>
      <c r="X74" s="40">
        <v>1</v>
      </c>
      <c r="Y74" s="41"/>
      <c r="Z74" s="40"/>
      <c r="AA74" s="41"/>
      <c r="AB74" s="40">
        <v>1</v>
      </c>
      <c r="AC74" s="41"/>
      <c r="AD74" s="40"/>
      <c r="AE74" s="41"/>
      <c r="AF74" s="40"/>
      <c r="AG74" s="41"/>
      <c r="AH74" s="40"/>
      <c r="AI74" s="41"/>
      <c r="AJ74" s="40"/>
      <c r="AK74" s="85"/>
      <c r="AL74" s="40"/>
      <c r="CA74" s="80"/>
      <c r="CB74" s="80"/>
      <c r="CC74" s="80"/>
      <c r="CD74" s="80"/>
      <c r="CE74" s="80"/>
      <c r="CF74" s="80"/>
      <c r="CG74" s="80"/>
      <c r="CH74" s="80"/>
      <c r="CI74" s="80"/>
      <c r="CJ74" s="80"/>
      <c r="CK74" s="80"/>
      <c r="CL74" s="80"/>
      <c r="CM74" s="80"/>
      <c r="CN74" s="80"/>
      <c r="CO74" s="80"/>
      <c r="CP74" s="80"/>
      <c r="CQ74" s="80"/>
    </row>
    <row r="75" spans="1:95" customFormat="1" ht="15" x14ac:dyDescent="0.25">
      <c r="A75" s="157" t="s">
        <v>90</v>
      </c>
      <c r="B75" s="68">
        <f t="shared" si="42"/>
        <v>9</v>
      </c>
      <c r="C75" s="69">
        <f t="shared" si="43"/>
        <v>0</v>
      </c>
      <c r="D75" s="84">
        <f t="shared" si="43"/>
        <v>9</v>
      </c>
      <c r="E75" s="41"/>
      <c r="F75" s="42"/>
      <c r="G75" s="41"/>
      <c r="H75" s="40"/>
      <c r="I75" s="41"/>
      <c r="J75" s="40"/>
      <c r="K75" s="41"/>
      <c r="L75" s="40"/>
      <c r="M75" s="41"/>
      <c r="N75" s="40">
        <v>1</v>
      </c>
      <c r="O75" s="41"/>
      <c r="P75" s="40">
        <v>1</v>
      </c>
      <c r="Q75" s="41"/>
      <c r="R75" s="40">
        <v>1</v>
      </c>
      <c r="S75" s="41"/>
      <c r="T75" s="40">
        <v>2</v>
      </c>
      <c r="U75" s="41"/>
      <c r="V75" s="158">
        <v>0</v>
      </c>
      <c r="W75" s="41"/>
      <c r="X75" s="40"/>
      <c r="Y75" s="41"/>
      <c r="Z75" s="40">
        <v>1</v>
      </c>
      <c r="AA75" s="41"/>
      <c r="AB75" s="40"/>
      <c r="AC75" s="41"/>
      <c r="AD75" s="40"/>
      <c r="AE75" s="41"/>
      <c r="AF75" s="40">
        <v>1</v>
      </c>
      <c r="AG75" s="41"/>
      <c r="AH75" s="40">
        <v>1</v>
      </c>
      <c r="AI75" s="41"/>
      <c r="AJ75" s="40"/>
      <c r="AK75" s="85"/>
      <c r="AL75" s="40">
        <v>1</v>
      </c>
      <c r="CA75" s="80"/>
      <c r="CB75" s="80"/>
      <c r="CC75" s="80"/>
      <c r="CD75" s="80"/>
      <c r="CE75" s="80"/>
      <c r="CF75" s="80"/>
      <c r="CG75" s="80"/>
      <c r="CH75" s="80"/>
      <c r="CI75" s="80"/>
      <c r="CJ75" s="80"/>
      <c r="CK75" s="80"/>
      <c r="CL75" s="80"/>
      <c r="CM75" s="80"/>
      <c r="CN75" s="80"/>
      <c r="CO75" s="80"/>
      <c r="CP75" s="80"/>
      <c r="CQ75" s="80"/>
    </row>
    <row r="76" spans="1:95" customFormat="1" ht="15" x14ac:dyDescent="0.25">
      <c r="A76" s="160" t="s">
        <v>91</v>
      </c>
      <c r="B76" s="161">
        <f t="shared" si="42"/>
        <v>171</v>
      </c>
      <c r="C76" s="92">
        <f t="shared" si="43"/>
        <v>0</v>
      </c>
      <c r="D76" s="93">
        <f t="shared" si="43"/>
        <v>171</v>
      </c>
      <c r="E76" s="94"/>
      <c r="F76" s="95"/>
      <c r="G76" s="94"/>
      <c r="H76" s="96"/>
      <c r="I76" s="94"/>
      <c r="J76" s="96">
        <v>2</v>
      </c>
      <c r="K76" s="94"/>
      <c r="L76" s="96">
        <v>16</v>
      </c>
      <c r="M76" s="94"/>
      <c r="N76" s="96">
        <v>18</v>
      </c>
      <c r="O76" s="94"/>
      <c r="P76" s="96">
        <v>22</v>
      </c>
      <c r="Q76" s="94"/>
      <c r="R76" s="96">
        <v>29</v>
      </c>
      <c r="S76" s="94"/>
      <c r="T76" s="96">
        <v>21</v>
      </c>
      <c r="U76" s="94"/>
      <c r="V76" s="162">
        <v>11</v>
      </c>
      <c r="W76" s="94"/>
      <c r="X76" s="96">
        <v>13</v>
      </c>
      <c r="Y76" s="94"/>
      <c r="Z76" s="96">
        <v>13</v>
      </c>
      <c r="AA76" s="94"/>
      <c r="AB76" s="96">
        <v>7</v>
      </c>
      <c r="AC76" s="94"/>
      <c r="AD76" s="96">
        <v>9</v>
      </c>
      <c r="AE76" s="94"/>
      <c r="AF76" s="96">
        <v>1</v>
      </c>
      <c r="AG76" s="94"/>
      <c r="AH76" s="96">
        <v>5</v>
      </c>
      <c r="AI76" s="94"/>
      <c r="AJ76" s="96">
        <v>3</v>
      </c>
      <c r="AK76" s="163"/>
      <c r="AL76" s="96">
        <v>1</v>
      </c>
      <c r="CA76" s="80"/>
      <c r="CB76" s="80"/>
      <c r="CC76" s="80"/>
      <c r="CD76" s="80"/>
      <c r="CE76" s="80"/>
      <c r="CF76" s="80"/>
      <c r="CG76" s="80"/>
      <c r="CH76" s="80"/>
      <c r="CI76" s="80"/>
      <c r="CJ76" s="80"/>
      <c r="CK76" s="80"/>
      <c r="CL76" s="80"/>
      <c r="CM76" s="80"/>
      <c r="CN76" s="80"/>
      <c r="CO76" s="80"/>
      <c r="CP76" s="80"/>
      <c r="CQ76" s="80"/>
    </row>
    <row r="77" spans="1:95" customFormat="1" ht="15" x14ac:dyDescent="0.25">
      <c r="A77" s="166" t="s">
        <v>92</v>
      </c>
      <c r="B77" s="137">
        <f t="shared" si="42"/>
        <v>0</v>
      </c>
      <c r="C77" s="138">
        <f t="shared" si="43"/>
        <v>0</v>
      </c>
      <c r="D77" s="139">
        <f t="shared" si="43"/>
        <v>0</v>
      </c>
      <c r="E77" s="55"/>
      <c r="F77" s="56"/>
      <c r="G77" s="55"/>
      <c r="H77" s="140"/>
      <c r="I77" s="55"/>
      <c r="J77" s="140"/>
      <c r="K77" s="55"/>
      <c r="L77" s="140"/>
      <c r="M77" s="55"/>
      <c r="N77" s="140"/>
      <c r="O77" s="55"/>
      <c r="P77" s="140"/>
      <c r="Q77" s="55"/>
      <c r="R77" s="140"/>
      <c r="S77" s="55"/>
      <c r="T77" s="140"/>
      <c r="U77" s="55"/>
      <c r="V77" s="167"/>
      <c r="W77" s="55"/>
      <c r="X77" s="140"/>
      <c r="Y77" s="55"/>
      <c r="Z77" s="140"/>
      <c r="AA77" s="55"/>
      <c r="AB77" s="140"/>
      <c r="AC77" s="55"/>
      <c r="AD77" s="140"/>
      <c r="AE77" s="55"/>
      <c r="AF77" s="140"/>
      <c r="AG77" s="55"/>
      <c r="AH77" s="140"/>
      <c r="AI77" s="55"/>
      <c r="AJ77" s="140"/>
      <c r="AK77" s="141"/>
      <c r="AL77" s="140"/>
      <c r="CA77" s="80"/>
      <c r="CB77" s="80"/>
      <c r="CC77" s="80"/>
      <c r="CD77" s="80"/>
      <c r="CE77" s="80"/>
      <c r="CF77" s="80"/>
      <c r="CG77" s="80"/>
      <c r="CH77" s="80"/>
      <c r="CI77" s="80"/>
      <c r="CJ77" s="80"/>
      <c r="CK77" s="80"/>
      <c r="CL77" s="80"/>
      <c r="CM77" s="80"/>
      <c r="CN77" s="80"/>
      <c r="CO77" s="80"/>
      <c r="CP77" s="80"/>
      <c r="CQ77" s="80"/>
    </row>
    <row r="78" spans="1:95" customFormat="1" ht="15" x14ac:dyDescent="0.25">
      <c r="A78" s="731" t="s">
        <v>83</v>
      </c>
      <c r="B78" s="733">
        <f t="shared" ref="B78:AL78" si="44">SUM(B72:B77)</f>
        <v>538</v>
      </c>
      <c r="C78" s="734">
        <f t="shared" si="44"/>
        <v>0</v>
      </c>
      <c r="D78" s="718">
        <f t="shared" si="44"/>
        <v>538</v>
      </c>
      <c r="E78" s="735">
        <f t="shared" si="44"/>
        <v>0</v>
      </c>
      <c r="F78" s="736">
        <f t="shared" si="44"/>
        <v>0</v>
      </c>
      <c r="G78" s="735">
        <f t="shared" si="44"/>
        <v>0</v>
      </c>
      <c r="H78" s="737">
        <f t="shared" si="44"/>
        <v>0</v>
      </c>
      <c r="I78" s="735">
        <f t="shared" si="44"/>
        <v>0</v>
      </c>
      <c r="J78" s="737">
        <f t="shared" si="44"/>
        <v>4</v>
      </c>
      <c r="K78" s="735">
        <f t="shared" si="44"/>
        <v>0</v>
      </c>
      <c r="L78" s="737">
        <f t="shared" si="44"/>
        <v>42</v>
      </c>
      <c r="M78" s="735">
        <f t="shared" si="44"/>
        <v>0</v>
      </c>
      <c r="N78" s="737">
        <f t="shared" si="44"/>
        <v>100</v>
      </c>
      <c r="O78" s="735">
        <f t="shared" si="44"/>
        <v>0</v>
      </c>
      <c r="P78" s="737">
        <f t="shared" si="44"/>
        <v>118</v>
      </c>
      <c r="Q78" s="735">
        <f t="shared" si="44"/>
        <v>0</v>
      </c>
      <c r="R78" s="737">
        <f t="shared" si="44"/>
        <v>108</v>
      </c>
      <c r="S78" s="735">
        <f t="shared" si="44"/>
        <v>0</v>
      </c>
      <c r="T78" s="737">
        <f t="shared" si="44"/>
        <v>80</v>
      </c>
      <c r="U78" s="738">
        <f t="shared" si="44"/>
        <v>0</v>
      </c>
      <c r="V78" s="739">
        <f t="shared" si="44"/>
        <v>28</v>
      </c>
      <c r="W78" s="735">
        <f t="shared" si="44"/>
        <v>0</v>
      </c>
      <c r="X78" s="737">
        <f t="shared" si="44"/>
        <v>14</v>
      </c>
      <c r="Y78" s="735">
        <f t="shared" si="44"/>
        <v>0</v>
      </c>
      <c r="Z78" s="737">
        <f t="shared" si="44"/>
        <v>14</v>
      </c>
      <c r="AA78" s="735">
        <f t="shared" si="44"/>
        <v>0</v>
      </c>
      <c r="AB78" s="737">
        <f t="shared" si="44"/>
        <v>8</v>
      </c>
      <c r="AC78" s="735">
        <f t="shared" si="44"/>
        <v>0</v>
      </c>
      <c r="AD78" s="737">
        <f t="shared" si="44"/>
        <v>9</v>
      </c>
      <c r="AE78" s="735">
        <f t="shared" si="44"/>
        <v>0</v>
      </c>
      <c r="AF78" s="737">
        <f t="shared" si="44"/>
        <v>2</v>
      </c>
      <c r="AG78" s="735">
        <f t="shared" si="44"/>
        <v>0</v>
      </c>
      <c r="AH78" s="737">
        <f t="shared" si="44"/>
        <v>6</v>
      </c>
      <c r="AI78" s="735">
        <f t="shared" si="44"/>
        <v>0</v>
      </c>
      <c r="AJ78" s="737">
        <f t="shared" si="44"/>
        <v>3</v>
      </c>
      <c r="AK78" s="740">
        <f t="shared" si="44"/>
        <v>0</v>
      </c>
      <c r="AL78" s="737">
        <f t="shared" si="44"/>
        <v>2</v>
      </c>
      <c r="CA78" s="80"/>
      <c r="CB78" s="80"/>
      <c r="CC78" s="80"/>
      <c r="CD78" s="80"/>
      <c r="CE78" s="80"/>
      <c r="CF78" s="80"/>
      <c r="CG78" s="80"/>
      <c r="CH78" s="80"/>
      <c r="CI78" s="80"/>
      <c r="CJ78" s="80"/>
      <c r="CK78" s="80"/>
      <c r="CL78" s="80"/>
      <c r="CM78" s="80"/>
      <c r="CN78" s="80"/>
      <c r="CO78" s="80"/>
      <c r="CP78" s="80"/>
      <c r="CQ78" s="80"/>
    </row>
    <row r="79" spans="1:95" s="5" customFormat="1" ht="11.25" x14ac:dyDescent="0.15">
      <c r="A79" s="149" t="s">
        <v>95</v>
      </c>
      <c r="B79" s="182"/>
      <c r="C79" s="182"/>
      <c r="D79" s="182"/>
      <c r="E79" s="182"/>
      <c r="F79" s="182"/>
      <c r="G79" s="182"/>
      <c r="H79" s="182"/>
      <c r="I79" s="11"/>
      <c r="J79" s="11"/>
      <c r="K79" s="11"/>
      <c r="L79" s="11"/>
      <c r="M79" s="11"/>
      <c r="N79" s="11"/>
      <c r="O79" s="11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V79" s="12"/>
      <c r="BW79" s="12"/>
      <c r="BX79" s="12"/>
      <c r="BY79" s="12"/>
    </row>
    <row r="80" spans="1:95" ht="21" x14ac:dyDescent="0.2">
      <c r="A80" s="183" t="s">
        <v>96</v>
      </c>
      <c r="B80" s="706" t="s">
        <v>5</v>
      </c>
      <c r="C80" s="703" t="s">
        <v>97</v>
      </c>
      <c r="D80" s="743" t="s">
        <v>98</v>
      </c>
      <c r="E80" s="707" t="s">
        <v>99</v>
      </c>
      <c r="F80" s="1"/>
      <c r="G80" s="10"/>
      <c r="H80" s="10"/>
      <c r="I80" s="10"/>
      <c r="J80" s="10"/>
      <c r="K80" s="10"/>
      <c r="L80" s="10"/>
      <c r="M80" s="10"/>
      <c r="N80" s="186" t="s">
        <v>100</v>
      </c>
      <c r="O80" s="10"/>
      <c r="P80" s="10"/>
      <c r="Q80" s="10"/>
      <c r="R80" s="9"/>
      <c r="S80" s="9"/>
      <c r="T80" s="9"/>
      <c r="U80" s="9"/>
      <c r="V80" s="9"/>
      <c r="W80" s="9"/>
      <c r="X80" s="10"/>
      <c r="Y80" s="10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</row>
    <row r="81" spans="1:55" s="2" customFormat="1" x14ac:dyDescent="0.2">
      <c r="A81" s="499" t="s">
        <v>101</v>
      </c>
      <c r="B81" s="490">
        <f>SUM(C81:E81)</f>
        <v>0</v>
      </c>
      <c r="C81" s="28"/>
      <c r="D81" s="189"/>
      <c r="E81" s="542"/>
      <c r="F81" s="19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9"/>
      <c r="S81" s="9"/>
      <c r="T81" s="9"/>
      <c r="U81" s="9"/>
      <c r="V81" s="9"/>
      <c r="W81" s="9"/>
      <c r="X81" s="10"/>
      <c r="Y81" s="10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</row>
    <row r="82" spans="1:55" s="2" customFormat="1" x14ac:dyDescent="0.2">
      <c r="A82" s="191" t="s">
        <v>102</v>
      </c>
      <c r="B82" s="192">
        <f t="shared" ref="B82:B98" si="45">SUM(C82:E82)</f>
        <v>0</v>
      </c>
      <c r="C82" s="41"/>
      <c r="D82" s="87"/>
      <c r="E82" s="42"/>
      <c r="F82" s="19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9"/>
      <c r="S82" s="9"/>
      <c r="T82" s="9"/>
      <c r="U82" s="9"/>
      <c r="V82" s="9"/>
      <c r="W82" s="9"/>
      <c r="X82" s="10"/>
      <c r="Y82" s="10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</row>
    <row r="83" spans="1:55" s="2" customFormat="1" x14ac:dyDescent="0.2">
      <c r="A83" s="191" t="s">
        <v>103</v>
      </c>
      <c r="B83" s="192">
        <f t="shared" si="45"/>
        <v>0</v>
      </c>
      <c r="C83" s="41"/>
      <c r="D83" s="87"/>
      <c r="E83" s="42"/>
      <c r="F83" s="19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9"/>
      <c r="S83" s="9"/>
      <c r="T83" s="9"/>
      <c r="U83" s="9"/>
      <c r="V83" s="9"/>
      <c r="W83" s="9"/>
      <c r="X83" s="10"/>
      <c r="Y83" s="10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</row>
    <row r="84" spans="1:55" s="2" customFormat="1" x14ac:dyDescent="0.2">
      <c r="A84" s="191" t="s">
        <v>104</v>
      </c>
      <c r="B84" s="192">
        <f t="shared" si="45"/>
        <v>249</v>
      </c>
      <c r="C84" s="41">
        <v>249</v>
      </c>
      <c r="D84" s="87"/>
      <c r="E84" s="42"/>
      <c r="F84" s="19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9"/>
      <c r="S84" s="9"/>
      <c r="T84" s="9"/>
      <c r="U84" s="9"/>
      <c r="V84" s="9"/>
      <c r="W84" s="9"/>
      <c r="X84" s="10"/>
      <c r="Y84" s="10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</row>
    <row r="85" spans="1:55" s="2" customFormat="1" x14ac:dyDescent="0.2">
      <c r="A85" s="191" t="s">
        <v>105</v>
      </c>
      <c r="B85" s="192">
        <f t="shared" si="45"/>
        <v>0</v>
      </c>
      <c r="C85" s="41"/>
      <c r="D85" s="87"/>
      <c r="E85" s="42"/>
      <c r="F85" s="19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9"/>
      <c r="S85" s="9"/>
      <c r="T85" s="9"/>
      <c r="U85" s="9"/>
      <c r="V85" s="9"/>
      <c r="W85" s="9"/>
      <c r="X85" s="10"/>
      <c r="Y85" s="10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</row>
    <row r="86" spans="1:55" s="2" customFormat="1" x14ac:dyDescent="0.2">
      <c r="A86" s="191" t="s">
        <v>106</v>
      </c>
      <c r="B86" s="192">
        <f t="shared" si="45"/>
        <v>0</v>
      </c>
      <c r="C86" s="41"/>
      <c r="D86" s="87"/>
      <c r="E86" s="42"/>
      <c r="F86" s="19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9"/>
      <c r="S86" s="9"/>
      <c r="T86" s="9"/>
      <c r="U86" s="9"/>
      <c r="V86" s="9"/>
      <c r="W86" s="9"/>
      <c r="X86" s="10"/>
      <c r="Y86" s="10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</row>
    <row r="87" spans="1:55" s="2" customFormat="1" x14ac:dyDescent="0.2">
      <c r="A87" s="191" t="s">
        <v>107</v>
      </c>
      <c r="B87" s="192">
        <f t="shared" si="45"/>
        <v>160</v>
      </c>
      <c r="C87" s="41">
        <v>160</v>
      </c>
      <c r="D87" s="87"/>
      <c r="E87" s="42"/>
      <c r="F87" s="19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9"/>
      <c r="S87" s="9"/>
      <c r="T87" s="9"/>
      <c r="U87" s="9"/>
      <c r="V87" s="9"/>
      <c r="W87" s="9"/>
      <c r="X87" s="10"/>
      <c r="Y87" s="10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</row>
    <row r="88" spans="1:55" s="2" customFormat="1" x14ac:dyDescent="0.2">
      <c r="A88" s="191" t="s">
        <v>108</v>
      </c>
      <c r="B88" s="192">
        <f t="shared" si="45"/>
        <v>0</v>
      </c>
      <c r="C88" s="41"/>
      <c r="D88" s="87"/>
      <c r="E88" s="42"/>
      <c r="F88" s="19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9"/>
      <c r="S88" s="9"/>
      <c r="T88" s="9"/>
      <c r="U88" s="9"/>
      <c r="V88" s="9"/>
      <c r="W88" s="9"/>
      <c r="X88" s="10"/>
      <c r="Y88" s="10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</row>
    <row r="89" spans="1:55" s="2" customFormat="1" x14ac:dyDescent="0.2">
      <c r="A89" s="191" t="s">
        <v>109</v>
      </c>
      <c r="B89" s="192">
        <f t="shared" si="45"/>
        <v>0</v>
      </c>
      <c r="C89" s="41"/>
      <c r="D89" s="87"/>
      <c r="E89" s="42"/>
      <c r="F89" s="190"/>
      <c r="G89" s="6"/>
      <c r="H89" s="6"/>
      <c r="I89" s="10"/>
      <c r="J89" s="10"/>
      <c r="K89" s="10"/>
      <c r="L89" s="10"/>
      <c r="M89" s="10"/>
      <c r="N89" s="10"/>
      <c r="O89" s="10"/>
      <c r="P89" s="10"/>
      <c r="Q89" s="10"/>
      <c r="R89" s="9"/>
      <c r="S89" s="9"/>
      <c r="T89" s="9"/>
      <c r="U89" s="9"/>
      <c r="V89" s="9"/>
      <c r="W89" s="9"/>
      <c r="X89" s="10"/>
      <c r="Y89" s="10"/>
    </row>
    <row r="90" spans="1:55" s="2" customFormat="1" x14ac:dyDescent="0.2">
      <c r="A90" s="191" t="s">
        <v>110</v>
      </c>
      <c r="B90" s="192">
        <f t="shared" si="45"/>
        <v>0</v>
      </c>
      <c r="C90" s="41"/>
      <c r="D90" s="87"/>
      <c r="E90" s="42"/>
      <c r="F90" s="190"/>
      <c r="G90" s="6"/>
      <c r="H90" s="6"/>
      <c r="I90" s="10"/>
      <c r="J90" s="10"/>
      <c r="K90" s="10"/>
      <c r="L90" s="10"/>
      <c r="M90" s="10"/>
      <c r="N90" s="10"/>
      <c r="O90" s="10"/>
      <c r="P90" s="10"/>
      <c r="Q90" s="10"/>
      <c r="R90" s="9"/>
      <c r="S90" s="9"/>
      <c r="T90" s="9"/>
      <c r="U90" s="9"/>
      <c r="V90" s="9"/>
      <c r="W90" s="9"/>
      <c r="X90" s="10"/>
      <c r="Y90" s="10"/>
    </row>
    <row r="91" spans="1:55" s="2" customFormat="1" x14ac:dyDescent="0.2">
      <c r="A91" s="191" t="s">
        <v>111</v>
      </c>
      <c r="B91" s="192">
        <f t="shared" si="45"/>
        <v>0</v>
      </c>
      <c r="C91" s="41"/>
      <c r="D91" s="87"/>
      <c r="E91" s="42"/>
      <c r="F91" s="190"/>
      <c r="G91" s="6"/>
      <c r="H91" s="6"/>
      <c r="I91" s="10"/>
      <c r="J91" s="10"/>
      <c r="K91" s="10"/>
      <c r="L91" s="10"/>
      <c r="M91" s="10"/>
      <c r="N91" s="10"/>
      <c r="O91" s="10"/>
      <c r="P91" s="10"/>
      <c r="Q91" s="10"/>
      <c r="R91" s="9"/>
      <c r="S91" s="9"/>
      <c r="T91" s="9"/>
      <c r="U91" s="9"/>
      <c r="V91" s="9"/>
      <c r="W91" s="9"/>
      <c r="X91" s="10"/>
      <c r="Y91" s="10"/>
    </row>
    <row r="92" spans="1:55" s="2" customFormat="1" x14ac:dyDescent="0.2">
      <c r="A92" s="193" t="s">
        <v>112</v>
      </c>
      <c r="B92" s="192">
        <f t="shared" si="45"/>
        <v>0</v>
      </c>
      <c r="C92" s="41"/>
      <c r="D92" s="87"/>
      <c r="E92" s="42"/>
      <c r="F92" s="190"/>
      <c r="G92" s="6"/>
      <c r="H92" s="6"/>
      <c r="I92" s="10"/>
      <c r="J92" s="10"/>
      <c r="K92" s="10"/>
      <c r="L92" s="10"/>
      <c r="M92" s="10"/>
      <c r="N92" s="10"/>
      <c r="O92" s="10"/>
      <c r="P92" s="10"/>
      <c r="Q92" s="10"/>
      <c r="R92" s="9"/>
      <c r="S92" s="9"/>
      <c r="T92" s="9"/>
      <c r="U92" s="9"/>
      <c r="V92" s="9"/>
      <c r="W92" s="9"/>
      <c r="X92" s="10"/>
      <c r="Y92" s="10"/>
    </row>
    <row r="93" spans="1:55" s="2" customFormat="1" x14ac:dyDescent="0.2">
      <c r="A93" s="191" t="s">
        <v>113</v>
      </c>
      <c r="B93" s="192">
        <f t="shared" si="45"/>
        <v>96</v>
      </c>
      <c r="C93" s="41">
        <v>96</v>
      </c>
      <c r="D93" s="87"/>
      <c r="E93" s="42"/>
      <c r="F93" s="190"/>
      <c r="G93" s="6"/>
      <c r="H93" s="6"/>
      <c r="I93" s="10"/>
      <c r="J93" s="10"/>
      <c r="K93" s="10"/>
      <c r="L93" s="10"/>
      <c r="M93" s="10"/>
      <c r="N93" s="10"/>
      <c r="O93" s="10"/>
      <c r="P93" s="10"/>
      <c r="Q93" s="10"/>
      <c r="R93" s="9"/>
      <c r="S93" s="9"/>
      <c r="T93" s="9"/>
      <c r="U93" s="9"/>
      <c r="V93" s="9"/>
      <c r="W93" s="9"/>
      <c r="X93" s="10"/>
      <c r="Y93" s="10"/>
    </row>
    <row r="94" spans="1:55" s="2" customFormat="1" x14ac:dyDescent="0.2">
      <c r="A94" s="191" t="s">
        <v>114</v>
      </c>
      <c r="B94" s="192">
        <f t="shared" si="45"/>
        <v>0</v>
      </c>
      <c r="C94" s="41"/>
      <c r="D94" s="87"/>
      <c r="E94" s="42"/>
      <c r="F94" s="190"/>
      <c r="G94" s="6"/>
      <c r="H94" s="6"/>
      <c r="I94" s="10"/>
      <c r="J94" s="10"/>
      <c r="K94" s="10"/>
      <c r="L94" s="10"/>
      <c r="M94" s="10"/>
      <c r="N94" s="10"/>
      <c r="O94" s="10"/>
      <c r="P94" s="10"/>
      <c r="Q94" s="10"/>
      <c r="R94" s="9"/>
      <c r="S94" s="9"/>
      <c r="T94" s="9"/>
      <c r="U94" s="9"/>
      <c r="V94" s="9"/>
      <c r="W94" s="9"/>
      <c r="X94" s="10"/>
      <c r="Y94" s="10"/>
    </row>
    <row r="95" spans="1:55" s="2" customFormat="1" x14ac:dyDescent="0.2">
      <c r="A95" s="191" t="s">
        <v>115</v>
      </c>
      <c r="B95" s="192">
        <f t="shared" si="45"/>
        <v>0</v>
      </c>
      <c r="C95" s="41"/>
      <c r="D95" s="87"/>
      <c r="E95" s="42"/>
      <c r="F95" s="190"/>
      <c r="G95" s="6"/>
      <c r="H95" s="6"/>
      <c r="I95" s="10"/>
      <c r="J95" s="10"/>
      <c r="K95" s="10"/>
      <c r="L95" s="10"/>
      <c r="M95" s="10"/>
      <c r="N95" s="10"/>
      <c r="O95" s="10"/>
      <c r="P95" s="10"/>
      <c r="Q95" s="10"/>
      <c r="R95" s="9"/>
      <c r="S95" s="9"/>
      <c r="T95" s="9"/>
      <c r="U95" s="9"/>
      <c r="V95" s="9"/>
      <c r="W95" s="9"/>
      <c r="X95" s="10"/>
      <c r="Y95" s="10"/>
    </row>
    <row r="96" spans="1:55" s="2" customFormat="1" x14ac:dyDescent="0.2">
      <c r="A96" s="191" t="s">
        <v>116</v>
      </c>
      <c r="B96" s="192">
        <f t="shared" si="45"/>
        <v>0</v>
      </c>
      <c r="C96" s="41"/>
      <c r="D96" s="87"/>
      <c r="E96" s="42"/>
      <c r="F96" s="190"/>
      <c r="G96" s="6"/>
      <c r="H96" s="6"/>
      <c r="I96" s="10"/>
      <c r="J96" s="10"/>
      <c r="K96" s="10"/>
      <c r="L96" s="10"/>
      <c r="M96" s="10"/>
      <c r="N96" s="10"/>
      <c r="O96" s="10"/>
      <c r="P96" s="10"/>
      <c r="Q96" s="10"/>
      <c r="R96" s="9"/>
      <c r="S96" s="9"/>
      <c r="T96" s="9"/>
      <c r="U96" s="9"/>
      <c r="V96" s="9"/>
      <c r="W96" s="9"/>
      <c r="X96" s="10"/>
      <c r="Y96" s="10"/>
    </row>
    <row r="97" spans="1:92" s="2" customFormat="1" x14ac:dyDescent="0.2">
      <c r="A97" s="191" t="s">
        <v>117</v>
      </c>
      <c r="B97" s="192">
        <f t="shared" si="45"/>
        <v>0</v>
      </c>
      <c r="C97" s="41"/>
      <c r="D97" s="87"/>
      <c r="E97" s="42"/>
      <c r="F97" s="190"/>
      <c r="G97" s="6"/>
      <c r="H97" s="6"/>
      <c r="I97" s="10"/>
      <c r="J97" s="10"/>
      <c r="K97" s="10"/>
      <c r="L97" s="10"/>
      <c r="M97" s="10"/>
      <c r="N97" s="10"/>
      <c r="O97" s="10"/>
      <c r="P97" s="10"/>
      <c r="Q97" s="10"/>
      <c r="R97" s="9"/>
      <c r="S97" s="9"/>
      <c r="T97" s="9"/>
      <c r="U97" s="9"/>
      <c r="V97" s="9"/>
      <c r="W97" s="9"/>
      <c r="X97" s="10"/>
      <c r="Y97" s="10"/>
      <c r="BV97" s="3"/>
      <c r="BW97" s="3"/>
      <c r="BX97" s="4"/>
      <c r="BY97" s="4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</row>
    <row r="98" spans="1:92" s="2" customFormat="1" x14ac:dyDescent="0.2">
      <c r="A98" s="191" t="s">
        <v>118</v>
      </c>
      <c r="B98" s="192">
        <f t="shared" si="45"/>
        <v>0</v>
      </c>
      <c r="C98" s="41"/>
      <c r="D98" s="87"/>
      <c r="E98" s="42"/>
      <c r="F98" s="190"/>
      <c r="G98" s="6"/>
      <c r="H98" s="6"/>
      <c r="I98" s="10"/>
      <c r="J98" s="10"/>
      <c r="K98" s="10"/>
      <c r="L98" s="10"/>
      <c r="M98" s="10"/>
      <c r="N98" s="10"/>
      <c r="O98" s="10"/>
      <c r="P98" s="10"/>
      <c r="Q98" s="10"/>
      <c r="R98" s="9"/>
      <c r="S98" s="9"/>
      <c r="T98" s="9"/>
      <c r="U98" s="9"/>
      <c r="V98" s="9"/>
      <c r="W98" s="9"/>
      <c r="X98" s="10"/>
      <c r="Y98" s="10"/>
      <c r="BV98" s="3"/>
      <c r="BW98" s="3"/>
      <c r="BX98" s="4"/>
      <c r="BY98" s="4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</row>
    <row r="99" spans="1:92" s="2" customFormat="1" x14ac:dyDescent="0.2">
      <c r="A99" s="191" t="s">
        <v>119</v>
      </c>
      <c r="B99" s="192">
        <f>SUM(C99:E99)</f>
        <v>0</v>
      </c>
      <c r="C99" s="41"/>
      <c r="D99" s="87"/>
      <c r="E99" s="42"/>
      <c r="F99" s="190"/>
      <c r="G99" s="6"/>
      <c r="H99" s="6"/>
      <c r="I99" s="10"/>
      <c r="J99" s="10"/>
      <c r="K99" s="10"/>
      <c r="L99" s="10"/>
      <c r="M99" s="10"/>
      <c r="N99" s="10"/>
      <c r="O99" s="10"/>
      <c r="P99" s="10"/>
      <c r="Q99" s="10"/>
      <c r="R99" s="9"/>
      <c r="S99" s="9"/>
      <c r="T99" s="9"/>
      <c r="U99" s="9"/>
      <c r="V99" s="9"/>
      <c r="W99" s="9"/>
      <c r="X99" s="10"/>
      <c r="Y99" s="10"/>
      <c r="BV99" s="3"/>
      <c r="BW99" s="3"/>
      <c r="BX99" s="4"/>
      <c r="BY99" s="4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</row>
    <row r="100" spans="1:92" s="2" customFormat="1" x14ac:dyDescent="0.2">
      <c r="A100" s="191" t="s">
        <v>120</v>
      </c>
      <c r="B100" s="192">
        <f>SUM(C100:E100)</f>
        <v>0</v>
      </c>
      <c r="C100" s="41"/>
      <c r="D100" s="87"/>
      <c r="E100" s="42"/>
      <c r="F100" s="190"/>
      <c r="G100" s="6"/>
      <c r="H100" s="6"/>
      <c r="I100" s="10"/>
      <c r="J100" s="10"/>
      <c r="K100" s="10"/>
      <c r="L100" s="10"/>
      <c r="M100" s="10"/>
      <c r="N100" s="10"/>
      <c r="O100" s="10"/>
      <c r="P100" s="10"/>
      <c r="Q100" s="10"/>
      <c r="R100" s="9"/>
      <c r="S100" s="9"/>
      <c r="T100" s="9"/>
      <c r="U100" s="9"/>
      <c r="V100" s="9"/>
      <c r="W100" s="9"/>
      <c r="X100" s="10"/>
      <c r="Y100" s="10"/>
      <c r="BV100" s="3"/>
      <c r="BW100" s="3"/>
      <c r="BX100" s="4"/>
      <c r="BY100" s="4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</row>
    <row r="101" spans="1:92" s="2" customFormat="1" x14ac:dyDescent="0.2">
      <c r="A101" s="731" t="s">
        <v>83</v>
      </c>
      <c r="B101" s="744">
        <f>SUM(B81:B100)</f>
        <v>505</v>
      </c>
      <c r="C101" s="735">
        <f>SUM(C81:C100)</f>
        <v>505</v>
      </c>
      <c r="D101" s="745">
        <f t="shared" ref="D101:E101" si="46">SUM(D81:D100)</f>
        <v>0</v>
      </c>
      <c r="E101" s="736">
        <f t="shared" si="46"/>
        <v>0</v>
      </c>
      <c r="F101" s="190"/>
      <c r="G101" s="6"/>
      <c r="H101" s="6"/>
      <c r="I101" s="10"/>
      <c r="J101" s="10"/>
      <c r="K101" s="10"/>
      <c r="L101" s="10"/>
      <c r="M101" s="10"/>
      <c r="N101" s="10"/>
      <c r="O101" s="10"/>
      <c r="P101" s="10"/>
      <c r="Q101" s="10"/>
      <c r="R101" s="9"/>
      <c r="S101" s="9"/>
      <c r="T101" s="9"/>
      <c r="U101" s="9"/>
      <c r="V101" s="9"/>
      <c r="W101" s="9"/>
      <c r="X101" s="10"/>
      <c r="Y101" s="10"/>
      <c r="BV101" s="3"/>
      <c r="BW101" s="3"/>
      <c r="BX101" s="4"/>
      <c r="BY101" s="4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</row>
    <row r="102" spans="1:92" s="5" customFormat="1" ht="11.25" x14ac:dyDescent="0.15">
      <c r="A102" s="11" t="s">
        <v>121</v>
      </c>
      <c r="BV102" s="12"/>
      <c r="BW102" s="12"/>
      <c r="BX102" s="12"/>
      <c r="BY102" s="12"/>
    </row>
    <row r="103" spans="1:92" s="2" customFormat="1" ht="14.25" customHeight="1" x14ac:dyDescent="0.2">
      <c r="A103" s="982" t="s">
        <v>122</v>
      </c>
      <c r="B103" s="984"/>
      <c r="C103" s="982" t="s">
        <v>5</v>
      </c>
      <c r="D103" s="983"/>
      <c r="E103" s="984"/>
      <c r="F103" s="1189" t="s">
        <v>6</v>
      </c>
      <c r="G103" s="1196"/>
      <c r="H103" s="1196"/>
      <c r="I103" s="1196"/>
      <c r="J103" s="1196"/>
      <c r="K103" s="1196"/>
      <c r="L103" s="1196"/>
      <c r="M103" s="1196"/>
      <c r="N103" s="1196"/>
      <c r="O103" s="1196"/>
      <c r="P103" s="1196"/>
      <c r="Q103" s="1196"/>
      <c r="R103" s="1196"/>
      <c r="S103" s="1196"/>
      <c r="T103" s="1196"/>
      <c r="U103" s="1196"/>
      <c r="V103" s="1196"/>
      <c r="W103" s="1196"/>
      <c r="X103" s="1196"/>
      <c r="Y103" s="1196"/>
      <c r="Z103" s="1196"/>
      <c r="AA103" s="1196"/>
      <c r="AB103" s="1196"/>
      <c r="AC103" s="1196"/>
      <c r="AD103" s="1196"/>
      <c r="AE103" s="1196"/>
      <c r="AF103" s="1196"/>
      <c r="AG103" s="1196"/>
      <c r="AH103" s="1196"/>
      <c r="AI103" s="1196"/>
      <c r="AJ103" s="1196"/>
      <c r="AK103" s="1196"/>
      <c r="AL103" s="1196"/>
      <c r="AM103" s="1194"/>
      <c r="AN103" s="1008" t="s">
        <v>7</v>
      </c>
      <c r="AO103" s="984" t="s">
        <v>123</v>
      </c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V103" s="3"/>
      <c r="BW103" s="3"/>
      <c r="BX103" s="4"/>
      <c r="BY103" s="4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</row>
    <row r="104" spans="1:92" s="2" customFormat="1" x14ac:dyDescent="0.2">
      <c r="A104" s="1045"/>
      <c r="B104" s="990"/>
      <c r="C104" s="1165"/>
      <c r="D104" s="986"/>
      <c r="E104" s="987"/>
      <c r="F104" s="1189" t="s">
        <v>11</v>
      </c>
      <c r="G104" s="1188"/>
      <c r="H104" s="1189" t="s">
        <v>12</v>
      </c>
      <c r="I104" s="1188"/>
      <c r="J104" s="1189" t="s">
        <v>13</v>
      </c>
      <c r="K104" s="1188"/>
      <c r="L104" s="1189" t="s">
        <v>14</v>
      </c>
      <c r="M104" s="1188"/>
      <c r="N104" s="1189" t="s">
        <v>15</v>
      </c>
      <c r="O104" s="1188"/>
      <c r="P104" s="1177" t="s">
        <v>16</v>
      </c>
      <c r="Q104" s="1179"/>
      <c r="R104" s="1177" t="s">
        <v>17</v>
      </c>
      <c r="S104" s="1179"/>
      <c r="T104" s="1177" t="s">
        <v>18</v>
      </c>
      <c r="U104" s="1179"/>
      <c r="V104" s="1177" t="s">
        <v>19</v>
      </c>
      <c r="W104" s="1179"/>
      <c r="X104" s="1177" t="s">
        <v>20</v>
      </c>
      <c r="Y104" s="1179"/>
      <c r="Z104" s="1177" t="s">
        <v>21</v>
      </c>
      <c r="AA104" s="1179"/>
      <c r="AB104" s="1177" t="s">
        <v>22</v>
      </c>
      <c r="AC104" s="1179"/>
      <c r="AD104" s="1177" t="s">
        <v>23</v>
      </c>
      <c r="AE104" s="1179"/>
      <c r="AF104" s="1177" t="s">
        <v>24</v>
      </c>
      <c r="AG104" s="1179"/>
      <c r="AH104" s="1177" t="s">
        <v>25</v>
      </c>
      <c r="AI104" s="1179"/>
      <c r="AJ104" s="1177" t="s">
        <v>26</v>
      </c>
      <c r="AK104" s="1179"/>
      <c r="AL104" s="1177" t="s">
        <v>27</v>
      </c>
      <c r="AM104" s="1190"/>
      <c r="AN104" s="1009"/>
      <c r="AO104" s="990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V104" s="3"/>
      <c r="BW104" s="3"/>
      <c r="BX104" s="4"/>
      <c r="BY104" s="4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</row>
    <row r="105" spans="1:92" s="2" customFormat="1" x14ac:dyDescent="0.2">
      <c r="A105" s="1165"/>
      <c r="B105" s="986"/>
      <c r="C105" s="703" t="s">
        <v>32</v>
      </c>
      <c r="D105" s="743" t="s">
        <v>45</v>
      </c>
      <c r="E105" s="707" t="s">
        <v>34</v>
      </c>
      <c r="F105" s="703" t="s">
        <v>45</v>
      </c>
      <c r="G105" s="707" t="s">
        <v>34</v>
      </c>
      <c r="H105" s="703" t="s">
        <v>45</v>
      </c>
      <c r="I105" s="732" t="s">
        <v>34</v>
      </c>
      <c r="J105" s="703" t="s">
        <v>45</v>
      </c>
      <c r="K105" s="707" t="s">
        <v>34</v>
      </c>
      <c r="L105" s="703" t="s">
        <v>45</v>
      </c>
      <c r="M105" s="732" t="s">
        <v>34</v>
      </c>
      <c r="N105" s="703" t="s">
        <v>45</v>
      </c>
      <c r="O105" s="707" t="s">
        <v>34</v>
      </c>
      <c r="P105" s="703" t="s">
        <v>45</v>
      </c>
      <c r="Q105" s="732" t="s">
        <v>34</v>
      </c>
      <c r="R105" s="703" t="s">
        <v>45</v>
      </c>
      <c r="S105" s="707" t="s">
        <v>34</v>
      </c>
      <c r="T105" s="703" t="s">
        <v>45</v>
      </c>
      <c r="U105" s="732" t="s">
        <v>34</v>
      </c>
      <c r="V105" s="703" t="s">
        <v>45</v>
      </c>
      <c r="W105" s="707" t="s">
        <v>34</v>
      </c>
      <c r="X105" s="703" t="s">
        <v>45</v>
      </c>
      <c r="Y105" s="707" t="s">
        <v>34</v>
      </c>
      <c r="Z105" s="703" t="s">
        <v>45</v>
      </c>
      <c r="AA105" s="732" t="s">
        <v>34</v>
      </c>
      <c r="AB105" s="703" t="s">
        <v>45</v>
      </c>
      <c r="AC105" s="707" t="s">
        <v>34</v>
      </c>
      <c r="AD105" s="703" t="s">
        <v>45</v>
      </c>
      <c r="AE105" s="732" t="s">
        <v>34</v>
      </c>
      <c r="AF105" s="703" t="s">
        <v>45</v>
      </c>
      <c r="AG105" s="707" t="s">
        <v>34</v>
      </c>
      <c r="AH105" s="703" t="s">
        <v>45</v>
      </c>
      <c r="AI105" s="732" t="s">
        <v>34</v>
      </c>
      <c r="AJ105" s="703" t="s">
        <v>45</v>
      </c>
      <c r="AK105" s="707" t="s">
        <v>34</v>
      </c>
      <c r="AL105" s="703" t="s">
        <v>45</v>
      </c>
      <c r="AM105" s="723" t="s">
        <v>34</v>
      </c>
      <c r="AN105" s="1010"/>
      <c r="AO105" s="987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V105" s="3"/>
      <c r="BW105" s="3"/>
      <c r="BX105" s="4"/>
      <c r="BY105" s="4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</row>
    <row r="106" spans="1:92" s="2" customFormat="1" x14ac:dyDescent="0.2">
      <c r="A106" s="1201" t="s">
        <v>124</v>
      </c>
      <c r="B106" s="1202"/>
      <c r="C106" s="132">
        <f>SUM(C107:C113)</f>
        <v>652</v>
      </c>
      <c r="D106" s="24">
        <f>SUM(D107:D113)</f>
        <v>334</v>
      </c>
      <c r="E106" s="545">
        <f>SUM(E107:E113)</f>
        <v>318</v>
      </c>
      <c r="F106" s="733">
        <f t="shared" ref="F106:AN106" si="47">SUM(F107:F113)</f>
        <v>10</v>
      </c>
      <c r="G106" s="547">
        <f t="shared" si="47"/>
        <v>15</v>
      </c>
      <c r="H106" s="733">
        <f t="shared" si="47"/>
        <v>9</v>
      </c>
      <c r="I106" s="547">
        <f t="shared" si="47"/>
        <v>9</v>
      </c>
      <c r="J106" s="733">
        <f t="shared" si="47"/>
        <v>18</v>
      </c>
      <c r="K106" s="547">
        <f t="shared" si="47"/>
        <v>8</v>
      </c>
      <c r="L106" s="733">
        <f t="shared" si="47"/>
        <v>18</v>
      </c>
      <c r="M106" s="547">
        <f t="shared" si="47"/>
        <v>17</v>
      </c>
      <c r="N106" s="733">
        <f t="shared" si="47"/>
        <v>11</v>
      </c>
      <c r="O106" s="547">
        <f t="shared" si="47"/>
        <v>19</v>
      </c>
      <c r="P106" s="733">
        <f t="shared" si="47"/>
        <v>8</v>
      </c>
      <c r="Q106" s="547">
        <f t="shared" si="47"/>
        <v>10</v>
      </c>
      <c r="R106" s="733">
        <f t="shared" si="47"/>
        <v>13</v>
      </c>
      <c r="S106" s="547">
        <f t="shared" si="47"/>
        <v>17</v>
      </c>
      <c r="T106" s="733">
        <f t="shared" si="47"/>
        <v>15</v>
      </c>
      <c r="U106" s="547">
        <f t="shared" si="47"/>
        <v>20</v>
      </c>
      <c r="V106" s="733">
        <f t="shared" si="47"/>
        <v>17</v>
      </c>
      <c r="W106" s="547">
        <f t="shared" si="47"/>
        <v>18</v>
      </c>
      <c r="X106" s="733">
        <f t="shared" si="47"/>
        <v>20</v>
      </c>
      <c r="Y106" s="547">
        <f t="shared" si="47"/>
        <v>17</v>
      </c>
      <c r="Z106" s="733">
        <f t="shared" si="47"/>
        <v>13</v>
      </c>
      <c r="AA106" s="547">
        <f t="shared" si="47"/>
        <v>16</v>
      </c>
      <c r="AB106" s="733">
        <f t="shared" si="47"/>
        <v>22</v>
      </c>
      <c r="AC106" s="547">
        <f t="shared" si="47"/>
        <v>23</v>
      </c>
      <c r="AD106" s="733">
        <f t="shared" si="47"/>
        <v>24</v>
      </c>
      <c r="AE106" s="547">
        <f t="shared" si="47"/>
        <v>20</v>
      </c>
      <c r="AF106" s="733">
        <f t="shared" si="47"/>
        <v>22</v>
      </c>
      <c r="AG106" s="547">
        <f t="shared" si="47"/>
        <v>27</v>
      </c>
      <c r="AH106" s="733">
        <f t="shared" si="47"/>
        <v>29</v>
      </c>
      <c r="AI106" s="547">
        <f t="shared" si="47"/>
        <v>22</v>
      </c>
      <c r="AJ106" s="733">
        <f t="shared" si="47"/>
        <v>37</v>
      </c>
      <c r="AK106" s="547">
        <f t="shared" si="47"/>
        <v>20</v>
      </c>
      <c r="AL106" s="733">
        <f t="shared" si="47"/>
        <v>48</v>
      </c>
      <c r="AM106" s="516">
        <f t="shared" si="47"/>
        <v>40</v>
      </c>
      <c r="AN106" s="517">
        <f t="shared" si="47"/>
        <v>616</v>
      </c>
      <c r="AO106" s="550">
        <f>SUM(AO107:AO109)</f>
        <v>0</v>
      </c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V106" s="3"/>
      <c r="BW106" s="3"/>
      <c r="BX106" s="4"/>
      <c r="BY106" s="4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</row>
    <row r="107" spans="1:92" s="2" customFormat="1" ht="14.25" customHeight="1" x14ac:dyDescent="0.2">
      <c r="A107" s="1034" t="s">
        <v>125</v>
      </c>
      <c r="B107" s="200" t="s">
        <v>126</v>
      </c>
      <c r="C107" s="132">
        <f t="shared" ref="C107:C113" si="48">SUM(D107+E107)</f>
        <v>360</v>
      </c>
      <c r="D107" s="24">
        <f t="shared" ref="D107:E113" si="49">SUM(F107+H107+J107+L107+N107+P107+R107+T107+V107+X107+Z107+AB107+AD107+AF107+AH107+AJ107+AL107)</f>
        <v>167</v>
      </c>
      <c r="E107" s="545">
        <f t="shared" si="49"/>
        <v>193</v>
      </c>
      <c r="F107" s="201">
        <v>10</v>
      </c>
      <c r="G107" s="518">
        <v>14</v>
      </c>
      <c r="H107" s="500">
        <v>7</v>
      </c>
      <c r="I107" s="202">
        <v>8</v>
      </c>
      <c r="J107" s="500">
        <v>15</v>
      </c>
      <c r="K107" s="202">
        <v>6</v>
      </c>
      <c r="L107" s="201">
        <v>1</v>
      </c>
      <c r="M107" s="518">
        <v>8</v>
      </c>
      <c r="N107" s="500">
        <v>3</v>
      </c>
      <c r="O107" s="202">
        <v>9</v>
      </c>
      <c r="P107" s="500">
        <v>3</v>
      </c>
      <c r="Q107" s="202">
        <v>6</v>
      </c>
      <c r="R107" s="500">
        <v>1</v>
      </c>
      <c r="S107" s="202">
        <v>10</v>
      </c>
      <c r="T107" s="500">
        <v>6</v>
      </c>
      <c r="U107" s="202">
        <v>10</v>
      </c>
      <c r="V107" s="500">
        <v>14</v>
      </c>
      <c r="W107" s="202">
        <v>11</v>
      </c>
      <c r="X107" s="500">
        <v>8</v>
      </c>
      <c r="Y107" s="202">
        <v>11</v>
      </c>
      <c r="Z107" s="500">
        <v>6</v>
      </c>
      <c r="AA107" s="202">
        <v>10</v>
      </c>
      <c r="AB107" s="500">
        <v>15</v>
      </c>
      <c r="AC107" s="202">
        <v>11</v>
      </c>
      <c r="AD107" s="500">
        <v>12</v>
      </c>
      <c r="AE107" s="202">
        <v>8</v>
      </c>
      <c r="AF107" s="500">
        <v>9</v>
      </c>
      <c r="AG107" s="202">
        <v>17</v>
      </c>
      <c r="AH107" s="500">
        <v>13</v>
      </c>
      <c r="AI107" s="202">
        <v>16</v>
      </c>
      <c r="AJ107" s="500">
        <v>21</v>
      </c>
      <c r="AK107" s="202">
        <v>13</v>
      </c>
      <c r="AL107" s="500">
        <v>23</v>
      </c>
      <c r="AM107" s="203">
        <v>25</v>
      </c>
      <c r="AN107" s="518">
        <v>345</v>
      </c>
      <c r="AO107" s="544">
        <v>0</v>
      </c>
      <c r="AP107" s="146" t="str">
        <f>CA107&amp;CB107</f>
        <v/>
      </c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"/>
      <c r="BB107" s="3"/>
      <c r="BV107" s="3"/>
      <c r="BW107" s="3"/>
      <c r="BX107" s="4"/>
      <c r="BY107" s="4"/>
      <c r="CA107" s="32" t="str">
        <f>IF(AND($C107&gt;0,AN107="")," * No olvide digitar la variable "&amp;AN$103&amp;""&amp;". Digite CERO si no tiene",IF(AN107&gt;$C107," * La variable "&amp;AN$103&amp;""&amp;" No puede ser mayor al Total.",""))</f>
        <v/>
      </c>
      <c r="CB107" s="32" t="str">
        <f>IF(AND($C107&gt;0,AO107="")," * No olvide digitar la variable "&amp;AO$103&amp;""&amp;". Digite CERO si no tiene",IF(AO107&gt;$C107," * La variable "&amp;AO$103&amp;""&amp;" No puede ser mayor al Total.",""))</f>
        <v/>
      </c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33">
        <f>IF(AND($C107&gt;0,AN107=""),1,IF(AN107&gt;$C107,1,0))</f>
        <v>0</v>
      </c>
      <c r="CN107" s="33">
        <f>IF(AND($C107&gt;0,AO107=""),1,IF(AO107&gt;$C107,1,0))</f>
        <v>0</v>
      </c>
    </row>
    <row r="108" spans="1:92" s="2" customFormat="1" x14ac:dyDescent="0.2">
      <c r="A108" s="1035"/>
      <c r="B108" s="204" t="s">
        <v>127</v>
      </c>
      <c r="C108" s="161">
        <f t="shared" si="48"/>
        <v>63</v>
      </c>
      <c r="D108" s="37">
        <f t="shared" si="49"/>
        <v>29</v>
      </c>
      <c r="E108" s="205">
        <f t="shared" si="49"/>
        <v>34</v>
      </c>
      <c r="F108" s="206"/>
      <c r="G108" s="207"/>
      <c r="H108" s="208"/>
      <c r="I108" s="209"/>
      <c r="J108" s="206">
        <v>0</v>
      </c>
      <c r="K108" s="210">
        <v>1</v>
      </c>
      <c r="L108" s="208">
        <v>2</v>
      </c>
      <c r="M108" s="211">
        <v>1</v>
      </c>
      <c r="N108" s="206">
        <v>1</v>
      </c>
      <c r="O108" s="210">
        <v>1</v>
      </c>
      <c r="P108" s="209">
        <v>1</v>
      </c>
      <c r="Q108" s="211">
        <v>0</v>
      </c>
      <c r="R108" s="212">
        <v>4</v>
      </c>
      <c r="S108" s="210">
        <v>1</v>
      </c>
      <c r="T108" s="209">
        <v>1</v>
      </c>
      <c r="U108" s="211">
        <v>3</v>
      </c>
      <c r="V108" s="212">
        <v>0</v>
      </c>
      <c r="W108" s="210">
        <v>3</v>
      </c>
      <c r="X108" s="209">
        <v>3</v>
      </c>
      <c r="Y108" s="210">
        <v>0</v>
      </c>
      <c r="Z108" s="212">
        <v>2</v>
      </c>
      <c r="AA108" s="211">
        <v>4</v>
      </c>
      <c r="AB108" s="212">
        <v>0</v>
      </c>
      <c r="AC108" s="210">
        <v>4</v>
      </c>
      <c r="AD108" s="209">
        <v>0</v>
      </c>
      <c r="AE108" s="211">
        <v>3</v>
      </c>
      <c r="AF108" s="212">
        <v>2</v>
      </c>
      <c r="AG108" s="210">
        <v>3</v>
      </c>
      <c r="AH108" s="209">
        <v>4</v>
      </c>
      <c r="AI108" s="211">
        <v>3</v>
      </c>
      <c r="AJ108" s="212">
        <v>3</v>
      </c>
      <c r="AK108" s="210">
        <v>3</v>
      </c>
      <c r="AL108" s="209">
        <v>6</v>
      </c>
      <c r="AM108" s="213">
        <v>4</v>
      </c>
      <c r="AN108" s="208">
        <v>63</v>
      </c>
      <c r="AO108" s="207">
        <v>0</v>
      </c>
      <c r="AP108" s="146" t="str">
        <f t="shared" ref="AP108:AP109" si="50">CA108&amp;CB108</f>
        <v/>
      </c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"/>
      <c r="BB108" s="3"/>
      <c r="BV108" s="3"/>
      <c r="BW108" s="3"/>
      <c r="BX108" s="4"/>
      <c r="BY108" s="4"/>
      <c r="CA108" s="32" t="str">
        <f t="shared" ref="CA108:CB112" si="51">IF(AND($C108&gt;0,AN108="")," * No olvide digitar la variable "&amp;AN$103&amp;""&amp;". Digite CERO si no tiene",IF(AN108&gt;$C108," * La variable "&amp;AN$103&amp;""&amp;" No puede ser mayor al Total.",""))</f>
        <v/>
      </c>
      <c r="CB108" s="32" t="str">
        <f t="shared" si="51"/>
        <v/>
      </c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33">
        <f t="shared" ref="CM108:CN113" si="52">IF(AND($C108&gt;0,AN108=""),1,IF(AN108&gt;$C108,1,0))</f>
        <v>0</v>
      </c>
      <c r="CN108" s="33">
        <f t="shared" si="52"/>
        <v>0</v>
      </c>
    </row>
    <row r="109" spans="1:92" s="2" customFormat="1" ht="15" thickBot="1" x14ac:dyDescent="0.25">
      <c r="A109" s="1036"/>
      <c r="B109" s="214" t="s">
        <v>128</v>
      </c>
      <c r="C109" s="215">
        <f t="shared" si="48"/>
        <v>39</v>
      </c>
      <c r="D109" s="216">
        <f t="shared" si="49"/>
        <v>17</v>
      </c>
      <c r="E109" s="217">
        <f t="shared" si="49"/>
        <v>22</v>
      </c>
      <c r="F109" s="218"/>
      <c r="G109" s="219"/>
      <c r="H109" s="220"/>
      <c r="I109" s="221"/>
      <c r="J109" s="218"/>
      <c r="K109" s="222"/>
      <c r="L109" s="220">
        <v>0</v>
      </c>
      <c r="M109" s="223">
        <v>1</v>
      </c>
      <c r="N109" s="218">
        <v>0</v>
      </c>
      <c r="O109" s="222">
        <v>4</v>
      </c>
      <c r="P109" s="221">
        <v>1</v>
      </c>
      <c r="Q109" s="223">
        <v>1</v>
      </c>
      <c r="R109" s="224">
        <v>0</v>
      </c>
      <c r="S109" s="222">
        <v>2</v>
      </c>
      <c r="T109" s="221">
        <v>1</v>
      </c>
      <c r="U109" s="223">
        <v>6</v>
      </c>
      <c r="V109" s="224">
        <v>0</v>
      </c>
      <c r="W109" s="222">
        <v>1</v>
      </c>
      <c r="X109" s="221">
        <v>0</v>
      </c>
      <c r="Y109" s="222">
        <v>1</v>
      </c>
      <c r="Z109" s="224">
        <v>1</v>
      </c>
      <c r="AA109" s="223">
        <v>0</v>
      </c>
      <c r="AB109" s="224"/>
      <c r="AC109" s="222"/>
      <c r="AD109" s="221">
        <v>0</v>
      </c>
      <c r="AE109" s="223">
        <v>2</v>
      </c>
      <c r="AF109" s="224">
        <v>2</v>
      </c>
      <c r="AG109" s="222">
        <v>1</v>
      </c>
      <c r="AH109" s="221">
        <v>3</v>
      </c>
      <c r="AI109" s="223">
        <v>0</v>
      </c>
      <c r="AJ109" s="224">
        <v>3</v>
      </c>
      <c r="AK109" s="222">
        <v>0</v>
      </c>
      <c r="AL109" s="221">
        <v>6</v>
      </c>
      <c r="AM109" s="225">
        <v>3</v>
      </c>
      <c r="AN109" s="220">
        <v>33</v>
      </c>
      <c r="AO109" s="219">
        <v>0</v>
      </c>
      <c r="AP109" s="146" t="str">
        <f t="shared" si="50"/>
        <v/>
      </c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"/>
      <c r="BB109" s="3"/>
      <c r="BV109" s="3"/>
      <c r="BW109" s="3"/>
      <c r="BX109" s="4"/>
      <c r="BY109" s="4"/>
      <c r="CA109" s="32" t="str">
        <f t="shared" si="51"/>
        <v/>
      </c>
      <c r="CB109" s="32" t="str">
        <f t="shared" si="51"/>
        <v/>
      </c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33">
        <f t="shared" si="52"/>
        <v>0</v>
      </c>
      <c r="CN109" s="33">
        <f t="shared" si="52"/>
        <v>0</v>
      </c>
    </row>
    <row r="110" spans="1:92" s="2" customFormat="1" ht="15" thickTop="1" x14ac:dyDescent="0.2">
      <c r="A110" s="1037" t="s">
        <v>129</v>
      </c>
      <c r="B110" s="1038"/>
      <c r="C110" s="114">
        <f t="shared" si="48"/>
        <v>23</v>
      </c>
      <c r="D110" s="69">
        <f t="shared" si="49"/>
        <v>12</v>
      </c>
      <c r="E110" s="226">
        <f t="shared" si="49"/>
        <v>11</v>
      </c>
      <c r="F110" s="227"/>
      <c r="G110" s="228"/>
      <c r="H110" s="229"/>
      <c r="I110" s="230"/>
      <c r="J110" s="231">
        <v>1</v>
      </c>
      <c r="K110" s="228"/>
      <c r="L110" s="229">
        <v>1</v>
      </c>
      <c r="M110" s="232">
        <v>1</v>
      </c>
      <c r="N110" s="231"/>
      <c r="O110" s="228"/>
      <c r="P110" s="230"/>
      <c r="Q110" s="232">
        <v>3</v>
      </c>
      <c r="R110" s="233"/>
      <c r="S110" s="228">
        <v>2</v>
      </c>
      <c r="T110" s="230">
        <v>2</v>
      </c>
      <c r="U110" s="232"/>
      <c r="V110" s="233">
        <v>1</v>
      </c>
      <c r="W110" s="228"/>
      <c r="X110" s="230">
        <v>1</v>
      </c>
      <c r="Y110" s="228"/>
      <c r="Z110" s="233"/>
      <c r="AA110" s="232">
        <v>1</v>
      </c>
      <c r="AB110" s="233"/>
      <c r="AC110" s="228">
        <v>2</v>
      </c>
      <c r="AD110" s="230">
        <v>2</v>
      </c>
      <c r="AE110" s="232">
        <v>1</v>
      </c>
      <c r="AF110" s="233"/>
      <c r="AG110" s="228"/>
      <c r="AH110" s="230"/>
      <c r="AI110" s="232">
        <v>1</v>
      </c>
      <c r="AJ110" s="233">
        <v>2</v>
      </c>
      <c r="AK110" s="228"/>
      <c r="AL110" s="230">
        <v>2</v>
      </c>
      <c r="AM110" s="234"/>
      <c r="AN110" s="229">
        <v>17</v>
      </c>
      <c r="AO110" s="235"/>
      <c r="AP110" s="146" t="str">
        <f>CA110</f>
        <v/>
      </c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"/>
      <c r="BB110" s="3"/>
      <c r="BV110" s="3"/>
      <c r="BW110" s="3"/>
      <c r="BX110" s="4"/>
      <c r="BY110" s="4"/>
      <c r="CA110" s="32" t="str">
        <f t="shared" si="51"/>
        <v/>
      </c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33">
        <f t="shared" si="52"/>
        <v>0</v>
      </c>
      <c r="CN110" s="5"/>
    </row>
    <row r="111" spans="1:92" s="2" customFormat="1" x14ac:dyDescent="0.2">
      <c r="A111" s="1039" t="s">
        <v>130</v>
      </c>
      <c r="B111" s="1040"/>
      <c r="C111" s="36">
        <f t="shared" si="48"/>
        <v>75</v>
      </c>
      <c r="D111" s="69">
        <f t="shared" si="49"/>
        <v>54</v>
      </c>
      <c r="E111" s="236">
        <f t="shared" si="49"/>
        <v>21</v>
      </c>
      <c r="F111" s="237"/>
      <c r="G111" s="238">
        <v>1</v>
      </c>
      <c r="H111" s="239">
        <v>1</v>
      </c>
      <c r="I111" s="240"/>
      <c r="J111" s="227"/>
      <c r="K111" s="241"/>
      <c r="L111" s="239">
        <v>6</v>
      </c>
      <c r="M111" s="242">
        <v>2</v>
      </c>
      <c r="N111" s="227">
        <v>5</v>
      </c>
      <c r="O111" s="241"/>
      <c r="P111" s="240">
        <v>1</v>
      </c>
      <c r="Q111" s="242"/>
      <c r="R111" s="243">
        <v>4</v>
      </c>
      <c r="S111" s="241">
        <v>1</v>
      </c>
      <c r="T111" s="240">
        <v>2</v>
      </c>
      <c r="U111" s="242"/>
      <c r="V111" s="243"/>
      <c r="W111" s="241">
        <v>1</v>
      </c>
      <c r="X111" s="240">
        <v>5</v>
      </c>
      <c r="Y111" s="241"/>
      <c r="Z111" s="243">
        <v>1</v>
      </c>
      <c r="AA111" s="242"/>
      <c r="AB111" s="243">
        <v>6</v>
      </c>
      <c r="AC111" s="241">
        <v>3</v>
      </c>
      <c r="AD111" s="240">
        <v>7</v>
      </c>
      <c r="AE111" s="242">
        <v>4</v>
      </c>
      <c r="AF111" s="243">
        <v>3</v>
      </c>
      <c r="AG111" s="241">
        <v>2</v>
      </c>
      <c r="AH111" s="240">
        <v>5</v>
      </c>
      <c r="AI111" s="242"/>
      <c r="AJ111" s="243">
        <v>3</v>
      </c>
      <c r="AK111" s="241">
        <v>2</v>
      </c>
      <c r="AL111" s="240">
        <v>5</v>
      </c>
      <c r="AM111" s="244">
        <v>5</v>
      </c>
      <c r="AN111" s="239">
        <v>73</v>
      </c>
      <c r="AO111" s="245"/>
      <c r="AP111" s="146" t="str">
        <f t="shared" ref="AP111:AP113" si="53">CA111</f>
        <v/>
      </c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"/>
      <c r="BB111" s="3"/>
      <c r="BV111" s="3"/>
      <c r="BW111" s="3"/>
      <c r="BX111" s="4"/>
      <c r="BY111" s="4"/>
      <c r="CA111" s="32" t="str">
        <f t="shared" si="51"/>
        <v/>
      </c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33">
        <f t="shared" si="52"/>
        <v>0</v>
      </c>
      <c r="CN111" s="5"/>
    </row>
    <row r="112" spans="1:92" s="2" customFormat="1" x14ac:dyDescent="0.2">
      <c r="A112" s="1039" t="s">
        <v>131</v>
      </c>
      <c r="B112" s="1040"/>
      <c r="C112" s="161">
        <f t="shared" si="48"/>
        <v>55</v>
      </c>
      <c r="D112" s="37">
        <f t="shared" si="49"/>
        <v>29</v>
      </c>
      <c r="E112" s="246">
        <f t="shared" si="49"/>
        <v>26</v>
      </c>
      <c r="F112" s="206"/>
      <c r="G112" s="207"/>
      <c r="H112" s="208"/>
      <c r="I112" s="209"/>
      <c r="J112" s="206"/>
      <c r="K112" s="210">
        <v>1</v>
      </c>
      <c r="L112" s="208">
        <v>2</v>
      </c>
      <c r="M112" s="211">
        <v>2</v>
      </c>
      <c r="N112" s="206"/>
      <c r="O112" s="210">
        <v>3</v>
      </c>
      <c r="P112" s="209">
        <v>2</v>
      </c>
      <c r="Q112" s="211"/>
      <c r="R112" s="212">
        <v>2</v>
      </c>
      <c r="S112" s="210"/>
      <c r="T112" s="209"/>
      <c r="U112" s="211"/>
      <c r="V112" s="212">
        <v>1</v>
      </c>
      <c r="W112" s="210">
        <v>1</v>
      </c>
      <c r="X112" s="209">
        <v>1</v>
      </c>
      <c r="Y112" s="210">
        <v>5</v>
      </c>
      <c r="Z112" s="212"/>
      <c r="AA112" s="211">
        <v>1</v>
      </c>
      <c r="AB112" s="212">
        <v>1</v>
      </c>
      <c r="AC112" s="210">
        <v>2</v>
      </c>
      <c r="AD112" s="209">
        <v>3</v>
      </c>
      <c r="AE112" s="211">
        <v>1</v>
      </c>
      <c r="AF112" s="212">
        <v>3</v>
      </c>
      <c r="AG112" s="210">
        <v>3</v>
      </c>
      <c r="AH112" s="209">
        <v>4</v>
      </c>
      <c r="AI112" s="211">
        <v>2</v>
      </c>
      <c r="AJ112" s="212">
        <v>4</v>
      </c>
      <c r="AK112" s="210">
        <v>2</v>
      </c>
      <c r="AL112" s="209">
        <v>6</v>
      </c>
      <c r="AM112" s="213">
        <v>3</v>
      </c>
      <c r="AN112" s="208">
        <v>52</v>
      </c>
      <c r="AO112" s="247"/>
      <c r="AP112" s="146" t="str">
        <f t="shared" si="53"/>
        <v/>
      </c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"/>
      <c r="BB112" s="3"/>
      <c r="BV112" s="3"/>
      <c r="BW112" s="3"/>
      <c r="BX112" s="4"/>
      <c r="BY112" s="4"/>
      <c r="CA112" s="32" t="str">
        <f t="shared" si="51"/>
        <v/>
      </c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33">
        <f t="shared" si="52"/>
        <v>0</v>
      </c>
      <c r="CN112" s="5"/>
    </row>
    <row r="113" spans="1:91" s="2" customFormat="1" x14ac:dyDescent="0.2">
      <c r="A113" s="1041" t="s">
        <v>132</v>
      </c>
      <c r="B113" s="1042"/>
      <c r="C113" s="137">
        <f t="shared" si="48"/>
        <v>37</v>
      </c>
      <c r="D113" s="138">
        <f t="shared" si="49"/>
        <v>26</v>
      </c>
      <c r="E113" s="248">
        <f t="shared" si="49"/>
        <v>11</v>
      </c>
      <c r="F113" s="249"/>
      <c r="G113" s="250"/>
      <c r="H113" s="251">
        <v>1</v>
      </c>
      <c r="I113" s="252">
        <v>1</v>
      </c>
      <c r="J113" s="249">
        <v>2</v>
      </c>
      <c r="K113" s="253"/>
      <c r="L113" s="251">
        <v>6</v>
      </c>
      <c r="M113" s="254">
        <v>2</v>
      </c>
      <c r="N113" s="249">
        <v>2</v>
      </c>
      <c r="O113" s="253">
        <v>2</v>
      </c>
      <c r="P113" s="252"/>
      <c r="Q113" s="254"/>
      <c r="R113" s="680">
        <v>2</v>
      </c>
      <c r="S113" s="253">
        <v>1</v>
      </c>
      <c r="T113" s="252">
        <v>3</v>
      </c>
      <c r="U113" s="254">
        <v>1</v>
      </c>
      <c r="V113" s="680">
        <v>1</v>
      </c>
      <c r="W113" s="253">
        <v>1</v>
      </c>
      <c r="X113" s="252">
        <v>2</v>
      </c>
      <c r="Y113" s="253"/>
      <c r="Z113" s="680">
        <v>3</v>
      </c>
      <c r="AA113" s="254"/>
      <c r="AB113" s="680"/>
      <c r="AC113" s="253">
        <v>1</v>
      </c>
      <c r="AD113" s="252"/>
      <c r="AE113" s="254">
        <v>1</v>
      </c>
      <c r="AF113" s="680">
        <v>3</v>
      </c>
      <c r="AG113" s="253">
        <v>1</v>
      </c>
      <c r="AH113" s="252"/>
      <c r="AI113" s="254"/>
      <c r="AJ113" s="680">
        <v>1</v>
      </c>
      <c r="AK113" s="253"/>
      <c r="AL113" s="252"/>
      <c r="AM113" s="255"/>
      <c r="AN113" s="251">
        <v>33</v>
      </c>
      <c r="AO113" s="256"/>
      <c r="AP113" s="146" t="str">
        <f t="shared" si="53"/>
        <v/>
      </c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"/>
      <c r="BB113" s="3"/>
      <c r="BV113" s="3"/>
      <c r="BW113" s="3"/>
      <c r="BX113" s="4"/>
      <c r="BY113" s="4"/>
      <c r="CA113" s="32" t="str">
        <f>IF(AND($C113&gt;0,AN113="")," * No olvide digitar la variable "&amp;AN$103&amp;""&amp;". Digite CERO si no tiene",IF(AN113&gt;$C113," * La variable "&amp;AN$103&amp;""&amp;" No puede ser mayor al Total.",""))</f>
        <v/>
      </c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33">
        <f t="shared" si="52"/>
        <v>0</v>
      </c>
    </row>
    <row r="114" spans="1:91" s="5" customFormat="1" ht="12" x14ac:dyDescent="0.2">
      <c r="A114" s="11" t="s">
        <v>133</v>
      </c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V114" s="12"/>
      <c r="BW114" s="12"/>
      <c r="BX114" s="12"/>
      <c r="BY114" s="12"/>
      <c r="CM114" s="80"/>
    </row>
    <row r="115" spans="1:91" s="2" customFormat="1" x14ac:dyDescent="0.2">
      <c r="A115" s="1189" t="s">
        <v>134</v>
      </c>
      <c r="B115" s="1196"/>
      <c r="C115" s="1188"/>
      <c r="D115" s="706" t="s">
        <v>83</v>
      </c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V115" s="3"/>
      <c r="BW115" s="3"/>
      <c r="BX115" s="4"/>
      <c r="BY115" s="4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</row>
    <row r="116" spans="1:91" s="2" customFormat="1" ht="21" x14ac:dyDescent="0.2">
      <c r="A116" s="1046" t="s">
        <v>135</v>
      </c>
      <c r="B116" s="1047"/>
      <c r="C116" s="491" t="s">
        <v>136</v>
      </c>
      <c r="D116" s="492"/>
      <c r="E116" s="190"/>
      <c r="BV116" s="3"/>
      <c r="BW116" s="3"/>
      <c r="BX116" s="4"/>
      <c r="BY116" s="4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</row>
    <row r="117" spans="1:91" s="2" customFormat="1" x14ac:dyDescent="0.2">
      <c r="A117" s="1048"/>
      <c r="B117" s="1049"/>
      <c r="C117" s="259" t="s">
        <v>137</v>
      </c>
      <c r="D117" s="260"/>
      <c r="E117" s="190"/>
      <c r="BV117" s="3"/>
      <c r="BW117" s="3"/>
      <c r="BX117" s="4"/>
      <c r="BY117" s="4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</row>
    <row r="118" spans="1:91" s="2" customFormat="1" ht="21" x14ac:dyDescent="0.2">
      <c r="A118" s="1169"/>
      <c r="B118" s="1051"/>
      <c r="C118" s="261" t="s">
        <v>138</v>
      </c>
      <c r="D118" s="262"/>
      <c r="E118" s="190"/>
      <c r="BV118" s="3"/>
      <c r="BW118" s="3"/>
      <c r="BX118" s="4"/>
      <c r="BY118" s="4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</row>
    <row r="119" spans="1:91" s="5" customFormat="1" ht="11.25" x14ac:dyDescent="0.15">
      <c r="A119" s="1052" t="s">
        <v>139</v>
      </c>
      <c r="B119" s="1052"/>
      <c r="C119" s="1052"/>
      <c r="D119" s="1052"/>
      <c r="E119" s="1052"/>
      <c r="F119" s="1052"/>
      <c r="G119" s="1052"/>
      <c r="H119" s="1052"/>
      <c r="I119" s="1052"/>
      <c r="J119" s="1052"/>
      <c r="K119" s="1053"/>
      <c r="L119" s="681"/>
      <c r="M119" s="682"/>
      <c r="N119" s="682"/>
      <c r="O119" s="683"/>
      <c r="P119" s="124"/>
      <c r="Q119" s="682"/>
      <c r="R119" s="683"/>
      <c r="S119" s="124"/>
      <c r="T119" s="682"/>
      <c r="U119" s="124"/>
      <c r="V119" s="124"/>
      <c r="W119" s="683"/>
      <c r="X119" s="683"/>
      <c r="Y119" s="683"/>
      <c r="Z119" s="266"/>
      <c r="AA119" s="124"/>
      <c r="AB119" s="683"/>
      <c r="AC119" s="683"/>
      <c r="AD119" s="683"/>
      <c r="AE119" s="683"/>
      <c r="AF119" s="266"/>
      <c r="AG119" s="124"/>
      <c r="AH119" s="683"/>
      <c r="AI119" s="683"/>
      <c r="AJ119" s="683"/>
      <c r="AK119" s="124"/>
      <c r="AL119" s="682"/>
      <c r="AM119" s="683"/>
      <c r="AN119" s="682"/>
      <c r="AO119" s="267"/>
      <c r="AP119" s="124"/>
      <c r="BV119" s="12"/>
      <c r="BW119" s="12"/>
      <c r="BX119" s="12"/>
      <c r="BY119" s="12"/>
    </row>
    <row r="120" spans="1:91" s="2" customFormat="1" ht="14.25" customHeight="1" x14ac:dyDescent="0.2">
      <c r="A120" s="1012" t="s">
        <v>122</v>
      </c>
      <c r="B120" s="1021"/>
      <c r="C120" s="982" t="s">
        <v>5</v>
      </c>
      <c r="D120" s="983"/>
      <c r="E120" s="984"/>
      <c r="F120" s="1189" t="s">
        <v>6</v>
      </c>
      <c r="G120" s="1196"/>
      <c r="H120" s="1196"/>
      <c r="I120" s="1196"/>
      <c r="J120" s="1196"/>
      <c r="K120" s="1196"/>
      <c r="L120" s="1196"/>
      <c r="M120" s="1196"/>
      <c r="N120" s="1196"/>
      <c r="O120" s="1196"/>
      <c r="P120" s="1196"/>
      <c r="Q120" s="1196"/>
      <c r="R120" s="1196"/>
      <c r="S120" s="1196"/>
      <c r="T120" s="1196"/>
      <c r="U120" s="1196"/>
      <c r="V120" s="1196"/>
      <c r="W120" s="1196"/>
      <c r="X120" s="1196"/>
      <c r="Y120" s="1196"/>
      <c r="Z120" s="1196"/>
      <c r="AA120" s="1196"/>
      <c r="AB120" s="1196"/>
      <c r="AC120" s="1196"/>
      <c r="AD120" s="1196"/>
      <c r="AE120" s="1196"/>
      <c r="AF120" s="1196"/>
      <c r="AG120" s="1196"/>
      <c r="AH120" s="1196"/>
      <c r="AI120" s="1196"/>
      <c r="AJ120" s="1196"/>
      <c r="AK120" s="1196"/>
      <c r="AL120" s="1196"/>
      <c r="AM120" s="1194"/>
      <c r="AN120" s="1188" t="s">
        <v>7</v>
      </c>
      <c r="AO120" s="268"/>
      <c r="BV120" s="3"/>
      <c r="BW120" s="3"/>
      <c r="BX120" s="4"/>
      <c r="BY120" s="4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</row>
    <row r="121" spans="1:91" s="2" customFormat="1" x14ac:dyDescent="0.2">
      <c r="A121" s="1013"/>
      <c r="B121" s="1054"/>
      <c r="C121" s="1165"/>
      <c r="D121" s="986"/>
      <c r="E121" s="987"/>
      <c r="F121" s="1189" t="s">
        <v>11</v>
      </c>
      <c r="G121" s="1188"/>
      <c r="H121" s="1189" t="s">
        <v>12</v>
      </c>
      <c r="I121" s="1188"/>
      <c r="J121" s="1189" t="s">
        <v>13</v>
      </c>
      <c r="K121" s="1188"/>
      <c r="L121" s="1189" t="s">
        <v>14</v>
      </c>
      <c r="M121" s="1188"/>
      <c r="N121" s="1189" t="s">
        <v>15</v>
      </c>
      <c r="O121" s="1188"/>
      <c r="P121" s="1177" t="s">
        <v>16</v>
      </c>
      <c r="Q121" s="1179"/>
      <c r="R121" s="1177" t="s">
        <v>17</v>
      </c>
      <c r="S121" s="1179"/>
      <c r="T121" s="1177" t="s">
        <v>18</v>
      </c>
      <c r="U121" s="1179"/>
      <c r="V121" s="1177" t="s">
        <v>19</v>
      </c>
      <c r="W121" s="1179"/>
      <c r="X121" s="1177" t="s">
        <v>20</v>
      </c>
      <c r="Y121" s="1179"/>
      <c r="Z121" s="1177" t="s">
        <v>21</v>
      </c>
      <c r="AA121" s="1179"/>
      <c r="AB121" s="1177" t="s">
        <v>22</v>
      </c>
      <c r="AC121" s="1179"/>
      <c r="AD121" s="1177" t="s">
        <v>23</v>
      </c>
      <c r="AE121" s="1179"/>
      <c r="AF121" s="1177" t="s">
        <v>24</v>
      </c>
      <c r="AG121" s="1179"/>
      <c r="AH121" s="1177" t="s">
        <v>25</v>
      </c>
      <c r="AI121" s="1179"/>
      <c r="AJ121" s="1177" t="s">
        <v>26</v>
      </c>
      <c r="AK121" s="1179"/>
      <c r="AL121" s="1177" t="s">
        <v>27</v>
      </c>
      <c r="AM121" s="1190"/>
      <c r="AN121" s="1188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V121" s="3"/>
      <c r="BW121" s="3"/>
      <c r="BX121" s="4"/>
      <c r="BY121" s="4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</row>
    <row r="122" spans="1:91" s="2" customFormat="1" x14ac:dyDescent="0.2">
      <c r="A122" s="1146"/>
      <c r="B122" s="1023"/>
      <c r="C122" s="700" t="s">
        <v>32</v>
      </c>
      <c r="D122" s="701" t="s">
        <v>45</v>
      </c>
      <c r="E122" s="707" t="s">
        <v>34</v>
      </c>
      <c r="F122" s="703" t="s">
        <v>45</v>
      </c>
      <c r="G122" s="707" t="s">
        <v>34</v>
      </c>
      <c r="H122" s="703" t="s">
        <v>45</v>
      </c>
      <c r="I122" s="707" t="s">
        <v>34</v>
      </c>
      <c r="J122" s="703" t="s">
        <v>45</v>
      </c>
      <c r="K122" s="707" t="s">
        <v>34</v>
      </c>
      <c r="L122" s="703" t="s">
        <v>45</v>
      </c>
      <c r="M122" s="707" t="s">
        <v>34</v>
      </c>
      <c r="N122" s="703" t="s">
        <v>45</v>
      </c>
      <c r="O122" s="707" t="s">
        <v>34</v>
      </c>
      <c r="P122" s="703" t="s">
        <v>45</v>
      </c>
      <c r="Q122" s="707" t="s">
        <v>34</v>
      </c>
      <c r="R122" s="703" t="s">
        <v>45</v>
      </c>
      <c r="S122" s="707" t="s">
        <v>34</v>
      </c>
      <c r="T122" s="703" t="s">
        <v>45</v>
      </c>
      <c r="U122" s="707" t="s">
        <v>34</v>
      </c>
      <c r="V122" s="703" t="s">
        <v>45</v>
      </c>
      <c r="W122" s="707" t="s">
        <v>34</v>
      </c>
      <c r="X122" s="703" t="s">
        <v>45</v>
      </c>
      <c r="Y122" s="707" t="s">
        <v>34</v>
      </c>
      <c r="Z122" s="703" t="s">
        <v>45</v>
      </c>
      <c r="AA122" s="707" t="s">
        <v>34</v>
      </c>
      <c r="AB122" s="703" t="s">
        <v>45</v>
      </c>
      <c r="AC122" s="707" t="s">
        <v>34</v>
      </c>
      <c r="AD122" s="703" t="s">
        <v>45</v>
      </c>
      <c r="AE122" s="732" t="s">
        <v>34</v>
      </c>
      <c r="AF122" s="703" t="s">
        <v>45</v>
      </c>
      <c r="AG122" s="707" t="s">
        <v>34</v>
      </c>
      <c r="AH122" s="703" t="s">
        <v>45</v>
      </c>
      <c r="AI122" s="732" t="s">
        <v>34</v>
      </c>
      <c r="AJ122" s="703" t="s">
        <v>45</v>
      </c>
      <c r="AK122" s="707" t="s">
        <v>34</v>
      </c>
      <c r="AL122" s="703" t="s">
        <v>45</v>
      </c>
      <c r="AM122" s="723" t="s">
        <v>34</v>
      </c>
      <c r="AN122" s="1188"/>
      <c r="AO122" s="269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V122" s="3"/>
      <c r="BW122" s="3"/>
      <c r="BX122" s="4"/>
      <c r="BY122" s="4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</row>
    <row r="123" spans="1:91" s="2" customFormat="1" x14ac:dyDescent="0.2">
      <c r="A123" s="1136" t="s">
        <v>140</v>
      </c>
      <c r="B123" s="1137"/>
      <c r="C123" s="114">
        <f>SUM(D123+E123)</f>
        <v>0</v>
      </c>
      <c r="D123" s="115">
        <f t="shared" ref="D123:E125" si="54">SUM(F123+H123+J123+L123+N123+P123+R123+T123+V123+X123+Z123+AB123+AD123+AF123+AH123+AJ123+AL123)</f>
        <v>0</v>
      </c>
      <c r="E123" s="70">
        <f t="shared" si="54"/>
        <v>0</v>
      </c>
      <c r="F123" s="270"/>
      <c r="G123" s="271"/>
      <c r="H123" s="270"/>
      <c r="I123" s="271"/>
      <c r="J123" s="270"/>
      <c r="K123" s="271"/>
      <c r="L123" s="270"/>
      <c r="M123" s="271"/>
      <c r="N123" s="270"/>
      <c r="O123" s="271"/>
      <c r="P123" s="270"/>
      <c r="Q123" s="271"/>
      <c r="R123" s="270"/>
      <c r="S123" s="271"/>
      <c r="T123" s="270"/>
      <c r="U123" s="271"/>
      <c r="V123" s="270"/>
      <c r="W123" s="271"/>
      <c r="X123" s="270"/>
      <c r="Y123" s="271"/>
      <c r="Z123" s="270"/>
      <c r="AA123" s="271"/>
      <c r="AB123" s="270"/>
      <c r="AC123" s="271"/>
      <c r="AD123" s="272"/>
      <c r="AE123" s="273"/>
      <c r="AF123" s="270"/>
      <c r="AG123" s="271"/>
      <c r="AH123" s="272"/>
      <c r="AI123" s="273"/>
      <c r="AJ123" s="270"/>
      <c r="AK123" s="271"/>
      <c r="AL123" s="272"/>
      <c r="AM123" s="274"/>
      <c r="AN123" s="275"/>
      <c r="AO123" s="146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"/>
      <c r="BV123" s="3"/>
      <c r="BW123" s="3"/>
      <c r="BX123" s="4"/>
      <c r="BY123" s="4"/>
      <c r="CA123" s="32" t="str">
        <f>IF(AND($C123&gt;0,AN123="")," * No olvide digitar la variable "&amp;AN$120&amp;""&amp;". Digite CERO si no tiene",IF(AN123&gt;$C123," * La variable "&amp;AN$120&amp;""&amp;" No puede ser mayor al Total.",""))</f>
        <v/>
      </c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33">
        <f>IF(AND($C123&gt;0,AN123=""),1,IF(AN123&gt;$C123,1,0))</f>
        <v>0</v>
      </c>
    </row>
    <row r="124" spans="1:91" s="2" customFormat="1" x14ac:dyDescent="0.2">
      <c r="A124" s="1057" t="s">
        <v>141</v>
      </c>
      <c r="B124" s="1058"/>
      <c r="C124" s="68">
        <f>SUM(D124+E124)</f>
        <v>6</v>
      </c>
      <c r="D124" s="69">
        <f t="shared" si="54"/>
        <v>3</v>
      </c>
      <c r="E124" s="84">
        <f t="shared" si="54"/>
        <v>3</v>
      </c>
      <c r="F124" s="276"/>
      <c r="G124" s="277"/>
      <c r="H124" s="276"/>
      <c r="I124" s="277"/>
      <c r="J124" s="276"/>
      <c r="K124" s="277"/>
      <c r="L124" s="276"/>
      <c r="M124" s="277"/>
      <c r="N124" s="276"/>
      <c r="O124" s="277"/>
      <c r="P124" s="276"/>
      <c r="Q124" s="277"/>
      <c r="R124" s="276"/>
      <c r="S124" s="277"/>
      <c r="T124" s="276"/>
      <c r="U124" s="277"/>
      <c r="V124" s="276"/>
      <c r="W124" s="277"/>
      <c r="X124" s="276"/>
      <c r="Y124" s="277"/>
      <c r="Z124" s="276"/>
      <c r="AA124" s="277"/>
      <c r="AB124" s="276"/>
      <c r="AC124" s="277">
        <v>2</v>
      </c>
      <c r="AD124" s="278">
        <v>1</v>
      </c>
      <c r="AE124" s="279"/>
      <c r="AF124" s="276"/>
      <c r="AG124" s="277">
        <v>1</v>
      </c>
      <c r="AH124" s="278">
        <v>1</v>
      </c>
      <c r="AI124" s="279"/>
      <c r="AJ124" s="276"/>
      <c r="AK124" s="277"/>
      <c r="AL124" s="278">
        <v>1</v>
      </c>
      <c r="AM124" s="280"/>
      <c r="AN124" s="83">
        <v>6</v>
      </c>
      <c r="AO124" s="146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"/>
      <c r="BV124" s="3"/>
      <c r="BW124" s="3"/>
      <c r="BX124" s="4"/>
      <c r="BY124" s="4"/>
      <c r="CA124" s="32" t="str">
        <f t="shared" ref="CA124:CA125" si="55">IF(AND($C124&gt;0,AN124="")," * No olvide digitar la variable "&amp;AN$120&amp;""&amp;". Digite CERO si no tiene",IF(AN124&gt;$C124," * La variable "&amp;AN$120&amp;""&amp;" No puede ser mayor al Total.",""))</f>
        <v/>
      </c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33">
        <f t="shared" ref="CM124:CM125" si="56">IF(AND($C124&gt;0,AN124=""),1,IF(AN124&gt;$C124,1,0))</f>
        <v>0</v>
      </c>
    </row>
    <row r="125" spans="1:91" s="2" customFormat="1" ht="14.25" customHeight="1" x14ac:dyDescent="0.2">
      <c r="A125" s="1059" t="s">
        <v>142</v>
      </c>
      <c r="B125" s="1060"/>
      <c r="C125" s="137">
        <f>SUM(D125+E125)</f>
        <v>6</v>
      </c>
      <c r="D125" s="138">
        <f t="shared" si="54"/>
        <v>3</v>
      </c>
      <c r="E125" s="139">
        <f t="shared" si="54"/>
        <v>3</v>
      </c>
      <c r="F125" s="281"/>
      <c r="G125" s="282"/>
      <c r="H125" s="281"/>
      <c r="I125" s="282"/>
      <c r="J125" s="281"/>
      <c r="K125" s="282"/>
      <c r="L125" s="281"/>
      <c r="M125" s="282"/>
      <c r="N125" s="281"/>
      <c r="O125" s="282"/>
      <c r="P125" s="281"/>
      <c r="Q125" s="282"/>
      <c r="R125" s="281"/>
      <c r="S125" s="282"/>
      <c r="T125" s="281"/>
      <c r="U125" s="282"/>
      <c r="V125" s="281"/>
      <c r="W125" s="282"/>
      <c r="X125" s="281"/>
      <c r="Y125" s="282"/>
      <c r="Z125" s="281"/>
      <c r="AA125" s="282"/>
      <c r="AB125" s="281"/>
      <c r="AC125" s="282"/>
      <c r="AD125" s="283"/>
      <c r="AE125" s="284"/>
      <c r="AF125" s="281"/>
      <c r="AG125" s="282">
        <v>2</v>
      </c>
      <c r="AH125" s="283">
        <v>1</v>
      </c>
      <c r="AI125" s="284"/>
      <c r="AJ125" s="281"/>
      <c r="AK125" s="282"/>
      <c r="AL125" s="283">
        <v>2</v>
      </c>
      <c r="AM125" s="285">
        <v>1</v>
      </c>
      <c r="AN125" s="286">
        <v>6</v>
      </c>
      <c r="AO125" s="146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"/>
      <c r="BV125" s="3"/>
      <c r="BW125" s="3"/>
      <c r="BX125" s="4"/>
      <c r="BY125" s="4"/>
      <c r="CA125" s="32" t="str">
        <f t="shared" si="55"/>
        <v/>
      </c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33">
        <f t="shared" si="56"/>
        <v>0</v>
      </c>
    </row>
    <row r="126" spans="1:91" s="5" customFormat="1" ht="11.25" x14ac:dyDescent="0.15">
      <c r="A126" s="11" t="s">
        <v>143</v>
      </c>
      <c r="X126" s="12"/>
      <c r="Y126" s="12"/>
      <c r="BV126" s="12"/>
      <c r="BW126" s="12"/>
      <c r="BX126" s="129"/>
      <c r="BY126" s="129"/>
    </row>
    <row r="127" spans="1:91" s="2" customFormat="1" ht="14.25" customHeight="1" x14ac:dyDescent="0.2">
      <c r="A127" s="1012" t="s">
        <v>144</v>
      </c>
      <c r="B127" s="1021"/>
      <c r="C127" s="1012" t="s">
        <v>83</v>
      </c>
      <c r="D127" s="1020"/>
      <c r="E127" s="1021"/>
      <c r="F127" s="1189" t="s">
        <v>145</v>
      </c>
      <c r="G127" s="1188"/>
      <c r="H127" s="1203" t="s">
        <v>146</v>
      </c>
      <c r="I127" s="1188"/>
      <c r="J127" s="1189" t="s">
        <v>147</v>
      </c>
      <c r="K127" s="1188"/>
      <c r="L127" s="1189" t="s">
        <v>15</v>
      </c>
      <c r="M127" s="1188"/>
      <c r="N127" s="1189" t="s">
        <v>148</v>
      </c>
      <c r="O127" s="1188"/>
      <c r="P127" s="1189" t="s">
        <v>149</v>
      </c>
      <c r="Q127" s="1188"/>
      <c r="R127" s="1177" t="s">
        <v>150</v>
      </c>
      <c r="S127" s="1179"/>
      <c r="T127" s="1177" t="s">
        <v>151</v>
      </c>
      <c r="U127" s="1179"/>
      <c r="V127" s="1177" t="s">
        <v>152</v>
      </c>
      <c r="W127" s="1178"/>
      <c r="X127" s="1177" t="s">
        <v>153</v>
      </c>
      <c r="Y127" s="1179"/>
      <c r="Z127" s="1205" t="s">
        <v>154</v>
      </c>
      <c r="AA127" s="1178"/>
      <c r="AB127" s="1178"/>
      <c r="AC127" s="1178"/>
      <c r="AD127" s="1179"/>
      <c r="AE127" s="1195" t="s">
        <v>155</v>
      </c>
      <c r="AF127" s="1068" t="s">
        <v>43</v>
      </c>
      <c r="AG127" s="984" t="s">
        <v>44</v>
      </c>
      <c r="AH127" s="1206" t="s">
        <v>156</v>
      </c>
      <c r="AI127" s="1207" t="s">
        <v>157</v>
      </c>
      <c r="AJ127" s="999" t="s">
        <v>158</v>
      </c>
      <c r="AK127" s="984" t="s">
        <v>159</v>
      </c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</row>
    <row r="128" spans="1:91" s="2" customFormat="1" x14ac:dyDescent="0.2">
      <c r="A128" s="1146"/>
      <c r="B128" s="1023"/>
      <c r="C128" s="700" t="s">
        <v>32</v>
      </c>
      <c r="D128" s="701" t="s">
        <v>33</v>
      </c>
      <c r="E128" s="702" t="s">
        <v>34</v>
      </c>
      <c r="F128" s="703" t="s">
        <v>45</v>
      </c>
      <c r="G128" s="704" t="s">
        <v>34</v>
      </c>
      <c r="H128" s="703" t="s">
        <v>45</v>
      </c>
      <c r="I128" s="704" t="s">
        <v>34</v>
      </c>
      <c r="J128" s="703" t="s">
        <v>45</v>
      </c>
      <c r="K128" s="704" t="s">
        <v>34</v>
      </c>
      <c r="L128" s="703" t="s">
        <v>45</v>
      </c>
      <c r="M128" s="704" t="s">
        <v>34</v>
      </c>
      <c r="N128" s="703" t="s">
        <v>45</v>
      </c>
      <c r="O128" s="704" t="s">
        <v>34</v>
      </c>
      <c r="P128" s="703" t="s">
        <v>45</v>
      </c>
      <c r="Q128" s="704" t="s">
        <v>34</v>
      </c>
      <c r="R128" s="703" t="s">
        <v>45</v>
      </c>
      <c r="S128" s="704" t="s">
        <v>34</v>
      </c>
      <c r="T128" s="703" t="s">
        <v>45</v>
      </c>
      <c r="U128" s="704" t="s">
        <v>34</v>
      </c>
      <c r="V128" s="703" t="s">
        <v>45</v>
      </c>
      <c r="W128" s="746" t="s">
        <v>34</v>
      </c>
      <c r="X128" s="703" t="s">
        <v>45</v>
      </c>
      <c r="Y128" s="704" t="s">
        <v>34</v>
      </c>
      <c r="Z128" s="724" t="s">
        <v>160</v>
      </c>
      <c r="AA128" s="743" t="s">
        <v>161</v>
      </c>
      <c r="AB128" s="290" t="s">
        <v>162</v>
      </c>
      <c r="AC128" s="743" t="s">
        <v>163</v>
      </c>
      <c r="AD128" s="732" t="s">
        <v>164</v>
      </c>
      <c r="AE128" s="1195"/>
      <c r="AF128" s="1069"/>
      <c r="AG128" s="987"/>
      <c r="AH128" s="1206"/>
      <c r="AI128" s="1207"/>
      <c r="AJ128" s="1000"/>
      <c r="AK128" s="987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</row>
    <row r="129" spans="1:96" ht="15" x14ac:dyDescent="0.25">
      <c r="A129" s="1136" t="s">
        <v>165</v>
      </c>
      <c r="B129" s="1137"/>
      <c r="C129" s="132">
        <f>SUM(D129+E129)</f>
        <v>0</v>
      </c>
      <c r="D129" s="133">
        <f t="shared" ref="D129:E131" si="57">SUM(F129+H129+J129+L129+N129+P129+R129+T129+V129+X129)</f>
        <v>0</v>
      </c>
      <c r="E129" s="545">
        <f t="shared" si="57"/>
        <v>0</v>
      </c>
      <c r="F129" s="201"/>
      <c r="G129" s="544"/>
      <c r="H129" s="201"/>
      <c r="I129" s="544"/>
      <c r="J129" s="201"/>
      <c r="K129" s="544"/>
      <c r="L129" s="201"/>
      <c r="M129" s="544"/>
      <c r="N129" s="201"/>
      <c r="O129" s="544"/>
      <c r="P129" s="201"/>
      <c r="Q129" s="544"/>
      <c r="R129" s="201"/>
      <c r="S129" s="544"/>
      <c r="T129" s="201"/>
      <c r="U129" s="544"/>
      <c r="V129" s="201"/>
      <c r="W129" s="544"/>
      <c r="X129" s="201"/>
      <c r="Y129" s="519"/>
      <c r="Z129" s="291"/>
      <c r="AA129" s="78"/>
      <c r="AB129" s="78"/>
      <c r="AC129" s="78"/>
      <c r="AD129" s="544"/>
      <c r="AE129" s="292"/>
      <c r="AF129" s="291"/>
      <c r="AG129" s="544"/>
      <c r="AH129" s="201"/>
      <c r="AI129" s="78"/>
      <c r="AJ129" s="78"/>
      <c r="AK129" s="544"/>
      <c r="AL129" s="2" t="str">
        <f>CA129&amp;CB129&amp;CC129&amp;CD129&amp;CE129&amp;CF129</f>
        <v/>
      </c>
      <c r="BV129" s="2"/>
      <c r="BW129" s="2"/>
      <c r="BX129" s="2"/>
      <c r="BY129" s="2"/>
      <c r="CA129" s="32" t="str">
        <f>IF(AND($C129&gt;0,AF129="")," * No olvide digitar la variable "&amp;AF$127&amp;""&amp;". Digite CERO si no tiene",IF(AF129&gt;$C129," * La variable "&amp;AF$127&amp;""&amp;" No puede ser mayor al Total.",""))</f>
        <v/>
      </c>
      <c r="CB129" s="32" t="str">
        <f>IF(AND($C129&gt;0,AG129="")," * No olvide digitar la variable "&amp;AG$127&amp;""&amp;". Digite CERO si no tiene",IF(AG129&gt;$C129," * La variable "&amp;AG$127&amp;""&amp;" No puede ser mayor al Total.",""))</f>
        <v/>
      </c>
      <c r="CC129" s="32" t="str">
        <f>IF(AND($C129&gt;0,AH129="")," * No olvide digitar la variable "&amp;AH$127&amp;""&amp;". Digite CERO si no tiene",IF(AH129&gt;$C129," * La variable "&amp;AH$127&amp;""&amp;" No puede ser mayor al Total.",""))</f>
        <v/>
      </c>
      <c r="CD129" s="32" t="str">
        <f>IF(AND($E129&gt;0,AI129="")," * No olvide digitar la variable "&amp;AI$127&amp;""&amp;". Digite CERO si no tiene",IF(AI129&gt;$E129," * La variable "&amp;AI$127&amp;""&amp;" No puede ser mayor al Total.",""))</f>
        <v/>
      </c>
      <c r="CE129" s="32" t="str">
        <f>IF(AND($C129&gt;0,AJ129="")," * No olvide digitar la variable "&amp;AJ$127&amp;""&amp;". Digite CERO si no tiene",IF(AJ129&gt;$C129," * La variable "&amp;AJ$127&amp;""&amp;" No puede ser mayor al Total.",""))</f>
        <v/>
      </c>
      <c r="CF129" s="32" t="str">
        <f>IF(AND($C129&gt;0,AK129="")," * No olvide digitar la variable "&amp;AK$127&amp;""&amp;". Digite CERO si no tiene",IF(AK129&gt;$C129," * La variable "&amp;AK$127&amp;""&amp;" No puede ser mayor al Total.",""))</f>
        <v/>
      </c>
      <c r="CM129" s="33">
        <f>IF(AND($C129&gt;0,AF129=""),1,IF(AF129&gt;$C129,1,0))</f>
        <v>0</v>
      </c>
      <c r="CN129" s="33">
        <f t="shared" ref="CN129:CR131" si="58">IF(AND($C129&gt;0,AG129=""),1,IF(AG129&gt;$C129,1,0))</f>
        <v>0</v>
      </c>
      <c r="CO129" s="33">
        <f t="shared" si="58"/>
        <v>0</v>
      </c>
      <c r="CP129" s="33">
        <f t="shared" si="58"/>
        <v>0</v>
      </c>
      <c r="CQ129" s="33">
        <f t="shared" si="58"/>
        <v>0</v>
      </c>
      <c r="CR129" s="34">
        <f>IF(AND($C129&gt;0,AK129=""),1,IF(AK129&gt;$C129,1,0))</f>
        <v>0</v>
      </c>
    </row>
    <row r="130" spans="1:96" ht="15" x14ac:dyDescent="0.25">
      <c r="A130" s="1037" t="s">
        <v>166</v>
      </c>
      <c r="B130" s="1038"/>
      <c r="C130" s="293">
        <f>SUM(D130+E130)</f>
        <v>33</v>
      </c>
      <c r="D130" s="115">
        <f t="shared" si="57"/>
        <v>27</v>
      </c>
      <c r="E130" s="70">
        <f t="shared" si="57"/>
        <v>6</v>
      </c>
      <c r="F130" s="270">
        <v>1</v>
      </c>
      <c r="G130" s="275"/>
      <c r="H130" s="270"/>
      <c r="I130" s="275"/>
      <c r="J130" s="270">
        <v>3</v>
      </c>
      <c r="K130" s="275"/>
      <c r="L130" s="270">
        <v>5</v>
      </c>
      <c r="M130" s="275"/>
      <c r="N130" s="270">
        <v>6</v>
      </c>
      <c r="O130" s="275">
        <v>4</v>
      </c>
      <c r="P130" s="270">
        <v>9</v>
      </c>
      <c r="Q130" s="275">
        <v>1</v>
      </c>
      <c r="R130" s="270">
        <v>1</v>
      </c>
      <c r="S130" s="275">
        <v>1</v>
      </c>
      <c r="T130" s="270"/>
      <c r="U130" s="275"/>
      <c r="V130" s="270">
        <v>1</v>
      </c>
      <c r="W130" s="275"/>
      <c r="X130" s="270">
        <v>1</v>
      </c>
      <c r="Y130" s="294"/>
      <c r="Z130" s="295">
        <v>13</v>
      </c>
      <c r="AA130" s="296"/>
      <c r="AB130" s="296">
        <v>7</v>
      </c>
      <c r="AC130" s="296">
        <v>12</v>
      </c>
      <c r="AD130" s="275"/>
      <c r="AE130" s="297">
        <v>1</v>
      </c>
      <c r="AF130" s="295">
        <v>0</v>
      </c>
      <c r="AG130" s="275">
        <v>0</v>
      </c>
      <c r="AH130" s="270">
        <v>0</v>
      </c>
      <c r="AI130" s="296">
        <v>0</v>
      </c>
      <c r="AJ130" s="296">
        <v>0</v>
      </c>
      <c r="AK130" s="275">
        <v>5</v>
      </c>
      <c r="AL130" s="2" t="str">
        <f t="shared" ref="AL130:AL131" si="59">CA130&amp;CB130&amp;CC130&amp;CD130&amp;CE130&amp;CF130</f>
        <v/>
      </c>
      <c r="BV130" s="2"/>
      <c r="BW130" s="2"/>
      <c r="BX130" s="2"/>
      <c r="BY130" s="2"/>
      <c r="CA130" s="32" t="str">
        <f t="shared" ref="CA130:CC131" si="60">IF(AND($C130&gt;0,AF130="")," * No olvide digitar la variable "&amp;AF$127&amp;""&amp;". Digite CERO si no tiene",IF(AF130&gt;$C130," * La variable "&amp;AF$127&amp;""&amp;" No puede ser mayor al Total.",""))</f>
        <v/>
      </c>
      <c r="CB130" s="32" t="str">
        <f t="shared" si="60"/>
        <v/>
      </c>
      <c r="CC130" s="32" t="str">
        <f t="shared" si="60"/>
        <v/>
      </c>
      <c r="CD130" s="32" t="str">
        <f t="shared" ref="CD130:CD131" si="61">IF(AND($E130&gt;0,AI130="")," * No olvide digitar la variable "&amp;AI$127&amp;""&amp;". Digite CERO si no tiene",IF(AI130&gt;$E130," * La variable "&amp;AI$127&amp;""&amp;" No puede ser mayor al Total.",""))</f>
        <v/>
      </c>
      <c r="CE130" s="32" t="str">
        <f t="shared" ref="CE130:CF131" si="62">IF(AND($C130&gt;0,AJ130="")," * No olvide digitar la variable "&amp;AJ$127&amp;""&amp;". Digite CERO si no tiene",IF(AJ130&gt;$C130," * La variable "&amp;AJ$127&amp;""&amp;" No puede ser mayor al Total.",""))</f>
        <v/>
      </c>
      <c r="CF130" s="32" t="str">
        <f t="shared" si="62"/>
        <v/>
      </c>
      <c r="CM130" s="33">
        <f t="shared" ref="CM130:CM131" si="63">IF(AND($C130&gt;0,AF130=""),1,IF(AF130&gt;$C130,1,0))</f>
        <v>0</v>
      </c>
      <c r="CN130" s="33">
        <f t="shared" si="58"/>
        <v>0</v>
      </c>
      <c r="CO130" s="33">
        <f t="shared" si="58"/>
        <v>0</v>
      </c>
      <c r="CP130" s="33">
        <f t="shared" si="58"/>
        <v>0</v>
      </c>
      <c r="CQ130" s="33">
        <f t="shared" si="58"/>
        <v>0</v>
      </c>
      <c r="CR130" s="34">
        <f t="shared" si="58"/>
        <v>0</v>
      </c>
    </row>
    <row r="131" spans="1:96" ht="15" x14ac:dyDescent="0.25">
      <c r="A131" s="1170" t="s">
        <v>167</v>
      </c>
      <c r="B131" s="1063"/>
      <c r="C131" s="298">
        <f>SUM(D131+E131)</f>
        <v>0</v>
      </c>
      <c r="D131" s="299">
        <f t="shared" si="57"/>
        <v>0</v>
      </c>
      <c r="E131" s="116">
        <f t="shared" si="57"/>
        <v>0</v>
      </c>
      <c r="F131" s="300"/>
      <c r="G131" s="101"/>
      <c r="H131" s="300"/>
      <c r="I131" s="101"/>
      <c r="J131" s="300"/>
      <c r="K131" s="101"/>
      <c r="L131" s="300"/>
      <c r="M131" s="101"/>
      <c r="N131" s="300"/>
      <c r="O131" s="101"/>
      <c r="P131" s="300"/>
      <c r="Q131" s="101"/>
      <c r="R131" s="300"/>
      <c r="S131" s="101"/>
      <c r="T131" s="300"/>
      <c r="U131" s="101"/>
      <c r="V131" s="300"/>
      <c r="W131" s="101"/>
      <c r="X131" s="300"/>
      <c r="Y131" s="301"/>
      <c r="Z131" s="302"/>
      <c r="AA131" s="100"/>
      <c r="AB131" s="100"/>
      <c r="AC131" s="100"/>
      <c r="AD131" s="101"/>
      <c r="AE131" s="505"/>
      <c r="AF131" s="302"/>
      <c r="AG131" s="101"/>
      <c r="AH131" s="300"/>
      <c r="AI131" s="100"/>
      <c r="AJ131" s="100"/>
      <c r="AK131" s="101"/>
      <c r="AL131" s="2" t="str">
        <f t="shared" si="59"/>
        <v/>
      </c>
      <c r="BV131" s="2"/>
      <c r="BW131" s="2"/>
      <c r="BX131" s="2"/>
      <c r="BY131" s="2"/>
      <c r="CA131" s="32" t="str">
        <f t="shared" si="60"/>
        <v/>
      </c>
      <c r="CB131" s="32" t="str">
        <f t="shared" si="60"/>
        <v/>
      </c>
      <c r="CC131" s="32" t="str">
        <f t="shared" si="60"/>
        <v/>
      </c>
      <c r="CD131" s="32" t="str">
        <f t="shared" si="61"/>
        <v/>
      </c>
      <c r="CE131" s="32" t="str">
        <f t="shared" si="62"/>
        <v/>
      </c>
      <c r="CF131" s="32" t="str">
        <f t="shared" si="62"/>
        <v/>
      </c>
      <c r="CM131" s="33">
        <f t="shared" si="63"/>
        <v>0</v>
      </c>
      <c r="CN131" s="33">
        <f t="shared" si="58"/>
        <v>0</v>
      </c>
      <c r="CO131" s="33">
        <f t="shared" si="58"/>
        <v>0</v>
      </c>
      <c r="CP131" s="33">
        <f t="shared" si="58"/>
        <v>0</v>
      </c>
      <c r="CQ131" s="33">
        <f t="shared" si="58"/>
        <v>0</v>
      </c>
      <c r="CR131" s="34">
        <f t="shared" si="58"/>
        <v>0</v>
      </c>
    </row>
    <row r="132" spans="1:96" s="5" customFormat="1" ht="11.25" x14ac:dyDescent="0.15">
      <c r="A132" s="61" t="s">
        <v>168</v>
      </c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AL132" s="12"/>
      <c r="AM132" s="12"/>
      <c r="AN132" s="12"/>
      <c r="AO132" s="12"/>
      <c r="AP132" s="12"/>
      <c r="AQ132" s="12"/>
      <c r="AR132" s="129"/>
      <c r="AS132" s="129"/>
      <c r="AT132" s="129"/>
      <c r="AU132" s="129"/>
      <c r="AV132" s="129"/>
      <c r="AW132" s="129"/>
      <c r="AX132" s="129"/>
      <c r="AY132" s="129"/>
      <c r="AZ132" s="129"/>
      <c r="BA132" s="129"/>
      <c r="BB132" s="129"/>
      <c r="BC132" s="129"/>
      <c r="BD132" s="129"/>
      <c r="BE132" s="129"/>
      <c r="BF132" s="129"/>
      <c r="BG132" s="129"/>
      <c r="BH132" s="129"/>
      <c r="BI132" s="129"/>
      <c r="BJ132" s="129"/>
      <c r="BK132" s="129"/>
      <c r="BL132" s="129"/>
      <c r="BM132" s="129"/>
      <c r="BN132" s="129"/>
      <c r="BO132" s="129"/>
      <c r="BP132" s="129"/>
      <c r="BQ132" s="129"/>
      <c r="BV132" s="12"/>
      <c r="BW132" s="12"/>
      <c r="BX132" s="12"/>
      <c r="BY132" s="12"/>
    </row>
    <row r="133" spans="1:96" x14ac:dyDescent="0.2">
      <c r="A133" s="1064" t="s">
        <v>144</v>
      </c>
      <c r="B133" s="1178" t="s">
        <v>169</v>
      </c>
      <c r="C133" s="1178"/>
      <c r="D133" s="1178"/>
      <c r="E133" s="1179"/>
      <c r="F133" s="1204" t="s">
        <v>170</v>
      </c>
      <c r="G133" s="1204"/>
      <c r="AB133" s="303"/>
      <c r="AC133" s="303"/>
      <c r="AD133" s="303"/>
      <c r="AH133" s="303"/>
      <c r="AI133" s="303"/>
      <c r="AJ133" s="303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3"/>
      <c r="BL133" s="3"/>
      <c r="BM133" s="3"/>
      <c r="BN133" s="3"/>
      <c r="BO133" s="3"/>
      <c r="BP133" s="3"/>
      <c r="BU133" s="3"/>
      <c r="BX133" s="3"/>
      <c r="BY133" s="3"/>
    </row>
    <row r="134" spans="1:96" x14ac:dyDescent="0.2">
      <c r="A134" s="1140"/>
      <c r="B134" s="304" t="s">
        <v>171</v>
      </c>
      <c r="C134" s="305" t="s">
        <v>172</v>
      </c>
      <c r="D134" s="743" t="s">
        <v>173</v>
      </c>
      <c r="E134" s="707" t="s">
        <v>174</v>
      </c>
      <c r="F134" s="747" t="s">
        <v>175</v>
      </c>
      <c r="G134" s="748" t="s">
        <v>176</v>
      </c>
      <c r="AB134" s="303"/>
      <c r="AC134" s="303"/>
      <c r="AD134" s="303"/>
      <c r="AH134" s="303"/>
      <c r="AI134" s="303"/>
      <c r="AJ134" s="303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3"/>
      <c r="BL134" s="3"/>
      <c r="BM134" s="3"/>
      <c r="BN134" s="3"/>
      <c r="BO134" s="3"/>
      <c r="BP134" s="3"/>
      <c r="BU134" s="3"/>
      <c r="BX134" s="3"/>
      <c r="BY134" s="3"/>
    </row>
    <row r="135" spans="1:96" ht="15" x14ac:dyDescent="0.25">
      <c r="A135" s="501" t="s">
        <v>165</v>
      </c>
      <c r="B135" s="201"/>
      <c r="C135" s="78"/>
      <c r="D135" s="309"/>
      <c r="E135" s="553"/>
      <c r="F135" s="201"/>
      <c r="G135" s="544"/>
      <c r="P135" s="303"/>
      <c r="AB135" s="303"/>
      <c r="AC135" s="303"/>
      <c r="AD135" s="303"/>
      <c r="AF135"/>
      <c r="AG135"/>
      <c r="AH135" s="303"/>
      <c r="AI135" s="303"/>
      <c r="AJ135" s="303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3"/>
      <c r="BL135" s="3"/>
      <c r="BM135" s="3"/>
      <c r="BN135" s="3"/>
      <c r="BO135" s="3"/>
      <c r="BP135" s="3"/>
      <c r="BU135" s="3"/>
      <c r="BX135" s="3"/>
      <c r="BY135" s="3"/>
    </row>
    <row r="136" spans="1:96" ht="15" x14ac:dyDescent="0.25">
      <c r="A136" s="310" t="s">
        <v>166</v>
      </c>
      <c r="B136" s="311"/>
      <c r="C136" s="312"/>
      <c r="D136" s="82">
        <v>7</v>
      </c>
      <c r="E136" s="83">
        <v>26</v>
      </c>
      <c r="F136" s="276">
        <v>27</v>
      </c>
      <c r="G136" s="83">
        <v>6</v>
      </c>
      <c r="P136" s="303"/>
      <c r="AB136" s="303"/>
      <c r="AC136" s="303"/>
      <c r="AD136" s="303"/>
      <c r="AF136"/>
      <c r="AG136"/>
      <c r="AH136" s="303"/>
      <c r="AI136" s="303"/>
      <c r="AJ136" s="303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3"/>
      <c r="BL136" s="3"/>
      <c r="BM136" s="3"/>
      <c r="BN136" s="3"/>
      <c r="BO136" s="3"/>
      <c r="BP136" s="3"/>
      <c r="BU136" s="3"/>
      <c r="BX136" s="3"/>
      <c r="BY136" s="3"/>
    </row>
    <row r="137" spans="1:96" ht="15" x14ac:dyDescent="0.25">
      <c r="A137" s="636" t="s">
        <v>167</v>
      </c>
      <c r="B137" s="300"/>
      <c r="C137" s="100"/>
      <c r="D137" s="100"/>
      <c r="E137" s="101"/>
      <c r="F137" s="300"/>
      <c r="G137" s="101"/>
      <c r="P137" s="303"/>
      <c r="AB137" s="303"/>
      <c r="AC137" s="303"/>
      <c r="AD137" s="303"/>
      <c r="AF137"/>
      <c r="AG137"/>
      <c r="AH137" s="303"/>
      <c r="AI137" s="303"/>
      <c r="AJ137" s="303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3"/>
      <c r="BL137" s="3"/>
      <c r="BM137" s="3"/>
      <c r="BN137" s="3"/>
      <c r="BO137" s="3"/>
      <c r="BP137" s="3"/>
      <c r="BU137" s="3"/>
      <c r="BX137" s="3"/>
      <c r="BY137" s="3"/>
    </row>
    <row r="138" spans="1:96" s="5" customFormat="1" ht="11.25" x14ac:dyDescent="0.15">
      <c r="A138" s="11" t="s">
        <v>177</v>
      </c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BV138" s="12"/>
      <c r="BW138" s="12"/>
      <c r="BX138" s="12"/>
      <c r="BY138" s="12"/>
    </row>
    <row r="139" spans="1:96" ht="14.25" customHeight="1" x14ac:dyDescent="0.2">
      <c r="A139" s="1012" t="s">
        <v>144</v>
      </c>
      <c r="B139" s="1021"/>
      <c r="C139" s="979" t="s">
        <v>83</v>
      </c>
      <c r="D139" s="1189" t="s">
        <v>6</v>
      </c>
      <c r="E139" s="1196"/>
      <c r="F139" s="1196"/>
      <c r="G139" s="1196"/>
      <c r="H139" s="1196"/>
      <c r="I139" s="1194"/>
      <c r="J139" s="984" t="s">
        <v>7</v>
      </c>
      <c r="K139" s="10"/>
      <c r="L139" s="9"/>
      <c r="M139" s="9"/>
      <c r="N139" s="9"/>
      <c r="O139" s="9"/>
      <c r="P139" s="9"/>
      <c r="Q139" s="9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</row>
    <row r="140" spans="1:96" x14ac:dyDescent="0.2">
      <c r="A140" s="1146"/>
      <c r="B140" s="1023"/>
      <c r="C140" s="1147"/>
      <c r="D140" s="703" t="s">
        <v>13</v>
      </c>
      <c r="E140" s="743" t="s">
        <v>14</v>
      </c>
      <c r="F140" s="743" t="s">
        <v>15</v>
      </c>
      <c r="G140" s="743" t="s">
        <v>148</v>
      </c>
      <c r="H140" s="743" t="s">
        <v>149</v>
      </c>
      <c r="I140" s="705" t="s">
        <v>150</v>
      </c>
      <c r="J140" s="987"/>
      <c r="K140" s="10"/>
      <c r="L140" s="9"/>
      <c r="M140" s="9"/>
      <c r="N140" s="9"/>
      <c r="O140" s="9"/>
      <c r="P140" s="9"/>
      <c r="Q140" s="9"/>
    </row>
    <row r="141" spans="1:96" x14ac:dyDescent="0.2">
      <c r="A141" s="1034" t="s">
        <v>178</v>
      </c>
      <c r="B141" s="493" t="s">
        <v>179</v>
      </c>
      <c r="C141" s="494">
        <f>SUM(D141:I141)</f>
        <v>0</v>
      </c>
      <c r="D141" s="28"/>
      <c r="E141" s="189"/>
      <c r="F141" s="189"/>
      <c r="G141" s="189"/>
      <c r="H141" s="189"/>
      <c r="I141" s="148"/>
      <c r="J141" s="542"/>
      <c r="K141" s="146" t="str">
        <f>CA141</f>
        <v/>
      </c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"/>
      <c r="X141" s="3"/>
      <c r="Y141" s="3"/>
      <c r="CA141" s="32" t="str">
        <f>IF(AND($C141&gt;0,J141="")," * No olvide digitar la variable "&amp;J$139&amp;""&amp;". Digite CERO si no tiene",IF(J141&gt;$C141," * La variable "&amp;J$139&amp;""&amp;" No puede ser mayor al Total.",""))</f>
        <v/>
      </c>
      <c r="CM141" s="33">
        <f>IF(AND($C141&gt;0,J141=""),1,IF(J141&gt;$C141,1,0))</f>
        <v>0</v>
      </c>
    </row>
    <row r="142" spans="1:96" x14ac:dyDescent="0.2">
      <c r="A142" s="1148"/>
      <c r="B142" s="317" t="s">
        <v>180</v>
      </c>
      <c r="C142" s="318">
        <f>SUM(D142:I142)</f>
        <v>0</v>
      </c>
      <c r="D142" s="55"/>
      <c r="E142" s="319"/>
      <c r="F142" s="319"/>
      <c r="G142" s="319"/>
      <c r="H142" s="319"/>
      <c r="I142" s="142"/>
      <c r="J142" s="56"/>
      <c r="K142" s="146" t="str">
        <f>CA142</f>
        <v/>
      </c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"/>
      <c r="X142" s="3"/>
      <c r="Y142" s="3"/>
      <c r="CA142" s="32" t="str">
        <f>IF(AND($C142&gt;0,J142="")," * No olvide digitar la variable "&amp;J$139&amp;""&amp;". Digite CERO si no tiene",IF(J142&gt;$C142," * La variable "&amp;J$139&amp;""&amp;" No puede ser mayor al Total.",""))</f>
        <v/>
      </c>
      <c r="CM142" s="33">
        <f>IF(AND($C142&gt;0,J142=""),1,IF(J142&gt;$C142,1,0))</f>
        <v>0</v>
      </c>
    </row>
    <row r="143" spans="1:96" s="5" customFormat="1" ht="11.25" x14ac:dyDescent="0.15">
      <c r="A143" s="11" t="s">
        <v>181</v>
      </c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BV143" s="12"/>
      <c r="BW143" s="12"/>
      <c r="BX143" s="129"/>
      <c r="BY143" s="129"/>
    </row>
    <row r="144" spans="1:96" x14ac:dyDescent="0.2">
      <c r="A144" s="1072" t="s">
        <v>182</v>
      </c>
      <c r="B144" s="1072" t="s">
        <v>183</v>
      </c>
      <c r="C144" s="10"/>
      <c r="D144" s="32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</row>
    <row r="145" spans="1:77" s="2" customFormat="1" x14ac:dyDescent="0.2">
      <c r="A145" s="1145"/>
      <c r="B145" s="1145"/>
      <c r="C145" s="10"/>
      <c r="D145" s="32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BV145" s="3"/>
      <c r="BW145" s="3"/>
      <c r="BX145" s="4"/>
      <c r="BY145" s="4"/>
    </row>
    <row r="146" spans="1:77" s="2" customFormat="1" x14ac:dyDescent="0.2">
      <c r="A146" s="495" t="s">
        <v>184</v>
      </c>
      <c r="B146" s="496">
        <v>0</v>
      </c>
      <c r="C146" s="19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BV146" s="3"/>
      <c r="BW146" s="3"/>
      <c r="BX146" s="4"/>
      <c r="BY146" s="4"/>
    </row>
    <row r="147" spans="1:77" s="2" customFormat="1" x14ac:dyDescent="0.2">
      <c r="A147" s="323" t="s">
        <v>185</v>
      </c>
      <c r="B147" s="324">
        <v>0</v>
      </c>
      <c r="C147" s="19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BV147" s="3"/>
      <c r="BW147" s="3"/>
      <c r="BX147" s="4"/>
      <c r="BY147" s="4"/>
    </row>
    <row r="148" spans="1:77" s="2" customFormat="1" x14ac:dyDescent="0.2">
      <c r="A148" s="323" t="s">
        <v>186</v>
      </c>
      <c r="B148" s="324">
        <v>7</v>
      </c>
      <c r="C148" s="19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BV148" s="3"/>
      <c r="BW148" s="3"/>
      <c r="BX148" s="4"/>
      <c r="BY148" s="4"/>
    </row>
    <row r="149" spans="1:77" s="2" customFormat="1" x14ac:dyDescent="0.2">
      <c r="A149" s="323" t="s">
        <v>187</v>
      </c>
      <c r="B149" s="324">
        <v>2</v>
      </c>
      <c r="C149" s="19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BV149" s="3"/>
      <c r="BW149" s="3"/>
      <c r="BX149" s="4"/>
      <c r="BY149" s="4"/>
    </row>
    <row r="150" spans="1:77" s="2" customFormat="1" x14ac:dyDescent="0.2">
      <c r="A150" s="323" t="s">
        <v>188</v>
      </c>
      <c r="B150" s="324">
        <v>0</v>
      </c>
      <c r="C150" s="19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BV150" s="3"/>
      <c r="BW150" s="3"/>
      <c r="BX150" s="4"/>
      <c r="BY150" s="4"/>
    </row>
    <row r="151" spans="1:77" s="2" customFormat="1" x14ac:dyDescent="0.2">
      <c r="A151" s="325" t="s">
        <v>189</v>
      </c>
      <c r="B151" s="326">
        <v>3</v>
      </c>
      <c r="C151" s="19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BV151" s="3"/>
      <c r="BW151" s="3"/>
      <c r="BX151" s="4"/>
      <c r="BY151" s="4"/>
    </row>
    <row r="152" spans="1:77" s="2" customFormat="1" x14ac:dyDescent="0.2">
      <c r="A152" s="325" t="s">
        <v>190</v>
      </c>
      <c r="B152" s="326">
        <v>0</v>
      </c>
      <c r="C152" s="19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BV152" s="3"/>
      <c r="BW152" s="3"/>
      <c r="BX152" s="4"/>
      <c r="BY152" s="4"/>
    </row>
    <row r="153" spans="1:77" s="2" customFormat="1" x14ac:dyDescent="0.2">
      <c r="A153" s="325" t="s">
        <v>191</v>
      </c>
      <c r="B153" s="324">
        <v>2</v>
      </c>
      <c r="C153" s="19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BV153" s="3"/>
      <c r="BW153" s="3"/>
      <c r="BX153" s="4"/>
      <c r="BY153" s="4"/>
    </row>
    <row r="154" spans="1:77" s="2" customFormat="1" x14ac:dyDescent="0.2">
      <c r="A154" s="325" t="s">
        <v>192</v>
      </c>
      <c r="B154" s="326">
        <v>4</v>
      </c>
      <c r="C154" s="19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BV154" s="3"/>
      <c r="BW154" s="3"/>
      <c r="BX154" s="3"/>
      <c r="BY154" s="3"/>
    </row>
    <row r="155" spans="1:77" s="2" customFormat="1" x14ac:dyDescent="0.2">
      <c r="A155" s="327" t="s">
        <v>193</v>
      </c>
      <c r="B155" s="328">
        <v>14</v>
      </c>
      <c r="C155" s="19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BV155" s="3"/>
      <c r="BW155" s="3"/>
      <c r="BX155" s="4"/>
      <c r="BY155" s="4"/>
    </row>
    <row r="156" spans="1:77" s="2" customFormat="1" x14ac:dyDescent="0.2">
      <c r="A156" s="329" t="s">
        <v>194</v>
      </c>
      <c r="B156" s="328">
        <v>75</v>
      </c>
      <c r="C156" s="190"/>
      <c r="D156" s="10"/>
      <c r="E156" s="10"/>
      <c r="F156" s="10"/>
      <c r="G156" s="330"/>
      <c r="H156" s="330"/>
      <c r="I156" s="330"/>
      <c r="J156" s="330"/>
      <c r="K156" s="330"/>
      <c r="L156" s="330"/>
      <c r="M156" s="330"/>
      <c r="N156" s="330"/>
      <c r="O156" s="330"/>
      <c r="P156" s="330"/>
      <c r="Q156" s="330"/>
      <c r="R156" s="330"/>
      <c r="S156" s="330"/>
      <c r="T156" s="330"/>
      <c r="U156" s="330"/>
      <c r="V156" s="330"/>
      <c r="W156" s="10"/>
      <c r="BV156" s="3"/>
      <c r="BW156" s="3"/>
      <c r="BX156" s="4"/>
      <c r="BY156" s="4"/>
    </row>
    <row r="157" spans="1:77" s="2" customFormat="1" x14ac:dyDescent="0.2">
      <c r="A157" s="329" t="s">
        <v>195</v>
      </c>
      <c r="B157" s="328">
        <v>26</v>
      </c>
      <c r="C157" s="190"/>
      <c r="D157" s="10"/>
      <c r="E157" s="10"/>
      <c r="F157" s="10"/>
      <c r="G157" s="330"/>
      <c r="H157" s="330"/>
      <c r="I157" s="330"/>
      <c r="J157" s="330"/>
      <c r="K157" s="330"/>
      <c r="L157" s="330"/>
      <c r="M157" s="330"/>
      <c r="N157" s="330"/>
      <c r="O157" s="330"/>
      <c r="P157" s="330"/>
      <c r="Q157" s="330"/>
      <c r="R157" s="330"/>
      <c r="S157" s="330"/>
      <c r="T157" s="330"/>
      <c r="U157" s="330"/>
      <c r="V157" s="330"/>
      <c r="W157" s="10"/>
      <c r="BV157" s="3"/>
      <c r="BW157" s="3"/>
      <c r="BX157" s="4"/>
      <c r="BY157" s="4"/>
    </row>
    <row r="158" spans="1:77" s="2" customFormat="1" x14ac:dyDescent="0.2">
      <c r="A158" s="749" t="s">
        <v>83</v>
      </c>
      <c r="B158" s="744">
        <f>SUM(B146:B157)</f>
        <v>133</v>
      </c>
      <c r="C158" s="10"/>
      <c r="D158" s="10"/>
      <c r="E158" s="10"/>
      <c r="F158" s="10"/>
      <c r="G158" s="330"/>
      <c r="H158" s="330"/>
      <c r="I158" s="330"/>
      <c r="J158" s="330"/>
      <c r="K158" s="330"/>
      <c r="L158" s="330"/>
      <c r="M158" s="330"/>
      <c r="N158" s="330"/>
      <c r="O158" s="330"/>
      <c r="P158" s="330"/>
      <c r="Q158" s="330"/>
      <c r="R158" s="330"/>
      <c r="S158" s="330"/>
      <c r="T158" s="330"/>
      <c r="U158" s="330"/>
      <c r="V158" s="330"/>
      <c r="W158" s="10"/>
      <c r="BV158" s="3"/>
      <c r="BW158" s="4"/>
      <c r="BX158" s="4"/>
      <c r="BY158" s="4"/>
    </row>
    <row r="159" spans="1:77" s="5" customFormat="1" ht="11.25" x14ac:dyDescent="0.15">
      <c r="A159" s="145" t="s">
        <v>196</v>
      </c>
      <c r="B159" s="11"/>
      <c r="C159" s="11"/>
      <c r="BV159" s="12"/>
      <c r="BW159" s="12"/>
      <c r="BX159" s="129"/>
      <c r="BY159" s="129"/>
    </row>
    <row r="160" spans="1:77" s="2" customFormat="1" ht="21" x14ac:dyDescent="0.2">
      <c r="A160" s="1189" t="s">
        <v>197</v>
      </c>
      <c r="B160" s="1188"/>
      <c r="C160" s="706" t="s">
        <v>198</v>
      </c>
      <c r="D160" s="706" t="s">
        <v>199</v>
      </c>
      <c r="BV160" s="4"/>
      <c r="BW160" s="4"/>
      <c r="BX160" s="4"/>
      <c r="BY160" s="4"/>
    </row>
    <row r="161" spans="1:77" s="2" customFormat="1" x14ac:dyDescent="0.2">
      <c r="A161" s="750" t="s">
        <v>200</v>
      </c>
      <c r="B161" s="731" t="s">
        <v>201</v>
      </c>
      <c r="C161" s="751"/>
      <c r="D161" s="751"/>
      <c r="BV161" s="4"/>
      <c r="BW161" s="4"/>
      <c r="BX161" s="4"/>
      <c r="BY161" s="4"/>
    </row>
    <row r="162" spans="1:77" s="5" customFormat="1" ht="11.25" x14ac:dyDescent="0.15">
      <c r="A162" s="11" t="s">
        <v>202</v>
      </c>
      <c r="B162" s="11"/>
      <c r="C162" s="11"/>
      <c r="D162" s="11"/>
      <c r="E162" s="11"/>
      <c r="F162" s="11"/>
      <c r="G162" s="61"/>
      <c r="H162" s="61"/>
      <c r="I162" s="61"/>
      <c r="J162" s="61"/>
      <c r="K162" s="61"/>
      <c r="L162" s="61"/>
      <c r="M162" s="12"/>
      <c r="BV162" s="12"/>
      <c r="BW162" s="12"/>
      <c r="BX162" s="129"/>
      <c r="BY162" s="129"/>
    </row>
    <row r="163" spans="1:77" s="2" customFormat="1" ht="14.25" customHeight="1" x14ac:dyDescent="0.2">
      <c r="A163" s="1012" t="s">
        <v>197</v>
      </c>
      <c r="B163" s="1021"/>
      <c r="C163" s="1177" t="s">
        <v>203</v>
      </c>
      <c r="D163" s="1178"/>
      <c r="E163" s="1179"/>
      <c r="F163" s="1072" t="s">
        <v>7</v>
      </c>
      <c r="G163" s="1196" t="s">
        <v>204</v>
      </c>
      <c r="H163" s="1196"/>
      <c r="I163" s="1188"/>
      <c r="J163" s="1189" t="s">
        <v>205</v>
      </c>
      <c r="K163" s="1196"/>
      <c r="L163" s="1188"/>
      <c r="BV163" s="3"/>
      <c r="BW163" s="4"/>
      <c r="BX163" s="4"/>
      <c r="BY163" s="4"/>
    </row>
    <row r="164" spans="1:77" s="2" customFormat="1" ht="21" x14ac:dyDescent="0.2">
      <c r="A164" s="1146"/>
      <c r="B164" s="1023"/>
      <c r="C164" s="334" t="s">
        <v>83</v>
      </c>
      <c r="D164" s="17" t="s">
        <v>206</v>
      </c>
      <c r="E164" s="18" t="s">
        <v>207</v>
      </c>
      <c r="F164" s="1145"/>
      <c r="G164" s="17" t="s">
        <v>208</v>
      </c>
      <c r="H164" s="19" t="s">
        <v>209</v>
      </c>
      <c r="I164" s="18" t="s">
        <v>210</v>
      </c>
      <c r="J164" s="17" t="s">
        <v>208</v>
      </c>
      <c r="K164" s="19" t="s">
        <v>209</v>
      </c>
      <c r="L164" s="18" t="s">
        <v>210</v>
      </c>
      <c r="BV164" s="3"/>
      <c r="BW164" s="4"/>
      <c r="BX164" s="4"/>
      <c r="BY164" s="4"/>
    </row>
    <row r="165" spans="1:77" s="2" customFormat="1" x14ac:dyDescent="0.2">
      <c r="A165" s="1034" t="s">
        <v>211</v>
      </c>
      <c r="B165" s="502" t="s">
        <v>212</v>
      </c>
      <c r="C165" s="494">
        <f>SUM(D165+E165)</f>
        <v>0</v>
      </c>
      <c r="D165" s="28"/>
      <c r="E165" s="542"/>
      <c r="F165" s="496"/>
      <c r="G165" s="28"/>
      <c r="H165" s="514"/>
      <c r="I165" s="542"/>
      <c r="J165" s="28"/>
      <c r="K165" s="514"/>
      <c r="L165" s="542"/>
      <c r="BV165" s="3"/>
      <c r="BW165" s="4"/>
      <c r="BX165" s="4"/>
      <c r="BY165" s="4"/>
    </row>
    <row r="166" spans="1:77" s="2" customFormat="1" x14ac:dyDescent="0.2">
      <c r="A166" s="1148"/>
      <c r="B166" s="336" t="s">
        <v>213</v>
      </c>
      <c r="C166" s="638">
        <f>SUM(D166+E166)</f>
        <v>0</v>
      </c>
      <c r="D166" s="117"/>
      <c r="E166" s="118"/>
      <c r="F166" s="639"/>
      <c r="G166" s="117"/>
      <c r="H166" s="120"/>
      <c r="I166" s="118"/>
      <c r="J166" s="117"/>
      <c r="K166" s="120"/>
      <c r="L166" s="118"/>
      <c r="BV166" s="3"/>
      <c r="BW166" s="4"/>
      <c r="BX166" s="4"/>
      <c r="BY166" s="4"/>
    </row>
    <row r="167" spans="1:77" s="5" customFormat="1" ht="11.25" x14ac:dyDescent="0.15">
      <c r="A167" s="145" t="s">
        <v>214</v>
      </c>
      <c r="BV167" s="12"/>
      <c r="BW167" s="12"/>
      <c r="BX167" s="129"/>
      <c r="BY167" s="129"/>
    </row>
    <row r="168" spans="1:77" s="2" customFormat="1" ht="21" x14ac:dyDescent="0.2">
      <c r="A168" s="1177" t="s">
        <v>215</v>
      </c>
      <c r="B168" s="1179"/>
      <c r="C168" s="706" t="s">
        <v>170</v>
      </c>
      <c r="D168" s="703" t="s">
        <v>7</v>
      </c>
      <c r="E168" s="743" t="s">
        <v>216</v>
      </c>
      <c r="F168" s="707" t="s">
        <v>99</v>
      </c>
      <c r="G168" s="330"/>
      <c r="BV168" s="3"/>
      <c r="BW168" s="3"/>
      <c r="BX168" s="4"/>
      <c r="BY168" s="4"/>
    </row>
    <row r="169" spans="1:77" s="2" customFormat="1" x14ac:dyDescent="0.2">
      <c r="A169" s="1034" t="s">
        <v>217</v>
      </c>
      <c r="B169" s="339" t="s">
        <v>218</v>
      </c>
      <c r="C169" s="496"/>
      <c r="D169" s="28"/>
      <c r="E169" s="340"/>
      <c r="F169" s="554"/>
      <c r="G169" s="146"/>
      <c r="BV169" s="3"/>
      <c r="BW169" s="3"/>
      <c r="BX169" s="4"/>
      <c r="BY169" s="4"/>
    </row>
    <row r="170" spans="1:77" s="2" customFormat="1" x14ac:dyDescent="0.2">
      <c r="A170" s="1148"/>
      <c r="B170" s="136" t="s">
        <v>219</v>
      </c>
      <c r="C170" s="639"/>
      <c r="D170" s="117"/>
      <c r="E170" s="342"/>
      <c r="F170" s="343"/>
      <c r="G170" s="146"/>
      <c r="BV170" s="3"/>
      <c r="BW170" s="3"/>
      <c r="BX170" s="4"/>
      <c r="BY170" s="4"/>
    </row>
    <row r="171" spans="1:77" s="2" customFormat="1" x14ac:dyDescent="0.2">
      <c r="A171" s="344" t="s">
        <v>220</v>
      </c>
      <c r="B171" s="344" t="s">
        <v>218</v>
      </c>
      <c r="C171" s="751"/>
      <c r="D171" s="752"/>
      <c r="E171" s="753"/>
      <c r="F171" s="754"/>
      <c r="G171" s="146"/>
      <c r="BV171" s="3"/>
      <c r="BW171" s="3"/>
      <c r="BX171" s="4"/>
      <c r="BY171" s="4"/>
    </row>
    <row r="172" spans="1:77" s="2" customFormat="1" x14ac:dyDescent="0.2">
      <c r="A172" s="1034" t="s">
        <v>221</v>
      </c>
      <c r="B172" s="339" t="s">
        <v>222</v>
      </c>
      <c r="C172" s="496"/>
      <c r="D172" s="28"/>
      <c r="E172" s="189"/>
      <c r="F172" s="554"/>
      <c r="G172" s="146"/>
      <c r="BV172" s="3"/>
      <c r="BW172" s="3"/>
      <c r="BX172" s="4"/>
      <c r="BY172" s="4"/>
    </row>
    <row r="173" spans="1:77" s="2" customFormat="1" x14ac:dyDescent="0.2">
      <c r="A173" s="1035"/>
      <c r="B173" s="35" t="s">
        <v>223</v>
      </c>
      <c r="C173" s="324"/>
      <c r="D173" s="71"/>
      <c r="E173" s="77"/>
      <c r="F173" s="72"/>
      <c r="G173" s="146"/>
      <c r="BV173" s="3"/>
      <c r="BW173" s="3"/>
      <c r="BX173" s="4"/>
      <c r="BY173" s="4"/>
    </row>
    <row r="174" spans="1:77" s="2" customFormat="1" x14ac:dyDescent="0.2">
      <c r="A174" s="1148"/>
      <c r="B174" s="136" t="s">
        <v>224</v>
      </c>
      <c r="C174" s="639"/>
      <c r="D174" s="117"/>
      <c r="E174" s="122"/>
      <c r="F174" s="118"/>
      <c r="G174" s="146"/>
      <c r="BV174" s="3"/>
      <c r="BW174" s="3"/>
      <c r="BX174" s="4"/>
      <c r="BY174" s="4"/>
    </row>
    <row r="175" spans="1:77" s="5" customFormat="1" ht="11.25" x14ac:dyDescent="0.15">
      <c r="A175" s="348" t="s">
        <v>225</v>
      </c>
      <c r="B175" s="11"/>
      <c r="C175" s="11"/>
      <c r="D175" s="11"/>
      <c r="E175" s="11"/>
      <c r="F175" s="11"/>
      <c r="G175" s="11"/>
      <c r="H175" s="11"/>
      <c r="I175" s="11"/>
      <c r="BV175" s="12"/>
      <c r="BW175" s="12"/>
      <c r="BX175" s="129"/>
      <c r="BY175" s="129"/>
    </row>
    <row r="176" spans="1:77" s="2" customFormat="1" ht="14.25" customHeight="1" x14ac:dyDescent="0.2">
      <c r="A176" s="1012" t="s">
        <v>197</v>
      </c>
      <c r="B176" s="1021"/>
      <c r="C176" s="1177" t="s">
        <v>226</v>
      </c>
      <c r="D176" s="1178"/>
      <c r="E176" s="1178"/>
      <c r="F176" s="1187" t="s">
        <v>7</v>
      </c>
      <c r="G176" s="1207" t="s">
        <v>216</v>
      </c>
      <c r="H176" s="1188" t="s">
        <v>99</v>
      </c>
      <c r="BV176" s="3"/>
      <c r="BW176" s="4"/>
      <c r="BX176" s="4"/>
      <c r="BY176" s="4"/>
    </row>
    <row r="177" spans="1:77" s="2" customFormat="1" x14ac:dyDescent="0.2">
      <c r="A177" s="1146"/>
      <c r="B177" s="1023"/>
      <c r="C177" s="334" t="s">
        <v>227</v>
      </c>
      <c r="D177" s="703" t="s">
        <v>217</v>
      </c>
      <c r="E177" s="707" t="s">
        <v>228</v>
      </c>
      <c r="F177" s="1187"/>
      <c r="G177" s="1207"/>
      <c r="H177" s="1188"/>
      <c r="BV177" s="3"/>
      <c r="BW177" s="4"/>
      <c r="BX177" s="4"/>
      <c r="BY177" s="4"/>
    </row>
    <row r="178" spans="1:77" s="2" customFormat="1" x14ac:dyDescent="0.2">
      <c r="A178" s="1150" t="s">
        <v>229</v>
      </c>
      <c r="B178" s="503" t="s">
        <v>224</v>
      </c>
      <c r="C178" s="494">
        <f t="shared" ref="C178:C183" si="64">SUM(D178:E178)</f>
        <v>0</v>
      </c>
      <c r="D178" s="28"/>
      <c r="E178" s="542"/>
      <c r="F178" s="28"/>
      <c r="G178" s="189"/>
      <c r="H178" s="542"/>
      <c r="I178" s="303"/>
      <c r="BV178" s="3"/>
      <c r="BW178" s="4"/>
      <c r="BX178" s="4"/>
      <c r="BY178" s="4"/>
    </row>
    <row r="179" spans="1:77" s="2" customFormat="1" x14ac:dyDescent="0.2">
      <c r="A179" s="1077"/>
      <c r="B179" s="191" t="s">
        <v>222</v>
      </c>
      <c r="C179" s="350">
        <f t="shared" si="64"/>
        <v>259</v>
      </c>
      <c r="D179" s="41">
        <v>259</v>
      </c>
      <c r="E179" s="42"/>
      <c r="F179" s="41">
        <v>259</v>
      </c>
      <c r="G179" s="87"/>
      <c r="H179" s="42"/>
      <c r="I179" s="303"/>
      <c r="BV179" s="3"/>
      <c r="BW179" s="4"/>
      <c r="BX179" s="4"/>
      <c r="BY179" s="4"/>
    </row>
    <row r="180" spans="1:77" s="2" customFormat="1" x14ac:dyDescent="0.2">
      <c r="A180" s="1078"/>
      <c r="B180" s="336" t="s">
        <v>223</v>
      </c>
      <c r="C180" s="318">
        <f t="shared" si="64"/>
        <v>0</v>
      </c>
      <c r="D180" s="117"/>
      <c r="E180" s="118"/>
      <c r="F180" s="117"/>
      <c r="G180" s="122"/>
      <c r="H180" s="118"/>
      <c r="I180" s="303"/>
      <c r="BV180" s="3"/>
      <c r="BW180" s="4"/>
      <c r="BX180" s="4"/>
      <c r="BY180" s="4"/>
    </row>
    <row r="181" spans="1:77" s="2" customFormat="1" x14ac:dyDescent="0.2">
      <c r="A181" s="1034" t="s">
        <v>230</v>
      </c>
      <c r="B181" s="503" t="s">
        <v>224</v>
      </c>
      <c r="C181" s="494">
        <f t="shared" si="64"/>
        <v>0</v>
      </c>
      <c r="D181" s="28"/>
      <c r="E181" s="542"/>
      <c r="F181" s="28"/>
      <c r="G181" s="189"/>
      <c r="H181" s="542"/>
      <c r="I181" s="303"/>
      <c r="BV181" s="3"/>
      <c r="BW181" s="4"/>
      <c r="BX181" s="4"/>
      <c r="BY181" s="4"/>
    </row>
    <row r="182" spans="1:77" s="2" customFormat="1" x14ac:dyDescent="0.2">
      <c r="A182" s="1035"/>
      <c r="B182" s="191" t="s">
        <v>222</v>
      </c>
      <c r="C182" s="350">
        <f t="shared" si="64"/>
        <v>146</v>
      </c>
      <c r="D182" s="41">
        <v>146</v>
      </c>
      <c r="E182" s="42"/>
      <c r="F182" s="41">
        <v>146</v>
      </c>
      <c r="G182" s="87"/>
      <c r="H182" s="42"/>
      <c r="I182" s="303"/>
      <c r="BV182" s="3"/>
      <c r="BW182" s="4"/>
      <c r="BX182" s="4"/>
      <c r="BY182" s="4"/>
    </row>
    <row r="183" spans="1:77" s="2" customFormat="1" x14ac:dyDescent="0.2">
      <c r="A183" s="1148"/>
      <c r="B183" s="336" t="s">
        <v>223</v>
      </c>
      <c r="C183" s="318">
        <f t="shared" si="64"/>
        <v>0</v>
      </c>
      <c r="D183" s="117"/>
      <c r="E183" s="118"/>
      <c r="F183" s="117"/>
      <c r="G183" s="122"/>
      <c r="H183" s="118"/>
      <c r="I183" s="303"/>
      <c r="BV183" s="3"/>
      <c r="BW183" s="4"/>
      <c r="BX183" s="4"/>
      <c r="BY183" s="4"/>
    </row>
    <row r="184" spans="1:77" s="5" customFormat="1" ht="11.25" x14ac:dyDescent="0.15">
      <c r="A184" s="13" t="s">
        <v>231</v>
      </c>
      <c r="B184" s="13"/>
      <c r="C184" s="13"/>
      <c r="D184" s="13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BV184" s="12"/>
      <c r="BW184" s="12"/>
      <c r="BX184" s="129"/>
      <c r="BY184" s="129"/>
    </row>
    <row r="185" spans="1:77" s="2" customFormat="1" x14ac:dyDescent="0.2">
      <c r="A185" s="1079" t="s">
        <v>232</v>
      </c>
      <c r="B185" s="1025" t="s">
        <v>233</v>
      </c>
      <c r="C185" s="1026"/>
      <c r="D185" s="1027"/>
      <c r="E185" s="1180" t="s">
        <v>6</v>
      </c>
      <c r="F185" s="1208"/>
      <c r="G185" s="1208"/>
      <c r="H185" s="1208"/>
      <c r="I185" s="1208"/>
      <c r="J185" s="1208"/>
      <c r="K185" s="1208"/>
      <c r="L185" s="1208"/>
      <c r="M185" s="1208"/>
      <c r="N185" s="1208"/>
      <c r="O185" s="1208"/>
      <c r="P185" s="1208"/>
      <c r="Q185" s="1208"/>
      <c r="R185" s="1208"/>
      <c r="S185" s="1208"/>
      <c r="T185" s="1208"/>
      <c r="U185" s="1208"/>
      <c r="V185" s="1208"/>
      <c r="W185" s="1208"/>
      <c r="X185" s="1208"/>
      <c r="Y185" s="1208"/>
      <c r="Z185" s="1208"/>
      <c r="AA185" s="1208"/>
      <c r="AB185" s="1208"/>
      <c r="AC185" s="1208"/>
      <c r="AD185" s="1208"/>
      <c r="AE185" s="1208"/>
      <c r="AF185" s="1208"/>
      <c r="AG185" s="1208"/>
      <c r="AH185" s="1208"/>
      <c r="AI185" s="1208"/>
      <c r="AJ185" s="1208"/>
      <c r="AK185" s="1208"/>
      <c r="AL185" s="1209"/>
      <c r="BV185" s="3"/>
      <c r="BW185" s="4"/>
      <c r="BX185" s="4"/>
      <c r="BY185" s="4"/>
    </row>
    <row r="186" spans="1:77" s="2" customFormat="1" x14ac:dyDescent="0.2">
      <c r="A186" s="1080"/>
      <c r="B186" s="1152"/>
      <c r="C186" s="1029"/>
      <c r="D186" s="1030"/>
      <c r="E186" s="1189" t="s">
        <v>11</v>
      </c>
      <c r="F186" s="1188"/>
      <c r="G186" s="1189" t="s">
        <v>12</v>
      </c>
      <c r="H186" s="1188"/>
      <c r="I186" s="1189" t="s">
        <v>13</v>
      </c>
      <c r="J186" s="1188"/>
      <c r="K186" s="1189" t="s">
        <v>14</v>
      </c>
      <c r="L186" s="1188"/>
      <c r="M186" s="1189" t="s">
        <v>15</v>
      </c>
      <c r="N186" s="1188"/>
      <c r="O186" s="1177" t="s">
        <v>16</v>
      </c>
      <c r="P186" s="1179"/>
      <c r="Q186" s="1177" t="s">
        <v>17</v>
      </c>
      <c r="R186" s="1179"/>
      <c r="S186" s="1177" t="s">
        <v>18</v>
      </c>
      <c r="T186" s="1179"/>
      <c r="U186" s="1177" t="s">
        <v>19</v>
      </c>
      <c r="V186" s="1179"/>
      <c r="W186" s="1177" t="s">
        <v>20</v>
      </c>
      <c r="X186" s="1179"/>
      <c r="Y186" s="1177" t="s">
        <v>21</v>
      </c>
      <c r="Z186" s="1179"/>
      <c r="AA186" s="1177" t="s">
        <v>22</v>
      </c>
      <c r="AB186" s="1179"/>
      <c r="AC186" s="1177" t="s">
        <v>23</v>
      </c>
      <c r="AD186" s="1179"/>
      <c r="AE186" s="1177" t="s">
        <v>24</v>
      </c>
      <c r="AF186" s="1179"/>
      <c r="AG186" s="1177" t="s">
        <v>25</v>
      </c>
      <c r="AH186" s="1179"/>
      <c r="AI186" s="1177" t="s">
        <v>26</v>
      </c>
      <c r="AJ186" s="1179"/>
      <c r="AK186" s="1177" t="s">
        <v>27</v>
      </c>
      <c r="AL186" s="1179"/>
      <c r="BV186" s="3"/>
      <c r="BW186" s="4"/>
      <c r="BX186" s="4"/>
      <c r="BY186" s="4"/>
    </row>
    <row r="187" spans="1:77" s="2" customFormat="1" x14ac:dyDescent="0.2">
      <c r="A187" s="1151"/>
      <c r="B187" s="755" t="s">
        <v>32</v>
      </c>
      <c r="C187" s="756" t="s">
        <v>33</v>
      </c>
      <c r="D187" s="757" t="s">
        <v>34</v>
      </c>
      <c r="E187" s="703" t="s">
        <v>45</v>
      </c>
      <c r="F187" s="707" t="s">
        <v>34</v>
      </c>
      <c r="G187" s="703" t="s">
        <v>45</v>
      </c>
      <c r="H187" s="707" t="s">
        <v>34</v>
      </c>
      <c r="I187" s="703" t="s">
        <v>45</v>
      </c>
      <c r="J187" s="707" t="s">
        <v>34</v>
      </c>
      <c r="K187" s="703" t="s">
        <v>45</v>
      </c>
      <c r="L187" s="732" t="s">
        <v>34</v>
      </c>
      <c r="M187" s="703" t="s">
        <v>45</v>
      </c>
      <c r="N187" s="707" t="s">
        <v>34</v>
      </c>
      <c r="O187" s="703" t="s">
        <v>45</v>
      </c>
      <c r="P187" s="732" t="s">
        <v>34</v>
      </c>
      <c r="Q187" s="703" t="s">
        <v>45</v>
      </c>
      <c r="R187" s="707" t="s">
        <v>34</v>
      </c>
      <c r="S187" s="703" t="s">
        <v>45</v>
      </c>
      <c r="T187" s="732" t="s">
        <v>34</v>
      </c>
      <c r="U187" s="703" t="s">
        <v>45</v>
      </c>
      <c r="V187" s="707" t="s">
        <v>34</v>
      </c>
      <c r="W187" s="703" t="s">
        <v>45</v>
      </c>
      <c r="X187" s="732" t="s">
        <v>34</v>
      </c>
      <c r="Y187" s="703" t="s">
        <v>45</v>
      </c>
      <c r="Z187" s="707" t="s">
        <v>34</v>
      </c>
      <c r="AA187" s="703" t="s">
        <v>45</v>
      </c>
      <c r="AB187" s="707" t="s">
        <v>34</v>
      </c>
      <c r="AC187" s="703" t="s">
        <v>45</v>
      </c>
      <c r="AD187" s="707" t="s">
        <v>34</v>
      </c>
      <c r="AE187" s="703" t="s">
        <v>45</v>
      </c>
      <c r="AF187" s="707" t="s">
        <v>34</v>
      </c>
      <c r="AG187" s="703" t="s">
        <v>45</v>
      </c>
      <c r="AH187" s="707" t="s">
        <v>34</v>
      </c>
      <c r="AI187" s="703" t="s">
        <v>45</v>
      </c>
      <c r="AJ187" s="707" t="s">
        <v>34</v>
      </c>
      <c r="AK187" s="703" t="s">
        <v>45</v>
      </c>
      <c r="AL187" s="707" t="s">
        <v>34</v>
      </c>
      <c r="BV187" s="3"/>
      <c r="BW187" s="4"/>
      <c r="BX187" s="4"/>
      <c r="BY187" s="4"/>
    </row>
    <row r="188" spans="1:77" s="2" customFormat="1" x14ac:dyDescent="0.2">
      <c r="A188" s="504" t="s">
        <v>234</v>
      </c>
      <c r="B188" s="355">
        <f>SUM(C188+D188)</f>
        <v>0</v>
      </c>
      <c r="C188" s="356">
        <f>SUM(O188+Q188+S188+U188+W188+Y188+AA188+AC188+AE188+AG188+AI188+AK188)</f>
        <v>0</v>
      </c>
      <c r="D188" s="555">
        <f>SUM(P188+R188+T188+V188+X188+Z188+AB188+AD188+AF188+AH188+AJ188+AL188)</f>
        <v>0</v>
      </c>
      <c r="E188" s="693"/>
      <c r="F188" s="359"/>
      <c r="G188" s="360"/>
      <c r="H188" s="694"/>
      <c r="I188" s="693"/>
      <c r="J188" s="359"/>
      <c r="K188" s="360"/>
      <c r="L188" s="694"/>
      <c r="M188" s="360"/>
      <c r="N188" s="694"/>
      <c r="O188" s="695"/>
      <c r="P188" s="696"/>
      <c r="Q188" s="697"/>
      <c r="R188" s="698"/>
      <c r="S188" s="695"/>
      <c r="T188" s="696"/>
      <c r="U188" s="697"/>
      <c r="V188" s="698"/>
      <c r="W188" s="695"/>
      <c r="X188" s="696"/>
      <c r="Y188" s="697"/>
      <c r="Z188" s="698"/>
      <c r="AA188" s="697"/>
      <c r="AB188" s="698"/>
      <c r="AC188" s="697"/>
      <c r="AD188" s="698"/>
      <c r="AE188" s="697"/>
      <c r="AF188" s="698"/>
      <c r="AG188" s="697"/>
      <c r="AH188" s="698"/>
      <c r="AI188" s="697"/>
      <c r="AJ188" s="698"/>
      <c r="AK188" s="697"/>
      <c r="AL188" s="698"/>
      <c r="BV188" s="3"/>
      <c r="BW188" s="4"/>
      <c r="BX188" s="4"/>
      <c r="BY188" s="4"/>
    </row>
    <row r="189" spans="1:77" s="2" customFormat="1" x14ac:dyDescent="0.2">
      <c r="A189" s="366" t="s">
        <v>235</v>
      </c>
      <c r="B189" s="367">
        <f>SUM(C189+D189)</f>
        <v>0</v>
      </c>
      <c r="C189" s="368">
        <f t="shared" ref="C189:D191" si="65">SUM(E189+G189+I189+K189+M189+O189+Q189+S189+U189+W189+Y189+AA189+AC189+AE189+AG189+AI189+AK189)</f>
        <v>0</v>
      </c>
      <c r="D189" s="369">
        <f t="shared" si="65"/>
        <v>0</v>
      </c>
      <c r="E189" s="506"/>
      <c r="F189" s="507"/>
      <c r="G189" s="506"/>
      <c r="H189" s="507"/>
      <c r="I189" s="506"/>
      <c r="J189" s="507"/>
      <c r="K189" s="508"/>
      <c r="L189" s="509"/>
      <c r="M189" s="506"/>
      <c r="N189" s="507"/>
      <c r="O189" s="508"/>
      <c r="P189" s="509"/>
      <c r="Q189" s="506"/>
      <c r="R189" s="507"/>
      <c r="S189" s="508"/>
      <c r="T189" s="509"/>
      <c r="U189" s="506"/>
      <c r="V189" s="507"/>
      <c r="W189" s="508"/>
      <c r="X189" s="509"/>
      <c r="Y189" s="506"/>
      <c r="Z189" s="507"/>
      <c r="AA189" s="506"/>
      <c r="AB189" s="507"/>
      <c r="AC189" s="506"/>
      <c r="AD189" s="507"/>
      <c r="AE189" s="506"/>
      <c r="AF189" s="507"/>
      <c r="AG189" s="506"/>
      <c r="AH189" s="507"/>
      <c r="AI189" s="506"/>
      <c r="AJ189" s="507"/>
      <c r="AK189" s="506"/>
      <c r="AL189" s="507"/>
      <c r="BV189" s="3"/>
      <c r="BW189" s="4"/>
      <c r="BX189" s="4"/>
      <c r="BY189" s="4"/>
    </row>
    <row r="190" spans="1:77" s="2" customFormat="1" x14ac:dyDescent="0.2">
      <c r="A190" s="374" t="s">
        <v>236</v>
      </c>
      <c r="B190" s="367">
        <f>SUM(C190+D190)</f>
        <v>0</v>
      </c>
      <c r="C190" s="368">
        <f t="shared" si="65"/>
        <v>0</v>
      </c>
      <c r="D190" s="369">
        <f t="shared" si="65"/>
        <v>0</v>
      </c>
      <c r="E190" s="506"/>
      <c r="F190" s="507"/>
      <c r="G190" s="506"/>
      <c r="H190" s="507"/>
      <c r="I190" s="506"/>
      <c r="J190" s="507"/>
      <c r="K190" s="508"/>
      <c r="L190" s="509"/>
      <c r="M190" s="506"/>
      <c r="N190" s="507"/>
      <c r="O190" s="508"/>
      <c r="P190" s="509"/>
      <c r="Q190" s="506"/>
      <c r="R190" s="507"/>
      <c r="S190" s="508"/>
      <c r="T190" s="509"/>
      <c r="U190" s="506"/>
      <c r="V190" s="507"/>
      <c r="W190" s="508"/>
      <c r="X190" s="509"/>
      <c r="Y190" s="506"/>
      <c r="Z190" s="507"/>
      <c r="AA190" s="506"/>
      <c r="AB190" s="507"/>
      <c r="AC190" s="506"/>
      <c r="AD190" s="507"/>
      <c r="AE190" s="506"/>
      <c r="AF190" s="507"/>
      <c r="AG190" s="506"/>
      <c r="AH190" s="507"/>
      <c r="AI190" s="506"/>
      <c r="AJ190" s="507"/>
      <c r="AK190" s="506"/>
      <c r="AL190" s="507"/>
      <c r="BV190" s="3"/>
      <c r="BW190" s="4"/>
      <c r="BX190" s="4"/>
      <c r="BY190" s="4"/>
    </row>
    <row r="191" spans="1:77" s="2" customFormat="1" x14ac:dyDescent="0.2">
      <c r="A191" s="375" t="s">
        <v>99</v>
      </c>
      <c r="B191" s="376">
        <f>SUM(C191+D191)</f>
        <v>0</v>
      </c>
      <c r="C191" s="377">
        <f t="shared" si="65"/>
        <v>0</v>
      </c>
      <c r="D191" s="378">
        <f t="shared" si="65"/>
        <v>0</v>
      </c>
      <c r="E191" s="510"/>
      <c r="F191" s="511"/>
      <c r="G191" s="510"/>
      <c r="H191" s="511"/>
      <c r="I191" s="510"/>
      <c r="J191" s="511"/>
      <c r="K191" s="512"/>
      <c r="L191" s="513"/>
      <c r="M191" s="510"/>
      <c r="N191" s="511"/>
      <c r="O191" s="512"/>
      <c r="P191" s="513"/>
      <c r="Q191" s="510"/>
      <c r="R191" s="511"/>
      <c r="S191" s="512"/>
      <c r="T191" s="513"/>
      <c r="U191" s="510"/>
      <c r="V191" s="511"/>
      <c r="W191" s="512"/>
      <c r="X191" s="513"/>
      <c r="Y191" s="510"/>
      <c r="Z191" s="511"/>
      <c r="AA191" s="510"/>
      <c r="AB191" s="511"/>
      <c r="AC191" s="510"/>
      <c r="AD191" s="511"/>
      <c r="AE191" s="510"/>
      <c r="AF191" s="511"/>
      <c r="AG191" s="510"/>
      <c r="AH191" s="511"/>
      <c r="AI191" s="510"/>
      <c r="AJ191" s="511"/>
      <c r="AK191" s="510"/>
      <c r="AL191" s="511"/>
      <c r="BV191" s="3"/>
      <c r="BW191" s="4"/>
      <c r="BX191" s="4"/>
      <c r="BY191" s="4"/>
    </row>
    <row r="192" spans="1:77" s="5" customFormat="1" ht="11.25" x14ac:dyDescent="0.15">
      <c r="A192" s="182" t="s">
        <v>237</v>
      </c>
      <c r="B192" s="699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BV192" s="12"/>
      <c r="BW192" s="129"/>
      <c r="BX192" s="129"/>
      <c r="BY192" s="129"/>
    </row>
    <row r="193" spans="1:95" ht="14.25" customHeight="1" x14ac:dyDescent="0.2">
      <c r="A193" s="1182" t="s">
        <v>144</v>
      </c>
      <c r="B193" s="1182"/>
      <c r="C193" s="1182" t="s">
        <v>83</v>
      </c>
      <c r="D193" s="1182"/>
      <c r="E193" s="1182"/>
      <c r="F193" s="1175" t="s">
        <v>11</v>
      </c>
      <c r="G193" s="1175"/>
      <c r="H193" s="1175" t="s">
        <v>12</v>
      </c>
      <c r="I193" s="1175"/>
      <c r="J193" s="1175" t="s">
        <v>13</v>
      </c>
      <c r="K193" s="1175"/>
      <c r="L193" s="1175" t="s">
        <v>238</v>
      </c>
      <c r="M193" s="1175"/>
      <c r="N193" s="1175" t="s">
        <v>239</v>
      </c>
      <c r="O193" s="1175"/>
      <c r="P193" s="1182" t="s">
        <v>240</v>
      </c>
      <c r="Q193" s="1182"/>
      <c r="R193" s="1182" t="s">
        <v>241</v>
      </c>
      <c r="S193" s="1182"/>
      <c r="T193" s="1182" t="s">
        <v>242</v>
      </c>
      <c r="U193" s="1183"/>
      <c r="V193" s="984" t="s">
        <v>157</v>
      </c>
      <c r="W193" s="1072" t="s">
        <v>243</v>
      </c>
      <c r="X193" s="1072" t="s">
        <v>244</v>
      </c>
      <c r="Y193" s="1072" t="s">
        <v>245</v>
      </c>
      <c r="Z193" s="1072" t="s">
        <v>246</v>
      </c>
      <c r="AA193" s="1072" t="s">
        <v>247</v>
      </c>
      <c r="AB193" s="1122" t="s">
        <v>248</v>
      </c>
      <c r="AC193" s="1128"/>
      <c r="AD193" s="1128"/>
      <c r="AE193" s="1123"/>
      <c r="AF193" s="1153" t="s">
        <v>170</v>
      </c>
      <c r="AG193" s="1159"/>
      <c r="AH193" s="1086" t="s">
        <v>155</v>
      </c>
      <c r="AI193" s="1086" t="s">
        <v>156</v>
      </c>
      <c r="AJ193" s="1072" t="s">
        <v>158</v>
      </c>
      <c r="AK193" s="1072" t="s">
        <v>159</v>
      </c>
      <c r="AL193" s="996" t="s">
        <v>43</v>
      </c>
      <c r="AM193" s="984" t="s">
        <v>44</v>
      </c>
      <c r="AN193" s="3"/>
      <c r="AO193" s="3"/>
      <c r="AP193" s="3"/>
      <c r="AQ193" s="3"/>
      <c r="AR193" s="3"/>
      <c r="AS193" s="3"/>
      <c r="AT193" s="3"/>
      <c r="AU193" s="3"/>
      <c r="BX193" s="3"/>
    </row>
    <row r="194" spans="1:95" ht="21" x14ac:dyDescent="0.2">
      <c r="A194" s="1119"/>
      <c r="B194" s="1119"/>
      <c r="C194" s="684" t="s">
        <v>32</v>
      </c>
      <c r="D194" s="664" t="s">
        <v>45</v>
      </c>
      <c r="E194" s="631" t="s">
        <v>34</v>
      </c>
      <c r="F194" s="674" t="s">
        <v>45</v>
      </c>
      <c r="G194" s="685" t="s">
        <v>34</v>
      </c>
      <c r="H194" s="674" t="s">
        <v>45</v>
      </c>
      <c r="I194" s="685" t="s">
        <v>34</v>
      </c>
      <c r="J194" s="674" t="s">
        <v>45</v>
      </c>
      <c r="K194" s="685" t="s">
        <v>34</v>
      </c>
      <c r="L194" s="674" t="s">
        <v>45</v>
      </c>
      <c r="M194" s="685" t="s">
        <v>34</v>
      </c>
      <c r="N194" s="674" t="s">
        <v>45</v>
      </c>
      <c r="O194" s="685" t="s">
        <v>34</v>
      </c>
      <c r="P194" s="674" t="s">
        <v>45</v>
      </c>
      <c r="Q194" s="685" t="s">
        <v>34</v>
      </c>
      <c r="R194" s="674" t="s">
        <v>45</v>
      </c>
      <c r="S194" s="685" t="s">
        <v>34</v>
      </c>
      <c r="T194" s="674" t="s">
        <v>45</v>
      </c>
      <c r="U194" s="689" t="s">
        <v>34</v>
      </c>
      <c r="V194" s="987"/>
      <c r="W194" s="1145"/>
      <c r="X194" s="1145"/>
      <c r="Y194" s="1145"/>
      <c r="Z194" s="1145"/>
      <c r="AA194" s="1145"/>
      <c r="AB194" s="540" t="s">
        <v>171</v>
      </c>
      <c r="AC194" s="540" t="s">
        <v>172</v>
      </c>
      <c r="AD194" s="540" t="s">
        <v>173</v>
      </c>
      <c r="AE194" s="610" t="s">
        <v>174</v>
      </c>
      <c r="AF194" s="600" t="s">
        <v>175</v>
      </c>
      <c r="AG194" s="653" t="s">
        <v>176</v>
      </c>
      <c r="AH194" s="1087"/>
      <c r="AI194" s="1087"/>
      <c r="AJ194" s="1145"/>
      <c r="AK194" s="1145"/>
      <c r="AL194" s="997"/>
      <c r="AM194" s="987"/>
      <c r="AN194" s="3"/>
      <c r="AO194" s="3"/>
      <c r="AP194" s="3"/>
      <c r="AQ194" s="3"/>
      <c r="AR194" s="3"/>
      <c r="AS194" s="3"/>
      <c r="AT194" s="3"/>
      <c r="AU194" s="3"/>
      <c r="BX194" s="3"/>
    </row>
    <row r="195" spans="1:95" x14ac:dyDescent="0.2">
      <c r="A195" s="1157" t="s">
        <v>249</v>
      </c>
      <c r="B195" s="487" t="s">
        <v>250</v>
      </c>
      <c r="C195" s="132">
        <f>SUM(D195:E195)</f>
        <v>3</v>
      </c>
      <c r="D195" s="24">
        <f>SUM(F195+H195+J195+L195+N195+P195+R195+T195)</f>
        <v>0</v>
      </c>
      <c r="E195" s="556">
        <f>G195+I195+K195+M195+O195+Q195+S195+U195</f>
        <v>3</v>
      </c>
      <c r="F195" s="201"/>
      <c r="G195" s="78"/>
      <c r="H195" s="201"/>
      <c r="I195" s="78"/>
      <c r="J195" s="201"/>
      <c r="K195" s="78"/>
      <c r="L195" s="201"/>
      <c r="M195" s="78"/>
      <c r="N195" s="201"/>
      <c r="O195" s="78"/>
      <c r="P195" s="201"/>
      <c r="Q195" s="78">
        <v>3</v>
      </c>
      <c r="R195" s="201"/>
      <c r="S195" s="78"/>
      <c r="T195" s="201"/>
      <c r="U195" s="203"/>
      <c r="V195" s="557"/>
      <c r="W195" s="486"/>
      <c r="X195" s="486">
        <v>3</v>
      </c>
      <c r="Y195" s="486">
        <v>2</v>
      </c>
      <c r="Z195" s="486">
        <v>1</v>
      </c>
      <c r="AA195" s="518"/>
      <c r="AB195" s="486"/>
      <c r="AC195" s="486"/>
      <c r="AD195" s="486"/>
      <c r="AE195" s="544">
        <v>3</v>
      </c>
      <c r="AF195" s="486">
        <v>3</v>
      </c>
      <c r="AG195" s="519"/>
      <c r="AH195" s="395">
        <v>0</v>
      </c>
      <c r="AI195" s="544">
        <v>0</v>
      </c>
      <c r="AJ195" s="486">
        <v>0</v>
      </c>
      <c r="AK195" s="486">
        <v>0</v>
      </c>
      <c r="AL195" s="201">
        <v>0</v>
      </c>
      <c r="AM195" s="544">
        <v>0</v>
      </c>
      <c r="AN195" s="31" t="str">
        <f>CA195&amp;CB195&amp;CC195&amp;CD195&amp;CE195</f>
        <v/>
      </c>
      <c r="AO195" s="31"/>
      <c r="AP195" s="31"/>
      <c r="AQ195" s="31"/>
      <c r="AR195" s="31"/>
      <c r="AS195" s="3"/>
      <c r="AT195" s="3"/>
      <c r="BX195" s="3"/>
      <c r="CA195" s="32" t="str">
        <f t="shared" ref="CA195:CE196" si="66">IF(AND($C195&gt;0,AI195="")," * No olvide digitar la variable "&amp;AI$193&amp;""&amp;". Digite CERO si no tiene",IF(AI195&gt;$C195," * La variable "&amp;AI$193&amp;""&amp;" No puede ser mayor al Total.",""))</f>
        <v/>
      </c>
      <c r="CB195" s="32" t="str">
        <f t="shared" si="66"/>
        <v/>
      </c>
      <c r="CC195" s="32" t="str">
        <f t="shared" si="66"/>
        <v/>
      </c>
      <c r="CD195" s="32" t="str">
        <f t="shared" si="66"/>
        <v/>
      </c>
      <c r="CE195" s="32" t="str">
        <f t="shared" si="66"/>
        <v/>
      </c>
      <c r="CM195" s="33">
        <f>IF(AND($C195&gt;0,AI195=""),1,IF(AI195&gt;$C195,1,0))</f>
        <v>0</v>
      </c>
      <c r="CN195" s="33">
        <f t="shared" ref="CN195:CP196" si="67">IF(AND($C195&gt;0,AJ195=""),1,IF(AJ195&gt;$C195,1,0))</f>
        <v>0</v>
      </c>
      <c r="CO195" s="33">
        <f t="shared" si="67"/>
        <v>0</v>
      </c>
      <c r="CP195" s="33">
        <f t="shared" si="67"/>
        <v>0</v>
      </c>
      <c r="CQ195" s="33">
        <f>IF(AND($C195&gt;0,AM195=""),1,IF(AM195&gt;$C195,1,0))</f>
        <v>0</v>
      </c>
    </row>
    <row r="196" spans="1:95" x14ac:dyDescent="0.2">
      <c r="A196" s="1157"/>
      <c r="B196" s="136" t="s">
        <v>251</v>
      </c>
      <c r="C196" s="396">
        <f>SUM(D196:E196)</f>
        <v>0</v>
      </c>
      <c r="D196" s="397">
        <f>SUM(F196+H196+J196+L196+N196+P196+R196+T196)</f>
        <v>0</v>
      </c>
      <c r="E196" s="398">
        <f>G196+I196+K196+M196+O196+Q196+S196+U196</f>
        <v>0</v>
      </c>
      <c r="F196" s="281"/>
      <c r="G196" s="399"/>
      <c r="H196" s="281"/>
      <c r="I196" s="399"/>
      <c r="J196" s="281"/>
      <c r="K196" s="399"/>
      <c r="L196" s="281"/>
      <c r="M196" s="399"/>
      <c r="N196" s="281"/>
      <c r="O196" s="399"/>
      <c r="P196" s="281"/>
      <c r="Q196" s="399"/>
      <c r="R196" s="281"/>
      <c r="S196" s="399"/>
      <c r="T196" s="281"/>
      <c r="U196" s="285"/>
      <c r="V196" s="400"/>
      <c r="W196" s="401"/>
      <c r="X196" s="401"/>
      <c r="Y196" s="401"/>
      <c r="Z196" s="401"/>
      <c r="AA196" s="283"/>
      <c r="AB196" s="401"/>
      <c r="AC196" s="401"/>
      <c r="AD196" s="401"/>
      <c r="AE196" s="286"/>
      <c r="AF196" s="401"/>
      <c r="AG196" s="402"/>
      <c r="AH196" s="403"/>
      <c r="AI196" s="286"/>
      <c r="AJ196" s="401"/>
      <c r="AK196" s="401"/>
      <c r="AL196" s="300"/>
      <c r="AM196" s="101"/>
      <c r="AN196" s="31" t="str">
        <f>CA196&amp;CB196&amp;CC196&amp;CD196&amp;CE196</f>
        <v/>
      </c>
      <c r="AO196" s="31"/>
      <c r="AP196" s="31"/>
      <c r="AQ196" s="31"/>
      <c r="AR196" s="31"/>
      <c r="AS196" s="3"/>
      <c r="AT196" s="3"/>
      <c r="BX196" s="3"/>
      <c r="CA196" s="32" t="str">
        <f t="shared" si="66"/>
        <v/>
      </c>
      <c r="CB196" s="32" t="str">
        <f t="shared" si="66"/>
        <v/>
      </c>
      <c r="CC196" s="32" t="str">
        <f t="shared" si="66"/>
        <v/>
      </c>
      <c r="CD196" s="32" t="str">
        <f t="shared" si="66"/>
        <v/>
      </c>
      <c r="CE196" s="32" t="str">
        <f t="shared" si="66"/>
        <v/>
      </c>
      <c r="CM196" s="33">
        <f>IF(AND($C196&gt;0,AI196=""),1,IF(AI196&gt;$C196,1,0))</f>
        <v>0</v>
      </c>
      <c r="CN196" s="33">
        <f t="shared" si="67"/>
        <v>0</v>
      </c>
      <c r="CO196" s="33">
        <f t="shared" si="67"/>
        <v>0</v>
      </c>
      <c r="CP196" s="33">
        <f t="shared" si="67"/>
        <v>0</v>
      </c>
      <c r="CQ196" s="33">
        <f>IF(AND($C196&gt;0,AM196=""),1,IF(AM196&gt;$C196,1,0))</f>
        <v>0</v>
      </c>
    </row>
    <row r="197" spans="1:95" s="5" customFormat="1" ht="11.25" x14ac:dyDescent="0.15">
      <c r="A197" s="11" t="s">
        <v>252</v>
      </c>
      <c r="B197" s="11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BV197" s="12"/>
      <c r="BW197" s="12"/>
      <c r="BX197" s="12"/>
      <c r="BY197" s="12"/>
    </row>
    <row r="198" spans="1:95" x14ac:dyDescent="0.2">
      <c r="A198" s="334" t="s">
        <v>4</v>
      </c>
      <c r="B198" s="334" t="s">
        <v>83</v>
      </c>
      <c r="C198" s="17" t="s">
        <v>253</v>
      </c>
      <c r="D198" s="18" t="s">
        <v>254</v>
      </c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</row>
    <row r="199" spans="1:95" x14ac:dyDescent="0.2">
      <c r="A199" s="487" t="s">
        <v>255</v>
      </c>
      <c r="B199" s="488">
        <f>SUM(C199:D199)</f>
        <v>3</v>
      </c>
      <c r="C199" s="201"/>
      <c r="D199" s="544">
        <v>3</v>
      </c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</row>
    <row r="200" spans="1:95" x14ac:dyDescent="0.2">
      <c r="A200" s="136" t="s">
        <v>256</v>
      </c>
      <c r="B200" s="406">
        <f>SUM(C200)</f>
        <v>0</v>
      </c>
      <c r="C200" s="281"/>
      <c r="D200" s="654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</row>
    <row r="201" spans="1:95" s="5" customFormat="1" ht="11.25" x14ac:dyDescent="0.15">
      <c r="A201" s="655" t="s">
        <v>257</v>
      </c>
      <c r="B201" s="656"/>
      <c r="C201" s="409"/>
      <c r="D201" s="13"/>
      <c r="F201" s="410"/>
      <c r="G201" s="267"/>
      <c r="H201" s="124"/>
      <c r="I201" s="267"/>
      <c r="J201" s="411"/>
      <c r="K201" s="411"/>
      <c r="L201" s="267"/>
      <c r="M201" s="124"/>
      <c r="N201" s="267"/>
      <c r="O201" s="267"/>
      <c r="P201" s="124"/>
      <c r="Q201" s="267"/>
      <c r="R201" s="267"/>
      <c r="S201" s="124"/>
      <c r="T201" s="267"/>
      <c r="U201" s="267"/>
      <c r="V201" s="411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BV201" s="12"/>
      <c r="BW201" s="12"/>
      <c r="BX201" s="12"/>
      <c r="BY201" s="12"/>
    </row>
    <row r="202" spans="1:95" ht="14.25" customHeight="1" x14ac:dyDescent="0.2">
      <c r="A202" s="979" t="s">
        <v>144</v>
      </c>
      <c r="B202" s="1012" t="s">
        <v>83</v>
      </c>
      <c r="C202" s="1020"/>
      <c r="D202" s="1021"/>
      <c r="E202" s="1162" t="s">
        <v>6</v>
      </c>
      <c r="F202" s="1163"/>
      <c r="G202" s="1163"/>
      <c r="H202" s="1163"/>
      <c r="I202" s="1163"/>
      <c r="J202" s="1163"/>
      <c r="K202" s="1163"/>
      <c r="L202" s="1163"/>
      <c r="M202" s="1163"/>
      <c r="N202" s="1163"/>
      <c r="O202" s="1163"/>
      <c r="P202" s="1163"/>
      <c r="Q202" s="1163"/>
      <c r="R202" s="1163"/>
      <c r="S202" s="1163"/>
      <c r="T202" s="1163"/>
      <c r="U202" s="1163"/>
      <c r="V202" s="1163"/>
      <c r="W202" s="1163"/>
      <c r="X202" s="1163"/>
      <c r="Y202" s="1163"/>
      <c r="Z202" s="1163"/>
      <c r="AA202" s="1163"/>
      <c r="AB202" s="1163"/>
      <c r="AC202" s="1163"/>
      <c r="AD202" s="1163"/>
      <c r="AE202" s="1163"/>
      <c r="AF202" s="1163"/>
      <c r="AG202" s="1163"/>
      <c r="AH202" s="1163"/>
      <c r="AI202" s="1163"/>
      <c r="AJ202" s="1164"/>
      <c r="AK202" s="1100" t="s">
        <v>258</v>
      </c>
      <c r="AL202" s="984"/>
      <c r="AM202" s="1174" t="s">
        <v>43</v>
      </c>
      <c r="AN202" s="1118" t="s">
        <v>44</v>
      </c>
      <c r="BT202" s="3"/>
      <c r="BU202" s="3"/>
      <c r="BX202" s="3"/>
      <c r="BY202" s="412"/>
    </row>
    <row r="203" spans="1:95" x14ac:dyDescent="0.2">
      <c r="A203" s="1096"/>
      <c r="B203" s="1146"/>
      <c r="C203" s="1022"/>
      <c r="D203" s="1023"/>
      <c r="E203" s="1116" t="s">
        <v>12</v>
      </c>
      <c r="F203" s="1118"/>
      <c r="G203" s="1116" t="s">
        <v>13</v>
      </c>
      <c r="H203" s="1118"/>
      <c r="I203" s="1116" t="s">
        <v>14</v>
      </c>
      <c r="J203" s="1118"/>
      <c r="K203" s="1116" t="s">
        <v>15</v>
      </c>
      <c r="L203" s="1118"/>
      <c r="M203" s="1122" t="s">
        <v>16</v>
      </c>
      <c r="N203" s="1123"/>
      <c r="O203" s="1122" t="s">
        <v>17</v>
      </c>
      <c r="P203" s="1123"/>
      <c r="Q203" s="1122" t="s">
        <v>18</v>
      </c>
      <c r="R203" s="1123"/>
      <c r="S203" s="1122" t="s">
        <v>19</v>
      </c>
      <c r="T203" s="1123"/>
      <c r="U203" s="1122" t="s">
        <v>20</v>
      </c>
      <c r="V203" s="1123"/>
      <c r="W203" s="1122" t="s">
        <v>21</v>
      </c>
      <c r="X203" s="1123"/>
      <c r="Y203" s="1122" t="s">
        <v>22</v>
      </c>
      <c r="Z203" s="1123"/>
      <c r="AA203" s="1122" t="s">
        <v>23</v>
      </c>
      <c r="AB203" s="1123"/>
      <c r="AC203" s="1122" t="s">
        <v>24</v>
      </c>
      <c r="AD203" s="1123"/>
      <c r="AE203" s="1122" t="s">
        <v>25</v>
      </c>
      <c r="AF203" s="1123"/>
      <c r="AG203" s="1122" t="s">
        <v>26</v>
      </c>
      <c r="AH203" s="1123"/>
      <c r="AI203" s="1122" t="s">
        <v>27</v>
      </c>
      <c r="AJ203" s="1124"/>
      <c r="AK203" s="1101"/>
      <c r="AL203" s="987"/>
      <c r="AM203" s="1174"/>
      <c r="AN203" s="1118"/>
      <c r="BT203" s="3"/>
      <c r="BU203" s="3"/>
      <c r="BX203" s="3"/>
      <c r="BY203" s="412"/>
    </row>
    <row r="204" spans="1:95" x14ac:dyDescent="0.2">
      <c r="A204" s="1147"/>
      <c r="B204" s="684" t="s">
        <v>32</v>
      </c>
      <c r="C204" s="15" t="s">
        <v>33</v>
      </c>
      <c r="D204" s="631" t="s">
        <v>34</v>
      </c>
      <c r="E204" s="674" t="s">
        <v>45</v>
      </c>
      <c r="F204" s="685" t="s">
        <v>34</v>
      </c>
      <c r="G204" s="674" t="s">
        <v>45</v>
      </c>
      <c r="H204" s="685" t="s">
        <v>34</v>
      </c>
      <c r="I204" s="674" t="s">
        <v>45</v>
      </c>
      <c r="J204" s="685" t="s">
        <v>34</v>
      </c>
      <c r="K204" s="674" t="s">
        <v>45</v>
      </c>
      <c r="L204" s="685" t="s">
        <v>34</v>
      </c>
      <c r="M204" s="674" t="s">
        <v>45</v>
      </c>
      <c r="N204" s="610" t="s">
        <v>34</v>
      </c>
      <c r="O204" s="674" t="s">
        <v>45</v>
      </c>
      <c r="P204" s="610" t="s">
        <v>34</v>
      </c>
      <c r="Q204" s="674" t="s">
        <v>45</v>
      </c>
      <c r="R204" s="610" t="s">
        <v>34</v>
      </c>
      <c r="S204" s="674" t="s">
        <v>45</v>
      </c>
      <c r="T204" s="685" t="s">
        <v>34</v>
      </c>
      <c r="U204" s="674" t="s">
        <v>45</v>
      </c>
      <c r="V204" s="685" t="s">
        <v>34</v>
      </c>
      <c r="W204" s="616" t="s">
        <v>45</v>
      </c>
      <c r="X204" s="685" t="s">
        <v>34</v>
      </c>
      <c r="Y204" s="616" t="s">
        <v>45</v>
      </c>
      <c r="Z204" s="685" t="s">
        <v>34</v>
      </c>
      <c r="AA204" s="616" t="s">
        <v>45</v>
      </c>
      <c r="AB204" s="685" t="s">
        <v>34</v>
      </c>
      <c r="AC204" s="616" t="s">
        <v>45</v>
      </c>
      <c r="AD204" s="685" t="s">
        <v>34</v>
      </c>
      <c r="AE204" s="616" t="s">
        <v>45</v>
      </c>
      <c r="AF204" s="685" t="s">
        <v>34</v>
      </c>
      <c r="AG204" s="616" t="s">
        <v>45</v>
      </c>
      <c r="AH204" s="685" t="s">
        <v>34</v>
      </c>
      <c r="AI204" s="616" t="s">
        <v>45</v>
      </c>
      <c r="AJ204" s="653" t="s">
        <v>34</v>
      </c>
      <c r="AK204" s="657" t="s">
        <v>259</v>
      </c>
      <c r="AL204" s="657" t="s">
        <v>260</v>
      </c>
      <c r="AM204" s="1174"/>
      <c r="AN204" s="1118"/>
      <c r="BT204" s="3"/>
      <c r="BU204" s="3"/>
      <c r="BX204" s="3"/>
      <c r="BY204" s="412"/>
    </row>
    <row r="205" spans="1:95" x14ac:dyDescent="0.2">
      <c r="A205" s="539" t="s">
        <v>261</v>
      </c>
      <c r="B205" s="758">
        <f>SUM(C205+D205)</f>
        <v>42</v>
      </c>
      <c r="C205" s="659">
        <f>E205+G205+I205+K205+M205+O205+Q205+S205+U205+W205+Y205+AA205+AC205+AE205+AG205+AI205</f>
        <v>13</v>
      </c>
      <c r="D205" s="619">
        <f>F205+H205+J205+L205+N205+P205+R205+T205+V205+X205+Z205+AB205+AD205+AF205+AH205+AJ205</f>
        <v>29</v>
      </c>
      <c r="E205" s="759"/>
      <c r="F205" s="760"/>
      <c r="G205" s="759">
        <v>1</v>
      </c>
      <c r="H205" s="760">
        <v>4</v>
      </c>
      <c r="I205" s="759">
        <v>6</v>
      </c>
      <c r="J205" s="760">
        <v>7</v>
      </c>
      <c r="K205" s="759">
        <v>1</v>
      </c>
      <c r="L205" s="760">
        <v>7</v>
      </c>
      <c r="M205" s="759">
        <v>0</v>
      </c>
      <c r="N205" s="662">
        <v>1</v>
      </c>
      <c r="O205" s="759">
        <v>3</v>
      </c>
      <c r="P205" s="662">
        <v>3</v>
      </c>
      <c r="Q205" s="759">
        <v>1</v>
      </c>
      <c r="R205" s="662">
        <v>2</v>
      </c>
      <c r="S205" s="759">
        <v>0</v>
      </c>
      <c r="T205" s="760">
        <v>2</v>
      </c>
      <c r="U205" s="759">
        <v>0</v>
      </c>
      <c r="V205" s="760">
        <v>2</v>
      </c>
      <c r="W205" s="759"/>
      <c r="X205" s="662"/>
      <c r="Y205" s="759"/>
      <c r="Z205" s="662"/>
      <c r="AA205" s="759">
        <v>0</v>
      </c>
      <c r="AB205" s="662">
        <v>1</v>
      </c>
      <c r="AC205" s="759"/>
      <c r="AD205" s="662"/>
      <c r="AE205" s="759"/>
      <c r="AF205" s="662"/>
      <c r="AG205" s="759"/>
      <c r="AH205" s="662"/>
      <c r="AI205" s="759">
        <v>1</v>
      </c>
      <c r="AJ205" s="663">
        <v>0</v>
      </c>
      <c r="AK205" s="662">
        <v>0</v>
      </c>
      <c r="AL205" s="662">
        <v>0</v>
      </c>
      <c r="AM205" s="759">
        <v>0</v>
      </c>
      <c r="AN205" s="662">
        <v>0</v>
      </c>
      <c r="AO205" s="2" t="str">
        <f>CA205&amp;CB205&amp;CC205&amp;CD205</f>
        <v/>
      </c>
      <c r="BT205" s="3"/>
      <c r="BU205" s="3"/>
      <c r="BX205" s="3"/>
      <c r="BY205" s="412"/>
      <c r="CA205" s="32" t="str">
        <f>IF(AND($D205&gt;0,AK205="")," * No olvide digitar la variable "&amp;AK$202&amp;""&amp;" Masculimo. Digite CERO si no tiene",IF(AK205&gt;$D205," * La variable "&amp;AK$202&amp;""&amp;" Masculino No puede ser mayor al Total Mujeres.",""))</f>
        <v/>
      </c>
      <c r="CB205" s="32" t="str">
        <f>IF(AND($C205&gt;0,AL205="")," * No olvide digitar la variable "&amp;AK$202&amp;""&amp;" Femenino. Digite CERO si no tiene",IF(AL205&gt;$C205," * La variable "&amp;AK$202&amp;""&amp;" Femenino No puede ser mayor al Total Hombres.",""))</f>
        <v/>
      </c>
      <c r="CC205" s="32" t="str">
        <f>IF(AND($B205&gt;0,AM205="")," * No olvide digitar la variable "&amp;AM$202&amp;""&amp;". Digite CERO si no tiene",IF(AM205&gt;$B205," * La variable "&amp;AM$202&amp;""&amp;" No puede ser mayor al Total.",""))</f>
        <v/>
      </c>
      <c r="CD205" s="32" t="str">
        <f>IF(AND($B205&gt;0,AN205="")," * No olvide digitar la variable "&amp;AN$202&amp;""&amp;". Digite CERO si no tiene",IF(AN205&gt;$B205," * La variable "&amp;AN$202&amp;""&amp;" No puede ser mayor al Total.",""))</f>
        <v/>
      </c>
      <c r="CM205" s="33">
        <f>IF(AND($D205&gt;0,AK205=""),1,IF(AK205&gt;$D205,1,0))</f>
        <v>0</v>
      </c>
      <c r="CN205" s="33">
        <f>IF(AND($C205&gt;0,AL205=""),1,IF(AL205&gt;$C205,1,0))</f>
        <v>0</v>
      </c>
      <c r="CO205" s="33">
        <f>IF(AND($B205&gt;0,AM205=""),1,IF(AM205&gt;$B205,1,0))</f>
        <v>0</v>
      </c>
      <c r="CP205" s="33">
        <f>IF(AND($B205&gt;0,AN205=""),1,IF(AN205&gt;$B205,1,0))</f>
        <v>0</v>
      </c>
    </row>
    <row r="206" spans="1:95" s="5" customFormat="1" ht="11.25" x14ac:dyDescent="0.15">
      <c r="A206" s="11" t="s">
        <v>262</v>
      </c>
      <c r="B206" s="11"/>
      <c r="BV206" s="12"/>
      <c r="BW206" s="12"/>
      <c r="BX206" s="12"/>
      <c r="BY206" s="12"/>
    </row>
    <row r="207" spans="1:95" ht="14.25" customHeight="1" x14ac:dyDescent="0.2">
      <c r="A207" s="1021" t="s">
        <v>263</v>
      </c>
      <c r="B207" s="982" t="s">
        <v>83</v>
      </c>
      <c r="C207" s="983"/>
      <c r="D207" s="984"/>
      <c r="E207" s="1166" t="s">
        <v>264</v>
      </c>
      <c r="F207" s="1167"/>
      <c r="G207" s="1167"/>
      <c r="H207" s="1167"/>
      <c r="I207" s="1167"/>
      <c r="J207" s="1167"/>
      <c r="K207" s="1167"/>
      <c r="L207" s="1168"/>
      <c r="M207" s="983" t="s">
        <v>265</v>
      </c>
      <c r="N207" s="1109"/>
      <c r="O207" s="984" t="s">
        <v>266</v>
      </c>
      <c r="BX207" s="3"/>
      <c r="BY207" s="3"/>
    </row>
    <row r="208" spans="1:95" ht="14.25" customHeight="1" x14ac:dyDescent="0.2">
      <c r="A208" s="1054"/>
      <c r="B208" s="1165"/>
      <c r="C208" s="986"/>
      <c r="D208" s="987"/>
      <c r="E208" s="1116" t="s">
        <v>11</v>
      </c>
      <c r="F208" s="1118"/>
      <c r="G208" s="1116" t="s">
        <v>12</v>
      </c>
      <c r="H208" s="1118"/>
      <c r="I208" s="1116" t="s">
        <v>13</v>
      </c>
      <c r="J208" s="1118"/>
      <c r="K208" s="1116" t="s">
        <v>267</v>
      </c>
      <c r="L208" s="1125"/>
      <c r="M208" s="986"/>
      <c r="N208" s="1110"/>
      <c r="O208" s="990"/>
    </row>
    <row r="209" spans="1:96" x14ac:dyDescent="0.2">
      <c r="A209" s="1054"/>
      <c r="B209" s="684" t="s">
        <v>32</v>
      </c>
      <c r="C209" s="664" t="s">
        <v>33</v>
      </c>
      <c r="D209" s="631" t="s">
        <v>34</v>
      </c>
      <c r="E209" s="674" t="s">
        <v>45</v>
      </c>
      <c r="F209" s="423" t="s">
        <v>34</v>
      </c>
      <c r="G209" s="674" t="s">
        <v>45</v>
      </c>
      <c r="H209" s="423" t="s">
        <v>34</v>
      </c>
      <c r="I209" s="424" t="s">
        <v>45</v>
      </c>
      <c r="J209" s="425" t="s">
        <v>34</v>
      </c>
      <c r="K209" s="674" t="s">
        <v>45</v>
      </c>
      <c r="L209" s="612" t="s">
        <v>34</v>
      </c>
      <c r="M209" s="687" t="s">
        <v>268</v>
      </c>
      <c r="N209" s="428" t="s">
        <v>269</v>
      </c>
      <c r="O209" s="987"/>
    </row>
    <row r="210" spans="1:96" x14ac:dyDescent="0.2">
      <c r="A210" s="1023"/>
      <c r="B210" s="429">
        <f t="shared" ref="B210:B215" si="68">+C210+D210</f>
        <v>12</v>
      </c>
      <c r="C210" s="430">
        <f>+E210+G210+I210+K210</f>
        <v>5</v>
      </c>
      <c r="D210" s="431">
        <f>+F210+H210+J210+L210</f>
        <v>7</v>
      </c>
      <c r="E210" s="761">
        <f t="shared" ref="E210:O210" si="69">SUM(E211:E215)</f>
        <v>2</v>
      </c>
      <c r="F210" s="666">
        <f t="shared" si="69"/>
        <v>1</v>
      </c>
      <c r="G210" s="761">
        <f t="shared" si="69"/>
        <v>0</v>
      </c>
      <c r="H210" s="666">
        <f t="shared" si="69"/>
        <v>2</v>
      </c>
      <c r="I210" s="761">
        <f t="shared" si="69"/>
        <v>0</v>
      </c>
      <c r="J210" s="762">
        <f t="shared" si="69"/>
        <v>0</v>
      </c>
      <c r="K210" s="758">
        <f t="shared" si="69"/>
        <v>3</v>
      </c>
      <c r="L210" s="668">
        <f t="shared" si="69"/>
        <v>4</v>
      </c>
      <c r="M210" s="669">
        <f t="shared" si="69"/>
        <v>8</v>
      </c>
      <c r="N210" s="666">
        <f t="shared" si="69"/>
        <v>4</v>
      </c>
      <c r="O210" s="763">
        <f t="shared" si="69"/>
        <v>4</v>
      </c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</row>
    <row r="211" spans="1:96" x14ac:dyDescent="0.2">
      <c r="A211" s="487" t="s">
        <v>270</v>
      </c>
      <c r="B211" s="438">
        <f t="shared" si="68"/>
        <v>9</v>
      </c>
      <c r="C211" s="439">
        <f>+E211+G211+I211+K211</f>
        <v>4</v>
      </c>
      <c r="D211" s="545">
        <f>+F211+H211+J211+L211</f>
        <v>5</v>
      </c>
      <c r="E211" s="270">
        <v>2</v>
      </c>
      <c r="F211" s="275">
        <v>1</v>
      </c>
      <c r="G211" s="270"/>
      <c r="H211" s="275">
        <v>1</v>
      </c>
      <c r="I211" s="270"/>
      <c r="J211" s="271"/>
      <c r="K211" s="270">
        <v>2</v>
      </c>
      <c r="L211" s="294">
        <v>3</v>
      </c>
      <c r="M211" s="272">
        <v>6</v>
      </c>
      <c r="N211" s="275">
        <v>3</v>
      </c>
      <c r="O211" s="441">
        <v>2</v>
      </c>
      <c r="P211" s="146" t="str">
        <f>CA211&amp;CB211&amp;CC211&amp;CD211</f>
        <v/>
      </c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"/>
      <c r="AC211" s="3"/>
      <c r="AD211" s="3"/>
      <c r="AE211" s="3"/>
      <c r="CA211" s="32" t="str">
        <f>IF(AND($B211&gt;0,M211="")," * No olvide digitar la variable "&amp;M$207&amp;""&amp;" Única. Digite CERO si no tiene.","")</f>
        <v/>
      </c>
      <c r="CB211" s="32" t="str">
        <f>IF(AND($B211&gt;0,N211="")," * No olvide digitar la variable "&amp;M$207&amp;""&amp;" Múltiple. Digite CERO si no tiene.","")</f>
        <v/>
      </c>
      <c r="CC211" s="32" t="str">
        <f>IF(AND(M211+N211&gt;$B211)," * La variable "&amp;M$207&amp;""&amp;"  No puede ser mayor al Total.","")</f>
        <v/>
      </c>
      <c r="CD211" s="32" t="str">
        <f>IF(AND($B211&gt;0,O211="")," * No olvide digitar la variable "&amp;O$207&amp;""&amp;". Digite CERO si no tiene",IF(O211&gt;$B211," * La variable "&amp;O$207&amp;""&amp;" No puede ser mayor al Total.",""))</f>
        <v/>
      </c>
      <c r="CM211" s="33">
        <f>IF(AND($B211&gt;0,M211=""),1,0)</f>
        <v>0</v>
      </c>
      <c r="CN211" s="33">
        <f>IF(AND($B211&gt;0,N211=""),1,0)</f>
        <v>0</v>
      </c>
      <c r="CO211" s="33">
        <f>IF(AND(M211+N211&gt;$B211),1,0)</f>
        <v>0</v>
      </c>
      <c r="CP211" s="33">
        <f>IF(AND($B211&gt;0,O211=""),1,0)</f>
        <v>0</v>
      </c>
      <c r="CR211" s="5"/>
    </row>
    <row r="212" spans="1:96" x14ac:dyDescent="0.2">
      <c r="A212" s="35" t="s">
        <v>271</v>
      </c>
      <c r="B212" s="442">
        <f t="shared" si="68"/>
        <v>3</v>
      </c>
      <c r="C212" s="443">
        <f t="shared" ref="C212:D215" si="70">+E212+G212+I212+K212</f>
        <v>1</v>
      </c>
      <c r="D212" s="84">
        <f t="shared" si="70"/>
        <v>2</v>
      </c>
      <c r="E212" s="276"/>
      <c r="F212" s="83"/>
      <c r="G212" s="276"/>
      <c r="H212" s="83">
        <v>1</v>
      </c>
      <c r="I212" s="276"/>
      <c r="J212" s="277"/>
      <c r="K212" s="276">
        <v>1</v>
      </c>
      <c r="L212" s="444">
        <v>1</v>
      </c>
      <c r="M212" s="278">
        <v>2</v>
      </c>
      <c r="N212" s="83">
        <v>1</v>
      </c>
      <c r="O212" s="445">
        <v>2</v>
      </c>
      <c r="P212" s="146" t="str">
        <f t="shared" ref="P212:P215" si="71">CA212&amp;CB212&amp;CC212&amp;CD212</f>
        <v/>
      </c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"/>
      <c r="AC212" s="3"/>
      <c r="AD212" s="3"/>
      <c r="AE212" s="3"/>
      <c r="CA212" s="32" t="str">
        <f t="shared" ref="CA212:CA215" si="72">IF(AND($B212&gt;0,M212="")," * No olvide digitar la variable "&amp;M$207&amp;""&amp;" Única. Digite CERO si no tiene.","")</f>
        <v/>
      </c>
      <c r="CB212" s="32" t="str">
        <f t="shared" ref="CB212:CB215" si="73">IF(AND($B212&gt;0,N212="")," * No olvide digitar la variable "&amp;M$207&amp;""&amp;" Múltiple. Digite CERO si no tiene.","")</f>
        <v/>
      </c>
      <c r="CC212" s="32" t="str">
        <f t="shared" ref="CC212:CC215" si="74">IF(AND(M212+N212&gt;$B212)," * La variable "&amp;M$207&amp;""&amp;"  No puede ser mayor al Total.","")</f>
        <v/>
      </c>
      <c r="CD212" s="32" t="str">
        <f t="shared" ref="CD212:CD215" si="75">IF(AND($B212&gt;0,O212="")," * No olvide digitar la variable "&amp;O$207&amp;""&amp;". Digite CERO si no tiene",IF(O212&gt;$B212," * La variable "&amp;O$207&amp;""&amp;" No puede ser mayor al Total.",""))</f>
        <v/>
      </c>
      <c r="CM212" s="33">
        <f t="shared" ref="CM212:CN215" si="76">IF(AND($B212&gt;0,M212=""),1,0)</f>
        <v>0</v>
      </c>
      <c r="CN212" s="33">
        <f t="shared" si="76"/>
        <v>0</v>
      </c>
      <c r="CO212" s="33">
        <f t="shared" ref="CO212:CO215" si="77">IF(AND(M212+N212&gt;$B212),1,0)</f>
        <v>0</v>
      </c>
      <c r="CP212" s="33">
        <f t="shared" ref="CP212:CP215" si="78">IF(AND($B212&gt;0,O212=""),1,0)</f>
        <v>0</v>
      </c>
    </row>
    <row r="213" spans="1:96" x14ac:dyDescent="0.2">
      <c r="A213" s="35" t="s">
        <v>272</v>
      </c>
      <c r="B213" s="442">
        <f t="shared" si="68"/>
        <v>0</v>
      </c>
      <c r="C213" s="443">
        <f t="shared" si="70"/>
        <v>0</v>
      </c>
      <c r="D213" s="84">
        <f t="shared" si="70"/>
        <v>0</v>
      </c>
      <c r="E213" s="276"/>
      <c r="F213" s="83"/>
      <c r="G213" s="276"/>
      <c r="H213" s="83"/>
      <c r="I213" s="276"/>
      <c r="J213" s="277"/>
      <c r="K213" s="276"/>
      <c r="L213" s="444"/>
      <c r="M213" s="278"/>
      <c r="N213" s="83"/>
      <c r="O213" s="445"/>
      <c r="P213" s="146" t="str">
        <f t="shared" si="71"/>
        <v/>
      </c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"/>
      <c r="AC213" s="3"/>
      <c r="AD213" s="3"/>
      <c r="AE213" s="3"/>
      <c r="CA213" s="32" t="str">
        <f t="shared" si="72"/>
        <v/>
      </c>
      <c r="CB213" s="32" t="str">
        <f t="shared" si="73"/>
        <v/>
      </c>
      <c r="CC213" s="32" t="str">
        <f t="shared" si="74"/>
        <v/>
      </c>
      <c r="CD213" s="32" t="str">
        <f t="shared" si="75"/>
        <v/>
      </c>
      <c r="CM213" s="33">
        <f t="shared" si="76"/>
        <v>0</v>
      </c>
      <c r="CN213" s="33">
        <f t="shared" si="76"/>
        <v>0</v>
      </c>
      <c r="CO213" s="33">
        <f t="shared" si="77"/>
        <v>0</v>
      </c>
      <c r="CP213" s="33">
        <f t="shared" si="78"/>
        <v>0</v>
      </c>
    </row>
    <row r="214" spans="1:96" x14ac:dyDescent="0.2">
      <c r="A214" s="35" t="s">
        <v>273</v>
      </c>
      <c r="B214" s="442">
        <f t="shared" si="68"/>
        <v>0</v>
      </c>
      <c r="C214" s="443">
        <f t="shared" si="70"/>
        <v>0</v>
      </c>
      <c r="D214" s="84">
        <f t="shared" si="70"/>
        <v>0</v>
      </c>
      <c r="E214" s="446"/>
      <c r="F214" s="447"/>
      <c r="G214" s="446"/>
      <c r="H214" s="447"/>
      <c r="I214" s="446"/>
      <c r="J214" s="448"/>
      <c r="K214" s="446"/>
      <c r="L214" s="449"/>
      <c r="M214" s="450"/>
      <c r="N214" s="447"/>
      <c r="O214" s="451"/>
      <c r="P214" s="146" t="str">
        <f t="shared" si="71"/>
        <v/>
      </c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"/>
      <c r="AC214" s="3"/>
      <c r="AD214" s="3"/>
      <c r="AE214" s="3"/>
      <c r="CA214" s="32" t="str">
        <f t="shared" si="72"/>
        <v/>
      </c>
      <c r="CB214" s="32" t="str">
        <f t="shared" si="73"/>
        <v/>
      </c>
      <c r="CC214" s="32" t="str">
        <f t="shared" si="74"/>
        <v/>
      </c>
      <c r="CD214" s="32" t="str">
        <f t="shared" si="75"/>
        <v/>
      </c>
      <c r="CM214" s="33">
        <f t="shared" si="76"/>
        <v>0</v>
      </c>
      <c r="CN214" s="33">
        <f t="shared" si="76"/>
        <v>0</v>
      </c>
      <c r="CO214" s="33">
        <f t="shared" si="77"/>
        <v>0</v>
      </c>
      <c r="CP214" s="33">
        <f t="shared" si="78"/>
        <v>0</v>
      </c>
    </row>
    <row r="215" spans="1:96" x14ac:dyDescent="0.2">
      <c r="A215" s="670" t="s">
        <v>274</v>
      </c>
      <c r="B215" s="453">
        <f t="shared" si="68"/>
        <v>0</v>
      </c>
      <c r="C215" s="454">
        <f t="shared" si="70"/>
        <v>0</v>
      </c>
      <c r="D215" s="116">
        <f t="shared" si="70"/>
        <v>0</v>
      </c>
      <c r="E215" s="281"/>
      <c r="F215" s="282"/>
      <c r="G215" s="281"/>
      <c r="H215" s="282"/>
      <c r="I215" s="281"/>
      <c r="J215" s="282"/>
      <c r="K215" s="281"/>
      <c r="L215" s="285"/>
      <c r="M215" s="283"/>
      <c r="N215" s="282"/>
      <c r="O215" s="455"/>
      <c r="P215" s="146" t="str">
        <f t="shared" si="71"/>
        <v/>
      </c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"/>
      <c r="AC215" s="3"/>
      <c r="AD215" s="3"/>
      <c r="AE215" s="3"/>
      <c r="CA215" s="32" t="str">
        <f t="shared" si="72"/>
        <v/>
      </c>
      <c r="CB215" s="32" t="str">
        <f t="shared" si="73"/>
        <v/>
      </c>
      <c r="CC215" s="32" t="str">
        <f t="shared" si="74"/>
        <v/>
      </c>
      <c r="CD215" s="32" t="str">
        <f t="shared" si="75"/>
        <v/>
      </c>
      <c r="CM215" s="33">
        <f t="shared" si="76"/>
        <v>0</v>
      </c>
      <c r="CN215" s="33">
        <f t="shared" si="76"/>
        <v>0</v>
      </c>
      <c r="CO215" s="33">
        <f t="shared" si="77"/>
        <v>0</v>
      </c>
      <c r="CP215" s="33">
        <f t="shared" si="78"/>
        <v>0</v>
      </c>
    </row>
    <row r="232" spans="1:95" x14ac:dyDescent="0.2">
      <c r="A232" s="456">
        <f>SUM(B12:B15,B20:B25,B41:B46,B67,B101,C106:C113,D116:D118,C123:C125,C129:C130,B135,C135,D136,E136,C141:C142,B158,C161:D161,C165:C166,C169:C174,C178:C183,B188:B191,C195:C196,B199:B200,B205,B210)</f>
        <v>12083</v>
      </c>
      <c r="B232" s="456" t="e">
        <f>SUM(#REF!)</f>
        <v>#REF!</v>
      </c>
      <c r="C232" s="456"/>
      <c r="D232" s="456"/>
      <c r="E232" s="456"/>
      <c r="F232" s="456"/>
      <c r="G232" s="456"/>
      <c r="H232" s="456"/>
      <c r="I232" s="456"/>
      <c r="J232" s="456"/>
      <c r="K232" s="456"/>
      <c r="L232" s="456"/>
      <c r="M232" s="456"/>
      <c r="BV232" s="2"/>
      <c r="BW232" s="2"/>
      <c r="BX232" s="2"/>
      <c r="BY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</row>
    <row r="248" spans="1:95" ht="15" x14ac:dyDescent="0.25">
      <c r="A248" s="457">
        <f>SUM(B12:B15,B20:B26,B31:B36,B41:B46,B51:B56,B61:B66,B72:B77,B81:B100,C107:C113,D116:D118,C123:C125,C129:C131,C141:C142,B146:B157,C161:D161,C165:C166,C169:F174,C178:C183,B188:B191,C195:C196,B199:B200,B205,B211:B215)</f>
        <v>11936</v>
      </c>
      <c r="B248" s="458">
        <f>SUM(CM12:CS215)</f>
        <v>0</v>
      </c>
      <c r="BV248" s="2"/>
      <c r="BW248" s="2"/>
      <c r="BX248" s="2"/>
      <c r="BY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</row>
  </sheetData>
  <mergeCells count="344">
    <mergeCell ref="A207:A210"/>
    <mergeCell ref="B207:D208"/>
    <mergeCell ref="E207:L207"/>
    <mergeCell ref="M207:N208"/>
    <mergeCell ref="O207:O209"/>
    <mergeCell ref="E208:F208"/>
    <mergeCell ref="G208:H208"/>
    <mergeCell ref="I208:J208"/>
    <mergeCell ref="K208:L208"/>
    <mergeCell ref="A202:A204"/>
    <mergeCell ref="B202:D203"/>
    <mergeCell ref="E202:AJ202"/>
    <mergeCell ref="AK202:AL203"/>
    <mergeCell ref="AM202:AM204"/>
    <mergeCell ref="AN202:AN204"/>
    <mergeCell ref="E203:F203"/>
    <mergeCell ref="G203:H203"/>
    <mergeCell ref="I203:J203"/>
    <mergeCell ref="K203:L203"/>
    <mergeCell ref="Y203:Z203"/>
    <mergeCell ref="AA203:AB203"/>
    <mergeCell ref="AC203:AD203"/>
    <mergeCell ref="AE203:AF203"/>
    <mergeCell ref="AG203:AH203"/>
    <mergeCell ref="AI203:AJ203"/>
    <mergeCell ref="M203:N203"/>
    <mergeCell ref="O203:P203"/>
    <mergeCell ref="Q203:R203"/>
    <mergeCell ref="S203:T203"/>
    <mergeCell ref="U203:V203"/>
    <mergeCell ref="W203:X203"/>
    <mergeCell ref="AI193:AI194"/>
    <mergeCell ref="AJ193:AJ194"/>
    <mergeCell ref="AK193:AK194"/>
    <mergeCell ref="AL193:AL194"/>
    <mergeCell ref="AM193:AM194"/>
    <mergeCell ref="A195:A196"/>
    <mergeCell ref="Y193:Y194"/>
    <mergeCell ref="Z193:Z194"/>
    <mergeCell ref="AA193:AA194"/>
    <mergeCell ref="AB193:AE193"/>
    <mergeCell ref="AF193:AG193"/>
    <mergeCell ref="AH193:AH194"/>
    <mergeCell ref="P193:Q193"/>
    <mergeCell ref="R193:S193"/>
    <mergeCell ref="T193:U193"/>
    <mergeCell ref="V193:V194"/>
    <mergeCell ref="W193:W194"/>
    <mergeCell ref="X193:X194"/>
    <mergeCell ref="A193:B194"/>
    <mergeCell ref="C193:E193"/>
    <mergeCell ref="F193:G193"/>
    <mergeCell ref="H193:I193"/>
    <mergeCell ref="J193:K193"/>
    <mergeCell ref="L193:M193"/>
    <mergeCell ref="N193:O193"/>
    <mergeCell ref="U186:V186"/>
    <mergeCell ref="W186:X186"/>
    <mergeCell ref="I186:J186"/>
    <mergeCell ref="K186:L186"/>
    <mergeCell ref="M186:N186"/>
    <mergeCell ref="O186:P186"/>
    <mergeCell ref="Q186:R186"/>
    <mergeCell ref="S186:T186"/>
    <mergeCell ref="F176:F177"/>
    <mergeCell ref="G176:G177"/>
    <mergeCell ref="H176:H177"/>
    <mergeCell ref="A178:A180"/>
    <mergeCell ref="A181:A183"/>
    <mergeCell ref="A185:A187"/>
    <mergeCell ref="B185:D186"/>
    <mergeCell ref="E185:AL185"/>
    <mergeCell ref="E186:F186"/>
    <mergeCell ref="G186:H186"/>
    <mergeCell ref="AG186:AH186"/>
    <mergeCell ref="AI186:AJ186"/>
    <mergeCell ref="AK186:AL186"/>
    <mergeCell ref="Y186:Z186"/>
    <mergeCell ref="AA186:AB186"/>
    <mergeCell ref="AC186:AD186"/>
    <mergeCell ref="AE186:AF186"/>
    <mergeCell ref="A165:A166"/>
    <mergeCell ref="A168:B168"/>
    <mergeCell ref="A169:A170"/>
    <mergeCell ref="A172:A174"/>
    <mergeCell ref="A176:B177"/>
    <mergeCell ref="C176:E176"/>
    <mergeCell ref="A160:B160"/>
    <mergeCell ref="A163:B164"/>
    <mergeCell ref="C163:E163"/>
    <mergeCell ref="F163:F164"/>
    <mergeCell ref="G163:I163"/>
    <mergeCell ref="J163:L163"/>
    <mergeCell ref="A139:B140"/>
    <mergeCell ref="C139:C140"/>
    <mergeCell ref="D139:I139"/>
    <mergeCell ref="J139:J140"/>
    <mergeCell ref="A141:A142"/>
    <mergeCell ref="A144:A145"/>
    <mergeCell ref="B144:B145"/>
    <mergeCell ref="AJ127:AJ128"/>
    <mergeCell ref="AK127:AK128"/>
    <mergeCell ref="A129:B129"/>
    <mergeCell ref="A130:B130"/>
    <mergeCell ref="A131:B131"/>
    <mergeCell ref="A133:A134"/>
    <mergeCell ref="B133:E133"/>
    <mergeCell ref="F133:G133"/>
    <mergeCell ref="Z127:AD127"/>
    <mergeCell ref="AE127:AE128"/>
    <mergeCell ref="AF127:AF128"/>
    <mergeCell ref="AG127:AG128"/>
    <mergeCell ref="AH127:AH128"/>
    <mergeCell ref="AI127:AI128"/>
    <mergeCell ref="N127:O127"/>
    <mergeCell ref="P127:Q127"/>
    <mergeCell ref="R127:S127"/>
    <mergeCell ref="T127:U127"/>
    <mergeCell ref="V127:W127"/>
    <mergeCell ref="X127:Y127"/>
    <mergeCell ref="A123:B123"/>
    <mergeCell ref="A124:B124"/>
    <mergeCell ref="A125:B125"/>
    <mergeCell ref="A127:B128"/>
    <mergeCell ref="C127:E127"/>
    <mergeCell ref="F127:G127"/>
    <mergeCell ref="H127:I127"/>
    <mergeCell ref="J127:K127"/>
    <mergeCell ref="L127:M127"/>
    <mergeCell ref="A116:B118"/>
    <mergeCell ref="A119:K119"/>
    <mergeCell ref="A120:B122"/>
    <mergeCell ref="C120:E121"/>
    <mergeCell ref="F120:AM120"/>
    <mergeCell ref="AN120:AN122"/>
    <mergeCell ref="F121:G121"/>
    <mergeCell ref="H121:I121"/>
    <mergeCell ref="J121:K121"/>
    <mergeCell ref="L121:M121"/>
    <mergeCell ref="AL121:AM121"/>
    <mergeCell ref="Z121:AA121"/>
    <mergeCell ref="AB121:AC121"/>
    <mergeCell ref="AD121:AE121"/>
    <mergeCell ref="AF121:AG121"/>
    <mergeCell ref="AH121:AI121"/>
    <mergeCell ref="AJ121:AK121"/>
    <mergeCell ref="N121:O121"/>
    <mergeCell ref="P121:Q121"/>
    <mergeCell ref="R121:S121"/>
    <mergeCell ref="T121:U121"/>
    <mergeCell ref="V121:W121"/>
    <mergeCell ref="X121:Y121"/>
    <mergeCell ref="A107:A109"/>
    <mergeCell ref="A110:B110"/>
    <mergeCell ref="A111:B111"/>
    <mergeCell ref="A112:B112"/>
    <mergeCell ref="A113:B113"/>
    <mergeCell ref="A115:C115"/>
    <mergeCell ref="AD104:AE104"/>
    <mergeCell ref="AF104:AG104"/>
    <mergeCell ref="AH104:AI104"/>
    <mergeCell ref="A106:B106"/>
    <mergeCell ref="A103:B105"/>
    <mergeCell ref="C103:E104"/>
    <mergeCell ref="K70:L70"/>
    <mergeCell ref="M70:N70"/>
    <mergeCell ref="O70:P70"/>
    <mergeCell ref="Q70:R70"/>
    <mergeCell ref="S70:T70"/>
    <mergeCell ref="AN103:AN105"/>
    <mergeCell ref="AO103:AO105"/>
    <mergeCell ref="F104:G104"/>
    <mergeCell ref="H104:I104"/>
    <mergeCell ref="J104:K104"/>
    <mergeCell ref="L104:M104"/>
    <mergeCell ref="N104:O104"/>
    <mergeCell ref="P104:Q104"/>
    <mergeCell ref="R104:S104"/>
    <mergeCell ref="T104:U104"/>
    <mergeCell ref="F103:AM103"/>
    <mergeCell ref="V104:W104"/>
    <mergeCell ref="X104:Y104"/>
    <mergeCell ref="Z104:AA104"/>
    <mergeCell ref="AB104:AC104"/>
    <mergeCell ref="AJ104:AK104"/>
    <mergeCell ref="AL104:AM104"/>
    <mergeCell ref="A69:A71"/>
    <mergeCell ref="B69:D70"/>
    <mergeCell ref="E69:AL69"/>
    <mergeCell ref="E70:F70"/>
    <mergeCell ref="G70:H70"/>
    <mergeCell ref="Q59:R59"/>
    <mergeCell ref="S59:T59"/>
    <mergeCell ref="U59:V59"/>
    <mergeCell ref="W59:X59"/>
    <mergeCell ref="Y59:Z59"/>
    <mergeCell ref="AA59:AB59"/>
    <mergeCell ref="A58:A60"/>
    <mergeCell ref="B58:D59"/>
    <mergeCell ref="E58:AL58"/>
    <mergeCell ref="AG70:AH70"/>
    <mergeCell ref="AI70:AJ70"/>
    <mergeCell ref="AK70:AL70"/>
    <mergeCell ref="U70:V70"/>
    <mergeCell ref="W70:X70"/>
    <mergeCell ref="Y70:Z70"/>
    <mergeCell ref="AA70:AB70"/>
    <mergeCell ref="AC70:AD70"/>
    <mergeCell ref="AE70:AF70"/>
    <mergeCell ref="I70:J70"/>
    <mergeCell ref="AM58:AN59"/>
    <mergeCell ref="E59:F59"/>
    <mergeCell ref="G59:H59"/>
    <mergeCell ref="I59:J59"/>
    <mergeCell ref="K59:L59"/>
    <mergeCell ref="M59:N59"/>
    <mergeCell ref="O59:P59"/>
    <mergeCell ref="AA49:AB49"/>
    <mergeCell ref="AC49:AD49"/>
    <mergeCell ref="AE49:AF49"/>
    <mergeCell ref="AG49:AH49"/>
    <mergeCell ref="AI49:AJ49"/>
    <mergeCell ref="AK49:AL49"/>
    <mergeCell ref="O49:P49"/>
    <mergeCell ref="Q49:R49"/>
    <mergeCell ref="S49:T49"/>
    <mergeCell ref="U49:V49"/>
    <mergeCell ref="W49:X49"/>
    <mergeCell ref="Y49:Z49"/>
    <mergeCell ref="AC59:AD59"/>
    <mergeCell ref="AE59:AF59"/>
    <mergeCell ref="AG59:AH59"/>
    <mergeCell ref="AI59:AJ59"/>
    <mergeCell ref="AK59:AL59"/>
    <mergeCell ref="A48:A50"/>
    <mergeCell ref="B48:D49"/>
    <mergeCell ref="E48:AL48"/>
    <mergeCell ref="AM48:AM50"/>
    <mergeCell ref="AN48:AN50"/>
    <mergeCell ref="E49:F49"/>
    <mergeCell ref="G49:H49"/>
    <mergeCell ref="I49:J49"/>
    <mergeCell ref="K49:L49"/>
    <mergeCell ref="M49:N49"/>
    <mergeCell ref="A38:A40"/>
    <mergeCell ref="B38:D39"/>
    <mergeCell ref="E38:AL38"/>
    <mergeCell ref="AM38:AM40"/>
    <mergeCell ref="AN38:AN40"/>
    <mergeCell ref="E39:F39"/>
    <mergeCell ref="G39:H39"/>
    <mergeCell ref="I39:J39"/>
    <mergeCell ref="K39:L39"/>
    <mergeCell ref="M39:N39"/>
    <mergeCell ref="AA39:AB39"/>
    <mergeCell ref="AC39:AD39"/>
    <mergeCell ref="AE39:AF39"/>
    <mergeCell ref="AG39:AH39"/>
    <mergeCell ref="AI39:AJ39"/>
    <mergeCell ref="AK39:AL39"/>
    <mergeCell ref="O39:P39"/>
    <mergeCell ref="Q39:R39"/>
    <mergeCell ref="S39:T39"/>
    <mergeCell ref="U39:V39"/>
    <mergeCell ref="W39:X39"/>
    <mergeCell ref="Y39:Z39"/>
    <mergeCell ref="AM28:AM30"/>
    <mergeCell ref="AN28:AN30"/>
    <mergeCell ref="E29:F29"/>
    <mergeCell ref="G29:H29"/>
    <mergeCell ref="I29:J29"/>
    <mergeCell ref="K29:L29"/>
    <mergeCell ref="M29:N29"/>
    <mergeCell ref="O29:P29"/>
    <mergeCell ref="Q29:R29"/>
    <mergeCell ref="S29:T29"/>
    <mergeCell ref="A27:H27"/>
    <mergeCell ref="A28:A30"/>
    <mergeCell ref="B28:D29"/>
    <mergeCell ref="E28:AL28"/>
    <mergeCell ref="U29:V29"/>
    <mergeCell ref="W29:X29"/>
    <mergeCell ref="Y29:Z29"/>
    <mergeCell ref="U18:V18"/>
    <mergeCell ref="W18:X18"/>
    <mergeCell ref="Y18:Z18"/>
    <mergeCell ref="AA18:AB18"/>
    <mergeCell ref="AC18:AD18"/>
    <mergeCell ref="AE18:AF18"/>
    <mergeCell ref="AA29:AB29"/>
    <mergeCell ref="AC29:AD29"/>
    <mergeCell ref="AE29:AF29"/>
    <mergeCell ref="AG29:AH29"/>
    <mergeCell ref="AI29:AJ29"/>
    <mergeCell ref="AK29:AL29"/>
    <mergeCell ref="A17:A19"/>
    <mergeCell ref="B17:D18"/>
    <mergeCell ref="AQ17:AQ19"/>
    <mergeCell ref="AR17:AR19"/>
    <mergeCell ref="E18:F18"/>
    <mergeCell ref="G18:H18"/>
    <mergeCell ref="I18:J18"/>
    <mergeCell ref="K18:L18"/>
    <mergeCell ref="M18:N18"/>
    <mergeCell ref="O18:P18"/>
    <mergeCell ref="Q18:R18"/>
    <mergeCell ref="S18:T18"/>
    <mergeCell ref="AG18:AH18"/>
    <mergeCell ref="AI18:AJ18"/>
    <mergeCell ref="AK18:AL18"/>
    <mergeCell ref="E17:AL17"/>
    <mergeCell ref="AM17:AM19"/>
    <mergeCell ref="AN17:AN19"/>
    <mergeCell ref="AO17:AO19"/>
    <mergeCell ref="AP17:AP19"/>
    <mergeCell ref="AR9:AR11"/>
    <mergeCell ref="AS9:AS11"/>
    <mergeCell ref="E10:F10"/>
    <mergeCell ref="G10:H10"/>
    <mergeCell ref="I10:J10"/>
    <mergeCell ref="K10:L10"/>
    <mergeCell ref="M10:N10"/>
    <mergeCell ref="O10:P10"/>
    <mergeCell ref="Q10:R10"/>
    <mergeCell ref="S10:T10"/>
    <mergeCell ref="AO10:AO11"/>
    <mergeCell ref="AP10:AP11"/>
    <mergeCell ref="AQ10:AQ11"/>
    <mergeCell ref="A6:O6"/>
    <mergeCell ref="A9:A11"/>
    <mergeCell ref="B9:D10"/>
    <mergeCell ref="E9:AL9"/>
    <mergeCell ref="AM9:AM11"/>
    <mergeCell ref="AN9:AQ9"/>
    <mergeCell ref="U10:V10"/>
    <mergeCell ref="W10:X10"/>
    <mergeCell ref="Y10:Z10"/>
    <mergeCell ref="AA10:AB10"/>
    <mergeCell ref="AC10:AD10"/>
    <mergeCell ref="AE10:AF10"/>
    <mergeCell ref="AG10:AH10"/>
    <mergeCell ref="AI10:AJ10"/>
    <mergeCell ref="AK10:AL10"/>
    <mergeCell ref="AN10:AN11"/>
  </mergeCells>
  <dataValidations count="9">
    <dataValidation operator="greaterThanOrEqual" allowBlank="1" showInputMessage="1" showErrorMessage="1" errorTitle="Error" error="Favor Ingrese sólo Números." sqref="AO31:AO36" xr:uid="{00000000-0002-0000-0300-000000000000}"/>
    <dataValidation type="whole" allowBlank="1" showInputMessage="1" showErrorMessage="1" sqref="E188:AL191" xr:uid="{00000000-0002-0000-0300-000001000000}">
      <formula1>0</formula1>
      <formula2>9.99999999999999E+37</formula2>
    </dataValidation>
    <dataValidation type="whole" allowBlank="1" showInputMessage="1" showErrorMessage="1" sqref="C169:F174" xr:uid="{00000000-0002-0000-0300-000002000000}">
      <formula1>0</formula1>
      <formula2>9.99999999999999E+35</formula2>
    </dataValidation>
    <dataValidation type="whole" allowBlank="1" showInputMessage="1" showErrorMessage="1" sqref="B135:G137" xr:uid="{00000000-0002-0000-0300-000003000000}">
      <formula1>0</formula1>
      <formula2>9.99999999999999E+32</formula2>
    </dataValidation>
    <dataValidation type="whole" allowBlank="1" showInputMessage="1" showErrorMessage="1" sqref="F107:AO113" xr:uid="{00000000-0002-0000-0300-000004000000}">
      <formula1>0</formula1>
      <formula2>9.99999999999999E+33</formula2>
    </dataValidation>
    <dataValidation type="whole" allowBlank="1" showInputMessage="1" showErrorMessage="1" sqref="E61:AN66" xr:uid="{00000000-0002-0000-0300-000005000000}">
      <formula1>0</formula1>
      <formula2>9.99999999999999E+46</formula2>
    </dataValidation>
    <dataValidation type="whole" allowBlank="1" showInputMessage="1" showErrorMessage="1" sqref="C199:D200 AN31:AN36 E33:AM36" xr:uid="{00000000-0002-0000-0300-000006000000}">
      <formula1>0</formula1>
      <formula2>9.99999999999999E+41</formula2>
    </dataValidation>
    <dataValidation type="whole" allowBlank="1" showInputMessage="1" showErrorMessage="1" sqref="E12:AS15 E20:AR26 E31:AM32 E41:AM42 E51:AM52" xr:uid="{00000000-0002-0000-0300-000007000000}">
      <formula1>0</formula1>
      <formula2>9.99999999999999E+40</formula2>
    </dataValidation>
    <dataValidation type="whole" operator="greaterThanOrEqual" allowBlank="1" showInputMessage="1" showErrorMessage="1" errorTitle="Error" error="Favor Ingrese sólo Números." sqref="E211:O215 E72:AL77 F129:AK131 F123:AN125 D165:L166 F195:AM196 C161:D161 E205:AN205 C81:E100 E43:AM46 AO27:AO30 D116:D118 D178:H183 D141:J142 B146:B157 AP27:AP36 AN41:AN46 AN51:AN56 E53:AM56" xr:uid="{00000000-0002-0000-0300-000008000000}">
      <formula1>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T248"/>
  <sheetViews>
    <sheetView workbookViewId="0">
      <selection activeCell="B13" sqref="B13:B14"/>
    </sheetView>
  </sheetViews>
  <sheetFormatPr baseColWidth="10" defaultColWidth="11.42578125" defaultRowHeight="14.25" x14ac:dyDescent="0.2"/>
  <cols>
    <col min="1" max="1" width="44.7109375" style="2" customWidth="1"/>
    <col min="2" max="2" width="32.5703125" style="2" customWidth="1"/>
    <col min="3" max="3" width="14.140625" style="2" customWidth="1"/>
    <col min="4" max="4" width="12.42578125" style="2" customWidth="1"/>
    <col min="5" max="5" width="13.140625" style="2" customWidth="1"/>
    <col min="6" max="6" width="11.42578125" style="2"/>
    <col min="7" max="7" width="11.85546875" style="2" customWidth="1"/>
    <col min="8" max="9" width="14.42578125" style="2" customWidth="1"/>
    <col min="10" max="10" width="12.5703125" style="2" customWidth="1"/>
    <col min="11" max="13" width="11.42578125" style="2"/>
    <col min="14" max="14" width="12.42578125" style="2" customWidth="1"/>
    <col min="15" max="15" width="12" style="2" customWidth="1"/>
    <col min="16" max="16" width="11.42578125" style="2"/>
    <col min="17" max="17" width="11.42578125" style="2" customWidth="1"/>
    <col min="18" max="22" width="11.42578125" style="2"/>
    <col min="23" max="25" width="13.5703125" style="2" customWidth="1"/>
    <col min="26" max="26" width="15.140625" style="2" customWidth="1"/>
    <col min="27" max="27" width="12.85546875" style="2" customWidth="1"/>
    <col min="28" max="28" width="13.140625" style="2" customWidth="1"/>
    <col min="29" max="30" width="11.42578125" style="2"/>
    <col min="31" max="31" width="13.28515625" style="2" customWidth="1"/>
    <col min="32" max="33" width="15.140625" style="2" customWidth="1"/>
    <col min="34" max="37" width="11.42578125" style="2"/>
    <col min="38" max="38" width="12.5703125" style="2" customWidth="1"/>
    <col min="39" max="40" width="13" style="2" customWidth="1"/>
    <col min="41" max="41" width="13.140625" style="2" customWidth="1"/>
    <col min="42" max="42" width="13.28515625" style="2" customWidth="1"/>
    <col min="43" max="43" width="14.42578125" style="2" customWidth="1"/>
    <col min="44" max="44" width="15.28515625" style="2" customWidth="1"/>
    <col min="45" max="72" width="11.42578125" style="2"/>
    <col min="73" max="73" width="15.42578125" style="2" customWidth="1"/>
    <col min="74" max="74" width="15.42578125" style="3" customWidth="1"/>
    <col min="75" max="75" width="15.7109375" style="3" customWidth="1"/>
    <col min="76" max="77" width="15.7109375" style="4" customWidth="1"/>
    <col min="78" max="78" width="11" style="2" hidden="1" customWidth="1"/>
    <col min="79" max="95" width="11.42578125" style="5" hidden="1" customWidth="1"/>
    <col min="96" max="98" width="11.42578125" style="2" hidden="1" customWidth="1"/>
    <col min="99" max="16384" width="11.42578125" style="2"/>
  </cols>
  <sheetData>
    <row r="1" spans="1:97" x14ac:dyDescent="0.2">
      <c r="A1" s="1" t="s">
        <v>0</v>
      </c>
    </row>
    <row r="2" spans="1:97" x14ac:dyDescent="0.2">
      <c r="A2" s="1" t="str">
        <f>CONCATENATE("COMUNA: ",[5]NOMBRE!B2, " (",[5]NOMBRE!C2,[5]NOMBRE!D2,[5]NOMBRE!E2,[5]NOMBRE!F2,[5]NOMBRE!G2,")")</f>
        <v>COMUNA: LINARES (07401)</v>
      </c>
    </row>
    <row r="3" spans="1:97" x14ac:dyDescent="0.2">
      <c r="A3" s="1" t="str">
        <f>CONCATENATE("ESTABLECIMIENTO/ESTRATEGIA: ", [5]NOMBRE!B3, " (",[5]NOMBRE!C3,[5]NOMBRE!D3,[5]NOMBRE!E3,[5]NOMBRE!F3,[5]NOMBRE!G3,[5]NOMBRE!H3,")")</f>
        <v>ESTABLECIMIENTO/ESTRATEGIA: HOSPITAL PRESIDENTE CARLOS IBAÑEZ DEL CAMPO (116108)</v>
      </c>
    </row>
    <row r="4" spans="1:97" x14ac:dyDescent="0.2">
      <c r="A4" s="1" t="str">
        <f>CONCATENATE("MES: ",[5]NOMBRE!B6, " (",[5]NOMBRE!C6,[5]NOMBRE!D6,")")</f>
        <v>MES: ABRIL (04)</v>
      </c>
    </row>
    <row r="5" spans="1:97" x14ac:dyDescent="0.2">
      <c r="A5" s="6" t="str">
        <f>CONCATENATE("AÑO: ",[5]NOMBRE!B7)</f>
        <v>AÑO: 2025</v>
      </c>
      <c r="AP5" s="7"/>
    </row>
    <row r="6" spans="1:97" ht="15" x14ac:dyDescent="0.2">
      <c r="A6" s="978" t="s">
        <v>1</v>
      </c>
      <c r="B6" s="978"/>
      <c r="C6" s="978"/>
      <c r="D6" s="978"/>
      <c r="E6" s="978"/>
      <c r="F6" s="978"/>
      <c r="G6" s="978"/>
      <c r="H6" s="978"/>
      <c r="I6" s="978"/>
      <c r="J6" s="978"/>
      <c r="K6" s="978"/>
      <c r="L6" s="978"/>
      <c r="M6" s="978"/>
      <c r="N6" s="978"/>
      <c r="O6" s="978"/>
      <c r="P6" s="8"/>
      <c r="Q6" s="8"/>
      <c r="R6" s="8"/>
      <c r="S6" s="8"/>
      <c r="T6" s="9"/>
      <c r="U6" s="9"/>
      <c r="V6" s="9"/>
      <c r="W6" s="9"/>
      <c r="X6" s="9"/>
      <c r="Y6" s="9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</row>
    <row r="7" spans="1:97" s="5" customFormat="1" ht="11.25" x14ac:dyDescent="0.15">
      <c r="A7" s="11" t="s">
        <v>2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BV7" s="12"/>
      <c r="BW7" s="12"/>
      <c r="BX7" s="12"/>
      <c r="BY7" s="12"/>
    </row>
    <row r="8" spans="1:97" s="5" customFormat="1" ht="11.25" x14ac:dyDescent="0.15">
      <c r="A8" s="13" t="s">
        <v>3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1"/>
      <c r="O8" s="11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V8" s="12"/>
      <c r="BW8" s="12"/>
      <c r="BX8" s="12"/>
      <c r="BY8" s="12"/>
    </row>
    <row r="9" spans="1:97" ht="14.25" customHeight="1" x14ac:dyDescent="0.2">
      <c r="A9" s="979" t="s">
        <v>4</v>
      </c>
      <c r="B9" s="982" t="s">
        <v>5</v>
      </c>
      <c r="C9" s="983"/>
      <c r="D9" s="984"/>
      <c r="E9" s="1121" t="s">
        <v>6</v>
      </c>
      <c r="F9" s="1121"/>
      <c r="G9" s="1121"/>
      <c r="H9" s="1121"/>
      <c r="I9" s="1121"/>
      <c r="J9" s="1121"/>
      <c r="K9" s="1121"/>
      <c r="L9" s="1121"/>
      <c r="M9" s="1121"/>
      <c r="N9" s="1121"/>
      <c r="O9" s="1121"/>
      <c r="P9" s="1121"/>
      <c r="Q9" s="1121"/>
      <c r="R9" s="1121"/>
      <c r="S9" s="1121"/>
      <c r="T9" s="1121"/>
      <c r="U9" s="1121"/>
      <c r="V9" s="1121"/>
      <c r="W9" s="1121"/>
      <c r="X9" s="1121"/>
      <c r="Y9" s="1121"/>
      <c r="Z9" s="1121"/>
      <c r="AA9" s="1121"/>
      <c r="AB9" s="1121"/>
      <c r="AC9" s="1121"/>
      <c r="AD9" s="1121"/>
      <c r="AE9" s="1121"/>
      <c r="AF9" s="1121"/>
      <c r="AG9" s="1121"/>
      <c r="AH9" s="1121"/>
      <c r="AI9" s="1121"/>
      <c r="AJ9" s="1121"/>
      <c r="AK9" s="1121"/>
      <c r="AL9" s="1115"/>
      <c r="AM9" s="984" t="s">
        <v>7</v>
      </c>
      <c r="AN9" s="1116" t="s">
        <v>8</v>
      </c>
      <c r="AO9" s="1117"/>
      <c r="AP9" s="1117"/>
      <c r="AQ9" s="1118"/>
      <c r="AR9" s="996" t="s">
        <v>9</v>
      </c>
      <c r="AS9" s="984" t="s">
        <v>10</v>
      </c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</row>
    <row r="10" spans="1:97" ht="14.25" customHeight="1" x14ac:dyDescent="0.2">
      <c r="A10" s="1096"/>
      <c r="B10" s="1165"/>
      <c r="C10" s="986"/>
      <c r="D10" s="987"/>
      <c r="E10" s="1121" t="s">
        <v>11</v>
      </c>
      <c r="F10" s="1121"/>
      <c r="G10" s="1121" t="s">
        <v>12</v>
      </c>
      <c r="H10" s="1121"/>
      <c r="I10" s="1121" t="s">
        <v>13</v>
      </c>
      <c r="J10" s="1121"/>
      <c r="K10" s="1121" t="s">
        <v>14</v>
      </c>
      <c r="L10" s="1121"/>
      <c r="M10" s="1121" t="s">
        <v>15</v>
      </c>
      <c r="N10" s="1121"/>
      <c r="O10" s="1119" t="s">
        <v>16</v>
      </c>
      <c r="P10" s="1119"/>
      <c r="Q10" s="1119" t="s">
        <v>17</v>
      </c>
      <c r="R10" s="1119"/>
      <c r="S10" s="1119" t="s">
        <v>18</v>
      </c>
      <c r="T10" s="1119"/>
      <c r="U10" s="1119" t="s">
        <v>19</v>
      </c>
      <c r="V10" s="1119"/>
      <c r="W10" s="1119" t="s">
        <v>20</v>
      </c>
      <c r="X10" s="1119"/>
      <c r="Y10" s="1119" t="s">
        <v>21</v>
      </c>
      <c r="Z10" s="1119"/>
      <c r="AA10" s="1119" t="s">
        <v>22</v>
      </c>
      <c r="AB10" s="1119"/>
      <c r="AC10" s="1119" t="s">
        <v>23</v>
      </c>
      <c r="AD10" s="1119"/>
      <c r="AE10" s="1119" t="s">
        <v>24</v>
      </c>
      <c r="AF10" s="1119"/>
      <c r="AG10" s="1119" t="s">
        <v>25</v>
      </c>
      <c r="AH10" s="1119"/>
      <c r="AI10" s="1119" t="s">
        <v>26</v>
      </c>
      <c r="AJ10" s="1119"/>
      <c r="AK10" s="1119" t="s">
        <v>27</v>
      </c>
      <c r="AL10" s="1120"/>
      <c r="AM10" s="990"/>
      <c r="AN10" s="996" t="s">
        <v>28</v>
      </c>
      <c r="AO10" s="999" t="s">
        <v>29</v>
      </c>
      <c r="AP10" s="999" t="s">
        <v>30</v>
      </c>
      <c r="AQ10" s="1001" t="s">
        <v>31</v>
      </c>
      <c r="AR10" s="998"/>
      <c r="AS10" s="990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</row>
    <row r="11" spans="1:97" x14ac:dyDescent="0.2">
      <c r="A11" s="1147"/>
      <c r="B11" s="14" t="s">
        <v>32</v>
      </c>
      <c r="C11" s="15" t="s">
        <v>33</v>
      </c>
      <c r="D11" s="16" t="s">
        <v>34</v>
      </c>
      <c r="E11" s="17" t="s">
        <v>33</v>
      </c>
      <c r="F11" s="18" t="s">
        <v>34</v>
      </c>
      <c r="G11" s="17" t="s">
        <v>33</v>
      </c>
      <c r="H11" s="18" t="s">
        <v>34</v>
      </c>
      <c r="I11" s="17" t="s">
        <v>33</v>
      </c>
      <c r="J11" s="18" t="s">
        <v>34</v>
      </c>
      <c r="K11" s="17" t="s">
        <v>33</v>
      </c>
      <c r="L11" s="18" t="s">
        <v>34</v>
      </c>
      <c r="M11" s="17" t="s">
        <v>33</v>
      </c>
      <c r="N11" s="18" t="s">
        <v>34</v>
      </c>
      <c r="O11" s="17" t="s">
        <v>33</v>
      </c>
      <c r="P11" s="18" t="s">
        <v>34</v>
      </c>
      <c r="Q11" s="17" t="s">
        <v>33</v>
      </c>
      <c r="R11" s="18" t="s">
        <v>34</v>
      </c>
      <c r="S11" s="17" t="s">
        <v>33</v>
      </c>
      <c r="T11" s="18" t="s">
        <v>34</v>
      </c>
      <c r="U11" s="17" t="s">
        <v>33</v>
      </c>
      <c r="V11" s="18" t="s">
        <v>34</v>
      </c>
      <c r="W11" s="17" t="s">
        <v>33</v>
      </c>
      <c r="X11" s="18" t="s">
        <v>34</v>
      </c>
      <c r="Y11" s="17" t="s">
        <v>33</v>
      </c>
      <c r="Z11" s="18" t="s">
        <v>34</v>
      </c>
      <c r="AA11" s="17" t="s">
        <v>33</v>
      </c>
      <c r="AB11" s="18" t="s">
        <v>34</v>
      </c>
      <c r="AC11" s="17" t="s">
        <v>33</v>
      </c>
      <c r="AD11" s="18" t="s">
        <v>34</v>
      </c>
      <c r="AE11" s="17" t="s">
        <v>33</v>
      </c>
      <c r="AF11" s="18" t="s">
        <v>34</v>
      </c>
      <c r="AG11" s="19" t="s">
        <v>33</v>
      </c>
      <c r="AH11" s="20" t="s">
        <v>34</v>
      </c>
      <c r="AI11" s="17" t="s">
        <v>33</v>
      </c>
      <c r="AJ11" s="18" t="s">
        <v>34</v>
      </c>
      <c r="AK11" s="19" t="s">
        <v>33</v>
      </c>
      <c r="AL11" s="21" t="s">
        <v>34</v>
      </c>
      <c r="AM11" s="987"/>
      <c r="AN11" s="997"/>
      <c r="AO11" s="1000"/>
      <c r="AP11" s="1000"/>
      <c r="AQ11" s="1002"/>
      <c r="AR11" s="997"/>
      <c r="AS11" s="987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</row>
    <row r="12" spans="1:97" ht="15" x14ac:dyDescent="0.25">
      <c r="A12" s="489" t="s">
        <v>35</v>
      </c>
      <c r="B12" s="23">
        <f>SUM(C12+D12)</f>
        <v>4500</v>
      </c>
      <c r="C12" s="24">
        <f t="shared" ref="C12:D15" si="0">SUM(E12+G12+I12+K12+M12+O12+Q12+S12+U12+W12+Y12+AA12+AC12+AE12+AG12+AI12+AK12)</f>
        <v>2239</v>
      </c>
      <c r="D12" s="25">
        <f t="shared" si="0"/>
        <v>2261</v>
      </c>
      <c r="E12" s="514">
        <v>375</v>
      </c>
      <c r="F12" s="27">
        <v>364</v>
      </c>
      <c r="G12" s="514">
        <v>272</v>
      </c>
      <c r="H12" s="27">
        <v>209</v>
      </c>
      <c r="I12" s="514">
        <v>251</v>
      </c>
      <c r="J12" s="27">
        <v>232</v>
      </c>
      <c r="K12" s="28">
        <v>124</v>
      </c>
      <c r="L12" s="27">
        <v>123</v>
      </c>
      <c r="M12" s="514">
        <v>61</v>
      </c>
      <c r="N12" s="27">
        <v>91</v>
      </c>
      <c r="O12" s="28">
        <v>76</v>
      </c>
      <c r="P12" s="27">
        <v>83</v>
      </c>
      <c r="Q12" s="514">
        <v>79</v>
      </c>
      <c r="R12" s="27">
        <v>87</v>
      </c>
      <c r="S12" s="28">
        <v>84</v>
      </c>
      <c r="T12" s="542">
        <v>96</v>
      </c>
      <c r="U12" s="28">
        <v>82</v>
      </c>
      <c r="V12" s="542">
        <v>105</v>
      </c>
      <c r="W12" s="28">
        <v>82</v>
      </c>
      <c r="X12" s="542">
        <v>100</v>
      </c>
      <c r="Y12" s="28">
        <v>99</v>
      </c>
      <c r="Z12" s="542">
        <v>100</v>
      </c>
      <c r="AA12" s="28">
        <v>88</v>
      </c>
      <c r="AB12" s="27">
        <v>116</v>
      </c>
      <c r="AC12" s="28">
        <v>122</v>
      </c>
      <c r="AD12" s="27">
        <v>96</v>
      </c>
      <c r="AE12" s="28">
        <v>103</v>
      </c>
      <c r="AF12" s="27">
        <v>126</v>
      </c>
      <c r="AG12" s="28">
        <v>114</v>
      </c>
      <c r="AH12" s="542">
        <v>84</v>
      </c>
      <c r="AI12" s="28">
        <v>98</v>
      </c>
      <c r="AJ12" s="542">
        <v>104</v>
      </c>
      <c r="AK12" s="28">
        <v>129</v>
      </c>
      <c r="AL12" s="515">
        <v>145</v>
      </c>
      <c r="AM12" s="542">
        <v>4361</v>
      </c>
      <c r="AN12" s="28">
        <v>128</v>
      </c>
      <c r="AO12" s="514">
        <v>0</v>
      </c>
      <c r="AP12" s="514">
        <v>0</v>
      </c>
      <c r="AQ12" s="542">
        <v>48</v>
      </c>
      <c r="AR12" s="28">
        <v>517</v>
      </c>
      <c r="AS12" s="542">
        <v>5106</v>
      </c>
      <c r="AT12" s="30" t="str">
        <f>CA12&amp;CB12&amp;CC12&amp;CD12&amp;CE12&amp;CF12&amp;CG12</f>
        <v/>
      </c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"/>
      <c r="BF12" s="3"/>
      <c r="BG12" s="3"/>
      <c r="CA12" s="32" t="str">
        <f>IF(AND($B12&gt;0,AM12="")," * No olvide digitar la variable "&amp;AM$9&amp;""&amp;". Digite CERO si no tiene",IF(AM12&gt;$B12," * La variable "&amp;AM$9&amp;""&amp;" No puede ser mayor al Total.",""))</f>
        <v/>
      </c>
      <c r="CB12" s="32" t="str">
        <f>IF(AND($B12&gt;0,AN12="")," * No olvide digitar la variable "&amp;AN$9&amp;""&amp;" SAPU/SAR/SUR. Digite CERO si no tiene",IF(AN12&gt;$B12," * La variable "&amp;AN$9&amp;""&amp;" SAPU/SAR/SUR No puede ser mayor al Total.",""))</f>
        <v/>
      </c>
      <c r="CC12" s="32" t="str">
        <f>IF(AND($B12&gt;0,AO12="")," * No olvide digitar la variable "&amp;AN$9&amp;""&amp;" Hospital Baja Complejidad. Digite CERO si no tiene",IF(AO12&gt;$B12," * La variable "&amp;AN$9&amp;""&amp;" Hospital Baja Complejidad No puede ser mayor al Total.",""))</f>
        <v/>
      </c>
      <c r="CD12" s="32" t="str">
        <f>IF(AND($B12&gt;0,AP12="")," * No olvide digitar la variable "&amp;AN$9&amp;""&amp;" Hospital Mediana/Alta Complejidad. Digite CERO si no tiene",IF(AP12&gt;$B12," * La variable "&amp;AN$9&amp;""&amp;" Hospital Mediana/Alta Complejidad No puede ser mayor al Total.",""))</f>
        <v/>
      </c>
      <c r="CE12" s="32" t="str">
        <f>IF(AND($B12&gt;0,AQ12="")," * No olvide digitar la variable "&amp;AN$9&amp;""&amp;" Otros Establecimientos de la Red. Digite CERO si no tiene",IF(AQ12&gt;$B12," * La variable "&amp;AN$9&amp;""&amp;" Otros Establecimientos de la Red No puede ser mayor al Total.",""))</f>
        <v/>
      </c>
      <c r="CF12" s="32" t="str">
        <f>IF(AND($B12&gt;0,AR12="")," * No olvide digitar la variable "&amp;AR$9&amp;""&amp;". Digite CERO si no tiene",IF(AR12&gt;$B12," * La variable "&amp;AR$9&amp;""&amp;" No puede ser mayor al Total.",""))</f>
        <v/>
      </c>
      <c r="CG12" s="32" t="str">
        <f>IF(AND($B12&gt;0,AS12="")," * No olvide digitar la variable "&amp;AS$9&amp;""&amp;". Digite CERO si no tiene",IF(B12&gt;AS12," * La variable "&amp;AS$9&amp;""&amp;" No puede ser menor al Total.",""))</f>
        <v/>
      </c>
      <c r="CM12" s="33">
        <f t="shared" ref="CM12:CR15" si="1">IF(AND($B12&gt;0,AM12=""),1,IF(AM12&gt;$B12,1,0))</f>
        <v>0</v>
      </c>
      <c r="CN12" s="33">
        <f t="shared" si="1"/>
        <v>0</v>
      </c>
      <c r="CO12" s="33">
        <f t="shared" si="1"/>
        <v>0</v>
      </c>
      <c r="CP12" s="33">
        <f t="shared" si="1"/>
        <v>0</v>
      </c>
      <c r="CQ12" s="33">
        <f t="shared" si="1"/>
        <v>0</v>
      </c>
      <c r="CR12" s="34">
        <f t="shared" si="1"/>
        <v>0</v>
      </c>
      <c r="CS12" s="34">
        <f>IF(AND($B12&gt;0,AS12=""),1,IF(B12&gt;AS12,1,0))</f>
        <v>0</v>
      </c>
    </row>
    <row r="13" spans="1:97" ht="15" x14ac:dyDescent="0.25">
      <c r="A13" s="35" t="s">
        <v>36</v>
      </c>
      <c r="B13" s="36">
        <f>SUM(C13+D13)</f>
        <v>317</v>
      </c>
      <c r="C13" s="37">
        <f t="shared" si="0"/>
        <v>0</v>
      </c>
      <c r="D13" s="38">
        <f t="shared" si="0"/>
        <v>317</v>
      </c>
      <c r="E13" s="39"/>
      <c r="F13" s="40"/>
      <c r="G13" s="39"/>
      <c r="H13" s="40">
        <v>1</v>
      </c>
      <c r="I13" s="39"/>
      <c r="J13" s="40"/>
      <c r="K13" s="39"/>
      <c r="L13" s="40">
        <v>27</v>
      </c>
      <c r="M13" s="41"/>
      <c r="N13" s="42">
        <v>49</v>
      </c>
      <c r="O13" s="41"/>
      <c r="P13" s="42">
        <v>64</v>
      </c>
      <c r="Q13" s="41"/>
      <c r="R13" s="42">
        <v>59</v>
      </c>
      <c r="S13" s="41"/>
      <c r="T13" s="42">
        <v>60</v>
      </c>
      <c r="U13" s="41"/>
      <c r="V13" s="42">
        <v>16</v>
      </c>
      <c r="W13" s="41"/>
      <c r="X13" s="42">
        <v>17</v>
      </c>
      <c r="Y13" s="41"/>
      <c r="Z13" s="42">
        <v>10</v>
      </c>
      <c r="AA13" s="41"/>
      <c r="AB13" s="42">
        <v>7</v>
      </c>
      <c r="AC13" s="41"/>
      <c r="AD13" s="42">
        <v>2</v>
      </c>
      <c r="AE13" s="41"/>
      <c r="AF13" s="42">
        <v>1</v>
      </c>
      <c r="AG13" s="41"/>
      <c r="AH13" s="42">
        <v>3</v>
      </c>
      <c r="AI13" s="41"/>
      <c r="AJ13" s="42">
        <v>1</v>
      </c>
      <c r="AK13" s="41"/>
      <c r="AL13" s="43"/>
      <c r="AM13" s="42">
        <v>310</v>
      </c>
      <c r="AN13" s="41">
        <v>9</v>
      </c>
      <c r="AO13" s="39">
        <v>0</v>
      </c>
      <c r="AP13" s="39">
        <v>2</v>
      </c>
      <c r="AQ13" s="42">
        <v>5</v>
      </c>
      <c r="AR13" s="41">
        <v>22</v>
      </c>
      <c r="AS13" s="42">
        <v>483</v>
      </c>
      <c r="AT13" s="30" t="str">
        <f>CA13&amp;CB13&amp;CC13&amp;CD13&amp;CE13&amp;CF13&amp;CG13</f>
        <v/>
      </c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"/>
      <c r="BF13" s="3"/>
      <c r="BG13" s="3"/>
      <c r="CA13" s="32" t="str">
        <f t="shared" ref="CA13:CA15" si="2">IF(AND($B13&gt;0,AM13="")," * No olvide digitar la variable "&amp;AM$9&amp;""&amp;". Digite CERO si no tiene",IF(AM13&gt;$B13," * La variable "&amp;AM$9&amp;""&amp;" No puede ser mayor al Total.",""))</f>
        <v/>
      </c>
      <c r="CB13" s="32" t="str">
        <f>IF(AND($B13&gt;0,AN13="")," * No olvide digitar la variable "&amp;AN$9&amp;""&amp;" SAPU/SAR/SUR. Digite CERO si no tiene",IF(AN13&gt;$B13," * La variable "&amp;AN$9&amp;""&amp;" SAPU/SAR/SUR No puede ser mayor al Total.",""))</f>
        <v/>
      </c>
      <c r="CC13" s="32" t="str">
        <f>IF(AND($B13&gt;0,AO13="")," * No olvide digitar la variable "&amp;AN$9&amp;""&amp;" Hospital Baja Complejidad. Digite CERO si no tiene",IF(AO13&gt;$B13," * La variable "&amp;AN$9&amp;""&amp;" Hospital Baja Complejidad No puede ser mayor al Total.",""))</f>
        <v/>
      </c>
      <c r="CD13" s="32" t="str">
        <f>IF(AND($B13&gt;0,AP13="")," * No olvide digitar la variable "&amp;AN$9&amp;""&amp;" Hospital Mediana/Alta Complejidad. Digite CERO si no tiene",IF(AP13&gt;$B13," * La variable "&amp;AN$9&amp;""&amp;" Hospital Mediana/Alta Complejidad No puede ser mayor al Total.",""))</f>
        <v/>
      </c>
      <c r="CE13" s="32" t="str">
        <f>IF(AND($B13&gt;0,AQ13="")," * No olvide digitar la variable "&amp;AN$9&amp;""&amp;" Otros Establecimientos de la Red. Digite CERO si no tiene",IF(AQ13&gt;$B13," * La variable "&amp;AN$9&amp;""&amp;" Otros Establecimientos de la Red No puede ser mayor al Total.",""))</f>
        <v/>
      </c>
      <c r="CF13" s="32" t="str">
        <f>IF(AND($B13&gt;0,AR13="")," * No olvide digitar la variable "&amp;AR$9&amp;""&amp;". Digite CERO si no tiene",IF(AR13&gt;$B13," * La variable "&amp;AR$9&amp;""&amp;" No puede ser mayor al Total.",""))</f>
        <v/>
      </c>
      <c r="CG13" s="32" t="str">
        <f>IF(AND($B13&gt;0,AS13="")," * No olvide digitar la variable "&amp;AS$9&amp;""&amp;". Digite CERO si no tiene",IF(B13&gt;AS13," * La variable "&amp;AS$9&amp;""&amp;" No puede ser menor al Total.",""))</f>
        <v/>
      </c>
      <c r="CM13" s="33">
        <f t="shared" si="1"/>
        <v>0</v>
      </c>
      <c r="CN13" s="33">
        <f t="shared" si="1"/>
        <v>0</v>
      </c>
      <c r="CO13" s="33">
        <f t="shared" si="1"/>
        <v>0</v>
      </c>
      <c r="CP13" s="33">
        <f t="shared" si="1"/>
        <v>0</v>
      </c>
      <c r="CQ13" s="33">
        <f t="shared" si="1"/>
        <v>0</v>
      </c>
      <c r="CR13" s="34">
        <f t="shared" si="1"/>
        <v>0</v>
      </c>
      <c r="CS13" s="34">
        <f>IF(AND($B13&gt;0,AS13=""),1,IF(B13&gt;AS13,1,0))</f>
        <v>0</v>
      </c>
    </row>
    <row r="14" spans="1:97" x14ac:dyDescent="0.2">
      <c r="A14" s="44" t="s">
        <v>37</v>
      </c>
      <c r="B14" s="45">
        <f>SUM(C14+D14)</f>
        <v>150</v>
      </c>
      <c r="C14" s="46">
        <f t="shared" si="0"/>
        <v>2</v>
      </c>
      <c r="D14" s="47">
        <f t="shared" si="0"/>
        <v>148</v>
      </c>
      <c r="E14" s="41"/>
      <c r="F14" s="42"/>
      <c r="G14" s="41"/>
      <c r="H14" s="42"/>
      <c r="I14" s="41"/>
      <c r="J14" s="42"/>
      <c r="K14" s="41"/>
      <c r="L14" s="42">
        <v>7</v>
      </c>
      <c r="M14" s="41"/>
      <c r="N14" s="42">
        <v>29</v>
      </c>
      <c r="O14" s="41"/>
      <c r="P14" s="42">
        <v>34</v>
      </c>
      <c r="Q14" s="41"/>
      <c r="R14" s="42">
        <v>29</v>
      </c>
      <c r="S14" s="41"/>
      <c r="T14" s="42">
        <v>30</v>
      </c>
      <c r="U14" s="41"/>
      <c r="V14" s="42">
        <v>8</v>
      </c>
      <c r="W14" s="41"/>
      <c r="X14" s="42">
        <v>4</v>
      </c>
      <c r="Y14" s="41"/>
      <c r="Z14" s="42">
        <v>1</v>
      </c>
      <c r="AA14" s="41"/>
      <c r="AB14" s="42">
        <v>2</v>
      </c>
      <c r="AC14" s="41"/>
      <c r="AD14" s="42">
        <v>3</v>
      </c>
      <c r="AE14" s="41"/>
      <c r="AF14" s="42">
        <v>1</v>
      </c>
      <c r="AG14" s="41"/>
      <c r="AH14" s="42"/>
      <c r="AI14" s="41"/>
      <c r="AJ14" s="42"/>
      <c r="AK14" s="41">
        <v>2</v>
      </c>
      <c r="AL14" s="43"/>
      <c r="AM14" s="42">
        <v>149</v>
      </c>
      <c r="AN14" s="48"/>
      <c r="AO14" s="48"/>
      <c r="AP14" s="48"/>
      <c r="AQ14" s="49"/>
      <c r="AR14" s="50"/>
      <c r="AS14" s="49"/>
      <c r="AT14" s="30" t="str">
        <f t="shared" ref="AT14:AT15" si="3">CA14&amp;CB14&amp;CC14&amp;CD14&amp;CE14&amp;CF14&amp;CG14</f>
        <v/>
      </c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"/>
      <c r="BF14" s="3"/>
      <c r="BG14" s="3"/>
      <c r="CA14" s="32" t="str">
        <f t="shared" si="2"/>
        <v/>
      </c>
      <c r="CM14" s="33">
        <f t="shared" si="1"/>
        <v>0</v>
      </c>
    </row>
    <row r="15" spans="1:97" x14ac:dyDescent="0.2">
      <c r="A15" s="51" t="s">
        <v>38</v>
      </c>
      <c r="B15" s="52">
        <f>SUM(C15+D15)</f>
        <v>0</v>
      </c>
      <c r="C15" s="53">
        <f t="shared" si="0"/>
        <v>0</v>
      </c>
      <c r="D15" s="54">
        <f t="shared" si="0"/>
        <v>0</v>
      </c>
      <c r="E15" s="55"/>
      <c r="F15" s="56"/>
      <c r="G15" s="55"/>
      <c r="H15" s="56"/>
      <c r="I15" s="55"/>
      <c r="J15" s="56"/>
      <c r="K15" s="55"/>
      <c r="L15" s="56"/>
      <c r="M15" s="55"/>
      <c r="N15" s="56"/>
      <c r="O15" s="55"/>
      <c r="P15" s="56"/>
      <c r="Q15" s="55"/>
      <c r="R15" s="56"/>
      <c r="S15" s="55"/>
      <c r="T15" s="56"/>
      <c r="U15" s="55"/>
      <c r="V15" s="56"/>
      <c r="W15" s="55"/>
      <c r="X15" s="56"/>
      <c r="Y15" s="55"/>
      <c r="Z15" s="56"/>
      <c r="AA15" s="55"/>
      <c r="AB15" s="56"/>
      <c r="AC15" s="55"/>
      <c r="AD15" s="56"/>
      <c r="AE15" s="55"/>
      <c r="AF15" s="56"/>
      <c r="AG15" s="55"/>
      <c r="AH15" s="56"/>
      <c r="AI15" s="55"/>
      <c r="AJ15" s="56"/>
      <c r="AK15" s="55"/>
      <c r="AL15" s="57"/>
      <c r="AM15" s="56"/>
      <c r="AN15" s="58"/>
      <c r="AO15" s="58"/>
      <c r="AP15" s="58"/>
      <c r="AQ15" s="59"/>
      <c r="AR15" s="60"/>
      <c r="AS15" s="59"/>
      <c r="AT15" s="30" t="str">
        <f t="shared" si="3"/>
        <v/>
      </c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"/>
      <c r="BF15" s="3"/>
      <c r="BG15" s="3"/>
      <c r="CA15" s="32" t="str">
        <f t="shared" si="2"/>
        <v/>
      </c>
      <c r="CM15" s="33">
        <f t="shared" si="1"/>
        <v>0</v>
      </c>
    </row>
    <row r="16" spans="1:97" s="5" customFormat="1" ht="11.25" x14ac:dyDescent="0.15">
      <c r="A16" s="61" t="s">
        <v>39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V16" s="12"/>
      <c r="BW16" s="12"/>
      <c r="BX16" s="12"/>
      <c r="BY16" s="12"/>
    </row>
    <row r="17" spans="1:97" ht="14.25" customHeight="1" x14ac:dyDescent="0.2">
      <c r="A17" s="979" t="s">
        <v>40</v>
      </c>
      <c r="B17" s="982" t="s">
        <v>5</v>
      </c>
      <c r="C17" s="983"/>
      <c r="D17" s="984"/>
      <c r="E17" s="1116" t="s">
        <v>6</v>
      </c>
      <c r="F17" s="1117"/>
      <c r="G17" s="1117"/>
      <c r="H17" s="1117"/>
      <c r="I17" s="1117"/>
      <c r="J17" s="1117"/>
      <c r="K17" s="1117"/>
      <c r="L17" s="1117"/>
      <c r="M17" s="1117"/>
      <c r="N17" s="1117"/>
      <c r="O17" s="1117"/>
      <c r="P17" s="1117"/>
      <c r="Q17" s="1117"/>
      <c r="R17" s="1117"/>
      <c r="S17" s="1117"/>
      <c r="T17" s="1117"/>
      <c r="U17" s="1117"/>
      <c r="V17" s="1117"/>
      <c r="W17" s="1117"/>
      <c r="X17" s="1117"/>
      <c r="Y17" s="1117"/>
      <c r="Z17" s="1117"/>
      <c r="AA17" s="1117"/>
      <c r="AB17" s="1117"/>
      <c r="AC17" s="1117"/>
      <c r="AD17" s="1117"/>
      <c r="AE17" s="1117"/>
      <c r="AF17" s="1117"/>
      <c r="AG17" s="1117"/>
      <c r="AH17" s="1117"/>
      <c r="AI17" s="1117"/>
      <c r="AJ17" s="1117"/>
      <c r="AK17" s="1117"/>
      <c r="AL17" s="1125"/>
      <c r="AM17" s="1008" t="s">
        <v>7</v>
      </c>
      <c r="AN17" s="999" t="s">
        <v>41</v>
      </c>
      <c r="AO17" s="999" t="s">
        <v>10</v>
      </c>
      <c r="AP17" s="999" t="s">
        <v>42</v>
      </c>
      <c r="AQ17" s="999" t="s">
        <v>43</v>
      </c>
      <c r="AR17" s="984" t="s">
        <v>44</v>
      </c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</row>
    <row r="18" spans="1:97" x14ac:dyDescent="0.2">
      <c r="A18" s="1096"/>
      <c r="B18" s="1165"/>
      <c r="C18" s="986"/>
      <c r="D18" s="987"/>
      <c r="E18" s="1116" t="s">
        <v>11</v>
      </c>
      <c r="F18" s="1118"/>
      <c r="G18" s="1116" t="s">
        <v>12</v>
      </c>
      <c r="H18" s="1118"/>
      <c r="I18" s="1116" t="s">
        <v>13</v>
      </c>
      <c r="J18" s="1118"/>
      <c r="K18" s="1116" t="s">
        <v>14</v>
      </c>
      <c r="L18" s="1118"/>
      <c r="M18" s="1116" t="s">
        <v>15</v>
      </c>
      <c r="N18" s="1118"/>
      <c r="O18" s="1122" t="s">
        <v>16</v>
      </c>
      <c r="P18" s="1123"/>
      <c r="Q18" s="1122" t="s">
        <v>17</v>
      </c>
      <c r="R18" s="1123"/>
      <c r="S18" s="1122" t="s">
        <v>18</v>
      </c>
      <c r="T18" s="1123"/>
      <c r="U18" s="1122" t="s">
        <v>19</v>
      </c>
      <c r="V18" s="1123"/>
      <c r="W18" s="1122" t="s">
        <v>20</v>
      </c>
      <c r="X18" s="1123"/>
      <c r="Y18" s="1122" t="s">
        <v>21</v>
      </c>
      <c r="Z18" s="1123"/>
      <c r="AA18" s="1122" t="s">
        <v>22</v>
      </c>
      <c r="AB18" s="1123"/>
      <c r="AC18" s="1122" t="s">
        <v>23</v>
      </c>
      <c r="AD18" s="1123"/>
      <c r="AE18" s="1122" t="s">
        <v>24</v>
      </c>
      <c r="AF18" s="1123"/>
      <c r="AG18" s="1122" t="s">
        <v>25</v>
      </c>
      <c r="AH18" s="1123"/>
      <c r="AI18" s="1122" t="s">
        <v>26</v>
      </c>
      <c r="AJ18" s="1123"/>
      <c r="AK18" s="1122" t="s">
        <v>27</v>
      </c>
      <c r="AL18" s="1124"/>
      <c r="AM18" s="1009"/>
      <c r="AN18" s="1003"/>
      <c r="AO18" s="1003"/>
      <c r="AP18" s="1003"/>
      <c r="AQ18" s="1003"/>
      <c r="AR18" s="990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</row>
    <row r="19" spans="1:97" x14ac:dyDescent="0.2">
      <c r="A19" s="1147"/>
      <c r="B19" s="684" t="s">
        <v>32</v>
      </c>
      <c r="C19" s="664" t="s">
        <v>45</v>
      </c>
      <c r="D19" s="610" t="s">
        <v>34</v>
      </c>
      <c r="E19" s="674" t="s">
        <v>45</v>
      </c>
      <c r="F19" s="610" t="s">
        <v>34</v>
      </c>
      <c r="G19" s="674" t="s">
        <v>45</v>
      </c>
      <c r="H19" s="610" t="s">
        <v>34</v>
      </c>
      <c r="I19" s="674" t="s">
        <v>45</v>
      </c>
      <c r="J19" s="610" t="s">
        <v>34</v>
      </c>
      <c r="K19" s="674" t="s">
        <v>45</v>
      </c>
      <c r="L19" s="610" t="s">
        <v>34</v>
      </c>
      <c r="M19" s="674" t="s">
        <v>45</v>
      </c>
      <c r="N19" s="610" t="s">
        <v>34</v>
      </c>
      <c r="O19" s="674" t="s">
        <v>45</v>
      </c>
      <c r="P19" s="610" t="s">
        <v>34</v>
      </c>
      <c r="Q19" s="674" t="s">
        <v>45</v>
      </c>
      <c r="R19" s="610" t="s">
        <v>34</v>
      </c>
      <c r="S19" s="674" t="s">
        <v>45</v>
      </c>
      <c r="T19" s="610" t="s">
        <v>34</v>
      </c>
      <c r="U19" s="674" t="s">
        <v>45</v>
      </c>
      <c r="V19" s="610" t="s">
        <v>34</v>
      </c>
      <c r="W19" s="674" t="s">
        <v>45</v>
      </c>
      <c r="X19" s="610" t="s">
        <v>34</v>
      </c>
      <c r="Y19" s="674" t="s">
        <v>45</v>
      </c>
      <c r="Z19" s="610" t="s">
        <v>34</v>
      </c>
      <c r="AA19" s="674" t="s">
        <v>45</v>
      </c>
      <c r="AB19" s="610" t="s">
        <v>34</v>
      </c>
      <c r="AC19" s="674" t="s">
        <v>45</v>
      </c>
      <c r="AD19" s="610" t="s">
        <v>34</v>
      </c>
      <c r="AE19" s="674" t="s">
        <v>45</v>
      </c>
      <c r="AF19" s="610" t="s">
        <v>34</v>
      </c>
      <c r="AG19" s="674" t="s">
        <v>45</v>
      </c>
      <c r="AH19" s="610" t="s">
        <v>34</v>
      </c>
      <c r="AI19" s="674" t="s">
        <v>45</v>
      </c>
      <c r="AJ19" s="610" t="s">
        <v>34</v>
      </c>
      <c r="AK19" s="674" t="s">
        <v>45</v>
      </c>
      <c r="AL19" s="612" t="s">
        <v>34</v>
      </c>
      <c r="AM19" s="1010"/>
      <c r="AN19" s="1000"/>
      <c r="AO19" s="1000"/>
      <c r="AP19" s="1000"/>
      <c r="AQ19" s="1000"/>
      <c r="AR19" s="987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</row>
    <row r="20" spans="1:97" ht="15" x14ac:dyDescent="0.25">
      <c r="A20" s="487" t="s">
        <v>46</v>
      </c>
      <c r="B20" s="68">
        <f t="shared" ref="B20:B26" si="4">SUM(C20+D20)</f>
        <v>0</v>
      </c>
      <c r="C20" s="69">
        <f t="shared" ref="C20:D26" si="5">SUM(E20+G20+I20+K20+M20+O20+Q20+S20+U20+W20+Y20+AA20+AC20+AE20+AG20+AI20+AK20)</f>
        <v>0</v>
      </c>
      <c r="D20" s="70">
        <f t="shared" si="5"/>
        <v>0</v>
      </c>
      <c r="E20" s="71"/>
      <c r="F20" s="72"/>
      <c r="G20" s="71"/>
      <c r="H20" s="72"/>
      <c r="I20" s="71"/>
      <c r="J20" s="73"/>
      <c r="K20" s="71"/>
      <c r="L20" s="73"/>
      <c r="M20" s="71"/>
      <c r="N20" s="73"/>
      <c r="O20" s="74"/>
      <c r="P20" s="73"/>
      <c r="Q20" s="74"/>
      <c r="R20" s="73"/>
      <c r="S20" s="74"/>
      <c r="T20" s="73"/>
      <c r="U20" s="74"/>
      <c r="V20" s="73"/>
      <c r="W20" s="74"/>
      <c r="X20" s="73"/>
      <c r="Y20" s="74"/>
      <c r="Z20" s="73"/>
      <c r="AA20" s="74"/>
      <c r="AB20" s="73"/>
      <c r="AC20" s="74"/>
      <c r="AD20" s="73"/>
      <c r="AE20" s="74"/>
      <c r="AF20" s="73"/>
      <c r="AG20" s="74"/>
      <c r="AH20" s="73"/>
      <c r="AI20" s="74"/>
      <c r="AJ20" s="73"/>
      <c r="AK20" s="74"/>
      <c r="AL20" s="75"/>
      <c r="AM20" s="76"/>
      <c r="AN20" s="77"/>
      <c r="AO20" s="77"/>
      <c r="AP20" s="77"/>
      <c r="AQ20" s="78"/>
      <c r="AR20" s="544"/>
      <c r="AS20" s="30" t="str">
        <f>$CA20&amp;$CB20&amp;$CC20&amp;$CD20&amp;$CE20&amp;$CF20</f>
        <v/>
      </c>
      <c r="AT20" s="31"/>
      <c r="AU20" s="31"/>
      <c r="AV20" s="31"/>
      <c r="AW20" s="31"/>
      <c r="AX20" s="31"/>
      <c r="AY20" s="31"/>
      <c r="AZ20" s="3"/>
      <c r="BA20" s="3"/>
      <c r="BB20" s="3"/>
      <c r="BC20" s="3"/>
      <c r="BD20" s="3"/>
      <c r="BE20" s="3"/>
      <c r="BF20" s="3"/>
      <c r="BG20" s="3"/>
      <c r="BH20" s="3"/>
      <c r="BI20" s="3"/>
      <c r="CA20" s="32" t="str">
        <f>IF(AND($B20&gt;0,AM20="")," * No olvide digitar la variable "&amp;AM$17&amp;""&amp;". Digite CERO si no tiene",IF(AM20&gt;$B20," * La variable "&amp;AM$20&amp;""&amp;" No puede ser mayor al Total.",""))</f>
        <v/>
      </c>
      <c r="CB20" s="32" t="str">
        <f>IF(AND($B20&gt;0,AN20="")," * No olvide digitar la variable "&amp;AN$17&amp;""&amp;". Digite CERO si no tiene",IF(AN20&gt;$B20," * La variable "&amp;AN$17&amp;""&amp;" No puede ser mayor al Total.",""))</f>
        <v/>
      </c>
      <c r="CC20" s="32" t="str">
        <f>IF(AND($B20&gt;0,AO20="")," * No olvide digitar la variable "&amp;AO$17&amp;""&amp;". Digite CERO si no tiene",IF(B20&gt;AO20," * La variable "&amp;AO$17&amp;""&amp;" No puede ser menor al Total.",""))</f>
        <v/>
      </c>
      <c r="CD20" s="32" t="str">
        <f>IF(AND($B20&gt;0,AP20="")," * No olvide digitar la variable "&amp;AP$17&amp;""&amp;". Digite CERO si no tiene",IF(AP20&gt;$B20," * La variable "&amp;AP$17&amp;""&amp;" No puede ser mayor al Total.",""))</f>
        <v/>
      </c>
      <c r="CE20" s="32" t="str">
        <f>IF(AND($B20&gt;0,AQ20="")," * No olvide digitar la variable "&amp;AQ$17&amp;""&amp;". Digite CERO si no tiene",IF(AQ20&gt;$B20," * La variable "&amp;AQ$17&amp;""&amp;" No puede ser mayor al Total.",""))</f>
        <v/>
      </c>
      <c r="CF20" s="32" t="str">
        <f>IF(AND($B20&gt;0,AR20="")," * No olvide digitar la variable "&amp;AR$17&amp;""&amp;". Digite CERO si no tiene",IF(AR20&gt;$B20," * La variable "&amp;AR$17&amp;""&amp;" No puede ser mayor al Total.",""))</f>
        <v/>
      </c>
      <c r="CG20" s="80"/>
      <c r="CM20" s="33">
        <f t="shared" ref="CM20:CR26" si="6">IF(AND($B20&gt;0,AM20=""),1,IF(AM20&gt;$B20,1,0))</f>
        <v>0</v>
      </c>
      <c r="CN20" s="33">
        <f t="shared" si="6"/>
        <v>0</v>
      </c>
      <c r="CO20" s="33">
        <f>IF(AND($B20&gt;0,AO20=""),1,IF(B20&gt;$AO20,1,0))</f>
        <v>0</v>
      </c>
      <c r="CP20" s="33">
        <f t="shared" si="6"/>
        <v>0</v>
      </c>
      <c r="CQ20" s="33">
        <f t="shared" si="6"/>
        <v>0</v>
      </c>
      <c r="CR20" s="34">
        <f t="shared" si="6"/>
        <v>0</v>
      </c>
      <c r="CS20"/>
    </row>
    <row r="21" spans="1:97" ht="15" x14ac:dyDescent="0.25">
      <c r="A21" s="81" t="s">
        <v>47</v>
      </c>
      <c r="B21" s="68">
        <f t="shared" si="4"/>
        <v>0</v>
      </c>
      <c r="C21" s="69">
        <f t="shared" si="5"/>
        <v>0</v>
      </c>
      <c r="D21" s="70">
        <f t="shared" si="5"/>
        <v>0</v>
      </c>
      <c r="E21" s="71"/>
      <c r="F21" s="72"/>
      <c r="G21" s="71"/>
      <c r="H21" s="72"/>
      <c r="I21" s="71"/>
      <c r="J21" s="73"/>
      <c r="K21" s="71"/>
      <c r="L21" s="73"/>
      <c r="M21" s="71"/>
      <c r="N21" s="73"/>
      <c r="O21" s="74"/>
      <c r="P21" s="73"/>
      <c r="Q21" s="74"/>
      <c r="R21" s="73"/>
      <c r="S21" s="74"/>
      <c r="T21" s="73"/>
      <c r="U21" s="74"/>
      <c r="V21" s="73"/>
      <c r="W21" s="74"/>
      <c r="X21" s="73"/>
      <c r="Y21" s="74"/>
      <c r="Z21" s="73"/>
      <c r="AA21" s="74"/>
      <c r="AB21" s="73"/>
      <c r="AC21" s="74"/>
      <c r="AD21" s="73"/>
      <c r="AE21" s="74"/>
      <c r="AF21" s="73"/>
      <c r="AG21" s="74"/>
      <c r="AH21" s="73"/>
      <c r="AI21" s="74"/>
      <c r="AJ21" s="73"/>
      <c r="AK21" s="74"/>
      <c r="AL21" s="75"/>
      <c r="AM21" s="76"/>
      <c r="AN21" s="77"/>
      <c r="AO21" s="77"/>
      <c r="AP21" s="77"/>
      <c r="AQ21" s="82"/>
      <c r="AR21" s="83"/>
      <c r="AS21" s="30" t="str">
        <f t="shared" ref="AS21:AS26" si="7">$CA21&amp;$CB21&amp;$CC21&amp;$CD21&amp;$CE21&amp;$CF21</f>
        <v/>
      </c>
      <c r="AT21" s="31"/>
      <c r="AU21" s="31"/>
      <c r="AV21" s="31"/>
      <c r="AW21" s="31"/>
      <c r="AX21" s="31"/>
      <c r="AY21" s="31"/>
      <c r="AZ21" s="3"/>
      <c r="BA21" s="3"/>
      <c r="BB21" s="3"/>
      <c r="BC21" s="3"/>
      <c r="BD21" s="3"/>
      <c r="BE21" s="3"/>
      <c r="BF21" s="3"/>
      <c r="BG21" s="3"/>
      <c r="BH21" s="3"/>
      <c r="BI21" s="3"/>
      <c r="CA21" s="32" t="str">
        <f>IF(AND($B21&gt;0,AM21="")," * No olvide digitar la variable "&amp;AM$17&amp;""&amp;". Digite CERO si no tiene",IF(AM21&gt;$B21," * La variable "&amp;AM$20&amp;""&amp;" No puede ser mayor al Total.",""))</f>
        <v/>
      </c>
      <c r="CB21" s="32" t="str">
        <f>IF(AND($B21&gt;0,AN21="")," * No olvide digitar la variable "&amp;AN$17&amp;""&amp;". Digite CERO si no tiene",IF(AN21&gt;$B21," * La variable "&amp;AN$17&amp;""&amp;" No puede ser mayor al Total.",""))</f>
        <v/>
      </c>
      <c r="CC21" s="32" t="str">
        <f t="shared" ref="CC21:CC23" si="8">IF(AND($B21&gt;0,AO21="")," * No olvide digitar la variable "&amp;AO$17&amp;""&amp;". Digite CERO si no tiene",IF(B21&gt;AO21," * La variable "&amp;AO$17&amp;""&amp;" No puede ser menor al Total.",""))</f>
        <v/>
      </c>
      <c r="CD21" s="32" t="str">
        <f>IF(AND($B21&gt;0,AP21="")," * No olvide digitar la variable "&amp;AP$17&amp;""&amp;". Digite CERO si no tiene",IF(AP21&gt;$B21," * La variable "&amp;AP$17&amp;""&amp;" No puede ser mayor al Total.",""))</f>
        <v/>
      </c>
      <c r="CE21" s="32" t="str">
        <f t="shared" ref="CE21:CF23" si="9">IF(AND($B21&gt;0,AQ21="")," * No olvide digitar la variable "&amp;AQ$17&amp;""&amp;". Digite CERO si no tiene",IF(AQ21&gt;$B21," * La variable "&amp;AQ$17&amp;""&amp;" No puede ser mayor al Total.",""))</f>
        <v/>
      </c>
      <c r="CF21" s="32" t="str">
        <f t="shared" si="9"/>
        <v/>
      </c>
      <c r="CM21" s="33">
        <f t="shared" si="6"/>
        <v>0</v>
      </c>
      <c r="CN21" s="33">
        <f t="shared" si="6"/>
        <v>0</v>
      </c>
      <c r="CO21" s="33">
        <f t="shared" ref="CO21:CO23" si="10">IF(AND($B21&gt;0,AO21=""),1,IF(B21&gt;$AO21,1,0))</f>
        <v>0</v>
      </c>
      <c r="CP21" s="33">
        <f t="shared" si="6"/>
        <v>0</v>
      </c>
      <c r="CQ21" s="33">
        <f t="shared" si="6"/>
        <v>0</v>
      </c>
      <c r="CR21" s="34">
        <f t="shared" si="6"/>
        <v>0</v>
      </c>
    </row>
    <row r="22" spans="1:97" ht="15" x14ac:dyDescent="0.25">
      <c r="A22" s="35" t="s">
        <v>48</v>
      </c>
      <c r="B22" s="68">
        <f t="shared" si="4"/>
        <v>0</v>
      </c>
      <c r="C22" s="69">
        <f t="shared" si="5"/>
        <v>0</v>
      </c>
      <c r="D22" s="84">
        <f t="shared" si="5"/>
        <v>0</v>
      </c>
      <c r="E22" s="41"/>
      <c r="F22" s="42"/>
      <c r="G22" s="41"/>
      <c r="H22" s="42"/>
      <c r="I22" s="41"/>
      <c r="J22" s="40"/>
      <c r="K22" s="41"/>
      <c r="L22" s="40"/>
      <c r="M22" s="41"/>
      <c r="N22" s="40"/>
      <c r="O22" s="85"/>
      <c r="P22" s="40"/>
      <c r="Q22" s="85"/>
      <c r="R22" s="40"/>
      <c r="S22" s="85"/>
      <c r="T22" s="40"/>
      <c r="U22" s="85"/>
      <c r="V22" s="40"/>
      <c r="W22" s="85"/>
      <c r="X22" s="40"/>
      <c r="Y22" s="85"/>
      <c r="Z22" s="40"/>
      <c r="AA22" s="85"/>
      <c r="AB22" s="40"/>
      <c r="AC22" s="85"/>
      <c r="AD22" s="40"/>
      <c r="AE22" s="85"/>
      <c r="AF22" s="40"/>
      <c r="AG22" s="85"/>
      <c r="AH22" s="40"/>
      <c r="AI22" s="85"/>
      <c r="AJ22" s="40"/>
      <c r="AK22" s="85"/>
      <c r="AL22" s="86"/>
      <c r="AM22" s="39"/>
      <c r="AN22" s="87"/>
      <c r="AO22" s="87"/>
      <c r="AP22" s="88"/>
      <c r="AQ22" s="82"/>
      <c r="AR22" s="83"/>
      <c r="AS22" s="30" t="str">
        <f t="shared" si="7"/>
        <v/>
      </c>
      <c r="AT22" s="31"/>
      <c r="AU22" s="31"/>
      <c r="AV22" s="31"/>
      <c r="AW22" s="31"/>
      <c r="AX22" s="31"/>
      <c r="AY22" s="31"/>
      <c r="AZ22" s="3"/>
      <c r="BA22" s="3"/>
      <c r="BB22" s="3"/>
      <c r="BC22" s="3"/>
      <c r="BD22" s="3"/>
      <c r="BE22" s="3"/>
      <c r="BF22" s="3"/>
      <c r="BG22" s="3"/>
      <c r="BH22" s="3"/>
      <c r="BI22" s="3"/>
      <c r="CA22" s="32" t="str">
        <f t="shared" ref="CA22:CA23" si="11">IF(AND($B22&gt;0,AM22="")," * No olvide digitar la variable "&amp;AM$17&amp;""&amp;". Digite CERO si no tiene",IF(AM22&gt;$B22," * La variable "&amp;AM$20&amp;""&amp;" No puede ser mayor al Total.",""))</f>
        <v/>
      </c>
      <c r="CB22" s="32" t="str">
        <f t="shared" ref="CB22:CB23" si="12">IF(AND($B22&gt;0,AN22="")," * No olvide digitar la variable "&amp;AN$17&amp;""&amp;". Digite CERO si no tiene",IF(AN22&gt;$B22," * La variable "&amp;AN$17&amp;""&amp;" No puede ser mayor al Total.",""))</f>
        <v/>
      </c>
      <c r="CC22" s="32" t="str">
        <f t="shared" si="8"/>
        <v/>
      </c>
      <c r="CD22" s="89"/>
      <c r="CE22" s="32" t="str">
        <f t="shared" si="9"/>
        <v/>
      </c>
      <c r="CF22" s="32" t="str">
        <f t="shared" si="9"/>
        <v/>
      </c>
      <c r="CM22" s="33">
        <f t="shared" si="6"/>
        <v>0</v>
      </c>
      <c r="CN22" s="33">
        <f t="shared" si="6"/>
        <v>0</v>
      </c>
      <c r="CO22" s="33">
        <f t="shared" si="10"/>
        <v>0</v>
      </c>
      <c r="CP22" s="89"/>
      <c r="CQ22" s="33">
        <f t="shared" si="6"/>
        <v>0</v>
      </c>
      <c r="CR22" s="34">
        <f t="shared" si="6"/>
        <v>0</v>
      </c>
    </row>
    <row r="23" spans="1:97" ht="15.75" thickBot="1" x14ac:dyDescent="0.3">
      <c r="A23" s="90" t="s">
        <v>49</v>
      </c>
      <c r="B23" s="91">
        <f t="shared" si="4"/>
        <v>0</v>
      </c>
      <c r="C23" s="92">
        <f t="shared" si="5"/>
        <v>0</v>
      </c>
      <c r="D23" s="93">
        <f t="shared" si="5"/>
        <v>0</v>
      </c>
      <c r="E23" s="94"/>
      <c r="F23" s="95"/>
      <c r="G23" s="94"/>
      <c r="H23" s="95"/>
      <c r="I23" s="94"/>
      <c r="J23" s="96"/>
      <c r="K23" s="97"/>
      <c r="L23" s="95"/>
      <c r="M23" s="94"/>
      <c r="N23" s="95"/>
      <c r="O23" s="94"/>
      <c r="P23" s="95"/>
      <c r="Q23" s="94"/>
      <c r="R23" s="95"/>
      <c r="S23" s="94"/>
      <c r="T23" s="95"/>
      <c r="U23" s="94"/>
      <c r="V23" s="95"/>
      <c r="W23" s="94"/>
      <c r="X23" s="95"/>
      <c r="Y23" s="94"/>
      <c r="Z23" s="95"/>
      <c r="AA23" s="94"/>
      <c r="AB23" s="95"/>
      <c r="AC23" s="94"/>
      <c r="AD23" s="95"/>
      <c r="AE23" s="94"/>
      <c r="AF23" s="95"/>
      <c r="AG23" s="94"/>
      <c r="AH23" s="95"/>
      <c r="AI23" s="94"/>
      <c r="AJ23" s="95"/>
      <c r="AK23" s="94"/>
      <c r="AL23" s="98"/>
      <c r="AM23" s="97"/>
      <c r="AN23" s="99"/>
      <c r="AO23" s="99"/>
      <c r="AP23" s="99"/>
      <c r="AQ23" s="100"/>
      <c r="AR23" s="101"/>
      <c r="AS23" s="30" t="str">
        <f t="shared" si="7"/>
        <v/>
      </c>
      <c r="AT23" s="31"/>
      <c r="AU23" s="31"/>
      <c r="AV23" s="31"/>
      <c r="AW23" s="31"/>
      <c r="AX23" s="31"/>
      <c r="AY23" s="31"/>
      <c r="AZ23" s="3"/>
      <c r="BA23" s="3"/>
      <c r="BB23" s="3"/>
      <c r="BC23" s="3"/>
      <c r="BD23" s="3"/>
      <c r="BE23" s="3"/>
      <c r="BF23" s="3"/>
      <c r="BG23" s="3"/>
      <c r="BH23" s="3"/>
      <c r="BI23" s="3"/>
      <c r="CA23" s="32" t="str">
        <f t="shared" si="11"/>
        <v/>
      </c>
      <c r="CB23" s="32" t="str">
        <f t="shared" si="12"/>
        <v/>
      </c>
      <c r="CC23" s="32" t="str">
        <f t="shared" si="8"/>
        <v/>
      </c>
      <c r="CD23" s="32" t="str">
        <f>IF(AND($B23&gt;0,AP23="")," * No olvide digitar la variable "&amp;AP$17&amp;""&amp;". Digite CERO si no tiene",IF(AP23&gt;$B23," * La variable "&amp;AP$17&amp;""&amp;" No puede ser mayor al Total.",""))</f>
        <v/>
      </c>
      <c r="CE23" s="32" t="str">
        <f t="shared" si="9"/>
        <v/>
      </c>
      <c r="CF23" s="32" t="str">
        <f t="shared" si="9"/>
        <v/>
      </c>
      <c r="CM23" s="33">
        <f t="shared" si="6"/>
        <v>0</v>
      </c>
      <c r="CN23" s="33">
        <f t="shared" si="6"/>
        <v>0</v>
      </c>
      <c r="CO23" s="33">
        <f t="shared" si="10"/>
        <v>0</v>
      </c>
      <c r="CP23" s="33">
        <f t="shared" si="6"/>
        <v>0</v>
      </c>
      <c r="CQ23" s="33">
        <f t="shared" si="6"/>
        <v>0</v>
      </c>
      <c r="CR23" s="34">
        <f t="shared" si="6"/>
        <v>0</v>
      </c>
    </row>
    <row r="24" spans="1:97" ht="15.75" thickTop="1" x14ac:dyDescent="0.25">
      <c r="A24" s="81" t="s">
        <v>50</v>
      </c>
      <c r="B24" s="102">
        <f t="shared" si="4"/>
        <v>0</v>
      </c>
      <c r="C24" s="103">
        <f t="shared" si="5"/>
        <v>0</v>
      </c>
      <c r="D24" s="104">
        <f t="shared" si="5"/>
        <v>0</v>
      </c>
      <c r="E24" s="105"/>
      <c r="F24" s="106"/>
      <c r="G24" s="105"/>
      <c r="H24" s="106"/>
      <c r="I24" s="105"/>
      <c r="J24" s="107"/>
      <c r="K24" s="108"/>
      <c r="L24" s="106"/>
      <c r="M24" s="105"/>
      <c r="N24" s="106"/>
      <c r="O24" s="105"/>
      <c r="P24" s="106"/>
      <c r="Q24" s="105"/>
      <c r="R24" s="106"/>
      <c r="S24" s="105"/>
      <c r="T24" s="106"/>
      <c r="U24" s="105"/>
      <c r="V24" s="106"/>
      <c r="W24" s="105"/>
      <c r="X24" s="106"/>
      <c r="Y24" s="105"/>
      <c r="Z24" s="106"/>
      <c r="AA24" s="105"/>
      <c r="AB24" s="106"/>
      <c r="AC24" s="105"/>
      <c r="AD24" s="106"/>
      <c r="AE24" s="105"/>
      <c r="AF24" s="106"/>
      <c r="AG24" s="105"/>
      <c r="AH24" s="106"/>
      <c r="AI24" s="105"/>
      <c r="AJ24" s="106"/>
      <c r="AK24" s="105"/>
      <c r="AL24" s="109"/>
      <c r="AM24" s="108"/>
      <c r="AN24" s="110"/>
      <c r="AO24" s="111"/>
      <c r="AP24" s="112"/>
      <c r="AQ24" s="110"/>
      <c r="AR24" s="106"/>
      <c r="AS24" s="30" t="str">
        <f t="shared" si="7"/>
        <v/>
      </c>
      <c r="AT24" s="31"/>
      <c r="AU24" s="31"/>
      <c r="AV24" s="31"/>
      <c r="AW24" s="31"/>
      <c r="AX24" s="31"/>
      <c r="AY24" s="31"/>
      <c r="AZ24" s="3"/>
      <c r="BA24" s="3"/>
      <c r="BB24" s="3"/>
      <c r="BC24" s="3"/>
      <c r="BD24" s="3"/>
      <c r="BE24" s="3"/>
      <c r="BF24" s="3"/>
      <c r="BG24" s="3"/>
      <c r="BH24" s="3"/>
      <c r="BI24" s="3"/>
      <c r="CA24" s="32" t="str">
        <f>IF(AND($B24&gt;0,AM24="")," * No olvide digitar la variable "&amp;AM$17&amp;""&amp;". Digite CERO si no tiene",IF(AM24&gt;$B24," * La variable "&amp;AM$17&amp;""&amp;" No puede ser mayor al Total.",""))</f>
        <v/>
      </c>
      <c r="CB24" s="32" t="str">
        <f>IF(AND($B24&gt;0,AN24="")," * No olvide digitar la variable "&amp;AN$17&amp;""&amp;". Digite CERO si no tiene",IF(AN24&gt;$B24," * La variable "&amp;AN$17&amp;""&amp;" No puede ser mayor al Total.",""))</f>
        <v/>
      </c>
      <c r="CC24" s="89"/>
      <c r="CD24" s="89"/>
      <c r="CE24" s="32" t="str">
        <f>IF(AND($B24&gt;0,AQ24="")," * No olvide digitar la variable "&amp;AQ$17&amp;""&amp;" Otros Establecimientos de la Red. Digite CERO si no tiene",IF(AQ24&gt;$B24," * La variable "&amp;AQ$17&amp;""&amp;" Otros Establecimientos de la Red No puede ser mayor al Total.",""))</f>
        <v/>
      </c>
      <c r="CF24" s="32" t="str">
        <f>IF(AND($B24&gt;0,AR24="")," * No olvide digitar la variable "&amp;AR$17&amp;""&amp;". Digite CERO si no tiene",IF(AR24&gt;$B24," * La variable "&amp;AR$17&amp;""&amp;" No puede ser mayor al Total.",""))</f>
        <v/>
      </c>
      <c r="CM24" s="33">
        <f t="shared" si="6"/>
        <v>0</v>
      </c>
      <c r="CN24" s="33">
        <f t="shared" si="6"/>
        <v>0</v>
      </c>
      <c r="CO24" s="89"/>
      <c r="CP24" s="89"/>
      <c r="CQ24" s="33">
        <f t="shared" si="6"/>
        <v>0</v>
      </c>
      <c r="CR24" s="34">
        <f t="shared" si="6"/>
        <v>0</v>
      </c>
    </row>
    <row r="25" spans="1:97" ht="15" x14ac:dyDescent="0.25">
      <c r="A25" s="35" t="s">
        <v>51</v>
      </c>
      <c r="B25" s="68">
        <f t="shared" si="4"/>
        <v>0</v>
      </c>
      <c r="C25" s="69">
        <f t="shared" si="5"/>
        <v>0</v>
      </c>
      <c r="D25" s="84">
        <f t="shared" si="5"/>
        <v>0</v>
      </c>
      <c r="E25" s="41"/>
      <c r="F25" s="42"/>
      <c r="G25" s="41"/>
      <c r="H25" s="42"/>
      <c r="I25" s="41"/>
      <c r="J25" s="40"/>
      <c r="K25" s="39"/>
      <c r="L25" s="42"/>
      <c r="M25" s="41"/>
      <c r="N25" s="42"/>
      <c r="O25" s="41"/>
      <c r="P25" s="42"/>
      <c r="Q25" s="41"/>
      <c r="R25" s="42"/>
      <c r="S25" s="41"/>
      <c r="T25" s="42"/>
      <c r="U25" s="41"/>
      <c r="V25" s="42"/>
      <c r="W25" s="41"/>
      <c r="X25" s="42"/>
      <c r="Y25" s="41"/>
      <c r="Z25" s="42"/>
      <c r="AA25" s="41"/>
      <c r="AB25" s="42"/>
      <c r="AC25" s="41"/>
      <c r="AD25" s="42"/>
      <c r="AE25" s="41"/>
      <c r="AF25" s="42"/>
      <c r="AG25" s="41"/>
      <c r="AH25" s="42"/>
      <c r="AI25" s="41"/>
      <c r="AJ25" s="42"/>
      <c r="AK25" s="41"/>
      <c r="AL25" s="43"/>
      <c r="AM25" s="39"/>
      <c r="AN25" s="87"/>
      <c r="AO25" s="88"/>
      <c r="AP25" s="88"/>
      <c r="AQ25" s="82"/>
      <c r="AR25" s="83"/>
      <c r="AS25" s="30" t="str">
        <f t="shared" si="7"/>
        <v/>
      </c>
      <c r="AT25" s="31"/>
      <c r="AU25" s="31"/>
      <c r="AV25" s="31"/>
      <c r="AW25" s="31"/>
      <c r="AX25" s="31"/>
      <c r="AY25" s="31"/>
      <c r="AZ25" s="3"/>
      <c r="BA25" s="3"/>
      <c r="BB25" s="3"/>
      <c r="BC25" s="3"/>
      <c r="BD25" s="3"/>
      <c r="BE25" s="3"/>
      <c r="BF25" s="3"/>
      <c r="BG25" s="3"/>
      <c r="BH25" s="3"/>
      <c r="BI25" s="3"/>
      <c r="CA25" s="32" t="str">
        <f t="shared" ref="CA25" si="13">IF(AND($B25&gt;0,AM25="")," * No olvide digitar la variable "&amp;AM$17&amp;""&amp;". Digite CERO si no tiene",IF(AM25&gt;$B25," * La variable "&amp;AM$17&amp;""&amp;" No puede ser mayor al Total.",""))</f>
        <v/>
      </c>
      <c r="CB25" s="32" t="str">
        <f>IF(AND($B25&gt;0,AN25="")," * No olvide digitar la variable "&amp;AN$17&amp;""&amp;". Digite CERO si no tiene",IF(AN25&gt;$B25," * La variable "&amp;AN$17&amp;""&amp;" No puede ser mayor al Total.",""))</f>
        <v/>
      </c>
      <c r="CC25" s="89"/>
      <c r="CD25" s="89"/>
      <c r="CE25" s="32" t="str">
        <f t="shared" ref="CE25" si="14">IF(AND($B25&gt;0,AQ25="")," * No olvide digitar la variable "&amp;AQ$17&amp;""&amp;" Otros Establecimientos de la Red. Digite CERO si no tiene",IF(AQ25&gt;$B25," * La variable "&amp;AQ$17&amp;""&amp;" Otros Establecimientos de la Red No puede ser mayor al Total.",""))</f>
        <v/>
      </c>
      <c r="CF25" s="32" t="str">
        <f t="shared" ref="CF25:CF26" si="15">IF(AND($B25&gt;0,AR25="")," * No olvide digitar la variable "&amp;AR$17&amp;""&amp;". Digite CERO si no tiene",IF(AR25&gt;$B25," * La variable "&amp;AR$17&amp;""&amp;" No puede ser mayor al Total.",""))</f>
        <v/>
      </c>
      <c r="CM25" s="33">
        <f t="shared" si="6"/>
        <v>0</v>
      </c>
      <c r="CN25" s="33">
        <f t="shared" si="6"/>
        <v>0</v>
      </c>
      <c r="CO25" s="89"/>
      <c r="CP25" s="89"/>
      <c r="CQ25" s="33">
        <f t="shared" si="6"/>
        <v>0</v>
      </c>
      <c r="CR25" s="34">
        <f t="shared" si="6"/>
        <v>0</v>
      </c>
    </row>
    <row r="26" spans="1:97" ht="15" x14ac:dyDescent="0.25">
      <c r="A26" s="113" t="s">
        <v>52</v>
      </c>
      <c r="B26" s="114">
        <f t="shared" si="4"/>
        <v>0</v>
      </c>
      <c r="C26" s="115">
        <f t="shared" si="5"/>
        <v>0</v>
      </c>
      <c r="D26" s="116">
        <f t="shared" si="5"/>
        <v>0</v>
      </c>
      <c r="E26" s="117"/>
      <c r="F26" s="118"/>
      <c r="G26" s="117"/>
      <c r="H26" s="118"/>
      <c r="I26" s="117"/>
      <c r="J26" s="119"/>
      <c r="K26" s="120"/>
      <c r="L26" s="118"/>
      <c r="M26" s="117"/>
      <c r="N26" s="118"/>
      <c r="O26" s="117"/>
      <c r="P26" s="118"/>
      <c r="Q26" s="117"/>
      <c r="R26" s="118"/>
      <c r="S26" s="117"/>
      <c r="T26" s="118"/>
      <c r="U26" s="117"/>
      <c r="V26" s="118"/>
      <c r="W26" s="117"/>
      <c r="X26" s="118"/>
      <c r="Y26" s="117"/>
      <c r="Z26" s="118"/>
      <c r="AA26" s="117"/>
      <c r="AB26" s="118"/>
      <c r="AC26" s="117"/>
      <c r="AD26" s="118"/>
      <c r="AE26" s="117"/>
      <c r="AF26" s="118"/>
      <c r="AG26" s="117"/>
      <c r="AH26" s="118"/>
      <c r="AI26" s="117"/>
      <c r="AJ26" s="118"/>
      <c r="AK26" s="117"/>
      <c r="AL26" s="121"/>
      <c r="AM26" s="120"/>
      <c r="AN26" s="122"/>
      <c r="AO26" s="123"/>
      <c r="AP26" s="123"/>
      <c r="AQ26" s="100"/>
      <c r="AR26" s="101"/>
      <c r="AS26" s="30" t="str">
        <f t="shared" si="7"/>
        <v/>
      </c>
      <c r="AT26" s="31"/>
      <c r="AU26" s="31"/>
      <c r="AV26" s="31"/>
      <c r="AW26" s="31"/>
      <c r="AX26" s="31"/>
      <c r="AY26" s="31"/>
      <c r="AZ26" s="3"/>
      <c r="BA26" s="3"/>
      <c r="BB26" s="3"/>
      <c r="BC26" s="3"/>
      <c r="BD26" s="3"/>
      <c r="BE26" s="3"/>
      <c r="BF26" s="3"/>
      <c r="BG26" s="3"/>
      <c r="BH26" s="3"/>
      <c r="BI26" s="3"/>
      <c r="CA26" s="32" t="str">
        <f>IF(AND($B26&gt;0,AM26="")," * No olvide digitar la variable "&amp;AM$17&amp;""&amp;". Digite CERO si no tiene",IF(AM26&gt;$B26," * La variable "&amp;AM$17&amp;""&amp;" No puede ser mayor al Total.",""))</f>
        <v/>
      </c>
      <c r="CB26" s="32" t="str">
        <f>IF(AND($B26&gt;0,AN26="")," * No olvide digitar la variable "&amp;AN$17&amp;""&amp;". Digite CERO si no tiene",IF(AN26&gt;$B26," * La variable "&amp;AN$17&amp;""&amp;" No puede ser mayor al Total.",""))</f>
        <v/>
      </c>
      <c r="CC26" s="89"/>
      <c r="CD26" s="89"/>
      <c r="CE26" s="32" t="str">
        <f>IF(AND($B26&gt;0,AQ26="")," * No olvide digitar la variable "&amp;AQ$17&amp;""&amp;" Otros Establecimientos de la Red. Digite CERO si no tiene",IF(AQ26&gt;$B26," * La variable "&amp;AQ$17&amp;""&amp;" Otros Establecimientos de la Red No puede ser mayor al Total.",""))</f>
        <v/>
      </c>
      <c r="CF26" s="32" t="str">
        <f t="shared" si="15"/>
        <v/>
      </c>
      <c r="CM26" s="33">
        <f t="shared" si="6"/>
        <v>0</v>
      </c>
      <c r="CN26" s="33">
        <f t="shared" si="6"/>
        <v>0</v>
      </c>
      <c r="CO26" s="89"/>
      <c r="CP26" s="89"/>
      <c r="CQ26" s="33">
        <f t="shared" si="6"/>
        <v>0</v>
      </c>
      <c r="CR26" s="34">
        <f t="shared" si="6"/>
        <v>0</v>
      </c>
    </row>
    <row r="27" spans="1:97" s="5" customFormat="1" ht="11.25" x14ac:dyDescent="0.15">
      <c r="A27" s="1126" t="s">
        <v>53</v>
      </c>
      <c r="B27" s="1126"/>
      <c r="C27" s="1126"/>
      <c r="D27" s="1126"/>
      <c r="E27" s="1126"/>
      <c r="F27" s="1126"/>
      <c r="G27" s="1126"/>
      <c r="H27" s="1126"/>
      <c r="I27" s="11"/>
      <c r="J27" s="11"/>
      <c r="K27" s="11"/>
      <c r="L27" s="11"/>
      <c r="M27" s="11"/>
      <c r="N27" s="11"/>
      <c r="X27" s="124"/>
      <c r="Y27" s="124"/>
      <c r="Z27" s="124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5"/>
      <c r="AN27" s="12"/>
      <c r="AO27" s="126"/>
      <c r="AP27" s="126"/>
      <c r="AQ27" s="127"/>
      <c r="AR27" s="128"/>
      <c r="AS27" s="128"/>
      <c r="AT27" s="128"/>
      <c r="AU27" s="128"/>
      <c r="AV27" s="128"/>
      <c r="AW27" s="128"/>
      <c r="AX27" s="128"/>
      <c r="AY27" s="128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V27" s="12"/>
      <c r="BW27" s="12"/>
      <c r="BX27" s="129"/>
      <c r="BY27" s="129"/>
    </row>
    <row r="28" spans="1:97" ht="14.25" customHeight="1" x14ac:dyDescent="0.2">
      <c r="A28" s="1012" t="s">
        <v>54</v>
      </c>
      <c r="B28" s="982" t="s">
        <v>5</v>
      </c>
      <c r="C28" s="983"/>
      <c r="D28" s="984"/>
      <c r="E28" s="1116" t="s">
        <v>6</v>
      </c>
      <c r="F28" s="1117"/>
      <c r="G28" s="1117"/>
      <c r="H28" s="1117"/>
      <c r="I28" s="1117"/>
      <c r="J28" s="1117"/>
      <c r="K28" s="1117"/>
      <c r="L28" s="1117"/>
      <c r="M28" s="1117"/>
      <c r="N28" s="1117"/>
      <c r="O28" s="1117"/>
      <c r="P28" s="1117"/>
      <c r="Q28" s="1117"/>
      <c r="R28" s="1117"/>
      <c r="S28" s="1117"/>
      <c r="T28" s="1117"/>
      <c r="U28" s="1117"/>
      <c r="V28" s="1117"/>
      <c r="W28" s="1117"/>
      <c r="X28" s="1117"/>
      <c r="Y28" s="1117"/>
      <c r="Z28" s="1117"/>
      <c r="AA28" s="1117"/>
      <c r="AB28" s="1117"/>
      <c r="AC28" s="1117"/>
      <c r="AD28" s="1117"/>
      <c r="AE28" s="1117"/>
      <c r="AF28" s="1117"/>
      <c r="AG28" s="1117"/>
      <c r="AH28" s="1117"/>
      <c r="AI28" s="1117"/>
      <c r="AJ28" s="1117"/>
      <c r="AK28" s="1117"/>
      <c r="AL28" s="1125"/>
      <c r="AM28" s="1008" t="s">
        <v>7</v>
      </c>
      <c r="AN28" s="984" t="s">
        <v>10</v>
      </c>
      <c r="AO28" s="130"/>
      <c r="AP28" s="130"/>
      <c r="AQ28" s="30"/>
      <c r="AR28" s="31"/>
      <c r="AS28" s="31"/>
      <c r="AT28" s="31"/>
      <c r="AU28" s="31"/>
      <c r="AV28" s="31"/>
      <c r="AW28" s="31"/>
      <c r="AX28" s="31"/>
      <c r="AY28" s="31"/>
      <c r="AZ28" s="3"/>
      <c r="BA28" s="3"/>
      <c r="BB28" s="3"/>
      <c r="BC28" s="3"/>
      <c r="BD28" s="3"/>
      <c r="BE28" s="3"/>
      <c r="BF28" s="3"/>
      <c r="BG28" s="3"/>
      <c r="BH28" s="3"/>
      <c r="BI28" s="3"/>
    </row>
    <row r="29" spans="1:97" x14ac:dyDescent="0.2">
      <c r="A29" s="1013"/>
      <c r="B29" s="1165"/>
      <c r="C29" s="986"/>
      <c r="D29" s="987"/>
      <c r="E29" s="1116" t="s">
        <v>55</v>
      </c>
      <c r="F29" s="1118"/>
      <c r="G29" s="1116" t="s">
        <v>56</v>
      </c>
      <c r="H29" s="1118"/>
      <c r="I29" s="1116" t="s">
        <v>57</v>
      </c>
      <c r="J29" s="1118"/>
      <c r="K29" s="1116" t="s">
        <v>58</v>
      </c>
      <c r="L29" s="1118"/>
      <c r="M29" s="1116" t="s">
        <v>59</v>
      </c>
      <c r="N29" s="1118"/>
      <c r="O29" s="1122" t="s">
        <v>60</v>
      </c>
      <c r="P29" s="1123"/>
      <c r="Q29" s="1122" t="s">
        <v>61</v>
      </c>
      <c r="R29" s="1123"/>
      <c r="S29" s="1122" t="s">
        <v>62</v>
      </c>
      <c r="T29" s="1123"/>
      <c r="U29" s="1122" t="s">
        <v>63</v>
      </c>
      <c r="V29" s="1123"/>
      <c r="W29" s="1122" t="s">
        <v>64</v>
      </c>
      <c r="X29" s="1123"/>
      <c r="Y29" s="1122" t="s">
        <v>65</v>
      </c>
      <c r="Z29" s="1123"/>
      <c r="AA29" s="1122" t="s">
        <v>66</v>
      </c>
      <c r="AB29" s="1123"/>
      <c r="AC29" s="1122" t="s">
        <v>67</v>
      </c>
      <c r="AD29" s="1123"/>
      <c r="AE29" s="1122" t="s">
        <v>68</v>
      </c>
      <c r="AF29" s="1123"/>
      <c r="AG29" s="1122" t="s">
        <v>69</v>
      </c>
      <c r="AH29" s="1123"/>
      <c r="AI29" s="1122" t="s">
        <v>70</v>
      </c>
      <c r="AJ29" s="1123"/>
      <c r="AK29" s="1122" t="s">
        <v>71</v>
      </c>
      <c r="AL29" s="1124"/>
      <c r="AM29" s="1009"/>
      <c r="AN29" s="990"/>
      <c r="AO29" s="130"/>
      <c r="AP29" s="130"/>
      <c r="AQ29" s="30"/>
      <c r="AR29" s="31"/>
      <c r="AS29" s="31"/>
      <c r="AT29" s="31"/>
      <c r="AU29" s="31"/>
      <c r="AV29" s="31"/>
      <c r="AW29" s="31"/>
      <c r="AX29" s="31"/>
      <c r="AY29" s="31"/>
      <c r="AZ29" s="3"/>
      <c r="BA29" s="3"/>
      <c r="BB29" s="3"/>
      <c r="BC29" s="3"/>
      <c r="BD29" s="3"/>
      <c r="BE29" s="3"/>
      <c r="BF29" s="3"/>
      <c r="BG29" s="3"/>
      <c r="BH29" s="3"/>
      <c r="BI29" s="3"/>
    </row>
    <row r="30" spans="1:97" x14ac:dyDescent="0.2">
      <c r="A30" s="1146"/>
      <c r="B30" s="684" t="s">
        <v>32</v>
      </c>
      <c r="C30" s="15" t="s">
        <v>45</v>
      </c>
      <c r="D30" s="16" t="s">
        <v>34</v>
      </c>
      <c r="E30" s="613" t="s">
        <v>45</v>
      </c>
      <c r="F30" s="610" t="s">
        <v>34</v>
      </c>
      <c r="G30" s="613" t="s">
        <v>45</v>
      </c>
      <c r="H30" s="610" t="s">
        <v>34</v>
      </c>
      <c r="I30" s="613" t="s">
        <v>45</v>
      </c>
      <c r="J30" s="610" t="s">
        <v>34</v>
      </c>
      <c r="K30" s="613" t="s">
        <v>45</v>
      </c>
      <c r="L30" s="610" t="s">
        <v>34</v>
      </c>
      <c r="M30" s="613" t="s">
        <v>45</v>
      </c>
      <c r="N30" s="610" t="s">
        <v>34</v>
      </c>
      <c r="O30" s="613" t="s">
        <v>45</v>
      </c>
      <c r="P30" s="610" t="s">
        <v>34</v>
      </c>
      <c r="Q30" s="613" t="s">
        <v>45</v>
      </c>
      <c r="R30" s="610" t="s">
        <v>34</v>
      </c>
      <c r="S30" s="613" t="s">
        <v>45</v>
      </c>
      <c r="T30" s="610" t="s">
        <v>34</v>
      </c>
      <c r="U30" s="613" t="s">
        <v>45</v>
      </c>
      <c r="V30" s="610" t="s">
        <v>34</v>
      </c>
      <c r="W30" s="613" t="s">
        <v>45</v>
      </c>
      <c r="X30" s="610" t="s">
        <v>34</v>
      </c>
      <c r="Y30" s="613" t="s">
        <v>45</v>
      </c>
      <c r="Z30" s="610" t="s">
        <v>34</v>
      </c>
      <c r="AA30" s="613" t="s">
        <v>45</v>
      </c>
      <c r="AB30" s="610" t="s">
        <v>34</v>
      </c>
      <c r="AC30" s="613" t="s">
        <v>45</v>
      </c>
      <c r="AD30" s="610" t="s">
        <v>34</v>
      </c>
      <c r="AE30" s="613" t="s">
        <v>45</v>
      </c>
      <c r="AF30" s="610" t="s">
        <v>34</v>
      </c>
      <c r="AG30" s="613" t="s">
        <v>45</v>
      </c>
      <c r="AH30" s="610" t="s">
        <v>34</v>
      </c>
      <c r="AI30" s="613" t="s">
        <v>45</v>
      </c>
      <c r="AJ30" s="610" t="s">
        <v>34</v>
      </c>
      <c r="AK30" s="613" t="s">
        <v>45</v>
      </c>
      <c r="AL30" s="612" t="s">
        <v>34</v>
      </c>
      <c r="AM30" s="1010"/>
      <c r="AN30" s="987"/>
      <c r="AO30" s="130"/>
      <c r="AP30" s="130"/>
      <c r="AQ30" s="30"/>
      <c r="AR30" s="31"/>
      <c r="AS30" s="31"/>
      <c r="AT30" s="31"/>
      <c r="AU30" s="31"/>
      <c r="AV30" s="31"/>
      <c r="AW30" s="31"/>
      <c r="AX30" s="31"/>
      <c r="AY30" s="31"/>
      <c r="AZ30" s="3"/>
      <c r="BA30" s="3"/>
      <c r="BB30" s="3"/>
      <c r="BC30" s="3"/>
      <c r="BD30" s="3"/>
      <c r="BE30" s="3"/>
      <c r="BF30" s="3"/>
      <c r="BG30" s="3"/>
      <c r="BH30" s="3"/>
      <c r="BI30" s="3"/>
    </row>
    <row r="31" spans="1:97" x14ac:dyDescent="0.2">
      <c r="A31" s="487" t="s">
        <v>72</v>
      </c>
      <c r="B31" s="132">
        <f t="shared" ref="B31:B36" si="16">SUM(C31+D31)</f>
        <v>0</v>
      </c>
      <c r="C31" s="133">
        <f t="shared" ref="C31:D36" si="17">SUM(E31+G31+I31+K31+M31+O31+Q31+S31+U31+W31+Y31+AA31+AC31+AE31+AG31+AI31+AK31)</f>
        <v>0</v>
      </c>
      <c r="D31" s="545">
        <f t="shared" si="17"/>
        <v>0</v>
      </c>
      <c r="E31" s="71"/>
      <c r="F31" s="72"/>
      <c r="G31" s="71"/>
      <c r="H31" s="72"/>
      <c r="I31" s="71"/>
      <c r="J31" s="73"/>
      <c r="K31" s="71"/>
      <c r="L31" s="73"/>
      <c r="M31" s="71"/>
      <c r="N31" s="73"/>
      <c r="O31" s="74"/>
      <c r="P31" s="73"/>
      <c r="Q31" s="74"/>
      <c r="R31" s="73"/>
      <c r="S31" s="74"/>
      <c r="T31" s="73"/>
      <c r="U31" s="74"/>
      <c r="V31" s="73"/>
      <c r="W31" s="74"/>
      <c r="X31" s="73"/>
      <c r="Y31" s="74"/>
      <c r="Z31" s="73"/>
      <c r="AA31" s="74"/>
      <c r="AB31" s="73"/>
      <c r="AC31" s="74"/>
      <c r="AD31" s="73"/>
      <c r="AE31" s="74"/>
      <c r="AF31" s="73"/>
      <c r="AG31" s="74"/>
      <c r="AH31" s="73"/>
      <c r="AI31" s="74"/>
      <c r="AJ31" s="73"/>
      <c r="AK31" s="74"/>
      <c r="AL31" s="75"/>
      <c r="AM31" s="76"/>
      <c r="AN31" s="542"/>
      <c r="AO31" s="130" t="str">
        <f>CA31&amp;CB31</f>
        <v/>
      </c>
      <c r="AP31" s="130"/>
      <c r="AQ31" s="30"/>
      <c r="AR31" s="31"/>
      <c r="AS31" s="31"/>
      <c r="AT31" s="31"/>
      <c r="AU31" s="31"/>
      <c r="AV31" s="31"/>
      <c r="AW31" s="31"/>
      <c r="AX31" s="31"/>
      <c r="AY31" s="31"/>
      <c r="AZ31" s="3"/>
      <c r="BA31" s="3"/>
      <c r="BB31" s="3"/>
      <c r="BC31" s="3"/>
      <c r="BD31" s="3"/>
      <c r="BE31" s="3"/>
      <c r="BF31" s="3"/>
      <c r="BG31" s="3"/>
      <c r="BH31" s="3"/>
      <c r="BI31" s="3"/>
      <c r="CA31" s="32" t="str">
        <f>IF(AND($B31&gt;0,AM31="")," * No olvide digitar la variable "&amp;AM$28&amp;""&amp;". Digite CERO si no tiene",IF(AM31&gt;$B31," * La variable "&amp;AM$28&amp;""&amp;" No puede ser mayor al Total.",""))</f>
        <v/>
      </c>
      <c r="CB31" s="32" t="str">
        <f>IF(AND($B31&gt;0,AN31="")," * No olvide digitar la variable "&amp;AN$28&amp;""&amp;". Digite CERO si no tiene",IF(B31&gt;AN31," * La variable "&amp;AN$28&amp;""&amp;" No puede ser menor al Total.",""))</f>
        <v/>
      </c>
      <c r="CM31" s="33">
        <f>IF(AND($B31&gt;0,AM31=""),1,IF(AM31&gt;$B31,1,0))</f>
        <v>0</v>
      </c>
      <c r="CN31" s="33">
        <f>IF(AND($B31&gt;0,AN31=""),1,IF(B31&gt;$AN31,1,0))</f>
        <v>0</v>
      </c>
    </row>
    <row r="32" spans="1:97" x14ac:dyDescent="0.2">
      <c r="A32" s="35" t="s">
        <v>73</v>
      </c>
      <c r="B32" s="68">
        <f t="shared" si="16"/>
        <v>0</v>
      </c>
      <c r="C32" s="69">
        <f t="shared" si="17"/>
        <v>0</v>
      </c>
      <c r="D32" s="84">
        <f t="shared" si="17"/>
        <v>0</v>
      </c>
      <c r="E32" s="71"/>
      <c r="F32" s="72"/>
      <c r="G32" s="71"/>
      <c r="H32" s="72"/>
      <c r="I32" s="71"/>
      <c r="J32" s="73"/>
      <c r="K32" s="71"/>
      <c r="L32" s="73"/>
      <c r="M32" s="71"/>
      <c r="N32" s="73"/>
      <c r="O32" s="74"/>
      <c r="P32" s="73"/>
      <c r="Q32" s="74"/>
      <c r="R32" s="73"/>
      <c r="S32" s="74"/>
      <c r="T32" s="73"/>
      <c r="U32" s="74"/>
      <c r="V32" s="73"/>
      <c r="W32" s="74"/>
      <c r="X32" s="73"/>
      <c r="Y32" s="74"/>
      <c r="Z32" s="73"/>
      <c r="AA32" s="74"/>
      <c r="AB32" s="73"/>
      <c r="AC32" s="74"/>
      <c r="AD32" s="73"/>
      <c r="AE32" s="74"/>
      <c r="AF32" s="73"/>
      <c r="AG32" s="74"/>
      <c r="AH32" s="73"/>
      <c r="AI32" s="74"/>
      <c r="AJ32" s="73"/>
      <c r="AK32" s="74"/>
      <c r="AL32" s="75"/>
      <c r="AM32" s="76"/>
      <c r="AN32" s="135"/>
      <c r="AO32" s="130" t="str">
        <f>CA32</f>
        <v/>
      </c>
      <c r="AP32" s="130"/>
      <c r="AQ32" s="30"/>
      <c r="AR32" s="31"/>
      <c r="AS32" s="31"/>
      <c r="AT32" s="31"/>
      <c r="AU32" s="31"/>
      <c r="AV32" s="31"/>
      <c r="AW32" s="31"/>
      <c r="AX32" s="31"/>
      <c r="AY32" s="31"/>
      <c r="AZ32" s="3"/>
      <c r="BA32" s="3"/>
      <c r="BB32" s="3"/>
      <c r="BC32" s="3"/>
      <c r="BD32" s="3"/>
      <c r="BE32" s="3"/>
      <c r="BF32" s="3"/>
      <c r="BG32" s="3"/>
      <c r="BH32" s="3"/>
      <c r="BI32" s="3"/>
      <c r="CA32" s="32" t="str">
        <f t="shared" ref="CA32:CA36" si="18">IF(AND($B32&gt;0,AM32="")," * No olvide digitar la variable "&amp;AM$28&amp;""&amp;". Digite CERO si no tiene",IF(AM32&gt;$B32," * La variable "&amp;AM$28&amp;""&amp;" No puede ser mayor al Total.",""))</f>
        <v/>
      </c>
      <c r="CM32" s="33">
        <f t="shared" ref="CM32:CM35" si="19">IF(AND($B32&gt;0,AM32=""),1,IF(AM32&gt;$B32,1,0))</f>
        <v>0</v>
      </c>
    </row>
    <row r="33" spans="1:92" s="2" customFormat="1" x14ac:dyDescent="0.2">
      <c r="A33" s="35" t="s">
        <v>74</v>
      </c>
      <c r="B33" s="68">
        <f t="shared" si="16"/>
        <v>0</v>
      </c>
      <c r="C33" s="69">
        <f t="shared" si="17"/>
        <v>0</v>
      </c>
      <c r="D33" s="84">
        <f t="shared" si="17"/>
        <v>0</v>
      </c>
      <c r="E33" s="41"/>
      <c r="F33" s="42"/>
      <c r="G33" s="41"/>
      <c r="H33" s="42"/>
      <c r="I33" s="41"/>
      <c r="J33" s="40"/>
      <c r="K33" s="41"/>
      <c r="L33" s="40"/>
      <c r="M33" s="41"/>
      <c r="N33" s="40"/>
      <c r="O33" s="85"/>
      <c r="P33" s="40"/>
      <c r="Q33" s="85"/>
      <c r="R33" s="40"/>
      <c r="S33" s="85"/>
      <c r="T33" s="40"/>
      <c r="U33" s="85"/>
      <c r="V33" s="40"/>
      <c r="W33" s="85"/>
      <c r="X33" s="40"/>
      <c r="Y33" s="85"/>
      <c r="Z33" s="40"/>
      <c r="AA33" s="85"/>
      <c r="AB33" s="40"/>
      <c r="AC33" s="85"/>
      <c r="AD33" s="40"/>
      <c r="AE33" s="85"/>
      <c r="AF33" s="40"/>
      <c r="AG33" s="85"/>
      <c r="AH33" s="40"/>
      <c r="AI33" s="85"/>
      <c r="AJ33" s="40"/>
      <c r="AK33" s="85"/>
      <c r="AL33" s="86"/>
      <c r="AM33" s="39"/>
      <c r="AN33" s="135"/>
      <c r="AO33" s="130" t="str">
        <f t="shared" ref="AO33:AO36" si="20">CA33</f>
        <v/>
      </c>
      <c r="AP33" s="130"/>
      <c r="AQ33" s="30"/>
      <c r="AR33" s="31"/>
      <c r="AS33" s="31"/>
      <c r="AT33" s="31"/>
      <c r="AU33" s="31"/>
      <c r="AV33" s="31"/>
      <c r="AW33" s="31"/>
      <c r="AX33" s="31"/>
      <c r="AY33" s="31"/>
      <c r="AZ33" s="3"/>
      <c r="BA33" s="3"/>
      <c r="BB33" s="3"/>
      <c r="BC33" s="3"/>
      <c r="BD33" s="3"/>
      <c r="BE33" s="3"/>
      <c r="BF33" s="3"/>
      <c r="BG33" s="3"/>
      <c r="BH33" s="3"/>
      <c r="BI33" s="3"/>
      <c r="BV33" s="3"/>
      <c r="BW33" s="3"/>
      <c r="BX33" s="4"/>
      <c r="BY33" s="4"/>
      <c r="CA33" s="32" t="str">
        <f t="shared" si="18"/>
        <v/>
      </c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33">
        <f t="shared" si="19"/>
        <v>0</v>
      </c>
      <c r="CN33" s="5"/>
    </row>
    <row r="34" spans="1:92" s="2" customFormat="1" x14ac:dyDescent="0.2">
      <c r="A34" s="35" t="s">
        <v>75</v>
      </c>
      <c r="B34" s="68">
        <f t="shared" si="16"/>
        <v>0</v>
      </c>
      <c r="C34" s="69">
        <f t="shared" si="17"/>
        <v>0</v>
      </c>
      <c r="D34" s="84">
        <f t="shared" si="17"/>
        <v>0</v>
      </c>
      <c r="E34" s="41"/>
      <c r="F34" s="42"/>
      <c r="G34" s="41"/>
      <c r="H34" s="42"/>
      <c r="I34" s="41"/>
      <c r="J34" s="40"/>
      <c r="K34" s="41"/>
      <c r="L34" s="40"/>
      <c r="M34" s="41"/>
      <c r="N34" s="40"/>
      <c r="O34" s="85"/>
      <c r="P34" s="40"/>
      <c r="Q34" s="85"/>
      <c r="R34" s="40"/>
      <c r="S34" s="85"/>
      <c r="T34" s="40"/>
      <c r="U34" s="85"/>
      <c r="V34" s="40"/>
      <c r="W34" s="85"/>
      <c r="X34" s="40"/>
      <c r="Y34" s="85"/>
      <c r="Z34" s="40"/>
      <c r="AA34" s="85"/>
      <c r="AB34" s="40"/>
      <c r="AC34" s="85"/>
      <c r="AD34" s="40"/>
      <c r="AE34" s="85"/>
      <c r="AF34" s="40"/>
      <c r="AG34" s="85"/>
      <c r="AH34" s="40"/>
      <c r="AI34" s="85"/>
      <c r="AJ34" s="40"/>
      <c r="AK34" s="85"/>
      <c r="AL34" s="86"/>
      <c r="AM34" s="39"/>
      <c r="AN34" s="135"/>
      <c r="AO34" s="130" t="str">
        <f t="shared" si="20"/>
        <v/>
      </c>
      <c r="AP34" s="130"/>
      <c r="AQ34" s="30"/>
      <c r="AR34" s="31"/>
      <c r="AS34" s="31"/>
      <c r="AT34" s="31"/>
      <c r="AU34" s="31"/>
      <c r="AV34" s="31"/>
      <c r="AW34" s="31"/>
      <c r="AX34" s="31"/>
      <c r="AY34" s="31"/>
      <c r="AZ34" s="3"/>
      <c r="BA34" s="3"/>
      <c r="BB34" s="3"/>
      <c r="BC34" s="3"/>
      <c r="BD34" s="3"/>
      <c r="BE34" s="3"/>
      <c r="BF34" s="3"/>
      <c r="BG34" s="3"/>
      <c r="BH34" s="3"/>
      <c r="BI34" s="3"/>
      <c r="BV34" s="3"/>
      <c r="BW34" s="3"/>
      <c r="BX34" s="4"/>
      <c r="BY34" s="4"/>
      <c r="CA34" s="32" t="str">
        <f t="shared" si="18"/>
        <v/>
      </c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33">
        <f t="shared" si="19"/>
        <v>0</v>
      </c>
      <c r="CN34" s="5"/>
    </row>
    <row r="35" spans="1:92" s="2" customFormat="1" x14ac:dyDescent="0.2">
      <c r="A35" s="35" t="s">
        <v>76</v>
      </c>
      <c r="B35" s="68">
        <f t="shared" si="16"/>
        <v>0</v>
      </c>
      <c r="C35" s="69">
        <f t="shared" si="17"/>
        <v>0</v>
      </c>
      <c r="D35" s="84">
        <f t="shared" si="17"/>
        <v>0</v>
      </c>
      <c r="E35" s="41"/>
      <c r="F35" s="42"/>
      <c r="G35" s="41"/>
      <c r="H35" s="42"/>
      <c r="I35" s="41"/>
      <c r="J35" s="40"/>
      <c r="K35" s="41"/>
      <c r="L35" s="40"/>
      <c r="M35" s="41"/>
      <c r="N35" s="40"/>
      <c r="O35" s="85"/>
      <c r="P35" s="40"/>
      <c r="Q35" s="85"/>
      <c r="R35" s="40"/>
      <c r="S35" s="85"/>
      <c r="T35" s="40"/>
      <c r="U35" s="85"/>
      <c r="V35" s="40"/>
      <c r="W35" s="85"/>
      <c r="X35" s="40"/>
      <c r="Y35" s="85"/>
      <c r="Z35" s="40"/>
      <c r="AA35" s="85"/>
      <c r="AB35" s="40"/>
      <c r="AC35" s="85"/>
      <c r="AD35" s="40"/>
      <c r="AE35" s="85"/>
      <c r="AF35" s="40"/>
      <c r="AG35" s="85"/>
      <c r="AH35" s="40"/>
      <c r="AI35" s="85"/>
      <c r="AJ35" s="40"/>
      <c r="AK35" s="85"/>
      <c r="AL35" s="86"/>
      <c r="AM35" s="39"/>
      <c r="AN35" s="135"/>
      <c r="AO35" s="130" t="str">
        <f t="shared" si="20"/>
        <v/>
      </c>
      <c r="AP35" s="130"/>
      <c r="AQ35" s="30"/>
      <c r="AR35" s="31"/>
      <c r="AS35" s="31"/>
      <c r="AT35" s="31"/>
      <c r="AU35" s="31"/>
      <c r="AV35" s="31"/>
      <c r="AW35" s="31"/>
      <c r="AX35" s="31"/>
      <c r="AY35" s="31"/>
      <c r="AZ35" s="3"/>
      <c r="BA35" s="3"/>
      <c r="BB35" s="3"/>
      <c r="BC35" s="3"/>
      <c r="BD35" s="3"/>
      <c r="BE35" s="3"/>
      <c r="BF35" s="3"/>
      <c r="BG35" s="3"/>
      <c r="BH35" s="3"/>
      <c r="BI35" s="3"/>
      <c r="BV35" s="3"/>
      <c r="BW35" s="3"/>
      <c r="BX35" s="4"/>
      <c r="BY35" s="4"/>
      <c r="CA35" s="32" t="str">
        <f t="shared" si="18"/>
        <v/>
      </c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33">
        <f t="shared" si="19"/>
        <v>0</v>
      </c>
      <c r="CN35" s="5"/>
    </row>
    <row r="36" spans="1:92" s="2" customFormat="1" x14ac:dyDescent="0.2">
      <c r="A36" s="136" t="s">
        <v>77</v>
      </c>
      <c r="B36" s="137">
        <f t="shared" si="16"/>
        <v>0</v>
      </c>
      <c r="C36" s="138">
        <f t="shared" si="17"/>
        <v>0</v>
      </c>
      <c r="D36" s="139">
        <f t="shared" si="17"/>
        <v>0</v>
      </c>
      <c r="E36" s="55"/>
      <c r="F36" s="56"/>
      <c r="G36" s="55"/>
      <c r="H36" s="56"/>
      <c r="I36" s="55"/>
      <c r="J36" s="140"/>
      <c r="K36" s="55"/>
      <c r="L36" s="140"/>
      <c r="M36" s="55"/>
      <c r="N36" s="140"/>
      <c r="O36" s="141"/>
      <c r="P36" s="140"/>
      <c r="Q36" s="141"/>
      <c r="R36" s="140"/>
      <c r="S36" s="141"/>
      <c r="T36" s="140"/>
      <c r="U36" s="141"/>
      <c r="V36" s="140"/>
      <c r="W36" s="141"/>
      <c r="X36" s="140"/>
      <c r="Y36" s="141"/>
      <c r="Z36" s="140"/>
      <c r="AA36" s="141"/>
      <c r="AB36" s="140"/>
      <c r="AC36" s="141"/>
      <c r="AD36" s="140"/>
      <c r="AE36" s="141"/>
      <c r="AF36" s="140"/>
      <c r="AG36" s="141"/>
      <c r="AH36" s="140"/>
      <c r="AI36" s="141"/>
      <c r="AJ36" s="140"/>
      <c r="AK36" s="141"/>
      <c r="AL36" s="142"/>
      <c r="AM36" s="143"/>
      <c r="AN36" s="144"/>
      <c r="AO36" s="130" t="str">
        <f t="shared" si="20"/>
        <v/>
      </c>
      <c r="AP36" s="130"/>
      <c r="AQ36" s="30"/>
      <c r="AR36" s="31"/>
      <c r="AS36" s="31"/>
      <c r="AT36" s="31"/>
      <c r="AU36" s="31"/>
      <c r="AV36" s="31"/>
      <c r="AW36" s="31"/>
      <c r="AX36" s="31"/>
      <c r="AY36" s="31"/>
      <c r="AZ36" s="3"/>
      <c r="BA36" s="3"/>
      <c r="BB36" s="3"/>
      <c r="BC36" s="3"/>
      <c r="BD36" s="3"/>
      <c r="BE36" s="3"/>
      <c r="BF36" s="3"/>
      <c r="BG36" s="3"/>
      <c r="BH36" s="3"/>
      <c r="BI36" s="3"/>
      <c r="BV36" s="3"/>
      <c r="BW36" s="3"/>
      <c r="BX36" s="4"/>
      <c r="BY36" s="4"/>
      <c r="CA36" s="32" t="str">
        <f t="shared" si="18"/>
        <v/>
      </c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33">
        <f>IF(AND($B36&gt;0,AM36=""),1,IF(AM36&gt;$B36,1,0))</f>
        <v>0</v>
      </c>
      <c r="CN36" s="5"/>
    </row>
    <row r="37" spans="1:92" s="5" customFormat="1" ht="11.25" x14ac:dyDescent="0.15">
      <c r="A37" s="145" t="s">
        <v>78</v>
      </c>
      <c r="B37" s="145"/>
      <c r="C37" s="145"/>
      <c r="D37" s="145"/>
      <c r="E37" s="145"/>
      <c r="F37" s="145"/>
      <c r="G37" s="11"/>
      <c r="H37" s="11"/>
      <c r="I37" s="11"/>
      <c r="J37" s="11"/>
      <c r="K37" s="145"/>
      <c r="L37" s="11"/>
      <c r="M37" s="11"/>
      <c r="N37" s="11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V37" s="12"/>
      <c r="BW37" s="12"/>
      <c r="BX37" s="12"/>
      <c r="BY37" s="12"/>
    </row>
    <row r="38" spans="1:92" s="2" customFormat="1" ht="14.25" customHeight="1" x14ac:dyDescent="0.2">
      <c r="A38" s="1012" t="s">
        <v>54</v>
      </c>
      <c r="B38" s="982" t="s">
        <v>5</v>
      </c>
      <c r="C38" s="983"/>
      <c r="D38" s="984"/>
      <c r="E38" s="1121" t="s">
        <v>6</v>
      </c>
      <c r="F38" s="1121"/>
      <c r="G38" s="1121"/>
      <c r="H38" s="1121"/>
      <c r="I38" s="1121"/>
      <c r="J38" s="1121"/>
      <c r="K38" s="1121"/>
      <c r="L38" s="1121"/>
      <c r="M38" s="1121"/>
      <c r="N38" s="1121"/>
      <c r="O38" s="1121"/>
      <c r="P38" s="1121"/>
      <c r="Q38" s="1121"/>
      <c r="R38" s="1121"/>
      <c r="S38" s="1121"/>
      <c r="T38" s="1121"/>
      <c r="U38" s="1121"/>
      <c r="V38" s="1121"/>
      <c r="W38" s="1121"/>
      <c r="X38" s="1121"/>
      <c r="Y38" s="1121"/>
      <c r="Z38" s="1121"/>
      <c r="AA38" s="1121"/>
      <c r="AB38" s="1121"/>
      <c r="AC38" s="1121"/>
      <c r="AD38" s="1121"/>
      <c r="AE38" s="1121"/>
      <c r="AF38" s="1121"/>
      <c r="AG38" s="1121"/>
      <c r="AH38" s="1121"/>
      <c r="AI38" s="1121"/>
      <c r="AJ38" s="1121"/>
      <c r="AK38" s="1121"/>
      <c r="AL38" s="1115"/>
      <c r="AM38" s="1008" t="s">
        <v>7</v>
      </c>
      <c r="AN38" s="984" t="s">
        <v>10</v>
      </c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V38" s="3"/>
      <c r="BW38" s="3"/>
      <c r="BX38" s="4"/>
      <c r="BY38" s="4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</row>
    <row r="39" spans="1:92" s="2" customFormat="1" x14ac:dyDescent="0.2">
      <c r="A39" s="1013"/>
      <c r="B39" s="1165"/>
      <c r="C39" s="986"/>
      <c r="D39" s="987"/>
      <c r="E39" s="1121" t="s">
        <v>11</v>
      </c>
      <c r="F39" s="1121"/>
      <c r="G39" s="1121" t="s">
        <v>12</v>
      </c>
      <c r="H39" s="1121"/>
      <c r="I39" s="1121" t="s">
        <v>13</v>
      </c>
      <c r="J39" s="1121"/>
      <c r="K39" s="1121" t="s">
        <v>14</v>
      </c>
      <c r="L39" s="1121"/>
      <c r="M39" s="1121" t="s">
        <v>15</v>
      </c>
      <c r="N39" s="1121"/>
      <c r="O39" s="1119" t="s">
        <v>16</v>
      </c>
      <c r="P39" s="1119"/>
      <c r="Q39" s="1119" t="s">
        <v>17</v>
      </c>
      <c r="R39" s="1119"/>
      <c r="S39" s="1119" t="s">
        <v>18</v>
      </c>
      <c r="T39" s="1119"/>
      <c r="U39" s="1119" t="s">
        <v>19</v>
      </c>
      <c r="V39" s="1119"/>
      <c r="W39" s="1119" t="s">
        <v>20</v>
      </c>
      <c r="X39" s="1119"/>
      <c r="Y39" s="1119" t="s">
        <v>21</v>
      </c>
      <c r="Z39" s="1119"/>
      <c r="AA39" s="1119" t="s">
        <v>22</v>
      </c>
      <c r="AB39" s="1119"/>
      <c r="AC39" s="1119" t="s">
        <v>23</v>
      </c>
      <c r="AD39" s="1119"/>
      <c r="AE39" s="1119" t="s">
        <v>24</v>
      </c>
      <c r="AF39" s="1119"/>
      <c r="AG39" s="1119" t="s">
        <v>25</v>
      </c>
      <c r="AH39" s="1119"/>
      <c r="AI39" s="1119" t="s">
        <v>26</v>
      </c>
      <c r="AJ39" s="1119"/>
      <c r="AK39" s="1119" t="s">
        <v>27</v>
      </c>
      <c r="AL39" s="1120"/>
      <c r="AM39" s="1009"/>
      <c r="AN39" s="990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V39" s="3"/>
      <c r="BW39" s="3"/>
      <c r="BX39" s="4"/>
      <c r="BY39" s="4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</row>
    <row r="40" spans="1:92" s="2" customFormat="1" x14ac:dyDescent="0.2">
      <c r="A40" s="1146"/>
      <c r="B40" s="684" t="s">
        <v>32</v>
      </c>
      <c r="C40" s="15" t="s">
        <v>45</v>
      </c>
      <c r="D40" s="16" t="s">
        <v>34</v>
      </c>
      <c r="E40" s="613" t="s">
        <v>45</v>
      </c>
      <c r="F40" s="610" t="s">
        <v>34</v>
      </c>
      <c r="G40" s="613" t="s">
        <v>45</v>
      </c>
      <c r="H40" s="610" t="s">
        <v>34</v>
      </c>
      <c r="I40" s="613" t="s">
        <v>45</v>
      </c>
      <c r="J40" s="610" t="s">
        <v>34</v>
      </c>
      <c r="K40" s="613" t="s">
        <v>45</v>
      </c>
      <c r="L40" s="610" t="s">
        <v>34</v>
      </c>
      <c r="M40" s="613" t="s">
        <v>45</v>
      </c>
      <c r="N40" s="610" t="s">
        <v>34</v>
      </c>
      <c r="O40" s="613" t="s">
        <v>45</v>
      </c>
      <c r="P40" s="610" t="s">
        <v>34</v>
      </c>
      <c r="Q40" s="613" t="s">
        <v>45</v>
      </c>
      <c r="R40" s="610" t="s">
        <v>34</v>
      </c>
      <c r="S40" s="613" t="s">
        <v>45</v>
      </c>
      <c r="T40" s="610" t="s">
        <v>34</v>
      </c>
      <c r="U40" s="613" t="s">
        <v>45</v>
      </c>
      <c r="V40" s="610" t="s">
        <v>34</v>
      </c>
      <c r="W40" s="613" t="s">
        <v>45</v>
      </c>
      <c r="X40" s="610" t="s">
        <v>34</v>
      </c>
      <c r="Y40" s="613" t="s">
        <v>45</v>
      </c>
      <c r="Z40" s="610" t="s">
        <v>34</v>
      </c>
      <c r="AA40" s="613" t="s">
        <v>45</v>
      </c>
      <c r="AB40" s="610" t="s">
        <v>34</v>
      </c>
      <c r="AC40" s="613" t="s">
        <v>45</v>
      </c>
      <c r="AD40" s="610" t="s">
        <v>34</v>
      </c>
      <c r="AE40" s="613" t="s">
        <v>45</v>
      </c>
      <c r="AF40" s="610" t="s">
        <v>34</v>
      </c>
      <c r="AG40" s="613" t="s">
        <v>45</v>
      </c>
      <c r="AH40" s="610" t="s">
        <v>34</v>
      </c>
      <c r="AI40" s="613" t="s">
        <v>45</v>
      </c>
      <c r="AJ40" s="610" t="s">
        <v>34</v>
      </c>
      <c r="AK40" s="613" t="s">
        <v>45</v>
      </c>
      <c r="AL40" s="612" t="s">
        <v>34</v>
      </c>
      <c r="AM40" s="1010"/>
      <c r="AN40" s="987"/>
      <c r="AO40" s="4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V40" s="3"/>
      <c r="BW40" s="3"/>
      <c r="BX40" s="4"/>
      <c r="BY40" s="4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</row>
    <row r="41" spans="1:92" s="2" customFormat="1" x14ac:dyDescent="0.2">
      <c r="A41" s="487" t="s">
        <v>72</v>
      </c>
      <c r="B41" s="132">
        <f t="shared" ref="B41:B46" si="21">SUM(C41+D41)</f>
        <v>0</v>
      </c>
      <c r="C41" s="133">
        <f>SUM(E41+G41+I41+K41+M41+O41+Q41+S41+U41+W41+Y41+AA41+AC41+AE41+AG41+AI41+AK41)</f>
        <v>0</v>
      </c>
      <c r="D41" s="545">
        <f>SUM(F41+H41+J41+L41+N41+P41+R41+T41+V41+X41+Z41+AB41+AD41+AF41+AH41+AJ41+AL41)</f>
        <v>0</v>
      </c>
      <c r="E41" s="71"/>
      <c r="F41" s="72"/>
      <c r="G41" s="71"/>
      <c r="H41" s="72"/>
      <c r="I41" s="71"/>
      <c r="J41" s="73"/>
      <c r="K41" s="71"/>
      <c r="L41" s="73"/>
      <c r="M41" s="71"/>
      <c r="N41" s="73"/>
      <c r="O41" s="74"/>
      <c r="P41" s="73"/>
      <c r="Q41" s="74"/>
      <c r="R41" s="73"/>
      <c r="S41" s="74"/>
      <c r="T41" s="73"/>
      <c r="U41" s="74"/>
      <c r="V41" s="73"/>
      <c r="W41" s="74"/>
      <c r="X41" s="73"/>
      <c r="Y41" s="74"/>
      <c r="Z41" s="73"/>
      <c r="AA41" s="74"/>
      <c r="AB41" s="73"/>
      <c r="AC41" s="74"/>
      <c r="AD41" s="73"/>
      <c r="AE41" s="74"/>
      <c r="AF41" s="73"/>
      <c r="AG41" s="74"/>
      <c r="AH41" s="73"/>
      <c r="AI41" s="74"/>
      <c r="AJ41" s="73"/>
      <c r="AK41" s="74"/>
      <c r="AL41" s="75"/>
      <c r="AM41" s="76"/>
      <c r="AN41" s="542"/>
      <c r="AO41" s="146" t="str">
        <f>CA41&amp;CB41</f>
        <v/>
      </c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"/>
      <c r="BA41" s="3"/>
      <c r="BB41" s="3"/>
      <c r="BC41" s="3"/>
      <c r="BD41" s="3"/>
      <c r="BE41" s="3"/>
      <c r="BF41" s="3"/>
      <c r="BG41" s="3"/>
      <c r="BH41" s="3"/>
      <c r="BI41" s="3"/>
      <c r="BV41" s="3"/>
      <c r="BW41" s="3"/>
      <c r="BX41" s="4"/>
      <c r="BY41" s="4"/>
      <c r="CA41" s="32" t="str">
        <f>IF(AND($B41&gt;0,AM41="")," * No olvide digitar la variable "&amp;AM$38&amp;""&amp;". Digite CERO si no tiene",IF(AM41&gt;$B41," * La variable "&amp;AM$41&amp;""&amp;" No puede ser mayor al Total.",""))</f>
        <v/>
      </c>
      <c r="CB41" s="32" t="str">
        <f>IF(AND($B41&gt;0,AN41="")," * No olvide digitar la variable "&amp;AN$38&amp;""&amp;". Digite CERO si no tiene",IF(B41&gt;AN41," * La variable "&amp;AN$38&amp;""&amp;" No puede ser menor al Total.",""))</f>
        <v/>
      </c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33">
        <f>IF(AND($B41&gt;0,AM41=""),1,IF(AM41&gt;$B41,1,0))</f>
        <v>0</v>
      </c>
      <c r="CN41" s="33">
        <f>IF(AND($B41&gt;0,AN41=""),1,IF(B41&gt;$AN41,1,0))</f>
        <v>0</v>
      </c>
    </row>
    <row r="42" spans="1:92" s="2" customFormat="1" x14ac:dyDescent="0.2">
      <c r="A42" s="35" t="s">
        <v>73</v>
      </c>
      <c r="B42" s="68">
        <f t="shared" si="21"/>
        <v>0</v>
      </c>
      <c r="C42" s="69">
        <f t="shared" ref="C42:D46" si="22">SUM(E42+G42+I42+K42+M42+O42+Q42+S42+U42+W42+Y42+AA42+AC42+AE42+AG42+AI42+AK42)</f>
        <v>0</v>
      </c>
      <c r="D42" s="84">
        <f t="shared" si="22"/>
        <v>0</v>
      </c>
      <c r="E42" s="71"/>
      <c r="F42" s="72"/>
      <c r="G42" s="71"/>
      <c r="H42" s="72"/>
      <c r="I42" s="71"/>
      <c r="J42" s="73"/>
      <c r="K42" s="71"/>
      <c r="L42" s="73"/>
      <c r="M42" s="71"/>
      <c r="N42" s="73"/>
      <c r="O42" s="74"/>
      <c r="P42" s="73"/>
      <c r="Q42" s="74"/>
      <c r="R42" s="73"/>
      <c r="S42" s="74"/>
      <c r="T42" s="73"/>
      <c r="U42" s="74"/>
      <c r="V42" s="73"/>
      <c r="W42" s="74"/>
      <c r="X42" s="73"/>
      <c r="Y42" s="74"/>
      <c r="Z42" s="73"/>
      <c r="AA42" s="74"/>
      <c r="AB42" s="73"/>
      <c r="AC42" s="74"/>
      <c r="AD42" s="73"/>
      <c r="AE42" s="74"/>
      <c r="AF42" s="73"/>
      <c r="AG42" s="74"/>
      <c r="AH42" s="73"/>
      <c r="AI42" s="74"/>
      <c r="AJ42" s="73"/>
      <c r="AK42" s="74"/>
      <c r="AL42" s="75"/>
      <c r="AM42" s="76"/>
      <c r="AN42" s="42"/>
      <c r="AO42" s="146" t="str">
        <f t="shared" ref="AO42:AO46" si="23">CA42&amp;CB42</f>
        <v/>
      </c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"/>
      <c r="BA42" s="3"/>
      <c r="BB42" s="3"/>
      <c r="BC42" s="3"/>
      <c r="BD42" s="3"/>
      <c r="BE42" s="3"/>
      <c r="BF42" s="3"/>
      <c r="BG42" s="3"/>
      <c r="BH42" s="3"/>
      <c r="BI42" s="3"/>
      <c r="BV42" s="3"/>
      <c r="BW42" s="3"/>
      <c r="BX42" s="4"/>
      <c r="BY42" s="4"/>
      <c r="CA42" s="32" t="str">
        <f t="shared" ref="CA42:CA46" si="24">IF(AND($B42&gt;0,AM42="")," * No olvide digitar la variable "&amp;AM$38&amp;""&amp;". Digite CERO si no tiene",IF(AM42&gt;$B42," * La variable "&amp;AM$41&amp;""&amp;" No puede ser mayor al Total.",""))</f>
        <v/>
      </c>
      <c r="CB42" s="32" t="str">
        <f t="shared" ref="CB42:CB46" si="25">IF(AND($B42&gt;0,AN42="")," * No olvide digitar la variable "&amp;AN$38&amp;""&amp;". Digite CERO si no tiene",IF(B42&gt;AN42," * La variable "&amp;AN$38&amp;""&amp;" No puede ser menor al Total.",""))</f>
        <v/>
      </c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33">
        <f t="shared" ref="CM42:CM45" si="26">IF(AND($B42&gt;0,AM42=""),1,IF(AM42&gt;$B42,1,0))</f>
        <v>0</v>
      </c>
      <c r="CN42" s="33">
        <f t="shared" ref="CN42:CN46" si="27">IF(AND($B42&gt;0,AN42=""),1,IF(B42&gt;$AN42,1,0))</f>
        <v>0</v>
      </c>
    </row>
    <row r="43" spans="1:92" s="2" customFormat="1" x14ac:dyDescent="0.2">
      <c r="A43" s="35" t="s">
        <v>74</v>
      </c>
      <c r="B43" s="68">
        <f t="shared" si="21"/>
        <v>0</v>
      </c>
      <c r="C43" s="69">
        <f t="shared" si="22"/>
        <v>0</v>
      </c>
      <c r="D43" s="84">
        <f t="shared" si="22"/>
        <v>0</v>
      </c>
      <c r="E43" s="41"/>
      <c r="F43" s="42"/>
      <c r="G43" s="41"/>
      <c r="H43" s="42"/>
      <c r="I43" s="41"/>
      <c r="J43" s="40"/>
      <c r="K43" s="41"/>
      <c r="L43" s="40"/>
      <c r="M43" s="41"/>
      <c r="N43" s="40"/>
      <c r="O43" s="85"/>
      <c r="P43" s="40"/>
      <c r="Q43" s="85"/>
      <c r="R43" s="40"/>
      <c r="S43" s="85"/>
      <c r="T43" s="40"/>
      <c r="U43" s="85"/>
      <c r="V43" s="40"/>
      <c r="W43" s="85"/>
      <c r="X43" s="40"/>
      <c r="Y43" s="85"/>
      <c r="Z43" s="40"/>
      <c r="AA43" s="85"/>
      <c r="AB43" s="40"/>
      <c r="AC43" s="85"/>
      <c r="AD43" s="40"/>
      <c r="AE43" s="85"/>
      <c r="AF43" s="40"/>
      <c r="AG43" s="85"/>
      <c r="AH43" s="40"/>
      <c r="AI43" s="85"/>
      <c r="AJ43" s="40"/>
      <c r="AK43" s="85"/>
      <c r="AL43" s="86"/>
      <c r="AM43" s="39"/>
      <c r="AN43" s="42"/>
      <c r="AO43" s="146" t="str">
        <f t="shared" si="23"/>
        <v/>
      </c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"/>
      <c r="BA43" s="3"/>
      <c r="BB43" s="3"/>
      <c r="BC43" s="3"/>
      <c r="BD43" s="3"/>
      <c r="BE43" s="3"/>
      <c r="BF43" s="3"/>
      <c r="BG43" s="3"/>
      <c r="BH43" s="3"/>
      <c r="BI43" s="3"/>
      <c r="BV43" s="3"/>
      <c r="BW43" s="3"/>
      <c r="BX43" s="4"/>
      <c r="BY43" s="4"/>
      <c r="CA43" s="32" t="str">
        <f t="shared" si="24"/>
        <v/>
      </c>
      <c r="CB43" s="32" t="str">
        <f t="shared" si="25"/>
        <v/>
      </c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33">
        <f t="shared" si="26"/>
        <v>0</v>
      </c>
      <c r="CN43" s="33">
        <f t="shared" si="27"/>
        <v>0</v>
      </c>
    </row>
    <row r="44" spans="1:92" s="2" customFormat="1" x14ac:dyDescent="0.2">
      <c r="A44" s="35" t="s">
        <v>75</v>
      </c>
      <c r="B44" s="68">
        <f t="shared" si="21"/>
        <v>0</v>
      </c>
      <c r="C44" s="69">
        <f t="shared" si="22"/>
        <v>0</v>
      </c>
      <c r="D44" s="84">
        <f t="shared" si="22"/>
        <v>0</v>
      </c>
      <c r="E44" s="41"/>
      <c r="F44" s="42"/>
      <c r="G44" s="41"/>
      <c r="H44" s="42"/>
      <c r="I44" s="41"/>
      <c r="J44" s="40"/>
      <c r="K44" s="41"/>
      <c r="L44" s="40"/>
      <c r="M44" s="41"/>
      <c r="N44" s="40"/>
      <c r="O44" s="85"/>
      <c r="P44" s="40"/>
      <c r="Q44" s="85"/>
      <c r="R44" s="40"/>
      <c r="S44" s="85"/>
      <c r="T44" s="40"/>
      <c r="U44" s="85"/>
      <c r="V44" s="40"/>
      <c r="W44" s="85"/>
      <c r="X44" s="40"/>
      <c r="Y44" s="85"/>
      <c r="Z44" s="40"/>
      <c r="AA44" s="85"/>
      <c r="AB44" s="40"/>
      <c r="AC44" s="85"/>
      <c r="AD44" s="40"/>
      <c r="AE44" s="85"/>
      <c r="AF44" s="40"/>
      <c r="AG44" s="85"/>
      <c r="AH44" s="40"/>
      <c r="AI44" s="85"/>
      <c r="AJ44" s="40"/>
      <c r="AK44" s="85"/>
      <c r="AL44" s="86"/>
      <c r="AM44" s="39"/>
      <c r="AN44" s="42"/>
      <c r="AO44" s="146" t="str">
        <f t="shared" si="23"/>
        <v/>
      </c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"/>
      <c r="BA44" s="3"/>
      <c r="BB44" s="3"/>
      <c r="BC44" s="3"/>
      <c r="BD44" s="3"/>
      <c r="BE44" s="3"/>
      <c r="BF44" s="3"/>
      <c r="BG44" s="3"/>
      <c r="BH44" s="3"/>
      <c r="BI44" s="3"/>
      <c r="BV44" s="3"/>
      <c r="BW44" s="3"/>
      <c r="BX44" s="4"/>
      <c r="BY44" s="4"/>
      <c r="CA44" s="32" t="str">
        <f t="shared" si="24"/>
        <v/>
      </c>
      <c r="CB44" s="32" t="str">
        <f t="shared" si="25"/>
        <v/>
      </c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33">
        <f t="shared" si="26"/>
        <v>0</v>
      </c>
      <c r="CN44" s="33">
        <f t="shared" si="27"/>
        <v>0</v>
      </c>
    </row>
    <row r="45" spans="1:92" s="2" customFormat="1" x14ac:dyDescent="0.2">
      <c r="A45" s="35" t="s">
        <v>76</v>
      </c>
      <c r="B45" s="68">
        <f t="shared" si="21"/>
        <v>0</v>
      </c>
      <c r="C45" s="69">
        <f t="shared" si="22"/>
        <v>0</v>
      </c>
      <c r="D45" s="84">
        <f t="shared" si="22"/>
        <v>0</v>
      </c>
      <c r="E45" s="41"/>
      <c r="F45" s="42"/>
      <c r="G45" s="41"/>
      <c r="H45" s="42"/>
      <c r="I45" s="41"/>
      <c r="J45" s="40"/>
      <c r="K45" s="41"/>
      <c r="L45" s="40"/>
      <c r="M45" s="41"/>
      <c r="N45" s="40"/>
      <c r="O45" s="85"/>
      <c r="P45" s="40"/>
      <c r="Q45" s="85"/>
      <c r="R45" s="40"/>
      <c r="S45" s="85"/>
      <c r="T45" s="40"/>
      <c r="U45" s="85"/>
      <c r="V45" s="40"/>
      <c r="W45" s="85"/>
      <c r="X45" s="40"/>
      <c r="Y45" s="85"/>
      <c r="Z45" s="40"/>
      <c r="AA45" s="85"/>
      <c r="AB45" s="40"/>
      <c r="AC45" s="85"/>
      <c r="AD45" s="40"/>
      <c r="AE45" s="85"/>
      <c r="AF45" s="40"/>
      <c r="AG45" s="85"/>
      <c r="AH45" s="40"/>
      <c r="AI45" s="85"/>
      <c r="AJ45" s="40"/>
      <c r="AK45" s="85"/>
      <c r="AL45" s="86"/>
      <c r="AM45" s="39"/>
      <c r="AN45" s="42"/>
      <c r="AO45" s="146" t="str">
        <f t="shared" si="23"/>
        <v/>
      </c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"/>
      <c r="BA45" s="3"/>
      <c r="BB45" s="3"/>
      <c r="BC45" s="3"/>
      <c r="BD45" s="3"/>
      <c r="BE45" s="3"/>
      <c r="BF45" s="3"/>
      <c r="BG45" s="3"/>
      <c r="BH45" s="3"/>
      <c r="BI45" s="3"/>
      <c r="BV45" s="3"/>
      <c r="BW45" s="3"/>
      <c r="BX45" s="4"/>
      <c r="BY45" s="4"/>
      <c r="CA45" s="32" t="str">
        <f t="shared" si="24"/>
        <v/>
      </c>
      <c r="CB45" s="32" t="str">
        <f t="shared" si="25"/>
        <v/>
      </c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33">
        <f t="shared" si="26"/>
        <v>0</v>
      </c>
      <c r="CN45" s="33">
        <f t="shared" si="27"/>
        <v>0</v>
      </c>
    </row>
    <row r="46" spans="1:92" s="2" customFormat="1" x14ac:dyDescent="0.2">
      <c r="A46" s="136" t="s">
        <v>77</v>
      </c>
      <c r="B46" s="137">
        <f t="shared" si="21"/>
        <v>0</v>
      </c>
      <c r="C46" s="138">
        <f t="shared" si="22"/>
        <v>0</v>
      </c>
      <c r="D46" s="139">
        <f t="shared" si="22"/>
        <v>0</v>
      </c>
      <c r="E46" s="55"/>
      <c r="F46" s="56"/>
      <c r="G46" s="55"/>
      <c r="H46" s="56"/>
      <c r="I46" s="55"/>
      <c r="J46" s="140"/>
      <c r="K46" s="55"/>
      <c r="L46" s="140"/>
      <c r="M46" s="55"/>
      <c r="N46" s="140"/>
      <c r="O46" s="141"/>
      <c r="P46" s="140"/>
      <c r="Q46" s="141"/>
      <c r="R46" s="140"/>
      <c r="S46" s="141"/>
      <c r="T46" s="140"/>
      <c r="U46" s="141"/>
      <c r="V46" s="140"/>
      <c r="W46" s="141"/>
      <c r="X46" s="140"/>
      <c r="Y46" s="141"/>
      <c r="Z46" s="140"/>
      <c r="AA46" s="141"/>
      <c r="AB46" s="140"/>
      <c r="AC46" s="141"/>
      <c r="AD46" s="140"/>
      <c r="AE46" s="141"/>
      <c r="AF46" s="140"/>
      <c r="AG46" s="141"/>
      <c r="AH46" s="140"/>
      <c r="AI46" s="141"/>
      <c r="AJ46" s="140"/>
      <c r="AK46" s="141"/>
      <c r="AL46" s="142"/>
      <c r="AM46" s="143"/>
      <c r="AN46" s="56"/>
      <c r="AO46" s="146" t="str">
        <f t="shared" si="23"/>
        <v/>
      </c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"/>
      <c r="BA46" s="3"/>
      <c r="BB46" s="3"/>
      <c r="BC46" s="3"/>
      <c r="BD46" s="3"/>
      <c r="BE46" s="3"/>
      <c r="BF46" s="3"/>
      <c r="BG46" s="3"/>
      <c r="BH46" s="3"/>
      <c r="BI46" s="3"/>
      <c r="BV46" s="3"/>
      <c r="BW46" s="3"/>
      <c r="BX46" s="4"/>
      <c r="BY46" s="4"/>
      <c r="CA46" s="32" t="str">
        <f t="shared" si="24"/>
        <v/>
      </c>
      <c r="CB46" s="32" t="str">
        <f t="shared" si="25"/>
        <v/>
      </c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33">
        <f>IF(AND($B46&gt;0,AM46=""),1,IF(AM46&gt;$B46,1,0))</f>
        <v>0</v>
      </c>
      <c r="CN46" s="33">
        <f t="shared" si="27"/>
        <v>0</v>
      </c>
    </row>
    <row r="47" spans="1:92" s="5" customFormat="1" ht="11.25" x14ac:dyDescent="0.15">
      <c r="A47" s="145" t="s">
        <v>79</v>
      </c>
      <c r="B47" s="145"/>
      <c r="C47" s="145"/>
      <c r="D47" s="145"/>
      <c r="E47" s="145"/>
      <c r="F47" s="145"/>
      <c r="G47" s="145"/>
      <c r="H47" s="11"/>
      <c r="I47" s="11"/>
      <c r="J47" s="11"/>
      <c r="K47" s="11"/>
      <c r="L47" s="11"/>
      <c r="M47" s="11"/>
      <c r="N47" s="11"/>
      <c r="X47" s="124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124"/>
      <c r="AK47" s="124"/>
      <c r="AL47" s="124"/>
      <c r="AM47" s="125"/>
      <c r="AN47" s="12"/>
      <c r="AO47" s="127"/>
      <c r="AP47" s="128"/>
      <c r="AQ47" s="128"/>
      <c r="AR47" s="128"/>
      <c r="AS47" s="128"/>
      <c r="AT47" s="128"/>
      <c r="AU47" s="128"/>
      <c r="AV47" s="128"/>
      <c r="AW47" s="128"/>
      <c r="AX47" s="128"/>
      <c r="AY47" s="128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V47" s="12"/>
      <c r="BW47" s="12"/>
      <c r="BX47" s="129"/>
      <c r="BY47" s="129"/>
    </row>
    <row r="48" spans="1:92" s="2" customFormat="1" ht="14.25" customHeight="1" x14ac:dyDescent="0.2">
      <c r="A48" s="1012" t="s">
        <v>54</v>
      </c>
      <c r="B48" s="982" t="s">
        <v>5</v>
      </c>
      <c r="C48" s="983"/>
      <c r="D48" s="984"/>
      <c r="E48" s="1116" t="s">
        <v>80</v>
      </c>
      <c r="F48" s="1117"/>
      <c r="G48" s="1117"/>
      <c r="H48" s="1117"/>
      <c r="I48" s="1117"/>
      <c r="J48" s="1117"/>
      <c r="K48" s="1117"/>
      <c r="L48" s="1117"/>
      <c r="M48" s="1117"/>
      <c r="N48" s="1117"/>
      <c r="O48" s="1117"/>
      <c r="P48" s="1117"/>
      <c r="Q48" s="1117"/>
      <c r="R48" s="1117"/>
      <c r="S48" s="1117"/>
      <c r="T48" s="1117"/>
      <c r="U48" s="1117"/>
      <c r="V48" s="1117"/>
      <c r="W48" s="1117"/>
      <c r="X48" s="1117"/>
      <c r="Y48" s="1117"/>
      <c r="Z48" s="1117"/>
      <c r="AA48" s="1117"/>
      <c r="AB48" s="1117"/>
      <c r="AC48" s="1117"/>
      <c r="AD48" s="1117"/>
      <c r="AE48" s="1117"/>
      <c r="AF48" s="1117"/>
      <c r="AG48" s="1117"/>
      <c r="AH48" s="1117"/>
      <c r="AI48" s="1117"/>
      <c r="AJ48" s="1117"/>
      <c r="AK48" s="1117"/>
      <c r="AL48" s="1125"/>
      <c r="AM48" s="1008" t="s">
        <v>7</v>
      </c>
      <c r="AN48" s="984" t="s">
        <v>10</v>
      </c>
      <c r="AO48" s="30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"/>
      <c r="BA48" s="3"/>
      <c r="BB48" s="3"/>
      <c r="BC48" s="3"/>
      <c r="BD48" s="3"/>
      <c r="BE48" s="3"/>
      <c r="BF48" s="3"/>
      <c r="BG48" s="3"/>
      <c r="BH48" s="3"/>
      <c r="BI48" s="3"/>
      <c r="BV48" s="3"/>
      <c r="BW48" s="3"/>
      <c r="BX48" s="4"/>
      <c r="BY48" s="4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</row>
    <row r="49" spans="1:92" s="2" customFormat="1" x14ac:dyDescent="0.2">
      <c r="A49" s="1013"/>
      <c r="B49" s="1165"/>
      <c r="C49" s="986"/>
      <c r="D49" s="987"/>
      <c r="E49" s="1116" t="s">
        <v>55</v>
      </c>
      <c r="F49" s="1118"/>
      <c r="G49" s="1116" t="s">
        <v>56</v>
      </c>
      <c r="H49" s="1118"/>
      <c r="I49" s="1116" t="s">
        <v>57</v>
      </c>
      <c r="J49" s="1118"/>
      <c r="K49" s="1116" t="s">
        <v>58</v>
      </c>
      <c r="L49" s="1118"/>
      <c r="M49" s="1116" t="s">
        <v>59</v>
      </c>
      <c r="N49" s="1118"/>
      <c r="O49" s="1122" t="s">
        <v>60</v>
      </c>
      <c r="P49" s="1123"/>
      <c r="Q49" s="1122" t="s">
        <v>61</v>
      </c>
      <c r="R49" s="1123"/>
      <c r="S49" s="1122" t="s">
        <v>62</v>
      </c>
      <c r="T49" s="1123"/>
      <c r="U49" s="1122" t="s">
        <v>63</v>
      </c>
      <c r="V49" s="1123"/>
      <c r="W49" s="1122" t="s">
        <v>64</v>
      </c>
      <c r="X49" s="1123"/>
      <c r="Y49" s="1122" t="s">
        <v>65</v>
      </c>
      <c r="Z49" s="1123"/>
      <c r="AA49" s="1122" t="s">
        <v>66</v>
      </c>
      <c r="AB49" s="1123"/>
      <c r="AC49" s="1122" t="s">
        <v>67</v>
      </c>
      <c r="AD49" s="1123"/>
      <c r="AE49" s="1122" t="s">
        <v>68</v>
      </c>
      <c r="AF49" s="1123"/>
      <c r="AG49" s="1122" t="s">
        <v>69</v>
      </c>
      <c r="AH49" s="1123"/>
      <c r="AI49" s="1122" t="s">
        <v>70</v>
      </c>
      <c r="AJ49" s="1123"/>
      <c r="AK49" s="1122" t="s">
        <v>71</v>
      </c>
      <c r="AL49" s="1124"/>
      <c r="AM49" s="1009"/>
      <c r="AN49" s="990"/>
      <c r="AO49" s="30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"/>
      <c r="BA49" s="3"/>
      <c r="BB49" s="3"/>
      <c r="BC49" s="3"/>
      <c r="BD49" s="3"/>
      <c r="BE49" s="3"/>
      <c r="BF49" s="3"/>
      <c r="BG49" s="3"/>
      <c r="BH49" s="3"/>
      <c r="BI49" s="3"/>
      <c r="BV49" s="3"/>
      <c r="BW49" s="3"/>
      <c r="BX49" s="4"/>
      <c r="BY49" s="4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</row>
    <row r="50" spans="1:92" s="2" customFormat="1" x14ac:dyDescent="0.2">
      <c r="A50" s="1146"/>
      <c r="B50" s="684" t="s">
        <v>32</v>
      </c>
      <c r="C50" s="15" t="s">
        <v>45</v>
      </c>
      <c r="D50" s="16" t="s">
        <v>34</v>
      </c>
      <c r="E50" s="674" t="s">
        <v>45</v>
      </c>
      <c r="F50" s="18" t="s">
        <v>34</v>
      </c>
      <c r="G50" s="674" t="s">
        <v>45</v>
      </c>
      <c r="H50" s="685" t="s">
        <v>34</v>
      </c>
      <c r="I50" s="674" t="s">
        <v>45</v>
      </c>
      <c r="J50" s="18" t="s">
        <v>34</v>
      </c>
      <c r="K50" s="674" t="s">
        <v>45</v>
      </c>
      <c r="L50" s="18" t="s">
        <v>34</v>
      </c>
      <c r="M50" s="674" t="s">
        <v>45</v>
      </c>
      <c r="N50" s="18" t="s">
        <v>34</v>
      </c>
      <c r="O50" s="674" t="s">
        <v>45</v>
      </c>
      <c r="P50" s="18" t="s">
        <v>34</v>
      </c>
      <c r="Q50" s="674" t="s">
        <v>45</v>
      </c>
      <c r="R50" s="18" t="s">
        <v>34</v>
      </c>
      <c r="S50" s="674" t="s">
        <v>45</v>
      </c>
      <c r="T50" s="685" t="s">
        <v>34</v>
      </c>
      <c r="U50" s="674" t="s">
        <v>45</v>
      </c>
      <c r="V50" s="685" t="s">
        <v>34</v>
      </c>
      <c r="W50" s="674" t="s">
        <v>45</v>
      </c>
      <c r="X50" s="18" t="s">
        <v>34</v>
      </c>
      <c r="Y50" s="674" t="s">
        <v>45</v>
      </c>
      <c r="Z50" s="18" t="s">
        <v>34</v>
      </c>
      <c r="AA50" s="674" t="s">
        <v>45</v>
      </c>
      <c r="AB50" s="18" t="s">
        <v>34</v>
      </c>
      <c r="AC50" s="674" t="s">
        <v>45</v>
      </c>
      <c r="AD50" s="18" t="s">
        <v>34</v>
      </c>
      <c r="AE50" s="674" t="s">
        <v>45</v>
      </c>
      <c r="AF50" s="685" t="s">
        <v>34</v>
      </c>
      <c r="AG50" s="674" t="s">
        <v>45</v>
      </c>
      <c r="AH50" s="18" t="s">
        <v>34</v>
      </c>
      <c r="AI50" s="674" t="s">
        <v>45</v>
      </c>
      <c r="AJ50" s="18" t="s">
        <v>34</v>
      </c>
      <c r="AK50" s="674" t="s">
        <v>45</v>
      </c>
      <c r="AL50" s="21" t="s">
        <v>34</v>
      </c>
      <c r="AM50" s="1010"/>
      <c r="AN50" s="987"/>
      <c r="AO50" s="30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"/>
      <c r="BA50" s="3"/>
      <c r="BB50" s="3"/>
      <c r="BC50" s="3"/>
      <c r="BD50" s="3"/>
      <c r="BE50" s="3"/>
      <c r="BF50" s="3"/>
      <c r="BG50" s="3"/>
      <c r="BH50" s="3"/>
      <c r="BI50" s="3"/>
      <c r="BV50" s="3"/>
      <c r="BW50" s="3"/>
      <c r="BX50" s="4"/>
      <c r="BY50" s="4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</row>
    <row r="51" spans="1:92" s="2" customFormat="1" x14ac:dyDescent="0.2">
      <c r="A51" s="487" t="s">
        <v>72</v>
      </c>
      <c r="B51" s="132">
        <f t="shared" ref="B51:B56" si="28">SUM(C51+D51)</f>
        <v>0</v>
      </c>
      <c r="C51" s="133">
        <f t="shared" ref="C51:D56" si="29">SUM(E51+G51+I51+K51+M51+O51+Q51+S51+U51+W51+Y51+AA51+AC51+AE51+AG51+AI51+AK51)</f>
        <v>0</v>
      </c>
      <c r="D51" s="545">
        <f t="shared" si="29"/>
        <v>0</v>
      </c>
      <c r="E51" s="71"/>
      <c r="F51" s="27"/>
      <c r="G51" s="71"/>
      <c r="H51" s="72"/>
      <c r="I51" s="71"/>
      <c r="J51" s="27"/>
      <c r="K51" s="71"/>
      <c r="L51" s="27"/>
      <c r="M51" s="71"/>
      <c r="N51" s="27"/>
      <c r="O51" s="74"/>
      <c r="P51" s="27"/>
      <c r="Q51" s="74"/>
      <c r="R51" s="27"/>
      <c r="S51" s="74"/>
      <c r="T51" s="73"/>
      <c r="U51" s="74"/>
      <c r="V51" s="73"/>
      <c r="W51" s="74"/>
      <c r="X51" s="27"/>
      <c r="Y51" s="74"/>
      <c r="Z51" s="27"/>
      <c r="AA51" s="74"/>
      <c r="AB51" s="27"/>
      <c r="AC51" s="74"/>
      <c r="AD51" s="27"/>
      <c r="AE51" s="74"/>
      <c r="AF51" s="73"/>
      <c r="AG51" s="74"/>
      <c r="AH51" s="27"/>
      <c r="AI51" s="74"/>
      <c r="AJ51" s="27"/>
      <c r="AK51" s="74"/>
      <c r="AL51" s="148"/>
      <c r="AM51" s="76"/>
      <c r="AN51" s="542"/>
      <c r="AO51" s="146" t="str">
        <f t="shared" ref="AO51:AO56" si="30">CA51&amp;CB51</f>
        <v/>
      </c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"/>
      <c r="BA51" s="3"/>
      <c r="BB51" s="3"/>
      <c r="BC51" s="3"/>
      <c r="BD51" s="3"/>
      <c r="BE51" s="3"/>
      <c r="BF51" s="3"/>
      <c r="BG51" s="3"/>
      <c r="BH51" s="3"/>
      <c r="BI51" s="3"/>
      <c r="BV51" s="3"/>
      <c r="BW51" s="3"/>
      <c r="BX51" s="4"/>
      <c r="BY51" s="4"/>
      <c r="CA51" s="32" t="str">
        <f>IF(AND($B51&gt;0,AM51="")," * No olvide digitar la variable "&amp;AM$48&amp;""&amp;". Digite CERO si no tiene",IF(AM51&gt;$B51," * La variable "&amp;AM$48&amp;""&amp;" No puede ser mayor al Total.",""))</f>
        <v/>
      </c>
      <c r="CB51" s="32" t="str">
        <f>IF(AND($B51&gt;0,AN51="")," * No olvide digitar la variable "&amp;AN$48&amp;""&amp;". Digite CERO si no tiene",IF(B51&gt;AN51," * La variable "&amp;AN$48&amp;""&amp;" No puede ser menor al Total.",""))</f>
        <v/>
      </c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33">
        <f>IF(AND($B51&gt;0,AM51=""),1,IF(AM51&gt;$B51,1,0))</f>
        <v>0</v>
      </c>
      <c r="CN51" s="33">
        <f t="shared" ref="CN51:CN56" si="31">IF(AND($B51&gt;0,AN51=""),1,IF(B51&gt;$AN51,1,0))</f>
        <v>0</v>
      </c>
    </row>
    <row r="52" spans="1:92" s="2" customFormat="1" x14ac:dyDescent="0.2">
      <c r="A52" s="35" t="s">
        <v>73</v>
      </c>
      <c r="B52" s="68">
        <f t="shared" si="28"/>
        <v>0</v>
      </c>
      <c r="C52" s="69">
        <f t="shared" si="29"/>
        <v>0</v>
      </c>
      <c r="D52" s="84">
        <f t="shared" si="29"/>
        <v>0</v>
      </c>
      <c r="E52" s="71"/>
      <c r="F52" s="72"/>
      <c r="G52" s="71"/>
      <c r="H52" s="72"/>
      <c r="I52" s="71"/>
      <c r="J52" s="73"/>
      <c r="K52" s="71"/>
      <c r="L52" s="73"/>
      <c r="M52" s="71"/>
      <c r="N52" s="73"/>
      <c r="O52" s="74"/>
      <c r="P52" s="73"/>
      <c r="Q52" s="74"/>
      <c r="R52" s="73"/>
      <c r="S52" s="74"/>
      <c r="T52" s="73"/>
      <c r="U52" s="74"/>
      <c r="V52" s="73"/>
      <c r="W52" s="74"/>
      <c r="X52" s="73"/>
      <c r="Y52" s="74"/>
      <c r="Z52" s="73"/>
      <c r="AA52" s="74"/>
      <c r="AB52" s="73"/>
      <c r="AC52" s="74"/>
      <c r="AD52" s="73"/>
      <c r="AE52" s="74"/>
      <c r="AF52" s="73"/>
      <c r="AG52" s="74"/>
      <c r="AH52" s="73"/>
      <c r="AI52" s="74"/>
      <c r="AJ52" s="73"/>
      <c r="AK52" s="74"/>
      <c r="AL52" s="75"/>
      <c r="AM52" s="76"/>
      <c r="AN52" s="42"/>
      <c r="AO52" s="146" t="str">
        <f t="shared" si="30"/>
        <v/>
      </c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"/>
      <c r="BA52" s="3"/>
      <c r="BB52" s="3"/>
      <c r="BC52" s="3"/>
      <c r="BD52" s="3"/>
      <c r="BE52" s="3"/>
      <c r="BF52" s="3"/>
      <c r="BG52" s="3"/>
      <c r="BH52" s="3"/>
      <c r="BI52" s="3"/>
      <c r="BV52" s="3"/>
      <c r="BW52" s="3"/>
      <c r="BX52" s="4"/>
      <c r="BY52" s="4"/>
      <c r="CA52" s="32" t="str">
        <f t="shared" ref="CA52:CA55" si="32">IF(AND($B52&gt;0,AM52="")," * No olvide digitar la variable "&amp;AM$48&amp;""&amp;". Digite CERO si no tiene",IF(AM52&gt;$B52," * La variable "&amp;AM$48&amp;""&amp;" No puede ser mayor al Total.",""))</f>
        <v/>
      </c>
      <c r="CB52" s="32" t="str">
        <f t="shared" ref="CB52:CB56" si="33">IF(AND($B52&gt;0,AN52="")," * No olvide digitar la variable "&amp;AN$48&amp;""&amp;". Digite CERO si no tiene",IF(B52&gt;AN52," * La variable "&amp;AN$48&amp;""&amp;" No puede ser menor al Total.",""))</f>
        <v/>
      </c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33">
        <f t="shared" ref="CM52:CM55" si="34">IF(AND($B52&gt;0,AM52=""),1,IF(AM52&gt;$B52,1,0))</f>
        <v>0</v>
      </c>
      <c r="CN52" s="33">
        <f t="shared" si="31"/>
        <v>0</v>
      </c>
    </row>
    <row r="53" spans="1:92" s="2" customFormat="1" x14ac:dyDescent="0.2">
      <c r="A53" s="35" t="s">
        <v>74</v>
      </c>
      <c r="B53" s="68">
        <f t="shared" si="28"/>
        <v>0</v>
      </c>
      <c r="C53" s="69">
        <f t="shared" si="29"/>
        <v>0</v>
      </c>
      <c r="D53" s="84">
        <f t="shared" si="29"/>
        <v>0</v>
      </c>
      <c r="E53" s="41"/>
      <c r="F53" s="42"/>
      <c r="G53" s="41"/>
      <c r="H53" s="42"/>
      <c r="I53" s="41"/>
      <c r="J53" s="40"/>
      <c r="K53" s="41"/>
      <c r="L53" s="40"/>
      <c r="M53" s="41"/>
      <c r="N53" s="40"/>
      <c r="O53" s="85"/>
      <c r="P53" s="40"/>
      <c r="Q53" s="85"/>
      <c r="R53" s="40"/>
      <c r="S53" s="85"/>
      <c r="T53" s="40"/>
      <c r="U53" s="85"/>
      <c r="V53" s="40"/>
      <c r="W53" s="85"/>
      <c r="X53" s="40"/>
      <c r="Y53" s="85"/>
      <c r="Z53" s="40"/>
      <c r="AA53" s="85"/>
      <c r="AB53" s="40"/>
      <c r="AC53" s="85"/>
      <c r="AD53" s="40"/>
      <c r="AE53" s="85"/>
      <c r="AF53" s="40"/>
      <c r="AG53" s="85"/>
      <c r="AH53" s="40"/>
      <c r="AI53" s="85"/>
      <c r="AJ53" s="40"/>
      <c r="AK53" s="85"/>
      <c r="AL53" s="86"/>
      <c r="AM53" s="39"/>
      <c r="AN53" s="42"/>
      <c r="AO53" s="146" t="str">
        <f t="shared" si="30"/>
        <v/>
      </c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"/>
      <c r="BA53" s="3"/>
      <c r="BB53" s="3"/>
      <c r="BC53" s="3"/>
      <c r="BD53" s="3"/>
      <c r="BE53" s="3"/>
      <c r="BF53" s="3"/>
      <c r="BG53" s="3"/>
      <c r="BH53" s="3"/>
      <c r="BI53" s="3"/>
      <c r="BV53" s="3"/>
      <c r="BW53" s="3"/>
      <c r="BX53" s="4"/>
      <c r="BY53" s="4"/>
      <c r="CA53" s="32" t="str">
        <f t="shared" si="32"/>
        <v/>
      </c>
      <c r="CB53" s="32" t="str">
        <f t="shared" si="33"/>
        <v/>
      </c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33">
        <f t="shared" si="34"/>
        <v>0</v>
      </c>
      <c r="CN53" s="33">
        <f t="shared" si="31"/>
        <v>0</v>
      </c>
    </row>
    <row r="54" spans="1:92" s="2" customFormat="1" x14ac:dyDescent="0.2">
      <c r="A54" s="35" t="s">
        <v>75</v>
      </c>
      <c r="B54" s="68">
        <f t="shared" si="28"/>
        <v>0</v>
      </c>
      <c r="C54" s="69">
        <f t="shared" si="29"/>
        <v>0</v>
      </c>
      <c r="D54" s="84">
        <f t="shared" si="29"/>
        <v>0</v>
      </c>
      <c r="E54" s="41"/>
      <c r="F54" s="42"/>
      <c r="G54" s="41"/>
      <c r="H54" s="42"/>
      <c r="I54" s="41"/>
      <c r="J54" s="40"/>
      <c r="K54" s="41"/>
      <c r="L54" s="40"/>
      <c r="M54" s="41"/>
      <c r="N54" s="40"/>
      <c r="O54" s="85"/>
      <c r="P54" s="40"/>
      <c r="Q54" s="85"/>
      <c r="R54" s="40"/>
      <c r="S54" s="85"/>
      <c r="T54" s="40"/>
      <c r="U54" s="85"/>
      <c r="V54" s="40"/>
      <c r="W54" s="85"/>
      <c r="X54" s="40"/>
      <c r="Y54" s="85"/>
      <c r="Z54" s="40"/>
      <c r="AA54" s="85"/>
      <c r="AB54" s="40"/>
      <c r="AC54" s="85"/>
      <c r="AD54" s="40"/>
      <c r="AE54" s="85"/>
      <c r="AF54" s="40"/>
      <c r="AG54" s="85"/>
      <c r="AH54" s="40"/>
      <c r="AI54" s="85"/>
      <c r="AJ54" s="40"/>
      <c r="AK54" s="85"/>
      <c r="AL54" s="86"/>
      <c r="AM54" s="39"/>
      <c r="AN54" s="42"/>
      <c r="AO54" s="146" t="str">
        <f t="shared" si="30"/>
        <v/>
      </c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"/>
      <c r="BA54" s="3"/>
      <c r="BB54" s="3"/>
      <c r="BC54" s="3"/>
      <c r="BD54" s="3"/>
      <c r="BE54" s="3"/>
      <c r="BF54" s="3"/>
      <c r="BG54" s="3"/>
      <c r="BH54" s="3"/>
      <c r="BI54" s="3"/>
      <c r="BV54" s="3"/>
      <c r="BW54" s="3"/>
      <c r="BX54" s="4"/>
      <c r="BY54" s="4"/>
      <c r="CA54" s="32" t="str">
        <f t="shared" si="32"/>
        <v/>
      </c>
      <c r="CB54" s="32" t="str">
        <f t="shared" si="33"/>
        <v/>
      </c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33">
        <f t="shared" si="34"/>
        <v>0</v>
      </c>
      <c r="CN54" s="33">
        <f t="shared" si="31"/>
        <v>0</v>
      </c>
    </row>
    <row r="55" spans="1:92" s="2" customFormat="1" x14ac:dyDescent="0.2">
      <c r="A55" s="35" t="s">
        <v>76</v>
      </c>
      <c r="B55" s="68">
        <f t="shared" si="28"/>
        <v>0</v>
      </c>
      <c r="C55" s="69">
        <f t="shared" si="29"/>
        <v>0</v>
      </c>
      <c r="D55" s="84">
        <f t="shared" si="29"/>
        <v>0</v>
      </c>
      <c r="E55" s="41"/>
      <c r="F55" s="42"/>
      <c r="G55" s="41"/>
      <c r="H55" s="42"/>
      <c r="I55" s="41"/>
      <c r="J55" s="40"/>
      <c r="K55" s="41"/>
      <c r="L55" s="40"/>
      <c r="M55" s="41"/>
      <c r="N55" s="40"/>
      <c r="O55" s="85"/>
      <c r="P55" s="40"/>
      <c r="Q55" s="85"/>
      <c r="R55" s="40"/>
      <c r="S55" s="85"/>
      <c r="T55" s="40"/>
      <c r="U55" s="85"/>
      <c r="V55" s="40"/>
      <c r="W55" s="85"/>
      <c r="X55" s="40"/>
      <c r="Y55" s="85"/>
      <c r="Z55" s="40"/>
      <c r="AA55" s="85"/>
      <c r="AB55" s="40"/>
      <c r="AC55" s="85"/>
      <c r="AD55" s="40"/>
      <c r="AE55" s="85"/>
      <c r="AF55" s="40"/>
      <c r="AG55" s="85"/>
      <c r="AH55" s="40"/>
      <c r="AI55" s="85"/>
      <c r="AJ55" s="40"/>
      <c r="AK55" s="85"/>
      <c r="AL55" s="86"/>
      <c r="AM55" s="39"/>
      <c r="AN55" s="42"/>
      <c r="AO55" s="146" t="str">
        <f t="shared" si="30"/>
        <v/>
      </c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"/>
      <c r="BA55" s="3"/>
      <c r="BB55" s="3"/>
      <c r="BC55" s="3"/>
      <c r="BD55" s="3"/>
      <c r="BE55" s="3"/>
      <c r="BF55" s="3"/>
      <c r="BG55" s="3"/>
      <c r="BH55" s="3"/>
      <c r="BI55" s="3"/>
      <c r="BV55" s="3"/>
      <c r="BW55" s="3"/>
      <c r="BX55" s="4"/>
      <c r="BY55" s="4"/>
      <c r="CA55" s="32" t="str">
        <f t="shared" si="32"/>
        <v/>
      </c>
      <c r="CB55" s="32" t="str">
        <f t="shared" si="33"/>
        <v/>
      </c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33">
        <f t="shared" si="34"/>
        <v>0</v>
      </c>
      <c r="CN55" s="33">
        <f t="shared" si="31"/>
        <v>0</v>
      </c>
    </row>
    <row r="56" spans="1:92" s="2" customFormat="1" x14ac:dyDescent="0.2">
      <c r="A56" s="136" t="s">
        <v>77</v>
      </c>
      <c r="B56" s="137">
        <f t="shared" si="28"/>
        <v>0</v>
      </c>
      <c r="C56" s="138">
        <f t="shared" si="29"/>
        <v>0</v>
      </c>
      <c r="D56" s="139">
        <f t="shared" si="29"/>
        <v>0</v>
      </c>
      <c r="E56" s="55"/>
      <c r="F56" s="56"/>
      <c r="G56" s="55"/>
      <c r="H56" s="56"/>
      <c r="I56" s="55"/>
      <c r="J56" s="140"/>
      <c r="K56" s="55"/>
      <c r="L56" s="140"/>
      <c r="M56" s="55"/>
      <c r="N56" s="140"/>
      <c r="O56" s="141"/>
      <c r="P56" s="140"/>
      <c r="Q56" s="141"/>
      <c r="R56" s="140"/>
      <c r="S56" s="141"/>
      <c r="T56" s="140"/>
      <c r="U56" s="141"/>
      <c r="V56" s="140"/>
      <c r="W56" s="141"/>
      <c r="X56" s="140"/>
      <c r="Y56" s="141"/>
      <c r="Z56" s="140"/>
      <c r="AA56" s="141"/>
      <c r="AB56" s="140"/>
      <c r="AC56" s="141"/>
      <c r="AD56" s="140"/>
      <c r="AE56" s="141"/>
      <c r="AF56" s="140"/>
      <c r="AG56" s="141"/>
      <c r="AH56" s="140"/>
      <c r="AI56" s="141"/>
      <c r="AJ56" s="140"/>
      <c r="AK56" s="141"/>
      <c r="AL56" s="142"/>
      <c r="AM56" s="143"/>
      <c r="AN56" s="56"/>
      <c r="AO56" s="146" t="str">
        <f t="shared" si="30"/>
        <v/>
      </c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"/>
      <c r="BA56" s="3"/>
      <c r="BB56" s="3"/>
      <c r="BC56" s="3"/>
      <c r="BD56" s="3"/>
      <c r="BE56" s="3"/>
      <c r="BF56" s="3"/>
      <c r="BG56" s="3"/>
      <c r="BH56" s="3"/>
      <c r="BI56" s="3"/>
      <c r="BV56" s="3"/>
      <c r="BW56" s="3"/>
      <c r="BX56" s="4"/>
      <c r="BY56" s="4"/>
      <c r="CA56" s="32" t="str">
        <f>IF(AND($B56&gt;0,AM56="")," * No olvide digitar la variable "&amp;AM$48&amp;""&amp;". Digite CERO si no tiene",IF(AM56&gt;$B56," * La variable "&amp;AM$48&amp;""&amp;" No puede ser mayor al Total.",""))</f>
        <v/>
      </c>
      <c r="CB56" s="32" t="str">
        <f t="shared" si="33"/>
        <v/>
      </c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33">
        <f>IF(AND($B56&gt;0,AM56=""),1,IF(AM56&gt;$B56,1,0))</f>
        <v>0</v>
      </c>
      <c r="CN56" s="33">
        <f t="shared" si="31"/>
        <v>0</v>
      </c>
    </row>
    <row r="57" spans="1:92" s="124" customFormat="1" ht="11.25" x14ac:dyDescent="0.15">
      <c r="A57" s="149" t="s">
        <v>81</v>
      </c>
      <c r="B57" s="149"/>
      <c r="C57" s="149"/>
      <c r="D57" s="149"/>
      <c r="E57" s="149"/>
      <c r="F57" s="149"/>
      <c r="G57" s="149"/>
      <c r="H57" s="149"/>
      <c r="I57" s="149"/>
      <c r="J57" s="150"/>
      <c r="K57" s="150"/>
      <c r="L57" s="150"/>
      <c r="M57" s="150"/>
      <c r="N57" s="150"/>
      <c r="O57" s="150"/>
      <c r="P57" s="150"/>
      <c r="Q57" s="150"/>
      <c r="R57" s="150"/>
      <c r="S57" s="150"/>
      <c r="T57" s="150"/>
      <c r="U57" s="150"/>
      <c r="V57" s="150"/>
      <c r="W57" s="150"/>
      <c r="X57" s="150"/>
      <c r="Y57" s="150"/>
      <c r="Z57" s="150"/>
      <c r="AA57" s="150"/>
      <c r="AB57" s="150"/>
      <c r="AC57" s="150"/>
      <c r="AD57" s="150"/>
      <c r="AE57" s="150"/>
      <c r="AF57" s="150"/>
      <c r="AG57" s="150"/>
      <c r="AH57" s="150"/>
      <c r="AI57" s="150"/>
      <c r="AJ57" s="150"/>
      <c r="AK57" s="150"/>
      <c r="AL57" s="150"/>
      <c r="AM57" s="150"/>
      <c r="AN57" s="150"/>
      <c r="AO57" s="5"/>
      <c r="AP57" s="5"/>
      <c r="AQ57" s="5"/>
      <c r="AR57" s="12"/>
      <c r="AS57" s="12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12"/>
      <c r="BW57" s="12"/>
      <c r="BX57" s="12"/>
      <c r="BY57" s="12"/>
    </row>
    <row r="58" spans="1:92" s="2" customFormat="1" ht="14.25" customHeight="1" x14ac:dyDescent="0.2">
      <c r="A58" s="983" t="s">
        <v>82</v>
      </c>
      <c r="B58" s="1025" t="s">
        <v>83</v>
      </c>
      <c r="C58" s="1026"/>
      <c r="D58" s="1027"/>
      <c r="E58" s="1130" t="s">
        <v>6</v>
      </c>
      <c r="F58" s="1131"/>
      <c r="G58" s="1131"/>
      <c r="H58" s="1131"/>
      <c r="I58" s="1131"/>
      <c r="J58" s="1131"/>
      <c r="K58" s="1131"/>
      <c r="L58" s="1131"/>
      <c r="M58" s="1131"/>
      <c r="N58" s="1131"/>
      <c r="O58" s="1131"/>
      <c r="P58" s="1131"/>
      <c r="Q58" s="1131"/>
      <c r="R58" s="1131"/>
      <c r="S58" s="1131"/>
      <c r="T58" s="1131"/>
      <c r="U58" s="1131"/>
      <c r="V58" s="1131"/>
      <c r="W58" s="1131"/>
      <c r="X58" s="1131"/>
      <c r="Y58" s="1131"/>
      <c r="Z58" s="1131"/>
      <c r="AA58" s="1131"/>
      <c r="AB58" s="1131"/>
      <c r="AC58" s="1131"/>
      <c r="AD58" s="1131"/>
      <c r="AE58" s="1131"/>
      <c r="AF58" s="1131"/>
      <c r="AG58" s="1131"/>
      <c r="AH58" s="1131"/>
      <c r="AI58" s="1131"/>
      <c r="AJ58" s="1131"/>
      <c r="AK58" s="1131"/>
      <c r="AL58" s="1132"/>
      <c r="AM58" s="1015" t="s">
        <v>84</v>
      </c>
      <c r="AN58" s="1016"/>
      <c r="AO58" s="9"/>
      <c r="AP58" s="9"/>
      <c r="AQ58" s="9"/>
      <c r="AR58" s="151"/>
      <c r="AS58" s="151"/>
      <c r="AT58" s="9"/>
      <c r="BV58" s="3"/>
      <c r="BW58" s="3"/>
      <c r="BX58" s="3"/>
      <c r="BY58" s="3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</row>
    <row r="59" spans="1:92" s="2" customFormat="1" x14ac:dyDescent="0.2">
      <c r="A59" s="1019"/>
      <c r="B59" s="1152"/>
      <c r="C59" s="1029"/>
      <c r="D59" s="1030"/>
      <c r="E59" s="1121" t="s">
        <v>11</v>
      </c>
      <c r="F59" s="1121"/>
      <c r="G59" s="1121" t="s">
        <v>12</v>
      </c>
      <c r="H59" s="1121"/>
      <c r="I59" s="1121" t="s">
        <v>13</v>
      </c>
      <c r="J59" s="1121"/>
      <c r="K59" s="1121" t="s">
        <v>14</v>
      </c>
      <c r="L59" s="1121"/>
      <c r="M59" s="1121" t="s">
        <v>15</v>
      </c>
      <c r="N59" s="1121"/>
      <c r="O59" s="1119" t="s">
        <v>16</v>
      </c>
      <c r="P59" s="1119"/>
      <c r="Q59" s="1119" t="s">
        <v>17</v>
      </c>
      <c r="R59" s="1119"/>
      <c r="S59" s="1119" t="s">
        <v>18</v>
      </c>
      <c r="T59" s="1119"/>
      <c r="U59" s="1119" t="s">
        <v>19</v>
      </c>
      <c r="V59" s="1119"/>
      <c r="W59" s="1119" t="s">
        <v>20</v>
      </c>
      <c r="X59" s="1119"/>
      <c r="Y59" s="1119" t="s">
        <v>21</v>
      </c>
      <c r="Z59" s="1119"/>
      <c r="AA59" s="1119" t="s">
        <v>22</v>
      </c>
      <c r="AB59" s="1119"/>
      <c r="AC59" s="1119" t="s">
        <v>23</v>
      </c>
      <c r="AD59" s="1119"/>
      <c r="AE59" s="1119" t="s">
        <v>24</v>
      </c>
      <c r="AF59" s="1119"/>
      <c r="AG59" s="1119" t="s">
        <v>25</v>
      </c>
      <c r="AH59" s="1119"/>
      <c r="AI59" s="1119" t="s">
        <v>26</v>
      </c>
      <c r="AJ59" s="1119"/>
      <c r="AK59" s="1119" t="s">
        <v>27</v>
      </c>
      <c r="AL59" s="1120"/>
      <c r="AM59" s="1017"/>
      <c r="AN59" s="1018"/>
      <c r="AO59" s="151"/>
      <c r="AP59" s="151"/>
      <c r="AQ59" s="151"/>
      <c r="AR59" s="151"/>
      <c r="AS59" s="151"/>
      <c r="AT59" s="151"/>
      <c r="AU59" s="3"/>
      <c r="AV59" s="3"/>
      <c r="AW59" s="3"/>
      <c r="AX59" s="3"/>
      <c r="AY59" s="3"/>
      <c r="AZ59" s="3"/>
      <c r="BA59" s="3"/>
      <c r="BB59" s="3"/>
      <c r="BC59" s="3"/>
      <c r="BV59" s="3"/>
      <c r="BW59" s="3"/>
      <c r="BX59" s="3"/>
      <c r="BY59" s="3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</row>
    <row r="60" spans="1:92" s="2" customFormat="1" ht="21" x14ac:dyDescent="0.2">
      <c r="A60" s="986"/>
      <c r="B60" s="17" t="s">
        <v>32</v>
      </c>
      <c r="C60" s="152" t="s">
        <v>33</v>
      </c>
      <c r="D60" s="610" t="s">
        <v>34</v>
      </c>
      <c r="E60" s="674" t="s">
        <v>33</v>
      </c>
      <c r="F60" s="610" t="s">
        <v>34</v>
      </c>
      <c r="G60" s="674" t="s">
        <v>33</v>
      </c>
      <c r="H60" s="610" t="s">
        <v>34</v>
      </c>
      <c r="I60" s="674" t="s">
        <v>33</v>
      </c>
      <c r="J60" s="610" t="s">
        <v>34</v>
      </c>
      <c r="K60" s="674" t="s">
        <v>33</v>
      </c>
      <c r="L60" s="610" t="s">
        <v>34</v>
      </c>
      <c r="M60" s="674" t="s">
        <v>33</v>
      </c>
      <c r="N60" s="610" t="s">
        <v>34</v>
      </c>
      <c r="O60" s="674" t="s">
        <v>33</v>
      </c>
      <c r="P60" s="610" t="s">
        <v>34</v>
      </c>
      <c r="Q60" s="674" t="s">
        <v>33</v>
      </c>
      <c r="R60" s="610" t="s">
        <v>34</v>
      </c>
      <c r="S60" s="674" t="s">
        <v>33</v>
      </c>
      <c r="T60" s="610" t="s">
        <v>34</v>
      </c>
      <c r="U60" s="674" t="s">
        <v>33</v>
      </c>
      <c r="V60" s="615" t="s">
        <v>34</v>
      </c>
      <c r="W60" s="674" t="s">
        <v>33</v>
      </c>
      <c r="X60" s="610" t="s">
        <v>34</v>
      </c>
      <c r="Y60" s="674" t="s">
        <v>33</v>
      </c>
      <c r="Z60" s="610" t="s">
        <v>34</v>
      </c>
      <c r="AA60" s="674" t="s">
        <v>33</v>
      </c>
      <c r="AB60" s="610" t="s">
        <v>34</v>
      </c>
      <c r="AC60" s="674" t="s">
        <v>33</v>
      </c>
      <c r="AD60" s="610" t="s">
        <v>34</v>
      </c>
      <c r="AE60" s="674" t="s">
        <v>33</v>
      </c>
      <c r="AF60" s="610" t="s">
        <v>34</v>
      </c>
      <c r="AG60" s="674" t="s">
        <v>33</v>
      </c>
      <c r="AH60" s="610" t="s">
        <v>34</v>
      </c>
      <c r="AI60" s="674" t="s">
        <v>33</v>
      </c>
      <c r="AJ60" s="610" t="s">
        <v>34</v>
      </c>
      <c r="AK60" s="674" t="s">
        <v>33</v>
      </c>
      <c r="AL60" s="612" t="s">
        <v>34</v>
      </c>
      <c r="AM60" s="616" t="s">
        <v>85</v>
      </c>
      <c r="AN60" s="610" t="s">
        <v>86</v>
      </c>
      <c r="AO60" s="151"/>
      <c r="AP60" s="151"/>
      <c r="AQ60" s="151"/>
      <c r="AR60" s="151"/>
      <c r="AS60" s="151"/>
      <c r="AT60" s="151"/>
      <c r="AU60" s="3"/>
      <c r="AV60" s="3"/>
      <c r="AW60" s="3"/>
      <c r="AX60" s="3"/>
      <c r="AY60" s="3"/>
      <c r="AZ60" s="3"/>
      <c r="BA60" s="3"/>
      <c r="BB60" s="3"/>
      <c r="BC60" s="3"/>
      <c r="BV60" s="3"/>
      <c r="BW60" s="3"/>
      <c r="BX60" s="3"/>
      <c r="BY60" s="3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</row>
    <row r="61" spans="1:92" s="2" customFormat="1" x14ac:dyDescent="0.2">
      <c r="A61" s="497" t="s">
        <v>87</v>
      </c>
      <c r="B61" s="132">
        <f t="shared" ref="B61:B66" si="35">SUM(C61+D61)</f>
        <v>65</v>
      </c>
      <c r="C61" s="133">
        <f>SUM(E61+G61+I61+K61+M61+O61+Q61+S61+U61+W61+Y61+AA61+AC61+AE61+AG61+AI61+AK61)</f>
        <v>40</v>
      </c>
      <c r="D61" s="545">
        <f>SUM(F61+H61+J61+L61+N61+P61+R61+T61+V61+X61+Z61+AB61+AD61+AF61+AH61+AJ61+AL61)</f>
        <v>25</v>
      </c>
      <c r="E61" s="28">
        <v>1</v>
      </c>
      <c r="F61" s="542">
        <v>1</v>
      </c>
      <c r="G61" s="28"/>
      <c r="H61" s="27">
        <v>1</v>
      </c>
      <c r="I61" s="28">
        <v>1</v>
      </c>
      <c r="J61" s="27">
        <v>1</v>
      </c>
      <c r="K61" s="28"/>
      <c r="L61" s="27"/>
      <c r="M61" s="28"/>
      <c r="N61" s="27">
        <v>2</v>
      </c>
      <c r="O61" s="28">
        <v>1</v>
      </c>
      <c r="P61" s="27"/>
      <c r="Q61" s="28">
        <v>1</v>
      </c>
      <c r="R61" s="27"/>
      <c r="S61" s="28">
        <v>3</v>
      </c>
      <c r="T61" s="27">
        <v>1</v>
      </c>
      <c r="U61" s="28">
        <v>3</v>
      </c>
      <c r="V61" s="156"/>
      <c r="W61" s="28">
        <v>2</v>
      </c>
      <c r="X61" s="27">
        <v>6</v>
      </c>
      <c r="Y61" s="28">
        <v>4</v>
      </c>
      <c r="Z61" s="27"/>
      <c r="AA61" s="28">
        <v>1</v>
      </c>
      <c r="AB61" s="27">
        <v>5</v>
      </c>
      <c r="AC61" s="28">
        <v>4</v>
      </c>
      <c r="AD61" s="27">
        <v>1</v>
      </c>
      <c r="AE61" s="28">
        <v>3</v>
      </c>
      <c r="AF61" s="27"/>
      <c r="AG61" s="28">
        <v>4</v>
      </c>
      <c r="AH61" s="27">
        <v>2</v>
      </c>
      <c r="AI61" s="28">
        <v>3</v>
      </c>
      <c r="AJ61" s="27">
        <v>2</v>
      </c>
      <c r="AK61" s="498">
        <v>9</v>
      </c>
      <c r="AL61" s="148">
        <v>3</v>
      </c>
      <c r="AM61" s="546">
        <v>0</v>
      </c>
      <c r="AN61" s="27">
        <v>65</v>
      </c>
      <c r="AO61" s="146" t="str">
        <f t="shared" ref="AO61:AO65" si="36">CA61&amp;CB61</f>
        <v/>
      </c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"/>
      <c r="BB61" s="3"/>
      <c r="BC61" s="3"/>
      <c r="BV61" s="3"/>
      <c r="BW61" s="3"/>
      <c r="BX61" s="3"/>
      <c r="BY61" s="3"/>
      <c r="CA61" s="32" t="str">
        <f>IF(AND($B61&gt;0,AM61="")," * No olvide digitar la variable "&amp;AM$58&amp;""&amp;" Discrecional. Digite CERO si no tiene",IF(AM61&gt;$B61," * La variable "&amp;AM$58&amp;""&amp;" Discrecional No puede ser mayor al Total.",""))</f>
        <v/>
      </c>
      <c r="CB61" s="32" t="str">
        <f>IF(AND($B61&gt;0,AN61="")," * No olvide digitar la variable "&amp;AM$58&amp;""&amp;" Estructurado (ESI). Digite CERO si no tiene",IF(AN61&gt;$B61," * La variable "&amp;AM$58&amp;""&amp;" Estructurado (ESI) No puede ser mayor al Total.",""))</f>
        <v/>
      </c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33">
        <f>IF(AND($B61&gt;0,AM61=""),1,IF(AM61&gt;$B61,1,0))</f>
        <v>0</v>
      </c>
      <c r="CN61" s="33">
        <f>IF(AND($B61&gt;0,AN61=""),1,IF(AN61&gt;$B61,1,0))</f>
        <v>0</v>
      </c>
    </row>
    <row r="62" spans="1:92" s="2" customFormat="1" x14ac:dyDescent="0.2">
      <c r="A62" s="157" t="s">
        <v>88</v>
      </c>
      <c r="B62" s="68">
        <f t="shared" si="35"/>
        <v>1113</v>
      </c>
      <c r="C62" s="69">
        <f t="shared" ref="C62:D66" si="37">SUM(E62+G62+I62+K62+M62+O62+Q62+S62+U62+W62+Y62+AA62+AC62+AE62+AG62+AI62+AK62)</f>
        <v>581</v>
      </c>
      <c r="D62" s="84">
        <f t="shared" si="37"/>
        <v>532</v>
      </c>
      <c r="E62" s="41">
        <v>87</v>
      </c>
      <c r="F62" s="42">
        <v>92</v>
      </c>
      <c r="G62" s="41">
        <v>51</v>
      </c>
      <c r="H62" s="40">
        <v>28</v>
      </c>
      <c r="I62" s="41">
        <v>30</v>
      </c>
      <c r="J62" s="40">
        <v>38</v>
      </c>
      <c r="K62" s="41">
        <v>27</v>
      </c>
      <c r="L62" s="40">
        <v>32</v>
      </c>
      <c r="M62" s="41">
        <v>16</v>
      </c>
      <c r="N62" s="40">
        <v>28</v>
      </c>
      <c r="O62" s="41">
        <v>21</v>
      </c>
      <c r="P62" s="40">
        <v>15</v>
      </c>
      <c r="Q62" s="41">
        <v>21</v>
      </c>
      <c r="R62" s="40">
        <v>20</v>
      </c>
      <c r="S62" s="41">
        <v>30</v>
      </c>
      <c r="T62" s="40">
        <v>24</v>
      </c>
      <c r="U62" s="41">
        <v>29</v>
      </c>
      <c r="V62" s="158">
        <v>24</v>
      </c>
      <c r="W62" s="41">
        <v>20</v>
      </c>
      <c r="X62" s="40">
        <v>19</v>
      </c>
      <c r="Y62" s="41">
        <v>29</v>
      </c>
      <c r="Z62" s="40">
        <v>16</v>
      </c>
      <c r="AA62" s="41">
        <v>27</v>
      </c>
      <c r="AB62" s="40">
        <v>25</v>
      </c>
      <c r="AC62" s="41">
        <v>34</v>
      </c>
      <c r="AD62" s="40">
        <v>21</v>
      </c>
      <c r="AE62" s="41">
        <v>31</v>
      </c>
      <c r="AF62" s="40">
        <v>41</v>
      </c>
      <c r="AG62" s="41">
        <v>38</v>
      </c>
      <c r="AH62" s="40">
        <v>19</v>
      </c>
      <c r="AI62" s="41">
        <v>40</v>
      </c>
      <c r="AJ62" s="40">
        <v>36</v>
      </c>
      <c r="AK62" s="85">
        <v>50</v>
      </c>
      <c r="AL62" s="86">
        <v>54</v>
      </c>
      <c r="AM62" s="159">
        <v>0</v>
      </c>
      <c r="AN62" s="40">
        <v>1113</v>
      </c>
      <c r="AO62" s="146" t="str">
        <f t="shared" si="36"/>
        <v/>
      </c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"/>
      <c r="BB62" s="3"/>
      <c r="BC62" s="3"/>
      <c r="BV62" s="3"/>
      <c r="BW62" s="3"/>
      <c r="BX62" s="3"/>
      <c r="BY62" s="3"/>
      <c r="CA62" s="32" t="str">
        <f t="shared" ref="CA62:CA65" si="38">IF(AND($B62&gt;0,AM62="")," * No olvide digitar la variable "&amp;AM$58&amp;""&amp;" Discrecional. Digite CERO si no tiene",IF(AM62&gt;$B62," * La variable "&amp;AM$58&amp;""&amp;" Discrecional No puede ser mayor al Total.",""))</f>
        <v/>
      </c>
      <c r="CB62" s="32" t="str">
        <f t="shared" ref="CB62:CB65" si="39">IF(AND($B62&gt;0,AN62="")," * No olvide digitar la variable "&amp;AM$58&amp;""&amp;" Estructurado (ESI). Digite CERO si no tiene",IF(AN62&gt;$B62," * La variable "&amp;AM$58&amp;""&amp;" Estructurado (ESI) No puede ser mayor al Total.",""))</f>
        <v/>
      </c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33">
        <f t="shared" ref="CM62:CN65" si="40">IF(AND($B62&gt;0,AM62=""),1,IF(AM62&gt;$B62,1,0))</f>
        <v>0</v>
      </c>
      <c r="CN62" s="33">
        <f t="shared" si="40"/>
        <v>0</v>
      </c>
    </row>
    <row r="63" spans="1:92" s="2" customFormat="1" x14ac:dyDescent="0.2">
      <c r="A63" s="157" t="s">
        <v>89</v>
      </c>
      <c r="B63" s="68">
        <f t="shared" si="35"/>
        <v>2762</v>
      </c>
      <c r="C63" s="69">
        <f t="shared" si="37"/>
        <v>1361</v>
      </c>
      <c r="D63" s="84">
        <f t="shared" si="37"/>
        <v>1401</v>
      </c>
      <c r="E63" s="41">
        <v>241</v>
      </c>
      <c r="F63" s="42">
        <v>228</v>
      </c>
      <c r="G63" s="41">
        <v>158</v>
      </c>
      <c r="H63" s="40">
        <v>108</v>
      </c>
      <c r="I63" s="41">
        <v>130</v>
      </c>
      <c r="J63" s="40">
        <v>109</v>
      </c>
      <c r="K63" s="41">
        <v>80</v>
      </c>
      <c r="L63" s="40">
        <v>75</v>
      </c>
      <c r="M63" s="41">
        <v>37</v>
      </c>
      <c r="N63" s="40">
        <v>49</v>
      </c>
      <c r="O63" s="41">
        <v>52</v>
      </c>
      <c r="P63" s="40">
        <v>54</v>
      </c>
      <c r="Q63" s="41">
        <v>53</v>
      </c>
      <c r="R63" s="40">
        <v>62</v>
      </c>
      <c r="S63" s="41">
        <v>44</v>
      </c>
      <c r="T63" s="40">
        <v>64</v>
      </c>
      <c r="U63" s="41">
        <v>48</v>
      </c>
      <c r="V63" s="158">
        <v>69</v>
      </c>
      <c r="W63" s="41">
        <v>59</v>
      </c>
      <c r="X63" s="40">
        <v>71</v>
      </c>
      <c r="Y63" s="41">
        <v>62</v>
      </c>
      <c r="Z63" s="40">
        <v>72</v>
      </c>
      <c r="AA63" s="41">
        <v>58</v>
      </c>
      <c r="AB63" s="40">
        <v>83</v>
      </c>
      <c r="AC63" s="41">
        <v>75</v>
      </c>
      <c r="AD63" s="40">
        <v>66</v>
      </c>
      <c r="AE63" s="41">
        <v>68</v>
      </c>
      <c r="AF63" s="40">
        <v>84</v>
      </c>
      <c r="AG63" s="41">
        <v>71</v>
      </c>
      <c r="AH63" s="40">
        <v>58</v>
      </c>
      <c r="AI63" s="41">
        <v>55</v>
      </c>
      <c r="AJ63" s="40">
        <v>63</v>
      </c>
      <c r="AK63" s="85">
        <v>70</v>
      </c>
      <c r="AL63" s="86">
        <v>86</v>
      </c>
      <c r="AM63" s="159">
        <v>0</v>
      </c>
      <c r="AN63" s="40">
        <v>2762</v>
      </c>
      <c r="AO63" s="146" t="str">
        <f t="shared" si="36"/>
        <v/>
      </c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"/>
      <c r="BB63" s="3"/>
      <c r="BC63" s="3"/>
      <c r="BV63" s="3"/>
      <c r="BW63" s="3"/>
      <c r="BX63" s="3"/>
      <c r="BY63" s="3"/>
      <c r="CA63" s="32" t="str">
        <f t="shared" si="38"/>
        <v/>
      </c>
      <c r="CB63" s="32" t="str">
        <f t="shared" si="39"/>
        <v/>
      </c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33">
        <f t="shared" si="40"/>
        <v>0</v>
      </c>
      <c r="CN63" s="33">
        <f t="shared" si="40"/>
        <v>0</v>
      </c>
    </row>
    <row r="64" spans="1:92" s="2" customFormat="1" x14ac:dyDescent="0.2">
      <c r="A64" s="157" t="s">
        <v>90</v>
      </c>
      <c r="B64" s="68">
        <f t="shared" si="35"/>
        <v>554</v>
      </c>
      <c r="C64" s="69">
        <f t="shared" si="37"/>
        <v>256</v>
      </c>
      <c r="D64" s="84">
        <f t="shared" si="37"/>
        <v>298</v>
      </c>
      <c r="E64" s="41">
        <v>46</v>
      </c>
      <c r="F64" s="42">
        <v>43</v>
      </c>
      <c r="G64" s="41">
        <v>63</v>
      </c>
      <c r="H64" s="40">
        <v>72</v>
      </c>
      <c r="I64" s="41">
        <v>90</v>
      </c>
      <c r="J64" s="40">
        <v>84</v>
      </c>
      <c r="K64" s="41">
        <v>17</v>
      </c>
      <c r="L64" s="40">
        <v>16</v>
      </c>
      <c r="M64" s="41">
        <v>8</v>
      </c>
      <c r="N64" s="40">
        <v>11</v>
      </c>
      <c r="O64" s="41">
        <v>2</v>
      </c>
      <c r="P64" s="40">
        <v>13</v>
      </c>
      <c r="Q64" s="41">
        <v>4</v>
      </c>
      <c r="R64" s="40">
        <v>5</v>
      </c>
      <c r="S64" s="41">
        <v>6</v>
      </c>
      <c r="T64" s="40">
        <v>7</v>
      </c>
      <c r="U64" s="41">
        <v>2</v>
      </c>
      <c r="V64" s="158">
        <v>12</v>
      </c>
      <c r="W64" s="41">
        <v>1</v>
      </c>
      <c r="X64" s="40">
        <v>3</v>
      </c>
      <c r="Y64" s="41">
        <v>4</v>
      </c>
      <c r="Z64" s="40">
        <v>12</v>
      </c>
      <c r="AA64" s="41">
        <v>2</v>
      </c>
      <c r="AB64" s="40">
        <v>3</v>
      </c>
      <c r="AC64" s="41">
        <v>9</v>
      </c>
      <c r="AD64" s="40">
        <v>8</v>
      </c>
      <c r="AE64" s="41">
        <v>1</v>
      </c>
      <c r="AF64" s="40">
        <v>1</v>
      </c>
      <c r="AG64" s="41">
        <v>1</v>
      </c>
      <c r="AH64" s="40">
        <v>4</v>
      </c>
      <c r="AI64" s="41"/>
      <c r="AJ64" s="40">
        <v>3</v>
      </c>
      <c r="AK64" s="85"/>
      <c r="AL64" s="86">
        <v>1</v>
      </c>
      <c r="AM64" s="159">
        <v>0</v>
      </c>
      <c r="AN64" s="40">
        <v>554</v>
      </c>
      <c r="AO64" s="146" t="str">
        <f t="shared" si="36"/>
        <v/>
      </c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"/>
      <c r="BB64" s="3"/>
      <c r="BC64" s="3"/>
      <c r="BV64" s="3"/>
      <c r="BW64" s="3"/>
      <c r="BX64" s="3"/>
      <c r="BY64" s="3"/>
      <c r="CA64" s="32" t="str">
        <f t="shared" si="38"/>
        <v/>
      </c>
      <c r="CB64" s="32" t="str">
        <f t="shared" si="39"/>
        <v/>
      </c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33">
        <f t="shared" si="40"/>
        <v>0</v>
      </c>
      <c r="CN64" s="33">
        <f t="shared" si="40"/>
        <v>0</v>
      </c>
    </row>
    <row r="65" spans="1:95" x14ac:dyDescent="0.2">
      <c r="A65" s="160" t="s">
        <v>91</v>
      </c>
      <c r="B65" s="161">
        <f t="shared" si="35"/>
        <v>6</v>
      </c>
      <c r="C65" s="92">
        <f t="shared" si="37"/>
        <v>1</v>
      </c>
      <c r="D65" s="93">
        <f t="shared" si="37"/>
        <v>5</v>
      </c>
      <c r="E65" s="94"/>
      <c r="F65" s="95"/>
      <c r="G65" s="94"/>
      <c r="H65" s="96"/>
      <c r="I65" s="94"/>
      <c r="J65" s="96"/>
      <c r="K65" s="94"/>
      <c r="L65" s="96"/>
      <c r="M65" s="94"/>
      <c r="N65" s="96">
        <v>1</v>
      </c>
      <c r="O65" s="94"/>
      <c r="P65" s="96">
        <v>1</v>
      </c>
      <c r="Q65" s="94"/>
      <c r="R65" s="96"/>
      <c r="S65" s="94">
        <v>1</v>
      </c>
      <c r="T65" s="96"/>
      <c r="U65" s="94"/>
      <c r="V65" s="162"/>
      <c r="W65" s="94"/>
      <c r="X65" s="96">
        <v>1</v>
      </c>
      <c r="Y65" s="94"/>
      <c r="Z65" s="96"/>
      <c r="AA65" s="94"/>
      <c r="AB65" s="96"/>
      <c r="AC65" s="94"/>
      <c r="AD65" s="96"/>
      <c r="AE65" s="94"/>
      <c r="AF65" s="96"/>
      <c r="AG65" s="94"/>
      <c r="AH65" s="96">
        <v>1</v>
      </c>
      <c r="AI65" s="94"/>
      <c r="AJ65" s="96"/>
      <c r="AK65" s="163"/>
      <c r="AL65" s="164">
        <v>1</v>
      </c>
      <c r="AM65" s="165">
        <v>0</v>
      </c>
      <c r="AN65" s="96">
        <v>6</v>
      </c>
      <c r="AO65" s="146" t="str">
        <f t="shared" si="36"/>
        <v/>
      </c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"/>
      <c r="BB65" s="3"/>
      <c r="BC65" s="3"/>
      <c r="BX65" s="3"/>
      <c r="BY65" s="3"/>
      <c r="CA65" s="32" t="str">
        <f t="shared" si="38"/>
        <v/>
      </c>
      <c r="CB65" s="32" t="str">
        <f t="shared" si="39"/>
        <v/>
      </c>
      <c r="CM65" s="33">
        <f t="shared" si="40"/>
        <v>0</v>
      </c>
      <c r="CN65" s="33">
        <f t="shared" si="40"/>
        <v>0</v>
      </c>
    </row>
    <row r="66" spans="1:95" x14ac:dyDescent="0.2">
      <c r="A66" s="166" t="s">
        <v>92</v>
      </c>
      <c r="B66" s="137">
        <f t="shared" si="35"/>
        <v>0</v>
      </c>
      <c r="C66" s="138">
        <f t="shared" si="37"/>
        <v>0</v>
      </c>
      <c r="D66" s="139">
        <f t="shared" si="37"/>
        <v>0</v>
      </c>
      <c r="E66" s="55"/>
      <c r="F66" s="56"/>
      <c r="G66" s="55"/>
      <c r="H66" s="140"/>
      <c r="I66" s="55"/>
      <c r="J66" s="140"/>
      <c r="K66" s="55"/>
      <c r="L66" s="140"/>
      <c r="M66" s="55"/>
      <c r="N66" s="140"/>
      <c r="O66" s="55"/>
      <c r="P66" s="140"/>
      <c r="Q66" s="55"/>
      <c r="R66" s="140"/>
      <c r="S66" s="55"/>
      <c r="T66" s="140"/>
      <c r="U66" s="55"/>
      <c r="V66" s="167"/>
      <c r="W66" s="55"/>
      <c r="X66" s="140"/>
      <c r="Y66" s="55"/>
      <c r="Z66" s="140"/>
      <c r="AA66" s="55"/>
      <c r="AB66" s="140"/>
      <c r="AC66" s="55"/>
      <c r="AD66" s="140"/>
      <c r="AE66" s="55"/>
      <c r="AF66" s="140"/>
      <c r="AG66" s="55"/>
      <c r="AH66" s="140"/>
      <c r="AI66" s="55"/>
      <c r="AJ66" s="140"/>
      <c r="AK66" s="141"/>
      <c r="AL66" s="142"/>
      <c r="AM66" s="58"/>
      <c r="AN66" s="168"/>
      <c r="AO66" s="169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"/>
      <c r="BB66" s="3"/>
      <c r="BC66" s="3"/>
      <c r="BX66" s="3"/>
      <c r="BY66" s="3"/>
      <c r="CA66" s="89"/>
      <c r="CB66" s="89"/>
      <c r="CC66" s="124"/>
      <c r="CD66" s="124"/>
      <c r="CE66" s="124"/>
      <c r="CF66" s="124"/>
      <c r="CG66" s="124"/>
      <c r="CH66" s="124"/>
      <c r="CI66" s="124"/>
      <c r="CJ66" s="124"/>
      <c r="CK66" s="124"/>
      <c r="CL66" s="124"/>
      <c r="CM66" s="89"/>
      <c r="CN66" s="89"/>
    </row>
    <row r="67" spans="1:95" x14ac:dyDescent="0.2">
      <c r="A67" s="613" t="s">
        <v>83</v>
      </c>
      <c r="B67" s="675">
        <f t="shared" ref="B67:AL67" si="41">SUM(B61:B66)</f>
        <v>4500</v>
      </c>
      <c r="C67" s="671">
        <f t="shared" si="41"/>
        <v>2239</v>
      </c>
      <c r="D67" s="619">
        <f t="shared" si="41"/>
        <v>2261</v>
      </c>
      <c r="E67" s="676">
        <f t="shared" si="41"/>
        <v>375</v>
      </c>
      <c r="F67" s="621">
        <f t="shared" si="41"/>
        <v>364</v>
      </c>
      <c r="G67" s="676">
        <f t="shared" si="41"/>
        <v>272</v>
      </c>
      <c r="H67" s="673">
        <f t="shared" si="41"/>
        <v>209</v>
      </c>
      <c r="I67" s="676">
        <f t="shared" si="41"/>
        <v>251</v>
      </c>
      <c r="J67" s="673">
        <f t="shared" si="41"/>
        <v>232</v>
      </c>
      <c r="K67" s="676">
        <f t="shared" si="41"/>
        <v>124</v>
      </c>
      <c r="L67" s="673">
        <f t="shared" si="41"/>
        <v>123</v>
      </c>
      <c r="M67" s="676">
        <f t="shared" si="41"/>
        <v>61</v>
      </c>
      <c r="N67" s="673">
        <f t="shared" si="41"/>
        <v>91</v>
      </c>
      <c r="O67" s="676">
        <f t="shared" si="41"/>
        <v>76</v>
      </c>
      <c r="P67" s="673">
        <f t="shared" si="41"/>
        <v>83</v>
      </c>
      <c r="Q67" s="676">
        <f t="shared" si="41"/>
        <v>79</v>
      </c>
      <c r="R67" s="673">
        <f t="shared" si="41"/>
        <v>87</v>
      </c>
      <c r="S67" s="676">
        <f t="shared" si="41"/>
        <v>84</v>
      </c>
      <c r="T67" s="673">
        <f t="shared" si="41"/>
        <v>96</v>
      </c>
      <c r="U67" s="623">
        <f t="shared" si="41"/>
        <v>82</v>
      </c>
      <c r="V67" s="677">
        <f t="shared" si="41"/>
        <v>105</v>
      </c>
      <c r="W67" s="676">
        <f t="shared" si="41"/>
        <v>82</v>
      </c>
      <c r="X67" s="673">
        <f t="shared" si="41"/>
        <v>100</v>
      </c>
      <c r="Y67" s="676">
        <f t="shared" si="41"/>
        <v>99</v>
      </c>
      <c r="Z67" s="673">
        <f t="shared" si="41"/>
        <v>100</v>
      </c>
      <c r="AA67" s="676">
        <f t="shared" si="41"/>
        <v>88</v>
      </c>
      <c r="AB67" s="673">
        <f t="shared" si="41"/>
        <v>116</v>
      </c>
      <c r="AC67" s="676">
        <f t="shared" si="41"/>
        <v>122</v>
      </c>
      <c r="AD67" s="673">
        <f t="shared" si="41"/>
        <v>96</v>
      </c>
      <c r="AE67" s="676">
        <f t="shared" si="41"/>
        <v>103</v>
      </c>
      <c r="AF67" s="673">
        <f t="shared" si="41"/>
        <v>126</v>
      </c>
      <c r="AG67" s="676">
        <f t="shared" si="41"/>
        <v>114</v>
      </c>
      <c r="AH67" s="673">
        <f t="shared" si="41"/>
        <v>84</v>
      </c>
      <c r="AI67" s="676">
        <f t="shared" si="41"/>
        <v>98</v>
      </c>
      <c r="AJ67" s="673">
        <f t="shared" si="41"/>
        <v>104</v>
      </c>
      <c r="AK67" s="625">
        <f t="shared" si="41"/>
        <v>129</v>
      </c>
      <c r="AL67" s="672">
        <f t="shared" si="41"/>
        <v>145</v>
      </c>
      <c r="AM67" s="627">
        <f>SUM(AM61:AM65)</f>
        <v>0</v>
      </c>
      <c r="AN67" s="673">
        <f>SUM(AN61:AN65)</f>
        <v>4500</v>
      </c>
      <c r="AO67" s="151"/>
      <c r="AP67" s="151"/>
      <c r="AQ67" s="151"/>
      <c r="AR67" s="151"/>
      <c r="AS67" s="151"/>
      <c r="AT67" s="151"/>
      <c r="AU67" s="151"/>
      <c r="AV67" s="151"/>
      <c r="AW67" s="151"/>
      <c r="AX67" s="151"/>
      <c r="AY67" s="151"/>
      <c r="AZ67" s="151"/>
      <c r="BA67" s="151"/>
      <c r="BB67" s="151"/>
      <c r="BC67" s="151"/>
      <c r="BD67" s="9"/>
      <c r="BE67" s="9"/>
      <c r="BX67" s="3"/>
      <c r="BY67" s="3"/>
      <c r="CA67" s="80"/>
      <c r="CB67" s="80"/>
      <c r="CC67" s="124"/>
      <c r="CD67" s="124"/>
      <c r="CE67" s="124"/>
      <c r="CF67" s="124"/>
      <c r="CG67" s="124"/>
      <c r="CH67" s="124"/>
      <c r="CI67" s="124"/>
      <c r="CJ67" s="124"/>
      <c r="CK67" s="124"/>
      <c r="CL67" s="124"/>
      <c r="CM67" s="80"/>
      <c r="CN67" s="80"/>
    </row>
    <row r="68" spans="1:95" s="80" customFormat="1" ht="12" x14ac:dyDescent="0.2">
      <c r="A68" s="149" t="s">
        <v>93</v>
      </c>
      <c r="B68" s="149"/>
      <c r="C68" s="149"/>
      <c r="D68" s="149"/>
      <c r="E68" s="149"/>
      <c r="F68" s="149"/>
      <c r="G68" s="149"/>
      <c r="H68" s="149"/>
      <c r="I68" s="149"/>
      <c r="J68" s="181"/>
      <c r="K68" s="181"/>
      <c r="L68" s="181"/>
      <c r="M68" s="181"/>
      <c r="N68" s="181"/>
      <c r="O68" s="181"/>
      <c r="P68" s="181"/>
      <c r="Q68" s="181"/>
      <c r="R68" s="181"/>
      <c r="S68" s="181"/>
      <c r="T68" s="181"/>
      <c r="U68" s="181"/>
      <c r="V68" s="181"/>
      <c r="W68" s="181"/>
      <c r="X68" s="181"/>
      <c r="Y68" s="181"/>
      <c r="Z68" s="181"/>
      <c r="AA68" s="181"/>
      <c r="AB68" s="181"/>
      <c r="AC68" s="181"/>
      <c r="AD68" s="181"/>
      <c r="AE68" s="181"/>
      <c r="AF68" s="181"/>
      <c r="AG68" s="181"/>
      <c r="AH68" s="181"/>
      <c r="AI68" s="181"/>
      <c r="AJ68" s="181"/>
      <c r="AK68" s="181"/>
      <c r="AL68" s="181"/>
      <c r="AM68" s="181"/>
      <c r="AN68" s="181"/>
    </row>
    <row r="69" spans="1:95" customFormat="1" ht="15" x14ac:dyDescent="0.25">
      <c r="A69" s="983" t="s">
        <v>82</v>
      </c>
      <c r="B69" s="1012" t="s">
        <v>83</v>
      </c>
      <c r="C69" s="1020"/>
      <c r="D69" s="1021"/>
      <c r="E69" s="1122" t="s">
        <v>94</v>
      </c>
      <c r="F69" s="1128"/>
      <c r="G69" s="1128"/>
      <c r="H69" s="1128"/>
      <c r="I69" s="1128"/>
      <c r="J69" s="1128"/>
      <c r="K69" s="1128"/>
      <c r="L69" s="1128"/>
      <c r="M69" s="1128"/>
      <c r="N69" s="1128"/>
      <c r="O69" s="1128"/>
      <c r="P69" s="1128"/>
      <c r="Q69" s="1128"/>
      <c r="R69" s="1128"/>
      <c r="S69" s="1128"/>
      <c r="T69" s="1128"/>
      <c r="U69" s="1128"/>
      <c r="V69" s="1128"/>
      <c r="W69" s="1128"/>
      <c r="X69" s="1128"/>
      <c r="Y69" s="1128"/>
      <c r="Z69" s="1128"/>
      <c r="AA69" s="1128"/>
      <c r="AB69" s="1128"/>
      <c r="AC69" s="1128"/>
      <c r="AD69" s="1128"/>
      <c r="AE69" s="1128"/>
      <c r="AF69" s="1128"/>
      <c r="AG69" s="1128"/>
      <c r="AH69" s="1128"/>
      <c r="AI69" s="1128"/>
      <c r="AJ69" s="1128"/>
      <c r="AK69" s="1128"/>
      <c r="AL69" s="1123"/>
      <c r="CA69" s="80"/>
      <c r="CB69" s="80"/>
      <c r="CC69" s="80"/>
      <c r="CD69" s="80"/>
      <c r="CE69" s="80"/>
      <c r="CF69" s="80"/>
      <c r="CG69" s="80"/>
      <c r="CH69" s="80"/>
      <c r="CI69" s="80"/>
      <c r="CJ69" s="80"/>
      <c r="CK69" s="80"/>
      <c r="CL69" s="80"/>
      <c r="CM69" s="80"/>
      <c r="CN69" s="80"/>
      <c r="CO69" s="80"/>
      <c r="CP69" s="80"/>
      <c r="CQ69" s="80"/>
    </row>
    <row r="70" spans="1:95" customFormat="1" ht="15" x14ac:dyDescent="0.25">
      <c r="A70" s="1019"/>
      <c r="B70" s="1146"/>
      <c r="C70" s="1022"/>
      <c r="D70" s="1023"/>
      <c r="E70" s="1116" t="s">
        <v>11</v>
      </c>
      <c r="F70" s="1118"/>
      <c r="G70" s="1116" t="s">
        <v>12</v>
      </c>
      <c r="H70" s="1118"/>
      <c r="I70" s="1116" t="s">
        <v>13</v>
      </c>
      <c r="J70" s="1118"/>
      <c r="K70" s="1116" t="s">
        <v>14</v>
      </c>
      <c r="L70" s="1118"/>
      <c r="M70" s="1116" t="s">
        <v>15</v>
      </c>
      <c r="N70" s="1118"/>
      <c r="O70" s="1122" t="s">
        <v>16</v>
      </c>
      <c r="P70" s="1123"/>
      <c r="Q70" s="1122" t="s">
        <v>17</v>
      </c>
      <c r="R70" s="1123"/>
      <c r="S70" s="1122" t="s">
        <v>18</v>
      </c>
      <c r="T70" s="1123"/>
      <c r="U70" s="1122" t="s">
        <v>19</v>
      </c>
      <c r="V70" s="1123"/>
      <c r="W70" s="1122" t="s">
        <v>20</v>
      </c>
      <c r="X70" s="1123"/>
      <c r="Y70" s="1122" t="s">
        <v>21</v>
      </c>
      <c r="Z70" s="1123"/>
      <c r="AA70" s="1122" t="s">
        <v>22</v>
      </c>
      <c r="AB70" s="1123"/>
      <c r="AC70" s="1122" t="s">
        <v>23</v>
      </c>
      <c r="AD70" s="1123"/>
      <c r="AE70" s="1122" t="s">
        <v>24</v>
      </c>
      <c r="AF70" s="1123"/>
      <c r="AG70" s="1122" t="s">
        <v>25</v>
      </c>
      <c r="AH70" s="1123"/>
      <c r="AI70" s="1122" t="s">
        <v>26</v>
      </c>
      <c r="AJ70" s="1123"/>
      <c r="AK70" s="1122" t="s">
        <v>27</v>
      </c>
      <c r="AL70" s="1123"/>
      <c r="CA70" s="80"/>
      <c r="CB70" s="80"/>
      <c r="CC70" s="80"/>
      <c r="CD70" s="80"/>
      <c r="CE70" s="80"/>
      <c r="CF70" s="80"/>
      <c r="CG70" s="80"/>
      <c r="CH70" s="80"/>
      <c r="CI70" s="80"/>
      <c r="CJ70" s="80"/>
      <c r="CK70" s="80"/>
      <c r="CL70" s="80"/>
      <c r="CM70" s="80"/>
      <c r="CN70" s="80"/>
      <c r="CO70" s="80"/>
      <c r="CP70" s="80"/>
      <c r="CQ70" s="80"/>
    </row>
    <row r="71" spans="1:95" customFormat="1" ht="15" x14ac:dyDescent="0.25">
      <c r="A71" s="986"/>
      <c r="B71" s="17" t="s">
        <v>32</v>
      </c>
      <c r="C71" s="152" t="s">
        <v>33</v>
      </c>
      <c r="D71" s="610" t="s">
        <v>34</v>
      </c>
      <c r="E71" s="674" t="s">
        <v>33</v>
      </c>
      <c r="F71" s="610" t="s">
        <v>34</v>
      </c>
      <c r="G71" s="674" t="s">
        <v>33</v>
      </c>
      <c r="H71" s="610" t="s">
        <v>34</v>
      </c>
      <c r="I71" s="674" t="s">
        <v>33</v>
      </c>
      <c r="J71" s="610" t="s">
        <v>34</v>
      </c>
      <c r="K71" s="674" t="s">
        <v>33</v>
      </c>
      <c r="L71" s="610" t="s">
        <v>34</v>
      </c>
      <c r="M71" s="674" t="s">
        <v>33</v>
      </c>
      <c r="N71" s="610" t="s">
        <v>34</v>
      </c>
      <c r="O71" s="674" t="s">
        <v>33</v>
      </c>
      <c r="P71" s="610" t="s">
        <v>34</v>
      </c>
      <c r="Q71" s="674" t="s">
        <v>33</v>
      </c>
      <c r="R71" s="610" t="s">
        <v>34</v>
      </c>
      <c r="S71" s="674" t="s">
        <v>33</v>
      </c>
      <c r="T71" s="610" t="s">
        <v>34</v>
      </c>
      <c r="U71" s="674" t="s">
        <v>33</v>
      </c>
      <c r="V71" s="615" t="s">
        <v>34</v>
      </c>
      <c r="W71" s="674" t="s">
        <v>33</v>
      </c>
      <c r="X71" s="610" t="s">
        <v>34</v>
      </c>
      <c r="Y71" s="674" t="s">
        <v>33</v>
      </c>
      <c r="Z71" s="610" t="s">
        <v>34</v>
      </c>
      <c r="AA71" s="674" t="s">
        <v>33</v>
      </c>
      <c r="AB71" s="610" t="s">
        <v>34</v>
      </c>
      <c r="AC71" s="674" t="s">
        <v>33</v>
      </c>
      <c r="AD71" s="610" t="s">
        <v>34</v>
      </c>
      <c r="AE71" s="674" t="s">
        <v>33</v>
      </c>
      <c r="AF71" s="610" t="s">
        <v>34</v>
      </c>
      <c r="AG71" s="674" t="s">
        <v>33</v>
      </c>
      <c r="AH71" s="610" t="s">
        <v>34</v>
      </c>
      <c r="AI71" s="674" t="s">
        <v>33</v>
      </c>
      <c r="AJ71" s="610" t="s">
        <v>34</v>
      </c>
      <c r="AK71" s="674" t="s">
        <v>33</v>
      </c>
      <c r="AL71" s="610" t="s">
        <v>34</v>
      </c>
      <c r="CA71" s="80"/>
      <c r="CB71" s="80"/>
      <c r="CC71" s="80"/>
      <c r="CD71" s="80"/>
      <c r="CE71" s="80"/>
      <c r="CF71" s="80"/>
      <c r="CG71" s="80"/>
      <c r="CH71" s="80"/>
      <c r="CI71" s="80"/>
      <c r="CJ71" s="80"/>
      <c r="CK71" s="80"/>
      <c r="CL71" s="80"/>
      <c r="CM71" s="80"/>
      <c r="CN71" s="80"/>
      <c r="CO71" s="80"/>
      <c r="CP71" s="80"/>
      <c r="CQ71" s="80"/>
    </row>
    <row r="72" spans="1:95" customFormat="1" ht="15" x14ac:dyDescent="0.25">
      <c r="A72" s="497" t="s">
        <v>87</v>
      </c>
      <c r="B72" s="132">
        <f t="shared" ref="B72:B77" si="42">SUM(C72+D72)</f>
        <v>6</v>
      </c>
      <c r="C72" s="133">
        <f>SUM(E72+G72+I72+K72+M72+O72+Q72+S72+U72+W72+Y72+AA72+AC72+AE72+AG72+AI72+AK72)</f>
        <v>0</v>
      </c>
      <c r="D72" s="545">
        <f>SUM(F72+H72+J72+L72+N72+P72+R72+T72+V72+X72+Z72+AB72+AD72+AF72+AH72+AJ72+AL72)</f>
        <v>6</v>
      </c>
      <c r="E72" s="28"/>
      <c r="F72" s="542"/>
      <c r="G72" s="28"/>
      <c r="H72" s="27"/>
      <c r="I72" s="28"/>
      <c r="J72" s="27"/>
      <c r="K72" s="28"/>
      <c r="L72" s="27">
        <v>1</v>
      </c>
      <c r="M72" s="28"/>
      <c r="N72" s="27">
        <v>2</v>
      </c>
      <c r="O72" s="28"/>
      <c r="P72" s="27">
        <v>0</v>
      </c>
      <c r="Q72" s="28"/>
      <c r="R72" s="27">
        <v>1</v>
      </c>
      <c r="S72" s="28"/>
      <c r="T72" s="27">
        <v>2</v>
      </c>
      <c r="U72" s="28"/>
      <c r="V72" s="156"/>
      <c r="W72" s="28"/>
      <c r="X72" s="27"/>
      <c r="Y72" s="28"/>
      <c r="Z72" s="27"/>
      <c r="AA72" s="28"/>
      <c r="AB72" s="27"/>
      <c r="AC72" s="28"/>
      <c r="AD72" s="27"/>
      <c r="AE72" s="28"/>
      <c r="AF72" s="27"/>
      <c r="AG72" s="28"/>
      <c r="AH72" s="27"/>
      <c r="AI72" s="28"/>
      <c r="AJ72" s="27"/>
      <c r="AK72" s="498"/>
      <c r="AL72" s="27"/>
      <c r="CA72" s="80"/>
      <c r="CB72" s="80"/>
      <c r="CC72" s="80"/>
      <c r="CD72" s="80"/>
      <c r="CE72" s="80"/>
      <c r="CF72" s="80"/>
      <c r="CG72" s="80"/>
      <c r="CH72" s="80"/>
      <c r="CI72" s="80"/>
      <c r="CJ72" s="80"/>
      <c r="CK72" s="80"/>
      <c r="CL72" s="80"/>
      <c r="CM72" s="80"/>
      <c r="CN72" s="80"/>
      <c r="CO72" s="80"/>
      <c r="CP72" s="80"/>
      <c r="CQ72" s="80"/>
    </row>
    <row r="73" spans="1:95" customFormat="1" ht="15" x14ac:dyDescent="0.25">
      <c r="A73" s="157" t="s">
        <v>88</v>
      </c>
      <c r="B73" s="68">
        <f t="shared" si="42"/>
        <v>4</v>
      </c>
      <c r="C73" s="69">
        <f t="shared" ref="C73:D77" si="43">SUM(E73+G73+I73+K73+M73+O73+Q73+S73+U73+W73+Y73+AA73+AC73+AE73+AG73+AI73+AK73)</f>
        <v>0</v>
      </c>
      <c r="D73" s="84">
        <f t="shared" si="43"/>
        <v>4</v>
      </c>
      <c r="E73" s="41"/>
      <c r="F73" s="42"/>
      <c r="G73" s="41"/>
      <c r="H73" s="40"/>
      <c r="I73" s="41"/>
      <c r="J73" s="40"/>
      <c r="K73" s="41"/>
      <c r="L73" s="40">
        <v>0</v>
      </c>
      <c r="M73" s="41"/>
      <c r="N73" s="40">
        <v>0</v>
      </c>
      <c r="O73" s="41"/>
      <c r="P73" s="40">
        <v>2</v>
      </c>
      <c r="Q73" s="41"/>
      <c r="R73" s="40">
        <v>1</v>
      </c>
      <c r="S73" s="41"/>
      <c r="T73" s="40">
        <v>1</v>
      </c>
      <c r="U73" s="41"/>
      <c r="V73" s="158"/>
      <c r="W73" s="41"/>
      <c r="X73" s="40"/>
      <c r="Y73" s="41"/>
      <c r="Z73" s="40"/>
      <c r="AA73" s="41"/>
      <c r="AB73" s="40"/>
      <c r="AC73" s="41"/>
      <c r="AD73" s="40"/>
      <c r="AE73" s="41"/>
      <c r="AF73" s="40"/>
      <c r="AG73" s="41"/>
      <c r="AH73" s="40"/>
      <c r="AI73" s="41"/>
      <c r="AJ73" s="40"/>
      <c r="AK73" s="85"/>
      <c r="AL73" s="40"/>
      <c r="CA73" s="80"/>
      <c r="CB73" s="80"/>
      <c r="CC73" s="80"/>
      <c r="CD73" s="80"/>
      <c r="CE73" s="80"/>
      <c r="CF73" s="80"/>
      <c r="CG73" s="80"/>
      <c r="CH73" s="80"/>
      <c r="CI73" s="80"/>
      <c r="CJ73" s="80"/>
      <c r="CK73" s="80"/>
      <c r="CL73" s="80"/>
      <c r="CM73" s="80"/>
      <c r="CN73" s="80"/>
      <c r="CO73" s="80"/>
      <c r="CP73" s="80"/>
      <c r="CQ73" s="80"/>
    </row>
    <row r="74" spans="1:95" customFormat="1" ht="15" x14ac:dyDescent="0.25">
      <c r="A74" s="157" t="s">
        <v>89</v>
      </c>
      <c r="B74" s="68">
        <f t="shared" si="42"/>
        <v>296</v>
      </c>
      <c r="C74" s="69">
        <f t="shared" si="43"/>
        <v>0</v>
      </c>
      <c r="D74" s="84">
        <f t="shared" si="43"/>
        <v>296</v>
      </c>
      <c r="E74" s="41"/>
      <c r="F74" s="42"/>
      <c r="G74" s="41"/>
      <c r="H74" s="40">
        <v>1</v>
      </c>
      <c r="I74" s="41"/>
      <c r="J74" s="40"/>
      <c r="K74" s="41"/>
      <c r="L74" s="40">
        <v>24</v>
      </c>
      <c r="M74" s="41"/>
      <c r="N74" s="40">
        <v>56</v>
      </c>
      <c r="O74" s="41"/>
      <c r="P74" s="40">
        <v>73</v>
      </c>
      <c r="Q74" s="41"/>
      <c r="R74" s="40">
        <v>67</v>
      </c>
      <c r="S74" s="41"/>
      <c r="T74" s="40">
        <v>65</v>
      </c>
      <c r="U74" s="41"/>
      <c r="V74" s="158">
        <v>7</v>
      </c>
      <c r="W74" s="41"/>
      <c r="X74" s="40">
        <v>1</v>
      </c>
      <c r="Y74" s="41"/>
      <c r="Z74" s="40"/>
      <c r="AA74" s="41"/>
      <c r="AB74" s="40">
        <v>1</v>
      </c>
      <c r="AC74" s="41"/>
      <c r="AD74" s="40">
        <v>1</v>
      </c>
      <c r="AE74" s="41"/>
      <c r="AF74" s="40"/>
      <c r="AG74" s="41"/>
      <c r="AH74" s="40"/>
      <c r="AI74" s="41"/>
      <c r="AJ74" s="40"/>
      <c r="AK74" s="85"/>
      <c r="AL74" s="40"/>
      <c r="CA74" s="80"/>
      <c r="CB74" s="80"/>
      <c r="CC74" s="80"/>
      <c r="CD74" s="80"/>
      <c r="CE74" s="80"/>
      <c r="CF74" s="80"/>
      <c r="CG74" s="80"/>
      <c r="CH74" s="80"/>
      <c r="CI74" s="80"/>
      <c r="CJ74" s="80"/>
      <c r="CK74" s="80"/>
      <c r="CL74" s="80"/>
      <c r="CM74" s="80"/>
      <c r="CN74" s="80"/>
      <c r="CO74" s="80"/>
      <c r="CP74" s="80"/>
      <c r="CQ74" s="80"/>
    </row>
    <row r="75" spans="1:95" customFormat="1" ht="15" x14ac:dyDescent="0.25">
      <c r="A75" s="157" t="s">
        <v>90</v>
      </c>
      <c r="B75" s="68">
        <f t="shared" si="42"/>
        <v>10</v>
      </c>
      <c r="C75" s="69">
        <f t="shared" si="43"/>
        <v>0</v>
      </c>
      <c r="D75" s="84">
        <f t="shared" si="43"/>
        <v>10</v>
      </c>
      <c r="E75" s="41"/>
      <c r="F75" s="42"/>
      <c r="G75" s="41"/>
      <c r="H75" s="40"/>
      <c r="I75" s="41"/>
      <c r="J75" s="40"/>
      <c r="K75" s="41"/>
      <c r="L75" s="40">
        <v>0</v>
      </c>
      <c r="M75" s="41"/>
      <c r="N75" s="40">
        <v>0</v>
      </c>
      <c r="O75" s="41"/>
      <c r="P75" s="40">
        <v>1</v>
      </c>
      <c r="Q75" s="41"/>
      <c r="R75" s="40">
        <v>1</v>
      </c>
      <c r="S75" s="41"/>
      <c r="T75" s="40">
        <v>2</v>
      </c>
      <c r="U75" s="41"/>
      <c r="V75" s="158">
        <v>2</v>
      </c>
      <c r="W75" s="41"/>
      <c r="X75" s="40">
        <v>0</v>
      </c>
      <c r="Y75" s="41"/>
      <c r="Z75" s="40"/>
      <c r="AA75" s="41"/>
      <c r="AB75" s="40">
        <v>3</v>
      </c>
      <c r="AC75" s="41"/>
      <c r="AD75" s="40">
        <v>0</v>
      </c>
      <c r="AE75" s="41"/>
      <c r="AF75" s="40"/>
      <c r="AG75" s="41"/>
      <c r="AH75" s="40"/>
      <c r="AI75" s="41"/>
      <c r="AJ75" s="40">
        <v>1</v>
      </c>
      <c r="AK75" s="85"/>
      <c r="AL75" s="40"/>
      <c r="CA75" s="80"/>
      <c r="CB75" s="80"/>
      <c r="CC75" s="80"/>
      <c r="CD75" s="80"/>
      <c r="CE75" s="80"/>
      <c r="CF75" s="80"/>
      <c r="CG75" s="80"/>
      <c r="CH75" s="80"/>
      <c r="CI75" s="80"/>
      <c r="CJ75" s="80"/>
      <c r="CK75" s="80"/>
      <c r="CL75" s="80"/>
      <c r="CM75" s="80"/>
      <c r="CN75" s="80"/>
      <c r="CO75" s="80"/>
      <c r="CP75" s="80"/>
      <c r="CQ75" s="80"/>
    </row>
    <row r="76" spans="1:95" customFormat="1" ht="15" x14ac:dyDescent="0.25">
      <c r="A76" s="160" t="s">
        <v>91</v>
      </c>
      <c r="B76" s="161">
        <f t="shared" si="42"/>
        <v>148</v>
      </c>
      <c r="C76" s="92">
        <f t="shared" si="43"/>
        <v>0</v>
      </c>
      <c r="D76" s="93">
        <f t="shared" si="43"/>
        <v>148</v>
      </c>
      <c r="E76" s="94"/>
      <c r="F76" s="95"/>
      <c r="G76" s="94"/>
      <c r="H76" s="96"/>
      <c r="I76" s="94"/>
      <c r="J76" s="96"/>
      <c r="K76" s="94"/>
      <c r="L76" s="96">
        <v>9</v>
      </c>
      <c r="M76" s="94"/>
      <c r="N76" s="96">
        <v>19</v>
      </c>
      <c r="O76" s="94"/>
      <c r="P76" s="96">
        <v>20</v>
      </c>
      <c r="Q76" s="94"/>
      <c r="R76" s="96">
        <v>18</v>
      </c>
      <c r="S76" s="94"/>
      <c r="T76" s="96">
        <v>20</v>
      </c>
      <c r="U76" s="94"/>
      <c r="V76" s="162">
        <v>15</v>
      </c>
      <c r="W76" s="94"/>
      <c r="X76" s="96">
        <v>20</v>
      </c>
      <c r="Y76" s="94"/>
      <c r="Z76" s="96">
        <v>11</v>
      </c>
      <c r="AA76" s="94"/>
      <c r="AB76" s="96">
        <v>5</v>
      </c>
      <c r="AC76" s="94"/>
      <c r="AD76" s="96">
        <v>4</v>
      </c>
      <c r="AE76" s="94"/>
      <c r="AF76" s="96">
        <v>2</v>
      </c>
      <c r="AG76" s="94"/>
      <c r="AH76" s="96">
        <v>3</v>
      </c>
      <c r="AI76" s="94"/>
      <c r="AJ76" s="96"/>
      <c r="AK76" s="163"/>
      <c r="AL76" s="96">
        <v>2</v>
      </c>
      <c r="CA76" s="80"/>
      <c r="CB76" s="80"/>
      <c r="CC76" s="80"/>
      <c r="CD76" s="80"/>
      <c r="CE76" s="80"/>
      <c r="CF76" s="80"/>
      <c r="CG76" s="80"/>
      <c r="CH76" s="80"/>
      <c r="CI76" s="80"/>
      <c r="CJ76" s="80"/>
      <c r="CK76" s="80"/>
      <c r="CL76" s="80"/>
      <c r="CM76" s="80"/>
      <c r="CN76" s="80"/>
      <c r="CO76" s="80"/>
      <c r="CP76" s="80"/>
      <c r="CQ76" s="80"/>
    </row>
    <row r="77" spans="1:95" customFormat="1" ht="15" x14ac:dyDescent="0.25">
      <c r="A77" s="166" t="s">
        <v>92</v>
      </c>
      <c r="B77" s="137">
        <f t="shared" si="42"/>
        <v>0</v>
      </c>
      <c r="C77" s="138">
        <f t="shared" si="43"/>
        <v>0</v>
      </c>
      <c r="D77" s="139">
        <f t="shared" si="43"/>
        <v>0</v>
      </c>
      <c r="E77" s="55"/>
      <c r="F77" s="56"/>
      <c r="G77" s="55"/>
      <c r="H77" s="140"/>
      <c r="I77" s="55"/>
      <c r="J77" s="140"/>
      <c r="K77" s="55"/>
      <c r="L77" s="140"/>
      <c r="M77" s="55"/>
      <c r="N77" s="140"/>
      <c r="O77" s="55"/>
      <c r="P77" s="140"/>
      <c r="Q77" s="55"/>
      <c r="R77" s="140"/>
      <c r="S77" s="55"/>
      <c r="T77" s="140"/>
      <c r="U77" s="55"/>
      <c r="V77" s="167"/>
      <c r="W77" s="55"/>
      <c r="X77" s="140"/>
      <c r="Y77" s="55"/>
      <c r="Z77" s="140"/>
      <c r="AA77" s="55"/>
      <c r="AB77" s="140"/>
      <c r="AC77" s="55"/>
      <c r="AD77" s="140"/>
      <c r="AE77" s="55"/>
      <c r="AF77" s="140"/>
      <c r="AG77" s="55"/>
      <c r="AH77" s="140"/>
      <c r="AI77" s="55"/>
      <c r="AJ77" s="140"/>
      <c r="AK77" s="141"/>
      <c r="AL77" s="140"/>
      <c r="CA77" s="80"/>
      <c r="CB77" s="80"/>
      <c r="CC77" s="80"/>
      <c r="CD77" s="80"/>
      <c r="CE77" s="80"/>
      <c r="CF77" s="80"/>
      <c r="CG77" s="80"/>
      <c r="CH77" s="80"/>
      <c r="CI77" s="80"/>
      <c r="CJ77" s="80"/>
      <c r="CK77" s="80"/>
      <c r="CL77" s="80"/>
      <c r="CM77" s="80"/>
      <c r="CN77" s="80"/>
      <c r="CO77" s="80"/>
      <c r="CP77" s="80"/>
      <c r="CQ77" s="80"/>
    </row>
    <row r="78" spans="1:95" customFormat="1" ht="15" x14ac:dyDescent="0.25">
      <c r="A78" s="613" t="s">
        <v>83</v>
      </c>
      <c r="B78" s="675">
        <f t="shared" ref="B78:AL78" si="44">SUM(B72:B77)</f>
        <v>464</v>
      </c>
      <c r="C78" s="671">
        <f t="shared" si="44"/>
        <v>0</v>
      </c>
      <c r="D78" s="619">
        <f t="shared" si="44"/>
        <v>464</v>
      </c>
      <c r="E78" s="676">
        <f t="shared" si="44"/>
        <v>0</v>
      </c>
      <c r="F78" s="621">
        <f t="shared" si="44"/>
        <v>0</v>
      </c>
      <c r="G78" s="676">
        <f t="shared" si="44"/>
        <v>0</v>
      </c>
      <c r="H78" s="673">
        <f t="shared" si="44"/>
        <v>1</v>
      </c>
      <c r="I78" s="676">
        <f t="shared" si="44"/>
        <v>0</v>
      </c>
      <c r="J78" s="673">
        <f t="shared" si="44"/>
        <v>0</v>
      </c>
      <c r="K78" s="676">
        <f t="shared" si="44"/>
        <v>0</v>
      </c>
      <c r="L78" s="673">
        <f t="shared" si="44"/>
        <v>34</v>
      </c>
      <c r="M78" s="676">
        <f t="shared" si="44"/>
        <v>0</v>
      </c>
      <c r="N78" s="673">
        <f t="shared" si="44"/>
        <v>77</v>
      </c>
      <c r="O78" s="676">
        <f t="shared" si="44"/>
        <v>0</v>
      </c>
      <c r="P78" s="673">
        <f t="shared" si="44"/>
        <v>96</v>
      </c>
      <c r="Q78" s="676">
        <f t="shared" si="44"/>
        <v>0</v>
      </c>
      <c r="R78" s="673">
        <f t="shared" si="44"/>
        <v>88</v>
      </c>
      <c r="S78" s="676">
        <f t="shared" si="44"/>
        <v>0</v>
      </c>
      <c r="T78" s="673">
        <f t="shared" si="44"/>
        <v>90</v>
      </c>
      <c r="U78" s="623">
        <f t="shared" si="44"/>
        <v>0</v>
      </c>
      <c r="V78" s="677">
        <f t="shared" si="44"/>
        <v>24</v>
      </c>
      <c r="W78" s="676">
        <f t="shared" si="44"/>
        <v>0</v>
      </c>
      <c r="X78" s="673">
        <f t="shared" si="44"/>
        <v>21</v>
      </c>
      <c r="Y78" s="676">
        <f t="shared" si="44"/>
        <v>0</v>
      </c>
      <c r="Z78" s="673">
        <f t="shared" si="44"/>
        <v>11</v>
      </c>
      <c r="AA78" s="676">
        <f t="shared" si="44"/>
        <v>0</v>
      </c>
      <c r="AB78" s="673">
        <f t="shared" si="44"/>
        <v>9</v>
      </c>
      <c r="AC78" s="676">
        <f t="shared" si="44"/>
        <v>0</v>
      </c>
      <c r="AD78" s="673">
        <f t="shared" si="44"/>
        <v>5</v>
      </c>
      <c r="AE78" s="676">
        <f t="shared" si="44"/>
        <v>0</v>
      </c>
      <c r="AF78" s="673">
        <f t="shared" si="44"/>
        <v>2</v>
      </c>
      <c r="AG78" s="676">
        <f t="shared" si="44"/>
        <v>0</v>
      </c>
      <c r="AH78" s="673">
        <f t="shared" si="44"/>
        <v>3</v>
      </c>
      <c r="AI78" s="676">
        <f t="shared" si="44"/>
        <v>0</v>
      </c>
      <c r="AJ78" s="673">
        <f t="shared" si="44"/>
        <v>1</v>
      </c>
      <c r="AK78" s="625">
        <f t="shared" si="44"/>
        <v>0</v>
      </c>
      <c r="AL78" s="673">
        <f t="shared" si="44"/>
        <v>2</v>
      </c>
      <c r="CA78" s="80"/>
      <c r="CB78" s="80"/>
      <c r="CC78" s="80"/>
      <c r="CD78" s="80"/>
      <c r="CE78" s="80"/>
      <c r="CF78" s="80"/>
      <c r="CG78" s="80"/>
      <c r="CH78" s="80"/>
      <c r="CI78" s="80"/>
      <c r="CJ78" s="80"/>
      <c r="CK78" s="80"/>
      <c r="CL78" s="80"/>
      <c r="CM78" s="80"/>
      <c r="CN78" s="80"/>
      <c r="CO78" s="80"/>
      <c r="CP78" s="80"/>
      <c r="CQ78" s="80"/>
    </row>
    <row r="79" spans="1:95" s="5" customFormat="1" ht="11.25" x14ac:dyDescent="0.15">
      <c r="A79" s="149" t="s">
        <v>95</v>
      </c>
      <c r="B79" s="182"/>
      <c r="C79" s="182"/>
      <c r="D79" s="182"/>
      <c r="E79" s="182"/>
      <c r="F79" s="182"/>
      <c r="G79" s="182"/>
      <c r="H79" s="182"/>
      <c r="I79" s="11"/>
      <c r="J79" s="11"/>
      <c r="K79" s="11"/>
      <c r="L79" s="11"/>
      <c r="M79" s="11"/>
      <c r="N79" s="11"/>
      <c r="O79" s="11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V79" s="12"/>
      <c r="BW79" s="12"/>
      <c r="BX79" s="12"/>
      <c r="BY79" s="12"/>
    </row>
    <row r="80" spans="1:95" ht="21" x14ac:dyDescent="0.2">
      <c r="A80" s="183" t="s">
        <v>96</v>
      </c>
      <c r="B80" s="540" t="s">
        <v>5</v>
      </c>
      <c r="C80" s="674" t="s">
        <v>97</v>
      </c>
      <c r="D80" s="678" t="s">
        <v>98</v>
      </c>
      <c r="E80" s="610" t="s">
        <v>99</v>
      </c>
      <c r="F80" s="1"/>
      <c r="G80" s="10"/>
      <c r="H80" s="10"/>
      <c r="I80" s="10"/>
      <c r="J80" s="10"/>
      <c r="K80" s="10"/>
      <c r="L80" s="10"/>
      <c r="M80" s="10"/>
      <c r="N80" s="186" t="s">
        <v>100</v>
      </c>
      <c r="O80" s="10"/>
      <c r="P80" s="10"/>
      <c r="Q80" s="10"/>
      <c r="R80" s="9"/>
      <c r="S80" s="9"/>
      <c r="T80" s="9"/>
      <c r="U80" s="9"/>
      <c r="V80" s="9"/>
      <c r="W80" s="9"/>
      <c r="X80" s="10"/>
      <c r="Y80" s="10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</row>
    <row r="81" spans="1:55" s="2" customFormat="1" x14ac:dyDescent="0.2">
      <c r="A81" s="499" t="s">
        <v>101</v>
      </c>
      <c r="B81" s="490">
        <f>SUM(C81:E81)</f>
        <v>0</v>
      </c>
      <c r="C81" s="28"/>
      <c r="D81" s="189"/>
      <c r="E81" s="542"/>
      <c r="F81" s="19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9"/>
      <c r="S81" s="9"/>
      <c r="T81" s="9"/>
      <c r="U81" s="9"/>
      <c r="V81" s="9"/>
      <c r="W81" s="9"/>
      <c r="X81" s="10"/>
      <c r="Y81" s="10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</row>
    <row r="82" spans="1:55" s="2" customFormat="1" x14ac:dyDescent="0.2">
      <c r="A82" s="191" t="s">
        <v>102</v>
      </c>
      <c r="B82" s="192">
        <f t="shared" ref="B82:B98" si="45">SUM(C82:E82)</f>
        <v>0</v>
      </c>
      <c r="C82" s="41"/>
      <c r="D82" s="87"/>
      <c r="E82" s="42"/>
      <c r="F82" s="19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9"/>
      <c r="S82" s="9"/>
      <c r="T82" s="9"/>
      <c r="U82" s="9"/>
      <c r="V82" s="9"/>
      <c r="W82" s="9"/>
      <c r="X82" s="10"/>
      <c r="Y82" s="10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</row>
    <row r="83" spans="1:55" s="2" customFormat="1" x14ac:dyDescent="0.2">
      <c r="A83" s="191" t="s">
        <v>103</v>
      </c>
      <c r="B83" s="192">
        <f t="shared" si="45"/>
        <v>0</v>
      </c>
      <c r="C83" s="41"/>
      <c r="D83" s="87"/>
      <c r="E83" s="42"/>
      <c r="F83" s="19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9"/>
      <c r="S83" s="9"/>
      <c r="T83" s="9"/>
      <c r="U83" s="9"/>
      <c r="V83" s="9"/>
      <c r="W83" s="9"/>
      <c r="X83" s="10"/>
      <c r="Y83" s="10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</row>
    <row r="84" spans="1:55" s="2" customFormat="1" x14ac:dyDescent="0.2">
      <c r="A84" s="191" t="s">
        <v>104</v>
      </c>
      <c r="B84" s="192">
        <f t="shared" si="45"/>
        <v>195</v>
      </c>
      <c r="C84" s="41">
        <v>195</v>
      </c>
      <c r="D84" s="87"/>
      <c r="E84" s="42"/>
      <c r="F84" s="19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9"/>
      <c r="S84" s="9"/>
      <c r="T84" s="9"/>
      <c r="U84" s="9"/>
      <c r="V84" s="9"/>
      <c r="W84" s="9"/>
      <c r="X84" s="10"/>
      <c r="Y84" s="10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</row>
    <row r="85" spans="1:55" s="2" customFormat="1" x14ac:dyDescent="0.2">
      <c r="A85" s="191" t="s">
        <v>105</v>
      </c>
      <c r="B85" s="192">
        <f t="shared" si="45"/>
        <v>0</v>
      </c>
      <c r="C85" s="41"/>
      <c r="D85" s="87"/>
      <c r="E85" s="42"/>
      <c r="F85" s="19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9"/>
      <c r="S85" s="9"/>
      <c r="T85" s="9"/>
      <c r="U85" s="9"/>
      <c r="V85" s="9"/>
      <c r="W85" s="9"/>
      <c r="X85" s="10"/>
      <c r="Y85" s="10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</row>
    <row r="86" spans="1:55" s="2" customFormat="1" x14ac:dyDescent="0.2">
      <c r="A86" s="191" t="s">
        <v>106</v>
      </c>
      <c r="B86" s="192">
        <f t="shared" si="45"/>
        <v>0</v>
      </c>
      <c r="C86" s="41"/>
      <c r="D86" s="87"/>
      <c r="E86" s="42"/>
      <c r="F86" s="19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9"/>
      <c r="S86" s="9"/>
      <c r="T86" s="9"/>
      <c r="U86" s="9"/>
      <c r="V86" s="9"/>
      <c r="W86" s="9"/>
      <c r="X86" s="10"/>
      <c r="Y86" s="10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</row>
    <row r="87" spans="1:55" s="2" customFormat="1" x14ac:dyDescent="0.2">
      <c r="A87" s="191" t="s">
        <v>107</v>
      </c>
      <c r="B87" s="192">
        <f t="shared" si="45"/>
        <v>185</v>
      </c>
      <c r="C87" s="41">
        <v>185</v>
      </c>
      <c r="D87" s="87"/>
      <c r="E87" s="42"/>
      <c r="F87" s="19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9"/>
      <c r="S87" s="9"/>
      <c r="T87" s="9"/>
      <c r="U87" s="9"/>
      <c r="V87" s="9"/>
      <c r="W87" s="9"/>
      <c r="X87" s="10"/>
      <c r="Y87" s="10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</row>
    <row r="88" spans="1:55" s="2" customFormat="1" x14ac:dyDescent="0.2">
      <c r="A88" s="191" t="s">
        <v>108</v>
      </c>
      <c r="B88" s="192">
        <f t="shared" si="45"/>
        <v>0</v>
      </c>
      <c r="C88" s="41"/>
      <c r="D88" s="87"/>
      <c r="E88" s="42"/>
      <c r="F88" s="19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9"/>
      <c r="S88" s="9"/>
      <c r="T88" s="9"/>
      <c r="U88" s="9"/>
      <c r="V88" s="9"/>
      <c r="W88" s="9"/>
      <c r="X88" s="10"/>
      <c r="Y88" s="10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</row>
    <row r="89" spans="1:55" s="2" customFormat="1" x14ac:dyDescent="0.2">
      <c r="A89" s="191" t="s">
        <v>109</v>
      </c>
      <c r="B89" s="192">
        <f t="shared" si="45"/>
        <v>0</v>
      </c>
      <c r="C89" s="41"/>
      <c r="D89" s="87"/>
      <c r="E89" s="42"/>
      <c r="F89" s="190"/>
      <c r="G89" s="6"/>
      <c r="H89" s="6"/>
      <c r="I89" s="10"/>
      <c r="J89" s="10"/>
      <c r="K89" s="10"/>
      <c r="L89" s="10"/>
      <c r="M89" s="10"/>
      <c r="N89" s="10"/>
      <c r="O89" s="10"/>
      <c r="P89" s="10"/>
      <c r="Q89" s="10"/>
      <c r="R89" s="9"/>
      <c r="S89" s="9"/>
      <c r="T89" s="9"/>
      <c r="U89" s="9"/>
      <c r="V89" s="9"/>
      <c r="W89" s="9"/>
      <c r="X89" s="10"/>
      <c r="Y89" s="10"/>
    </row>
    <row r="90" spans="1:55" s="2" customFormat="1" x14ac:dyDescent="0.2">
      <c r="A90" s="191" t="s">
        <v>110</v>
      </c>
      <c r="B90" s="192">
        <f t="shared" si="45"/>
        <v>0</v>
      </c>
      <c r="C90" s="41"/>
      <c r="D90" s="87"/>
      <c r="E90" s="42"/>
      <c r="F90" s="190"/>
      <c r="G90" s="6"/>
      <c r="H90" s="6"/>
      <c r="I90" s="10"/>
      <c r="J90" s="10"/>
      <c r="K90" s="10"/>
      <c r="L90" s="10"/>
      <c r="M90" s="10"/>
      <c r="N90" s="10"/>
      <c r="O90" s="10"/>
      <c r="P90" s="10"/>
      <c r="Q90" s="10"/>
      <c r="R90" s="9"/>
      <c r="S90" s="9"/>
      <c r="T90" s="9"/>
      <c r="U90" s="9"/>
      <c r="V90" s="9"/>
      <c r="W90" s="9"/>
      <c r="X90" s="10"/>
      <c r="Y90" s="10"/>
    </row>
    <row r="91" spans="1:55" s="2" customFormat="1" x14ac:dyDescent="0.2">
      <c r="A91" s="191" t="s">
        <v>111</v>
      </c>
      <c r="B91" s="192">
        <f t="shared" si="45"/>
        <v>0</v>
      </c>
      <c r="C91" s="41"/>
      <c r="D91" s="87"/>
      <c r="E91" s="42"/>
      <c r="F91" s="190"/>
      <c r="G91" s="6"/>
      <c r="H91" s="6"/>
      <c r="I91" s="10"/>
      <c r="J91" s="10"/>
      <c r="K91" s="10"/>
      <c r="L91" s="10"/>
      <c r="M91" s="10"/>
      <c r="N91" s="10"/>
      <c r="O91" s="10"/>
      <c r="P91" s="10"/>
      <c r="Q91" s="10"/>
      <c r="R91" s="9"/>
      <c r="S91" s="9"/>
      <c r="T91" s="9"/>
      <c r="U91" s="9"/>
      <c r="V91" s="9"/>
      <c r="W91" s="9"/>
      <c r="X91" s="10"/>
      <c r="Y91" s="10"/>
    </row>
    <row r="92" spans="1:55" s="2" customFormat="1" x14ac:dyDescent="0.2">
      <c r="A92" s="193" t="s">
        <v>112</v>
      </c>
      <c r="B92" s="192">
        <f t="shared" si="45"/>
        <v>0</v>
      </c>
      <c r="C92" s="41"/>
      <c r="D92" s="87"/>
      <c r="E92" s="42"/>
      <c r="F92" s="190"/>
      <c r="G92" s="6"/>
      <c r="H92" s="6"/>
      <c r="I92" s="10"/>
      <c r="J92" s="10"/>
      <c r="K92" s="10"/>
      <c r="L92" s="10"/>
      <c r="M92" s="10"/>
      <c r="N92" s="10"/>
      <c r="O92" s="10"/>
      <c r="P92" s="10"/>
      <c r="Q92" s="10"/>
      <c r="R92" s="9"/>
      <c r="S92" s="9"/>
      <c r="T92" s="9"/>
      <c r="U92" s="9"/>
      <c r="V92" s="9"/>
      <c r="W92" s="9"/>
      <c r="X92" s="10"/>
      <c r="Y92" s="10"/>
    </row>
    <row r="93" spans="1:55" s="2" customFormat="1" x14ac:dyDescent="0.2">
      <c r="A93" s="191" t="s">
        <v>113</v>
      </c>
      <c r="B93" s="192">
        <f t="shared" si="45"/>
        <v>193</v>
      </c>
      <c r="C93" s="41">
        <v>193</v>
      </c>
      <c r="D93" s="87"/>
      <c r="E93" s="42"/>
      <c r="F93" s="190"/>
      <c r="G93" s="6"/>
      <c r="H93" s="6"/>
      <c r="I93" s="10"/>
      <c r="J93" s="10"/>
      <c r="K93" s="10"/>
      <c r="L93" s="10"/>
      <c r="M93" s="10"/>
      <c r="N93" s="10"/>
      <c r="O93" s="10"/>
      <c r="P93" s="10"/>
      <c r="Q93" s="10"/>
      <c r="R93" s="9"/>
      <c r="S93" s="9"/>
      <c r="T93" s="9"/>
      <c r="U93" s="9"/>
      <c r="V93" s="9"/>
      <c r="W93" s="9"/>
      <c r="X93" s="10"/>
      <c r="Y93" s="10"/>
    </row>
    <row r="94" spans="1:55" s="2" customFormat="1" x14ac:dyDescent="0.2">
      <c r="A94" s="191" t="s">
        <v>114</v>
      </c>
      <c r="B94" s="192">
        <f t="shared" si="45"/>
        <v>0</v>
      </c>
      <c r="C94" s="41"/>
      <c r="D94" s="87"/>
      <c r="E94" s="42"/>
      <c r="F94" s="190"/>
      <c r="G94" s="6"/>
      <c r="H94" s="6"/>
      <c r="I94" s="10"/>
      <c r="J94" s="10"/>
      <c r="K94" s="10"/>
      <c r="L94" s="10"/>
      <c r="M94" s="10"/>
      <c r="N94" s="10"/>
      <c r="O94" s="10"/>
      <c r="P94" s="10"/>
      <c r="Q94" s="10"/>
      <c r="R94" s="9"/>
      <c r="S94" s="9"/>
      <c r="T94" s="9"/>
      <c r="U94" s="9"/>
      <c r="V94" s="9"/>
      <c r="W94" s="9"/>
      <c r="X94" s="10"/>
      <c r="Y94" s="10"/>
    </row>
    <row r="95" spans="1:55" s="2" customFormat="1" x14ac:dyDescent="0.2">
      <c r="A95" s="191" t="s">
        <v>115</v>
      </c>
      <c r="B95" s="192">
        <f t="shared" si="45"/>
        <v>0</v>
      </c>
      <c r="C95" s="41"/>
      <c r="D95" s="87"/>
      <c r="E95" s="42"/>
      <c r="F95" s="190"/>
      <c r="G95" s="6"/>
      <c r="H95" s="6"/>
      <c r="I95" s="10"/>
      <c r="J95" s="10"/>
      <c r="K95" s="10"/>
      <c r="L95" s="10"/>
      <c r="M95" s="10"/>
      <c r="N95" s="10"/>
      <c r="O95" s="10"/>
      <c r="P95" s="10"/>
      <c r="Q95" s="10"/>
      <c r="R95" s="9"/>
      <c r="S95" s="9"/>
      <c r="T95" s="9"/>
      <c r="U95" s="9"/>
      <c r="V95" s="9"/>
      <c r="W95" s="9"/>
      <c r="X95" s="10"/>
      <c r="Y95" s="10"/>
    </row>
    <row r="96" spans="1:55" s="2" customFormat="1" x14ac:dyDescent="0.2">
      <c r="A96" s="191" t="s">
        <v>116</v>
      </c>
      <c r="B96" s="192">
        <f t="shared" si="45"/>
        <v>0</v>
      </c>
      <c r="C96" s="41"/>
      <c r="D96" s="87"/>
      <c r="E96" s="42"/>
      <c r="F96" s="190"/>
      <c r="G96" s="6"/>
      <c r="H96" s="6"/>
      <c r="I96" s="10"/>
      <c r="J96" s="10"/>
      <c r="K96" s="10"/>
      <c r="L96" s="10"/>
      <c r="M96" s="10"/>
      <c r="N96" s="10"/>
      <c r="O96" s="10"/>
      <c r="P96" s="10"/>
      <c r="Q96" s="10"/>
      <c r="R96" s="9"/>
      <c r="S96" s="9"/>
      <c r="T96" s="9"/>
      <c r="U96" s="9"/>
      <c r="V96" s="9"/>
      <c r="W96" s="9"/>
      <c r="X96" s="10"/>
      <c r="Y96" s="10"/>
    </row>
    <row r="97" spans="1:92" s="2" customFormat="1" x14ac:dyDescent="0.2">
      <c r="A97" s="191" t="s">
        <v>117</v>
      </c>
      <c r="B97" s="192">
        <f t="shared" si="45"/>
        <v>0</v>
      </c>
      <c r="C97" s="41"/>
      <c r="D97" s="87"/>
      <c r="E97" s="42"/>
      <c r="F97" s="190"/>
      <c r="G97" s="6"/>
      <c r="H97" s="6"/>
      <c r="I97" s="10"/>
      <c r="J97" s="10"/>
      <c r="K97" s="10"/>
      <c r="L97" s="10"/>
      <c r="M97" s="10"/>
      <c r="N97" s="10"/>
      <c r="O97" s="10"/>
      <c r="P97" s="10"/>
      <c r="Q97" s="10"/>
      <c r="R97" s="9"/>
      <c r="S97" s="9"/>
      <c r="T97" s="9"/>
      <c r="U97" s="9"/>
      <c r="V97" s="9"/>
      <c r="W97" s="9"/>
      <c r="X97" s="10"/>
      <c r="Y97" s="10"/>
      <c r="BV97" s="3"/>
      <c r="BW97" s="3"/>
      <c r="BX97" s="4"/>
      <c r="BY97" s="4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</row>
    <row r="98" spans="1:92" s="2" customFormat="1" x14ac:dyDescent="0.2">
      <c r="A98" s="191" t="s">
        <v>118</v>
      </c>
      <c r="B98" s="192">
        <f t="shared" si="45"/>
        <v>0</v>
      </c>
      <c r="C98" s="41"/>
      <c r="D98" s="87"/>
      <c r="E98" s="42"/>
      <c r="F98" s="190"/>
      <c r="G98" s="6"/>
      <c r="H98" s="6"/>
      <c r="I98" s="10"/>
      <c r="J98" s="10"/>
      <c r="K98" s="10"/>
      <c r="L98" s="10"/>
      <c r="M98" s="10"/>
      <c r="N98" s="10"/>
      <c r="O98" s="10"/>
      <c r="P98" s="10"/>
      <c r="Q98" s="10"/>
      <c r="R98" s="9"/>
      <c r="S98" s="9"/>
      <c r="T98" s="9"/>
      <c r="U98" s="9"/>
      <c r="V98" s="9"/>
      <c r="W98" s="9"/>
      <c r="X98" s="10"/>
      <c r="Y98" s="10"/>
      <c r="BV98" s="3"/>
      <c r="BW98" s="3"/>
      <c r="BX98" s="4"/>
      <c r="BY98" s="4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</row>
    <row r="99" spans="1:92" s="2" customFormat="1" x14ac:dyDescent="0.2">
      <c r="A99" s="191" t="s">
        <v>119</v>
      </c>
      <c r="B99" s="192">
        <f>SUM(C99:E99)</f>
        <v>0</v>
      </c>
      <c r="C99" s="41"/>
      <c r="D99" s="87"/>
      <c r="E99" s="42"/>
      <c r="F99" s="190"/>
      <c r="G99" s="6"/>
      <c r="H99" s="6"/>
      <c r="I99" s="10"/>
      <c r="J99" s="10"/>
      <c r="K99" s="10"/>
      <c r="L99" s="10"/>
      <c r="M99" s="10"/>
      <c r="N99" s="10"/>
      <c r="O99" s="10"/>
      <c r="P99" s="10"/>
      <c r="Q99" s="10"/>
      <c r="R99" s="9"/>
      <c r="S99" s="9"/>
      <c r="T99" s="9"/>
      <c r="U99" s="9"/>
      <c r="V99" s="9"/>
      <c r="W99" s="9"/>
      <c r="X99" s="10"/>
      <c r="Y99" s="10"/>
      <c r="BV99" s="3"/>
      <c r="BW99" s="3"/>
      <c r="BX99" s="4"/>
      <c r="BY99" s="4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</row>
    <row r="100" spans="1:92" s="2" customFormat="1" x14ac:dyDescent="0.2">
      <c r="A100" s="191" t="s">
        <v>120</v>
      </c>
      <c r="B100" s="192">
        <f>SUM(C100:E100)</f>
        <v>0</v>
      </c>
      <c r="C100" s="41"/>
      <c r="D100" s="87"/>
      <c r="E100" s="42"/>
      <c r="F100" s="190"/>
      <c r="G100" s="6"/>
      <c r="H100" s="6"/>
      <c r="I100" s="10"/>
      <c r="J100" s="10"/>
      <c r="K100" s="10"/>
      <c r="L100" s="10"/>
      <c r="M100" s="10"/>
      <c r="N100" s="10"/>
      <c r="O100" s="10"/>
      <c r="P100" s="10"/>
      <c r="Q100" s="10"/>
      <c r="R100" s="9"/>
      <c r="S100" s="9"/>
      <c r="T100" s="9"/>
      <c r="U100" s="9"/>
      <c r="V100" s="9"/>
      <c r="W100" s="9"/>
      <c r="X100" s="10"/>
      <c r="Y100" s="10"/>
      <c r="BV100" s="3"/>
      <c r="BW100" s="3"/>
      <c r="BX100" s="4"/>
      <c r="BY100" s="4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</row>
    <row r="101" spans="1:92" s="2" customFormat="1" x14ac:dyDescent="0.2">
      <c r="A101" s="613" t="s">
        <v>83</v>
      </c>
      <c r="B101" s="570">
        <f>SUM(B81:B100)</f>
        <v>573</v>
      </c>
      <c r="C101" s="676">
        <f>SUM(C81:C100)</f>
        <v>573</v>
      </c>
      <c r="D101" s="679">
        <f t="shared" ref="D101:E101" si="46">SUM(D81:D100)</f>
        <v>0</v>
      </c>
      <c r="E101" s="621">
        <f t="shared" si="46"/>
        <v>0</v>
      </c>
      <c r="F101" s="190"/>
      <c r="G101" s="6"/>
      <c r="H101" s="6"/>
      <c r="I101" s="10"/>
      <c r="J101" s="10"/>
      <c r="K101" s="10"/>
      <c r="L101" s="10"/>
      <c r="M101" s="10"/>
      <c r="N101" s="10"/>
      <c r="O101" s="10"/>
      <c r="P101" s="10"/>
      <c r="Q101" s="10"/>
      <c r="R101" s="9"/>
      <c r="S101" s="9"/>
      <c r="T101" s="9"/>
      <c r="U101" s="9"/>
      <c r="V101" s="9"/>
      <c r="W101" s="9"/>
      <c r="X101" s="10"/>
      <c r="Y101" s="10"/>
      <c r="BV101" s="3"/>
      <c r="BW101" s="3"/>
      <c r="BX101" s="4"/>
      <c r="BY101" s="4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</row>
    <row r="102" spans="1:92" s="5" customFormat="1" ht="11.25" x14ac:dyDescent="0.15">
      <c r="A102" s="11" t="s">
        <v>121</v>
      </c>
      <c r="BV102" s="12"/>
      <c r="BW102" s="12"/>
      <c r="BX102" s="12"/>
      <c r="BY102" s="12"/>
    </row>
    <row r="103" spans="1:92" s="2" customFormat="1" ht="14.25" customHeight="1" x14ac:dyDescent="0.2">
      <c r="A103" s="982" t="s">
        <v>122</v>
      </c>
      <c r="B103" s="984"/>
      <c r="C103" s="982" t="s">
        <v>5</v>
      </c>
      <c r="D103" s="983"/>
      <c r="E103" s="984"/>
      <c r="F103" s="1116" t="s">
        <v>6</v>
      </c>
      <c r="G103" s="1117"/>
      <c r="H103" s="1117"/>
      <c r="I103" s="1117"/>
      <c r="J103" s="1117"/>
      <c r="K103" s="1117"/>
      <c r="L103" s="1117"/>
      <c r="M103" s="1117"/>
      <c r="N103" s="1117"/>
      <c r="O103" s="1117"/>
      <c r="P103" s="1117"/>
      <c r="Q103" s="1117"/>
      <c r="R103" s="1117"/>
      <c r="S103" s="1117"/>
      <c r="T103" s="1117"/>
      <c r="U103" s="1117"/>
      <c r="V103" s="1117"/>
      <c r="W103" s="1117"/>
      <c r="X103" s="1117"/>
      <c r="Y103" s="1117"/>
      <c r="Z103" s="1117"/>
      <c r="AA103" s="1117"/>
      <c r="AB103" s="1117"/>
      <c r="AC103" s="1117"/>
      <c r="AD103" s="1117"/>
      <c r="AE103" s="1117"/>
      <c r="AF103" s="1117"/>
      <c r="AG103" s="1117"/>
      <c r="AH103" s="1117"/>
      <c r="AI103" s="1117"/>
      <c r="AJ103" s="1117"/>
      <c r="AK103" s="1117"/>
      <c r="AL103" s="1117"/>
      <c r="AM103" s="1125"/>
      <c r="AN103" s="1008" t="s">
        <v>7</v>
      </c>
      <c r="AO103" s="984" t="s">
        <v>123</v>
      </c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V103" s="3"/>
      <c r="BW103" s="3"/>
      <c r="BX103" s="4"/>
      <c r="BY103" s="4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</row>
    <row r="104" spans="1:92" s="2" customFormat="1" x14ac:dyDescent="0.2">
      <c r="A104" s="1045"/>
      <c r="B104" s="990"/>
      <c r="C104" s="1165"/>
      <c r="D104" s="986"/>
      <c r="E104" s="987"/>
      <c r="F104" s="1116" t="s">
        <v>11</v>
      </c>
      <c r="G104" s="1118"/>
      <c r="H104" s="1116" t="s">
        <v>12</v>
      </c>
      <c r="I104" s="1118"/>
      <c r="J104" s="1116" t="s">
        <v>13</v>
      </c>
      <c r="K104" s="1118"/>
      <c r="L104" s="1116" t="s">
        <v>14</v>
      </c>
      <c r="M104" s="1118"/>
      <c r="N104" s="1116" t="s">
        <v>15</v>
      </c>
      <c r="O104" s="1118"/>
      <c r="P104" s="1122" t="s">
        <v>16</v>
      </c>
      <c r="Q104" s="1123"/>
      <c r="R104" s="1122" t="s">
        <v>17</v>
      </c>
      <c r="S104" s="1123"/>
      <c r="T104" s="1122" t="s">
        <v>18</v>
      </c>
      <c r="U104" s="1123"/>
      <c r="V104" s="1122" t="s">
        <v>19</v>
      </c>
      <c r="W104" s="1123"/>
      <c r="X104" s="1122" t="s">
        <v>20</v>
      </c>
      <c r="Y104" s="1123"/>
      <c r="Z104" s="1122" t="s">
        <v>21</v>
      </c>
      <c r="AA104" s="1123"/>
      <c r="AB104" s="1122" t="s">
        <v>22</v>
      </c>
      <c r="AC104" s="1123"/>
      <c r="AD104" s="1122" t="s">
        <v>23</v>
      </c>
      <c r="AE104" s="1123"/>
      <c r="AF104" s="1122" t="s">
        <v>24</v>
      </c>
      <c r="AG104" s="1123"/>
      <c r="AH104" s="1122" t="s">
        <v>25</v>
      </c>
      <c r="AI104" s="1123"/>
      <c r="AJ104" s="1122" t="s">
        <v>26</v>
      </c>
      <c r="AK104" s="1123"/>
      <c r="AL104" s="1122" t="s">
        <v>27</v>
      </c>
      <c r="AM104" s="1124"/>
      <c r="AN104" s="1009"/>
      <c r="AO104" s="990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V104" s="3"/>
      <c r="BW104" s="3"/>
      <c r="BX104" s="4"/>
      <c r="BY104" s="4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</row>
    <row r="105" spans="1:92" s="2" customFormat="1" x14ac:dyDescent="0.2">
      <c r="A105" s="1165"/>
      <c r="B105" s="986"/>
      <c r="C105" s="674" t="s">
        <v>32</v>
      </c>
      <c r="D105" s="678" t="s">
        <v>45</v>
      </c>
      <c r="E105" s="610" t="s">
        <v>34</v>
      </c>
      <c r="F105" s="674" t="s">
        <v>45</v>
      </c>
      <c r="G105" s="610" t="s">
        <v>34</v>
      </c>
      <c r="H105" s="674" t="s">
        <v>45</v>
      </c>
      <c r="I105" s="615" t="s">
        <v>34</v>
      </c>
      <c r="J105" s="674" t="s">
        <v>45</v>
      </c>
      <c r="K105" s="610" t="s">
        <v>34</v>
      </c>
      <c r="L105" s="674" t="s">
        <v>45</v>
      </c>
      <c r="M105" s="615" t="s">
        <v>34</v>
      </c>
      <c r="N105" s="674" t="s">
        <v>45</v>
      </c>
      <c r="O105" s="610" t="s">
        <v>34</v>
      </c>
      <c r="P105" s="674" t="s">
        <v>45</v>
      </c>
      <c r="Q105" s="615" t="s">
        <v>34</v>
      </c>
      <c r="R105" s="674" t="s">
        <v>45</v>
      </c>
      <c r="S105" s="610" t="s">
        <v>34</v>
      </c>
      <c r="T105" s="674" t="s">
        <v>45</v>
      </c>
      <c r="U105" s="615" t="s">
        <v>34</v>
      </c>
      <c r="V105" s="674" t="s">
        <v>45</v>
      </c>
      <c r="W105" s="610" t="s">
        <v>34</v>
      </c>
      <c r="X105" s="674" t="s">
        <v>45</v>
      </c>
      <c r="Y105" s="610" t="s">
        <v>34</v>
      </c>
      <c r="Z105" s="674" t="s">
        <v>45</v>
      </c>
      <c r="AA105" s="615" t="s">
        <v>34</v>
      </c>
      <c r="AB105" s="674" t="s">
        <v>45</v>
      </c>
      <c r="AC105" s="610" t="s">
        <v>34</v>
      </c>
      <c r="AD105" s="674" t="s">
        <v>45</v>
      </c>
      <c r="AE105" s="615" t="s">
        <v>34</v>
      </c>
      <c r="AF105" s="674" t="s">
        <v>45</v>
      </c>
      <c r="AG105" s="610" t="s">
        <v>34</v>
      </c>
      <c r="AH105" s="674" t="s">
        <v>45</v>
      </c>
      <c r="AI105" s="615" t="s">
        <v>34</v>
      </c>
      <c r="AJ105" s="674" t="s">
        <v>45</v>
      </c>
      <c r="AK105" s="610" t="s">
        <v>34</v>
      </c>
      <c r="AL105" s="674" t="s">
        <v>45</v>
      </c>
      <c r="AM105" s="612" t="s">
        <v>34</v>
      </c>
      <c r="AN105" s="1010"/>
      <c r="AO105" s="987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V105" s="3"/>
      <c r="BW105" s="3"/>
      <c r="BX105" s="4"/>
      <c r="BY105" s="4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</row>
    <row r="106" spans="1:92" s="2" customFormat="1" x14ac:dyDescent="0.2">
      <c r="A106" s="1133" t="s">
        <v>124</v>
      </c>
      <c r="B106" s="1134"/>
      <c r="C106" s="132">
        <f>SUM(C107:C113)</f>
        <v>671</v>
      </c>
      <c r="D106" s="24">
        <f>SUM(D107:D113)</f>
        <v>340</v>
      </c>
      <c r="E106" s="545">
        <f>SUM(E107:E113)</f>
        <v>331</v>
      </c>
      <c r="F106" s="675">
        <f t="shared" ref="F106:AN106" si="47">SUM(F107:F113)</f>
        <v>18</v>
      </c>
      <c r="G106" s="547">
        <f t="shared" si="47"/>
        <v>19</v>
      </c>
      <c r="H106" s="675">
        <f t="shared" si="47"/>
        <v>15</v>
      </c>
      <c r="I106" s="547">
        <f t="shared" si="47"/>
        <v>5</v>
      </c>
      <c r="J106" s="675">
        <f t="shared" si="47"/>
        <v>13</v>
      </c>
      <c r="K106" s="547">
        <f t="shared" si="47"/>
        <v>9</v>
      </c>
      <c r="L106" s="675">
        <f t="shared" si="47"/>
        <v>18</v>
      </c>
      <c r="M106" s="547">
        <f t="shared" si="47"/>
        <v>20</v>
      </c>
      <c r="N106" s="675">
        <f t="shared" si="47"/>
        <v>6</v>
      </c>
      <c r="O106" s="547">
        <f t="shared" si="47"/>
        <v>15</v>
      </c>
      <c r="P106" s="675">
        <f t="shared" si="47"/>
        <v>11</v>
      </c>
      <c r="Q106" s="547">
        <f t="shared" si="47"/>
        <v>16</v>
      </c>
      <c r="R106" s="675">
        <f t="shared" si="47"/>
        <v>12</v>
      </c>
      <c r="S106" s="547">
        <f t="shared" si="47"/>
        <v>13</v>
      </c>
      <c r="T106" s="675">
        <f t="shared" si="47"/>
        <v>11</v>
      </c>
      <c r="U106" s="547">
        <f t="shared" si="47"/>
        <v>22</v>
      </c>
      <c r="V106" s="675">
        <f t="shared" si="47"/>
        <v>16</v>
      </c>
      <c r="W106" s="547">
        <f t="shared" si="47"/>
        <v>21</v>
      </c>
      <c r="X106" s="675">
        <f t="shared" si="47"/>
        <v>10</v>
      </c>
      <c r="Y106" s="547">
        <f t="shared" si="47"/>
        <v>15</v>
      </c>
      <c r="Z106" s="675">
        <f t="shared" si="47"/>
        <v>19</v>
      </c>
      <c r="AA106" s="547">
        <f t="shared" si="47"/>
        <v>16</v>
      </c>
      <c r="AB106" s="675">
        <f t="shared" si="47"/>
        <v>20</v>
      </c>
      <c r="AC106" s="547">
        <f t="shared" si="47"/>
        <v>25</v>
      </c>
      <c r="AD106" s="675">
        <f t="shared" si="47"/>
        <v>29</v>
      </c>
      <c r="AE106" s="547">
        <f t="shared" si="47"/>
        <v>21</v>
      </c>
      <c r="AF106" s="675">
        <f t="shared" si="47"/>
        <v>27</v>
      </c>
      <c r="AG106" s="547">
        <f t="shared" si="47"/>
        <v>18</v>
      </c>
      <c r="AH106" s="675">
        <f t="shared" si="47"/>
        <v>31</v>
      </c>
      <c r="AI106" s="547">
        <f t="shared" si="47"/>
        <v>25</v>
      </c>
      <c r="AJ106" s="675">
        <f t="shared" si="47"/>
        <v>37</v>
      </c>
      <c r="AK106" s="547">
        <f t="shared" si="47"/>
        <v>24</v>
      </c>
      <c r="AL106" s="675">
        <f t="shared" si="47"/>
        <v>47</v>
      </c>
      <c r="AM106" s="516">
        <f t="shared" si="47"/>
        <v>47</v>
      </c>
      <c r="AN106" s="517">
        <f t="shared" si="47"/>
        <v>610</v>
      </c>
      <c r="AO106" s="550">
        <f>SUM(AO107:AO109)</f>
        <v>0</v>
      </c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V106" s="3"/>
      <c r="BW106" s="3"/>
      <c r="BX106" s="4"/>
      <c r="BY106" s="4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</row>
    <row r="107" spans="1:92" s="2" customFormat="1" ht="14.25" customHeight="1" x14ac:dyDescent="0.2">
      <c r="A107" s="1034" t="s">
        <v>125</v>
      </c>
      <c r="B107" s="200" t="s">
        <v>126</v>
      </c>
      <c r="C107" s="132">
        <f t="shared" ref="C107:C113" si="48">SUM(D107+E107)</f>
        <v>377</v>
      </c>
      <c r="D107" s="24">
        <f t="shared" ref="D107:E113" si="49">SUM(F107+H107+J107+L107+N107+P107+R107+T107+V107+X107+Z107+AB107+AD107+AF107+AH107+AJ107+AL107)</f>
        <v>177</v>
      </c>
      <c r="E107" s="545">
        <f t="shared" si="49"/>
        <v>200</v>
      </c>
      <c r="F107" s="201">
        <v>15</v>
      </c>
      <c r="G107" s="518">
        <v>18</v>
      </c>
      <c r="H107" s="500">
        <v>15</v>
      </c>
      <c r="I107" s="202">
        <v>4</v>
      </c>
      <c r="J107" s="500">
        <v>10</v>
      </c>
      <c r="K107" s="202">
        <v>7</v>
      </c>
      <c r="L107" s="201">
        <v>8</v>
      </c>
      <c r="M107" s="518">
        <v>7</v>
      </c>
      <c r="N107" s="500">
        <v>2</v>
      </c>
      <c r="O107" s="202">
        <v>6</v>
      </c>
      <c r="P107" s="500">
        <v>5</v>
      </c>
      <c r="Q107" s="202">
        <v>10</v>
      </c>
      <c r="R107" s="500">
        <v>3</v>
      </c>
      <c r="S107" s="202">
        <v>4</v>
      </c>
      <c r="T107" s="500">
        <v>6</v>
      </c>
      <c r="U107" s="202">
        <v>15</v>
      </c>
      <c r="V107" s="500">
        <v>7</v>
      </c>
      <c r="W107" s="202">
        <v>11</v>
      </c>
      <c r="X107" s="500">
        <v>7</v>
      </c>
      <c r="Y107" s="202">
        <v>9</v>
      </c>
      <c r="Z107" s="500">
        <v>11</v>
      </c>
      <c r="AA107" s="202">
        <v>11</v>
      </c>
      <c r="AB107" s="500">
        <v>14</v>
      </c>
      <c r="AC107" s="202">
        <v>17</v>
      </c>
      <c r="AD107" s="500">
        <v>15</v>
      </c>
      <c r="AE107" s="202">
        <v>11</v>
      </c>
      <c r="AF107" s="500">
        <v>11</v>
      </c>
      <c r="AG107" s="202">
        <v>12</v>
      </c>
      <c r="AH107" s="500">
        <v>10</v>
      </c>
      <c r="AI107" s="202">
        <v>13</v>
      </c>
      <c r="AJ107" s="500">
        <v>17</v>
      </c>
      <c r="AK107" s="202">
        <v>10</v>
      </c>
      <c r="AL107" s="500">
        <v>21</v>
      </c>
      <c r="AM107" s="203">
        <v>35</v>
      </c>
      <c r="AN107" s="518">
        <v>333</v>
      </c>
      <c r="AO107" s="544">
        <v>0</v>
      </c>
      <c r="AP107" s="146" t="str">
        <f>CA107&amp;CB107</f>
        <v/>
      </c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"/>
      <c r="BB107" s="3"/>
      <c r="BV107" s="3"/>
      <c r="BW107" s="3"/>
      <c r="BX107" s="4"/>
      <c r="BY107" s="4"/>
      <c r="CA107" s="32" t="str">
        <f>IF(AND($C107&gt;0,AN107="")," * No olvide digitar la variable "&amp;AN$103&amp;""&amp;". Digite CERO si no tiene",IF(AN107&gt;$C107," * La variable "&amp;AN$103&amp;""&amp;" No puede ser mayor al Total.",""))</f>
        <v/>
      </c>
      <c r="CB107" s="32" t="str">
        <f>IF(AND($C107&gt;0,AO107="")," * No olvide digitar la variable "&amp;AO$103&amp;""&amp;". Digite CERO si no tiene",IF(AO107&gt;$C107," * La variable "&amp;AO$103&amp;""&amp;" No puede ser mayor al Total.",""))</f>
        <v/>
      </c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33">
        <f>IF(AND($C107&gt;0,AN107=""),1,IF(AN107&gt;$C107,1,0))</f>
        <v>0</v>
      </c>
      <c r="CN107" s="33">
        <f>IF(AND($C107&gt;0,AO107=""),1,IF(AO107&gt;$C107,1,0))</f>
        <v>0</v>
      </c>
    </row>
    <row r="108" spans="1:92" s="2" customFormat="1" x14ac:dyDescent="0.2">
      <c r="A108" s="1210"/>
      <c r="B108" s="204" t="s">
        <v>127</v>
      </c>
      <c r="C108" s="161">
        <f t="shared" si="48"/>
        <v>85</v>
      </c>
      <c r="D108" s="37">
        <f t="shared" si="49"/>
        <v>49</v>
      </c>
      <c r="E108" s="205">
        <f t="shared" si="49"/>
        <v>36</v>
      </c>
      <c r="F108" s="206"/>
      <c r="G108" s="207"/>
      <c r="H108" s="208"/>
      <c r="I108" s="209"/>
      <c r="J108" s="206">
        <v>0</v>
      </c>
      <c r="K108" s="210">
        <v>2</v>
      </c>
      <c r="L108" s="208">
        <v>1</v>
      </c>
      <c r="M108" s="211">
        <v>1</v>
      </c>
      <c r="N108" s="206">
        <v>1</v>
      </c>
      <c r="O108" s="210">
        <v>2</v>
      </c>
      <c r="P108" s="209">
        <v>3</v>
      </c>
      <c r="Q108" s="211">
        <v>0</v>
      </c>
      <c r="R108" s="212">
        <v>0</v>
      </c>
      <c r="S108" s="210">
        <v>1</v>
      </c>
      <c r="T108" s="209">
        <v>2</v>
      </c>
      <c r="U108" s="211">
        <v>1</v>
      </c>
      <c r="V108" s="212">
        <v>4</v>
      </c>
      <c r="W108" s="210">
        <v>2</v>
      </c>
      <c r="X108" s="209">
        <v>0</v>
      </c>
      <c r="Y108" s="210">
        <v>2</v>
      </c>
      <c r="Z108" s="212">
        <v>3</v>
      </c>
      <c r="AA108" s="211">
        <v>3</v>
      </c>
      <c r="AB108" s="212">
        <v>1</v>
      </c>
      <c r="AC108" s="210">
        <v>2</v>
      </c>
      <c r="AD108" s="209">
        <v>4</v>
      </c>
      <c r="AE108" s="211">
        <v>4</v>
      </c>
      <c r="AF108" s="212">
        <v>7</v>
      </c>
      <c r="AG108" s="210">
        <v>1</v>
      </c>
      <c r="AH108" s="209">
        <v>8</v>
      </c>
      <c r="AI108" s="211">
        <v>5</v>
      </c>
      <c r="AJ108" s="212">
        <v>6</v>
      </c>
      <c r="AK108" s="210">
        <v>6</v>
      </c>
      <c r="AL108" s="209">
        <v>9</v>
      </c>
      <c r="AM108" s="213">
        <v>4</v>
      </c>
      <c r="AN108" s="208">
        <v>85</v>
      </c>
      <c r="AO108" s="207">
        <v>0</v>
      </c>
      <c r="AP108" s="146" t="str">
        <f t="shared" ref="AP108:AP109" si="50">CA108&amp;CB108</f>
        <v/>
      </c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"/>
      <c r="BB108" s="3"/>
      <c r="BV108" s="3"/>
      <c r="BW108" s="3"/>
      <c r="BX108" s="4"/>
      <c r="BY108" s="4"/>
      <c r="CA108" s="32" t="str">
        <f t="shared" ref="CA108:CB112" si="51">IF(AND($C108&gt;0,AN108="")," * No olvide digitar la variable "&amp;AN$103&amp;""&amp;". Digite CERO si no tiene",IF(AN108&gt;$C108," * La variable "&amp;AN$103&amp;""&amp;" No puede ser mayor al Total.",""))</f>
        <v/>
      </c>
      <c r="CB108" s="32" t="str">
        <f t="shared" si="51"/>
        <v/>
      </c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33">
        <f t="shared" ref="CM108:CN113" si="52">IF(AND($C108&gt;0,AN108=""),1,IF(AN108&gt;$C108,1,0))</f>
        <v>0</v>
      </c>
      <c r="CN108" s="33">
        <f t="shared" si="52"/>
        <v>0</v>
      </c>
    </row>
    <row r="109" spans="1:92" s="2" customFormat="1" ht="15" thickBot="1" x14ac:dyDescent="0.25">
      <c r="A109" s="1036"/>
      <c r="B109" s="214" t="s">
        <v>128</v>
      </c>
      <c r="C109" s="215">
        <f t="shared" si="48"/>
        <v>40</v>
      </c>
      <c r="D109" s="216">
        <f t="shared" si="49"/>
        <v>21</v>
      </c>
      <c r="E109" s="217">
        <f t="shared" si="49"/>
        <v>19</v>
      </c>
      <c r="F109" s="218"/>
      <c r="G109" s="219"/>
      <c r="H109" s="220"/>
      <c r="I109" s="221"/>
      <c r="J109" s="218"/>
      <c r="K109" s="222"/>
      <c r="L109" s="220">
        <v>0</v>
      </c>
      <c r="M109" s="223">
        <v>2</v>
      </c>
      <c r="N109" s="218">
        <v>2</v>
      </c>
      <c r="O109" s="222">
        <v>2</v>
      </c>
      <c r="P109" s="221">
        <v>0</v>
      </c>
      <c r="Q109" s="223">
        <v>1</v>
      </c>
      <c r="R109" s="224">
        <v>1</v>
      </c>
      <c r="S109" s="222">
        <v>1</v>
      </c>
      <c r="T109" s="221">
        <v>0</v>
      </c>
      <c r="U109" s="223">
        <v>2</v>
      </c>
      <c r="V109" s="224">
        <v>2</v>
      </c>
      <c r="W109" s="222">
        <v>1</v>
      </c>
      <c r="X109" s="221">
        <v>1</v>
      </c>
      <c r="Y109" s="222">
        <v>0</v>
      </c>
      <c r="Z109" s="224">
        <v>1</v>
      </c>
      <c r="AA109" s="223">
        <v>1</v>
      </c>
      <c r="AB109" s="224">
        <v>1</v>
      </c>
      <c r="AC109" s="222">
        <v>2</v>
      </c>
      <c r="AD109" s="221">
        <v>2</v>
      </c>
      <c r="AE109" s="223">
        <v>1</v>
      </c>
      <c r="AF109" s="224">
        <v>1</v>
      </c>
      <c r="AG109" s="222">
        <v>1</v>
      </c>
      <c r="AH109" s="221">
        <v>2</v>
      </c>
      <c r="AI109" s="223">
        <v>3</v>
      </c>
      <c r="AJ109" s="224">
        <v>4</v>
      </c>
      <c r="AK109" s="222">
        <v>2</v>
      </c>
      <c r="AL109" s="221">
        <v>4</v>
      </c>
      <c r="AM109" s="225">
        <v>0</v>
      </c>
      <c r="AN109" s="220">
        <v>33</v>
      </c>
      <c r="AO109" s="219">
        <v>0</v>
      </c>
      <c r="AP109" s="146" t="str">
        <f t="shared" si="50"/>
        <v/>
      </c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"/>
      <c r="BB109" s="3"/>
      <c r="BV109" s="3"/>
      <c r="BW109" s="3"/>
      <c r="BX109" s="4"/>
      <c r="BY109" s="4"/>
      <c r="CA109" s="32" t="str">
        <f t="shared" si="51"/>
        <v/>
      </c>
      <c r="CB109" s="32" t="str">
        <f t="shared" si="51"/>
        <v/>
      </c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33">
        <f t="shared" si="52"/>
        <v>0</v>
      </c>
      <c r="CN109" s="33">
        <f t="shared" si="52"/>
        <v>0</v>
      </c>
    </row>
    <row r="110" spans="1:92" s="2" customFormat="1" ht="15" thickTop="1" x14ac:dyDescent="0.2">
      <c r="A110" s="1037" t="s">
        <v>129</v>
      </c>
      <c r="B110" s="1038"/>
      <c r="C110" s="114">
        <f t="shared" si="48"/>
        <v>24</v>
      </c>
      <c r="D110" s="69">
        <f t="shared" si="49"/>
        <v>11</v>
      </c>
      <c r="E110" s="226">
        <f t="shared" si="49"/>
        <v>13</v>
      </c>
      <c r="F110" s="227"/>
      <c r="G110" s="228"/>
      <c r="H110" s="229"/>
      <c r="I110" s="230"/>
      <c r="J110" s="231"/>
      <c r="K110" s="228"/>
      <c r="L110" s="229">
        <v>1</v>
      </c>
      <c r="M110" s="232">
        <v>3</v>
      </c>
      <c r="N110" s="231"/>
      <c r="O110" s="228">
        <v>1</v>
      </c>
      <c r="P110" s="230">
        <v>1</v>
      </c>
      <c r="Q110" s="232">
        <v>3</v>
      </c>
      <c r="R110" s="233">
        <v>4</v>
      </c>
      <c r="S110" s="228">
        <v>2</v>
      </c>
      <c r="T110" s="230">
        <v>1</v>
      </c>
      <c r="U110" s="232">
        <v>1</v>
      </c>
      <c r="V110" s="233"/>
      <c r="W110" s="228">
        <v>1</v>
      </c>
      <c r="X110" s="230"/>
      <c r="Y110" s="228"/>
      <c r="Z110" s="233">
        <v>1</v>
      </c>
      <c r="AA110" s="232"/>
      <c r="AB110" s="233"/>
      <c r="AC110" s="228"/>
      <c r="AD110" s="230"/>
      <c r="AE110" s="232"/>
      <c r="AF110" s="233"/>
      <c r="AG110" s="228">
        <v>1</v>
      </c>
      <c r="AH110" s="230">
        <v>1</v>
      </c>
      <c r="AI110" s="232"/>
      <c r="AJ110" s="233"/>
      <c r="AK110" s="228"/>
      <c r="AL110" s="230">
        <v>2</v>
      </c>
      <c r="AM110" s="234">
        <v>1</v>
      </c>
      <c r="AN110" s="229">
        <v>18</v>
      </c>
      <c r="AO110" s="235"/>
      <c r="AP110" s="146" t="str">
        <f>CA110</f>
        <v/>
      </c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"/>
      <c r="BB110" s="3"/>
      <c r="BV110" s="3"/>
      <c r="BW110" s="3"/>
      <c r="BX110" s="4"/>
      <c r="BY110" s="4"/>
      <c r="CA110" s="32" t="str">
        <f t="shared" si="51"/>
        <v/>
      </c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33">
        <f t="shared" si="52"/>
        <v>0</v>
      </c>
      <c r="CN110" s="5"/>
    </row>
    <row r="111" spans="1:92" s="2" customFormat="1" x14ac:dyDescent="0.2">
      <c r="A111" s="1039" t="s">
        <v>130</v>
      </c>
      <c r="B111" s="1040"/>
      <c r="C111" s="36">
        <f t="shared" si="48"/>
        <v>59</v>
      </c>
      <c r="D111" s="69">
        <f t="shared" si="49"/>
        <v>34</v>
      </c>
      <c r="E111" s="236">
        <f t="shared" si="49"/>
        <v>25</v>
      </c>
      <c r="F111" s="237">
        <v>1</v>
      </c>
      <c r="G111" s="238"/>
      <c r="H111" s="239"/>
      <c r="I111" s="240"/>
      <c r="J111" s="227"/>
      <c r="K111" s="241"/>
      <c r="L111" s="239">
        <v>1</v>
      </c>
      <c r="M111" s="242">
        <v>3</v>
      </c>
      <c r="N111" s="227">
        <v>1</v>
      </c>
      <c r="O111" s="241">
        <v>2</v>
      </c>
      <c r="P111" s="240">
        <v>2</v>
      </c>
      <c r="Q111" s="242">
        <v>1</v>
      </c>
      <c r="R111" s="243">
        <v>1</v>
      </c>
      <c r="S111" s="241">
        <v>1</v>
      </c>
      <c r="T111" s="240">
        <v>1</v>
      </c>
      <c r="U111" s="242">
        <v>2</v>
      </c>
      <c r="V111" s="243">
        <v>2</v>
      </c>
      <c r="W111" s="241">
        <v>2</v>
      </c>
      <c r="X111" s="240">
        <v>1</v>
      </c>
      <c r="Y111" s="241">
        <v>3</v>
      </c>
      <c r="Z111" s="243">
        <v>1</v>
      </c>
      <c r="AA111" s="242"/>
      <c r="AB111" s="243"/>
      <c r="AC111" s="241">
        <v>1</v>
      </c>
      <c r="AD111" s="240">
        <v>5</v>
      </c>
      <c r="AE111" s="242">
        <v>3</v>
      </c>
      <c r="AF111" s="243">
        <v>4</v>
      </c>
      <c r="AG111" s="241">
        <v>1</v>
      </c>
      <c r="AH111" s="240">
        <v>6</v>
      </c>
      <c r="AI111" s="242">
        <v>2</v>
      </c>
      <c r="AJ111" s="243">
        <v>6</v>
      </c>
      <c r="AK111" s="241">
        <v>2</v>
      </c>
      <c r="AL111" s="240">
        <v>2</v>
      </c>
      <c r="AM111" s="244">
        <v>2</v>
      </c>
      <c r="AN111" s="239">
        <v>57</v>
      </c>
      <c r="AO111" s="245"/>
      <c r="AP111" s="146" t="str">
        <f t="shared" ref="AP111:AP113" si="53">CA111</f>
        <v/>
      </c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"/>
      <c r="BB111" s="3"/>
      <c r="BV111" s="3"/>
      <c r="BW111" s="3"/>
      <c r="BX111" s="4"/>
      <c r="BY111" s="4"/>
      <c r="CA111" s="32" t="str">
        <f t="shared" si="51"/>
        <v/>
      </c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33">
        <f t="shared" si="52"/>
        <v>0</v>
      </c>
      <c r="CN111" s="5"/>
    </row>
    <row r="112" spans="1:92" s="2" customFormat="1" x14ac:dyDescent="0.2">
      <c r="A112" s="1039" t="s">
        <v>131</v>
      </c>
      <c r="B112" s="1040"/>
      <c r="C112" s="161">
        <f t="shared" si="48"/>
        <v>67</v>
      </c>
      <c r="D112" s="37">
        <f t="shared" si="49"/>
        <v>36</v>
      </c>
      <c r="E112" s="246">
        <f t="shared" si="49"/>
        <v>31</v>
      </c>
      <c r="F112" s="206">
        <v>2</v>
      </c>
      <c r="G112" s="207">
        <v>1</v>
      </c>
      <c r="H112" s="208"/>
      <c r="I112" s="209">
        <v>1</v>
      </c>
      <c r="J112" s="206">
        <v>1</v>
      </c>
      <c r="K112" s="210"/>
      <c r="L112" s="208">
        <v>4</v>
      </c>
      <c r="M112" s="211">
        <v>4</v>
      </c>
      <c r="N112" s="206"/>
      <c r="O112" s="210">
        <v>2</v>
      </c>
      <c r="P112" s="209"/>
      <c r="Q112" s="211">
        <v>1</v>
      </c>
      <c r="R112" s="212">
        <v>3</v>
      </c>
      <c r="S112" s="210">
        <v>3</v>
      </c>
      <c r="T112" s="209"/>
      <c r="U112" s="211">
        <v>1</v>
      </c>
      <c r="V112" s="212">
        <v>1</v>
      </c>
      <c r="W112" s="210">
        <v>2</v>
      </c>
      <c r="X112" s="209">
        <v>1</v>
      </c>
      <c r="Y112" s="210">
        <v>1</v>
      </c>
      <c r="Z112" s="212">
        <v>1</v>
      </c>
      <c r="AA112" s="211">
        <v>1</v>
      </c>
      <c r="AB112" s="212">
        <v>1</v>
      </c>
      <c r="AC112" s="210">
        <v>1</v>
      </c>
      <c r="AD112" s="209">
        <v>2</v>
      </c>
      <c r="AE112" s="211">
        <v>2</v>
      </c>
      <c r="AF112" s="212">
        <v>4</v>
      </c>
      <c r="AG112" s="210">
        <v>2</v>
      </c>
      <c r="AH112" s="209">
        <v>3</v>
      </c>
      <c r="AI112" s="211">
        <v>2</v>
      </c>
      <c r="AJ112" s="212">
        <v>4</v>
      </c>
      <c r="AK112" s="210">
        <v>3</v>
      </c>
      <c r="AL112" s="209">
        <v>9</v>
      </c>
      <c r="AM112" s="213">
        <v>4</v>
      </c>
      <c r="AN112" s="208">
        <v>65</v>
      </c>
      <c r="AO112" s="247"/>
      <c r="AP112" s="146" t="str">
        <f t="shared" si="53"/>
        <v/>
      </c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"/>
      <c r="BB112" s="3"/>
      <c r="BV112" s="3"/>
      <c r="BW112" s="3"/>
      <c r="BX112" s="4"/>
      <c r="BY112" s="4"/>
      <c r="CA112" s="32" t="str">
        <f t="shared" si="51"/>
        <v/>
      </c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33">
        <f t="shared" si="52"/>
        <v>0</v>
      </c>
      <c r="CN112" s="5"/>
    </row>
    <row r="113" spans="1:91" s="2" customFormat="1" x14ac:dyDescent="0.2">
      <c r="A113" s="1041" t="s">
        <v>132</v>
      </c>
      <c r="B113" s="1042"/>
      <c r="C113" s="137">
        <f t="shared" si="48"/>
        <v>19</v>
      </c>
      <c r="D113" s="138">
        <f t="shared" si="49"/>
        <v>12</v>
      </c>
      <c r="E113" s="248">
        <f t="shared" si="49"/>
        <v>7</v>
      </c>
      <c r="F113" s="249"/>
      <c r="G113" s="250"/>
      <c r="H113" s="251"/>
      <c r="I113" s="252"/>
      <c r="J113" s="249">
        <v>2</v>
      </c>
      <c r="K113" s="253"/>
      <c r="L113" s="251">
        <v>3</v>
      </c>
      <c r="M113" s="254"/>
      <c r="N113" s="249"/>
      <c r="O113" s="253"/>
      <c r="P113" s="252"/>
      <c r="Q113" s="254"/>
      <c r="R113" s="680"/>
      <c r="S113" s="253">
        <v>1</v>
      </c>
      <c r="T113" s="252">
        <v>1</v>
      </c>
      <c r="U113" s="254"/>
      <c r="V113" s="680"/>
      <c r="W113" s="253">
        <v>2</v>
      </c>
      <c r="X113" s="252"/>
      <c r="Y113" s="253"/>
      <c r="Z113" s="680">
        <v>1</v>
      </c>
      <c r="AA113" s="254"/>
      <c r="AB113" s="680">
        <v>3</v>
      </c>
      <c r="AC113" s="253">
        <v>2</v>
      </c>
      <c r="AD113" s="252">
        <v>1</v>
      </c>
      <c r="AE113" s="254"/>
      <c r="AF113" s="680"/>
      <c r="AG113" s="253"/>
      <c r="AH113" s="252">
        <v>1</v>
      </c>
      <c r="AI113" s="254"/>
      <c r="AJ113" s="680"/>
      <c r="AK113" s="253">
        <v>1</v>
      </c>
      <c r="AL113" s="252"/>
      <c r="AM113" s="255">
        <v>1</v>
      </c>
      <c r="AN113" s="251">
        <v>19</v>
      </c>
      <c r="AO113" s="256"/>
      <c r="AP113" s="146" t="str">
        <f t="shared" si="53"/>
        <v/>
      </c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"/>
      <c r="BB113" s="3"/>
      <c r="BV113" s="3"/>
      <c r="BW113" s="3"/>
      <c r="BX113" s="4"/>
      <c r="BY113" s="4"/>
      <c r="CA113" s="32" t="str">
        <f>IF(AND($C113&gt;0,AN113="")," * No olvide digitar la variable "&amp;AN$103&amp;""&amp;". Digite CERO si no tiene",IF(AN113&gt;$C113," * La variable "&amp;AN$103&amp;""&amp;" No puede ser mayor al Total.",""))</f>
        <v/>
      </c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33">
        <f t="shared" si="52"/>
        <v>0</v>
      </c>
    </row>
    <row r="114" spans="1:91" s="5" customFormat="1" ht="12" x14ac:dyDescent="0.2">
      <c r="A114" s="11" t="s">
        <v>133</v>
      </c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V114" s="12"/>
      <c r="BW114" s="12"/>
      <c r="BX114" s="12"/>
      <c r="BY114" s="12"/>
      <c r="CM114" s="80"/>
    </row>
    <row r="115" spans="1:91" s="2" customFormat="1" x14ac:dyDescent="0.2">
      <c r="A115" s="1116" t="s">
        <v>134</v>
      </c>
      <c r="B115" s="1117"/>
      <c r="C115" s="1118"/>
      <c r="D115" s="540" t="s">
        <v>83</v>
      </c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V115" s="3"/>
      <c r="BW115" s="3"/>
      <c r="BX115" s="4"/>
      <c r="BY115" s="4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</row>
    <row r="116" spans="1:91" s="2" customFormat="1" ht="21" x14ac:dyDescent="0.2">
      <c r="A116" s="1046" t="s">
        <v>135</v>
      </c>
      <c r="B116" s="1047"/>
      <c r="C116" s="491" t="s">
        <v>136</v>
      </c>
      <c r="D116" s="492"/>
      <c r="E116" s="190"/>
      <c r="BV116" s="3"/>
      <c r="BW116" s="3"/>
      <c r="BX116" s="4"/>
      <c r="BY116" s="4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</row>
    <row r="117" spans="1:91" s="2" customFormat="1" x14ac:dyDescent="0.2">
      <c r="A117" s="1048"/>
      <c r="B117" s="1049"/>
      <c r="C117" s="259" t="s">
        <v>137</v>
      </c>
      <c r="D117" s="260"/>
      <c r="E117" s="190"/>
      <c r="BV117" s="3"/>
      <c r="BW117" s="3"/>
      <c r="BX117" s="4"/>
      <c r="BY117" s="4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</row>
    <row r="118" spans="1:91" s="2" customFormat="1" ht="21" x14ac:dyDescent="0.2">
      <c r="A118" s="1169"/>
      <c r="B118" s="1051"/>
      <c r="C118" s="261" t="s">
        <v>138</v>
      </c>
      <c r="D118" s="262"/>
      <c r="E118" s="190"/>
      <c r="BV118" s="3"/>
      <c r="BW118" s="3"/>
      <c r="BX118" s="4"/>
      <c r="BY118" s="4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</row>
    <row r="119" spans="1:91" s="5" customFormat="1" ht="11.25" x14ac:dyDescent="0.15">
      <c r="A119" s="1052" t="s">
        <v>139</v>
      </c>
      <c r="B119" s="1052"/>
      <c r="C119" s="1052"/>
      <c r="D119" s="1052"/>
      <c r="E119" s="1052"/>
      <c r="F119" s="1052"/>
      <c r="G119" s="1052"/>
      <c r="H119" s="1052"/>
      <c r="I119" s="1052"/>
      <c r="J119" s="1052"/>
      <c r="K119" s="1053"/>
      <c r="L119" s="681"/>
      <c r="M119" s="682"/>
      <c r="N119" s="682"/>
      <c r="O119" s="683"/>
      <c r="P119" s="124"/>
      <c r="Q119" s="682"/>
      <c r="R119" s="683"/>
      <c r="S119" s="124"/>
      <c r="T119" s="682"/>
      <c r="U119" s="124"/>
      <c r="V119" s="124"/>
      <c r="W119" s="683"/>
      <c r="X119" s="683"/>
      <c r="Y119" s="683"/>
      <c r="Z119" s="266"/>
      <c r="AA119" s="124"/>
      <c r="AB119" s="683"/>
      <c r="AC119" s="683"/>
      <c r="AD119" s="683"/>
      <c r="AE119" s="683"/>
      <c r="AF119" s="266"/>
      <c r="AG119" s="124"/>
      <c r="AH119" s="683"/>
      <c r="AI119" s="683"/>
      <c r="AJ119" s="683"/>
      <c r="AK119" s="124"/>
      <c r="AL119" s="682"/>
      <c r="AM119" s="683"/>
      <c r="AN119" s="682"/>
      <c r="AO119" s="267"/>
      <c r="AP119" s="124"/>
      <c r="BV119" s="12"/>
      <c r="BW119" s="12"/>
      <c r="BX119" s="12"/>
      <c r="BY119" s="12"/>
    </row>
    <row r="120" spans="1:91" s="2" customFormat="1" ht="14.25" customHeight="1" x14ac:dyDescent="0.2">
      <c r="A120" s="1012" t="s">
        <v>122</v>
      </c>
      <c r="B120" s="1021"/>
      <c r="C120" s="982" t="s">
        <v>5</v>
      </c>
      <c r="D120" s="983"/>
      <c r="E120" s="984"/>
      <c r="F120" s="1116" t="s">
        <v>6</v>
      </c>
      <c r="G120" s="1117"/>
      <c r="H120" s="1117"/>
      <c r="I120" s="1117"/>
      <c r="J120" s="1117"/>
      <c r="K120" s="1117"/>
      <c r="L120" s="1117"/>
      <c r="M120" s="1117"/>
      <c r="N120" s="1117"/>
      <c r="O120" s="1117"/>
      <c r="P120" s="1117"/>
      <c r="Q120" s="1117"/>
      <c r="R120" s="1117"/>
      <c r="S120" s="1117"/>
      <c r="T120" s="1117"/>
      <c r="U120" s="1117"/>
      <c r="V120" s="1117"/>
      <c r="W120" s="1117"/>
      <c r="X120" s="1117"/>
      <c r="Y120" s="1117"/>
      <c r="Z120" s="1117"/>
      <c r="AA120" s="1117"/>
      <c r="AB120" s="1117"/>
      <c r="AC120" s="1117"/>
      <c r="AD120" s="1117"/>
      <c r="AE120" s="1117"/>
      <c r="AF120" s="1117"/>
      <c r="AG120" s="1117"/>
      <c r="AH120" s="1117"/>
      <c r="AI120" s="1117"/>
      <c r="AJ120" s="1117"/>
      <c r="AK120" s="1117"/>
      <c r="AL120" s="1117"/>
      <c r="AM120" s="1125"/>
      <c r="AN120" s="1118" t="s">
        <v>7</v>
      </c>
      <c r="AO120" s="268"/>
      <c r="BV120" s="3"/>
      <c r="BW120" s="3"/>
      <c r="BX120" s="4"/>
      <c r="BY120" s="4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</row>
    <row r="121" spans="1:91" s="2" customFormat="1" x14ac:dyDescent="0.2">
      <c r="A121" s="1013"/>
      <c r="B121" s="1054"/>
      <c r="C121" s="1165"/>
      <c r="D121" s="986"/>
      <c r="E121" s="987"/>
      <c r="F121" s="1116" t="s">
        <v>11</v>
      </c>
      <c r="G121" s="1118"/>
      <c r="H121" s="1116" t="s">
        <v>12</v>
      </c>
      <c r="I121" s="1118"/>
      <c r="J121" s="1116" t="s">
        <v>13</v>
      </c>
      <c r="K121" s="1118"/>
      <c r="L121" s="1116" t="s">
        <v>14</v>
      </c>
      <c r="M121" s="1118"/>
      <c r="N121" s="1116" t="s">
        <v>15</v>
      </c>
      <c r="O121" s="1118"/>
      <c r="P121" s="1122" t="s">
        <v>16</v>
      </c>
      <c r="Q121" s="1123"/>
      <c r="R121" s="1122" t="s">
        <v>17</v>
      </c>
      <c r="S121" s="1123"/>
      <c r="T121" s="1122" t="s">
        <v>18</v>
      </c>
      <c r="U121" s="1123"/>
      <c r="V121" s="1122" t="s">
        <v>19</v>
      </c>
      <c r="W121" s="1123"/>
      <c r="X121" s="1122" t="s">
        <v>20</v>
      </c>
      <c r="Y121" s="1123"/>
      <c r="Z121" s="1122" t="s">
        <v>21</v>
      </c>
      <c r="AA121" s="1123"/>
      <c r="AB121" s="1122" t="s">
        <v>22</v>
      </c>
      <c r="AC121" s="1123"/>
      <c r="AD121" s="1122" t="s">
        <v>23</v>
      </c>
      <c r="AE121" s="1123"/>
      <c r="AF121" s="1122" t="s">
        <v>24</v>
      </c>
      <c r="AG121" s="1123"/>
      <c r="AH121" s="1122" t="s">
        <v>25</v>
      </c>
      <c r="AI121" s="1123"/>
      <c r="AJ121" s="1122" t="s">
        <v>26</v>
      </c>
      <c r="AK121" s="1123"/>
      <c r="AL121" s="1122" t="s">
        <v>27</v>
      </c>
      <c r="AM121" s="1124"/>
      <c r="AN121" s="1118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V121" s="3"/>
      <c r="BW121" s="3"/>
      <c r="BX121" s="4"/>
      <c r="BY121" s="4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</row>
    <row r="122" spans="1:91" s="2" customFormat="1" x14ac:dyDescent="0.2">
      <c r="A122" s="1146"/>
      <c r="B122" s="1023"/>
      <c r="C122" s="684" t="s">
        <v>32</v>
      </c>
      <c r="D122" s="664" t="s">
        <v>45</v>
      </c>
      <c r="E122" s="610" t="s">
        <v>34</v>
      </c>
      <c r="F122" s="674" t="s">
        <v>45</v>
      </c>
      <c r="G122" s="610" t="s">
        <v>34</v>
      </c>
      <c r="H122" s="674" t="s">
        <v>45</v>
      </c>
      <c r="I122" s="610" t="s">
        <v>34</v>
      </c>
      <c r="J122" s="674" t="s">
        <v>45</v>
      </c>
      <c r="K122" s="610" t="s">
        <v>34</v>
      </c>
      <c r="L122" s="674" t="s">
        <v>45</v>
      </c>
      <c r="M122" s="610" t="s">
        <v>34</v>
      </c>
      <c r="N122" s="674" t="s">
        <v>45</v>
      </c>
      <c r="O122" s="610" t="s">
        <v>34</v>
      </c>
      <c r="P122" s="674" t="s">
        <v>45</v>
      </c>
      <c r="Q122" s="610" t="s">
        <v>34</v>
      </c>
      <c r="R122" s="674" t="s">
        <v>45</v>
      </c>
      <c r="S122" s="610" t="s">
        <v>34</v>
      </c>
      <c r="T122" s="674" t="s">
        <v>45</v>
      </c>
      <c r="U122" s="610" t="s">
        <v>34</v>
      </c>
      <c r="V122" s="674" t="s">
        <v>45</v>
      </c>
      <c r="W122" s="610" t="s">
        <v>34</v>
      </c>
      <c r="X122" s="674" t="s">
        <v>45</v>
      </c>
      <c r="Y122" s="610" t="s">
        <v>34</v>
      </c>
      <c r="Z122" s="674" t="s">
        <v>45</v>
      </c>
      <c r="AA122" s="610" t="s">
        <v>34</v>
      </c>
      <c r="AB122" s="674" t="s">
        <v>45</v>
      </c>
      <c r="AC122" s="610" t="s">
        <v>34</v>
      </c>
      <c r="AD122" s="674" t="s">
        <v>45</v>
      </c>
      <c r="AE122" s="615" t="s">
        <v>34</v>
      </c>
      <c r="AF122" s="674" t="s">
        <v>45</v>
      </c>
      <c r="AG122" s="610" t="s">
        <v>34</v>
      </c>
      <c r="AH122" s="674" t="s">
        <v>45</v>
      </c>
      <c r="AI122" s="615" t="s">
        <v>34</v>
      </c>
      <c r="AJ122" s="674" t="s">
        <v>45</v>
      </c>
      <c r="AK122" s="610" t="s">
        <v>34</v>
      </c>
      <c r="AL122" s="674" t="s">
        <v>45</v>
      </c>
      <c r="AM122" s="612" t="s">
        <v>34</v>
      </c>
      <c r="AN122" s="1118"/>
      <c r="AO122" s="269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V122" s="3"/>
      <c r="BW122" s="3"/>
      <c r="BX122" s="4"/>
      <c r="BY122" s="4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</row>
    <row r="123" spans="1:91" s="2" customFormat="1" x14ac:dyDescent="0.2">
      <c r="A123" s="1136" t="s">
        <v>140</v>
      </c>
      <c r="B123" s="1137"/>
      <c r="C123" s="114">
        <f>SUM(D123+E123)</f>
        <v>0</v>
      </c>
      <c r="D123" s="115">
        <f t="shared" ref="D123:E125" si="54">SUM(F123+H123+J123+L123+N123+P123+R123+T123+V123+X123+Z123+AB123+AD123+AF123+AH123+AJ123+AL123)</f>
        <v>0</v>
      </c>
      <c r="E123" s="70">
        <f t="shared" si="54"/>
        <v>0</v>
      </c>
      <c r="F123" s="270"/>
      <c r="G123" s="271"/>
      <c r="H123" s="270"/>
      <c r="I123" s="271"/>
      <c r="J123" s="270"/>
      <c r="K123" s="271"/>
      <c r="L123" s="270"/>
      <c r="M123" s="271"/>
      <c r="N123" s="270"/>
      <c r="O123" s="271"/>
      <c r="P123" s="270"/>
      <c r="Q123" s="271"/>
      <c r="R123" s="270"/>
      <c r="S123" s="271"/>
      <c r="T123" s="270"/>
      <c r="U123" s="271"/>
      <c r="V123" s="270"/>
      <c r="W123" s="271"/>
      <c r="X123" s="270"/>
      <c r="Y123" s="271"/>
      <c r="Z123" s="270"/>
      <c r="AA123" s="271"/>
      <c r="AB123" s="270"/>
      <c r="AC123" s="271"/>
      <c r="AD123" s="272"/>
      <c r="AE123" s="273"/>
      <c r="AF123" s="270"/>
      <c r="AG123" s="271"/>
      <c r="AH123" s="272"/>
      <c r="AI123" s="273"/>
      <c r="AJ123" s="270"/>
      <c r="AK123" s="271"/>
      <c r="AL123" s="272"/>
      <c r="AM123" s="274"/>
      <c r="AN123" s="275"/>
      <c r="AO123" s="146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"/>
      <c r="BV123" s="3"/>
      <c r="BW123" s="3"/>
      <c r="BX123" s="4"/>
      <c r="BY123" s="4"/>
      <c r="CA123" s="32" t="str">
        <f>IF(AND($C123&gt;0,AN123="")," * No olvide digitar la variable "&amp;AN$120&amp;""&amp;". Digite CERO si no tiene",IF(AN123&gt;$C123," * La variable "&amp;AN$120&amp;""&amp;" No puede ser mayor al Total.",""))</f>
        <v/>
      </c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33">
        <f>IF(AND($C123&gt;0,AN123=""),1,IF(AN123&gt;$C123,1,0))</f>
        <v>0</v>
      </c>
    </row>
    <row r="124" spans="1:91" s="2" customFormat="1" x14ac:dyDescent="0.2">
      <c r="A124" s="1057" t="s">
        <v>141</v>
      </c>
      <c r="B124" s="1058"/>
      <c r="C124" s="68">
        <f>SUM(D124+E124)</f>
        <v>8</v>
      </c>
      <c r="D124" s="69">
        <f t="shared" si="54"/>
        <v>6</v>
      </c>
      <c r="E124" s="84">
        <f t="shared" si="54"/>
        <v>2</v>
      </c>
      <c r="F124" s="276"/>
      <c r="G124" s="277"/>
      <c r="H124" s="276"/>
      <c r="I124" s="277"/>
      <c r="J124" s="276"/>
      <c r="K124" s="277"/>
      <c r="L124" s="276"/>
      <c r="M124" s="277"/>
      <c r="N124" s="276"/>
      <c r="O124" s="277"/>
      <c r="P124" s="276"/>
      <c r="Q124" s="277"/>
      <c r="R124" s="276"/>
      <c r="S124" s="277"/>
      <c r="T124" s="276"/>
      <c r="U124" s="277"/>
      <c r="V124" s="276">
        <v>2</v>
      </c>
      <c r="W124" s="277"/>
      <c r="X124" s="276"/>
      <c r="Y124" s="277"/>
      <c r="Z124" s="276"/>
      <c r="AA124" s="277"/>
      <c r="AB124" s="276"/>
      <c r="AC124" s="277"/>
      <c r="AD124" s="278">
        <v>1</v>
      </c>
      <c r="AE124" s="279"/>
      <c r="AF124" s="276"/>
      <c r="AG124" s="277"/>
      <c r="AH124" s="278">
        <v>1</v>
      </c>
      <c r="AI124" s="279"/>
      <c r="AJ124" s="276"/>
      <c r="AK124" s="277"/>
      <c r="AL124" s="278">
        <v>2</v>
      </c>
      <c r="AM124" s="280">
        <v>2</v>
      </c>
      <c r="AN124" s="83">
        <v>8</v>
      </c>
      <c r="AO124" s="146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"/>
      <c r="BV124" s="3"/>
      <c r="BW124" s="3"/>
      <c r="BX124" s="4"/>
      <c r="BY124" s="4"/>
      <c r="CA124" s="32" t="str">
        <f t="shared" ref="CA124:CA125" si="55">IF(AND($C124&gt;0,AN124="")," * No olvide digitar la variable "&amp;AN$120&amp;""&amp;". Digite CERO si no tiene",IF(AN124&gt;$C124," * La variable "&amp;AN$120&amp;""&amp;" No puede ser mayor al Total.",""))</f>
        <v/>
      </c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33">
        <f t="shared" ref="CM124:CM125" si="56">IF(AND($C124&gt;0,AN124=""),1,IF(AN124&gt;$C124,1,0))</f>
        <v>0</v>
      </c>
    </row>
    <row r="125" spans="1:91" s="2" customFormat="1" ht="14.25" customHeight="1" x14ac:dyDescent="0.2">
      <c r="A125" s="1059" t="s">
        <v>142</v>
      </c>
      <c r="B125" s="1060"/>
      <c r="C125" s="137">
        <f>SUM(D125+E125)</f>
        <v>7</v>
      </c>
      <c r="D125" s="138">
        <f t="shared" si="54"/>
        <v>6</v>
      </c>
      <c r="E125" s="139">
        <f t="shared" si="54"/>
        <v>1</v>
      </c>
      <c r="F125" s="281"/>
      <c r="G125" s="282"/>
      <c r="H125" s="281"/>
      <c r="I125" s="282"/>
      <c r="J125" s="281"/>
      <c r="K125" s="282"/>
      <c r="L125" s="281"/>
      <c r="M125" s="282"/>
      <c r="N125" s="281"/>
      <c r="O125" s="282"/>
      <c r="P125" s="281"/>
      <c r="Q125" s="282"/>
      <c r="R125" s="281"/>
      <c r="S125" s="282"/>
      <c r="T125" s="281"/>
      <c r="U125" s="282"/>
      <c r="V125" s="281">
        <v>1</v>
      </c>
      <c r="W125" s="282"/>
      <c r="X125" s="281"/>
      <c r="Y125" s="282"/>
      <c r="Z125" s="281"/>
      <c r="AA125" s="282"/>
      <c r="AB125" s="281"/>
      <c r="AC125" s="282"/>
      <c r="AD125" s="283"/>
      <c r="AE125" s="284"/>
      <c r="AF125" s="281"/>
      <c r="AG125" s="282"/>
      <c r="AH125" s="283">
        <v>3</v>
      </c>
      <c r="AI125" s="284"/>
      <c r="AJ125" s="281"/>
      <c r="AK125" s="282"/>
      <c r="AL125" s="283">
        <v>2</v>
      </c>
      <c r="AM125" s="285">
        <v>1</v>
      </c>
      <c r="AN125" s="286">
        <v>7</v>
      </c>
      <c r="AO125" s="146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"/>
      <c r="BV125" s="3"/>
      <c r="BW125" s="3"/>
      <c r="BX125" s="4"/>
      <c r="BY125" s="4"/>
      <c r="CA125" s="32" t="str">
        <f t="shared" si="55"/>
        <v/>
      </c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33">
        <f t="shared" si="56"/>
        <v>0</v>
      </c>
    </row>
    <row r="126" spans="1:91" s="5" customFormat="1" ht="11.25" x14ac:dyDescent="0.15">
      <c r="A126" s="11" t="s">
        <v>143</v>
      </c>
      <c r="X126" s="12"/>
      <c r="Y126" s="12"/>
      <c r="BV126" s="12"/>
      <c r="BW126" s="12"/>
      <c r="BX126" s="129"/>
      <c r="BY126" s="129"/>
    </row>
    <row r="127" spans="1:91" s="2" customFormat="1" ht="14.25" customHeight="1" x14ac:dyDescent="0.2">
      <c r="A127" s="1012" t="s">
        <v>144</v>
      </c>
      <c r="B127" s="1021"/>
      <c r="C127" s="1012" t="s">
        <v>83</v>
      </c>
      <c r="D127" s="1020"/>
      <c r="E127" s="1021"/>
      <c r="F127" s="1116" t="s">
        <v>145</v>
      </c>
      <c r="G127" s="1118"/>
      <c r="H127" s="1138" t="s">
        <v>146</v>
      </c>
      <c r="I127" s="1118"/>
      <c r="J127" s="1116" t="s">
        <v>147</v>
      </c>
      <c r="K127" s="1118"/>
      <c r="L127" s="1116" t="s">
        <v>15</v>
      </c>
      <c r="M127" s="1118"/>
      <c r="N127" s="1116" t="s">
        <v>148</v>
      </c>
      <c r="O127" s="1118"/>
      <c r="P127" s="1116" t="s">
        <v>149</v>
      </c>
      <c r="Q127" s="1118"/>
      <c r="R127" s="1122" t="s">
        <v>150</v>
      </c>
      <c r="S127" s="1123"/>
      <c r="T127" s="1122" t="s">
        <v>151</v>
      </c>
      <c r="U127" s="1123"/>
      <c r="V127" s="1122" t="s">
        <v>152</v>
      </c>
      <c r="W127" s="1128"/>
      <c r="X127" s="1122" t="s">
        <v>153</v>
      </c>
      <c r="Y127" s="1123"/>
      <c r="Z127" s="1171" t="s">
        <v>154</v>
      </c>
      <c r="AA127" s="1128"/>
      <c r="AB127" s="1128"/>
      <c r="AC127" s="1128"/>
      <c r="AD127" s="1123"/>
      <c r="AE127" s="1115" t="s">
        <v>155</v>
      </c>
      <c r="AF127" s="1068" t="s">
        <v>43</v>
      </c>
      <c r="AG127" s="984" t="s">
        <v>44</v>
      </c>
      <c r="AH127" s="1172" t="s">
        <v>156</v>
      </c>
      <c r="AI127" s="1173" t="s">
        <v>157</v>
      </c>
      <c r="AJ127" s="999" t="s">
        <v>158</v>
      </c>
      <c r="AK127" s="984" t="s">
        <v>159</v>
      </c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</row>
    <row r="128" spans="1:91" s="2" customFormat="1" x14ac:dyDescent="0.2">
      <c r="A128" s="1146"/>
      <c r="B128" s="1023"/>
      <c r="C128" s="684" t="s">
        <v>32</v>
      </c>
      <c r="D128" s="664" t="s">
        <v>33</v>
      </c>
      <c r="E128" s="631" t="s">
        <v>34</v>
      </c>
      <c r="F128" s="674" t="s">
        <v>45</v>
      </c>
      <c r="G128" s="685" t="s">
        <v>34</v>
      </c>
      <c r="H128" s="674" t="s">
        <v>45</v>
      </c>
      <c r="I128" s="685" t="s">
        <v>34</v>
      </c>
      <c r="J128" s="674" t="s">
        <v>45</v>
      </c>
      <c r="K128" s="685" t="s">
        <v>34</v>
      </c>
      <c r="L128" s="674" t="s">
        <v>45</v>
      </c>
      <c r="M128" s="685" t="s">
        <v>34</v>
      </c>
      <c r="N128" s="674" t="s">
        <v>45</v>
      </c>
      <c r="O128" s="685" t="s">
        <v>34</v>
      </c>
      <c r="P128" s="674" t="s">
        <v>45</v>
      </c>
      <c r="Q128" s="685" t="s">
        <v>34</v>
      </c>
      <c r="R128" s="674" t="s">
        <v>45</v>
      </c>
      <c r="S128" s="685" t="s">
        <v>34</v>
      </c>
      <c r="T128" s="674" t="s">
        <v>45</v>
      </c>
      <c r="U128" s="685" t="s">
        <v>34</v>
      </c>
      <c r="V128" s="674" t="s">
        <v>45</v>
      </c>
      <c r="W128" s="686" t="s">
        <v>34</v>
      </c>
      <c r="X128" s="674" t="s">
        <v>45</v>
      </c>
      <c r="Y128" s="685" t="s">
        <v>34</v>
      </c>
      <c r="Z128" s="687" t="s">
        <v>160</v>
      </c>
      <c r="AA128" s="678" t="s">
        <v>161</v>
      </c>
      <c r="AB128" s="290" t="s">
        <v>162</v>
      </c>
      <c r="AC128" s="678" t="s">
        <v>163</v>
      </c>
      <c r="AD128" s="615" t="s">
        <v>164</v>
      </c>
      <c r="AE128" s="1115"/>
      <c r="AF128" s="1069"/>
      <c r="AG128" s="987"/>
      <c r="AH128" s="1172"/>
      <c r="AI128" s="1173"/>
      <c r="AJ128" s="1000"/>
      <c r="AK128" s="987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</row>
    <row r="129" spans="1:96" ht="15" x14ac:dyDescent="0.25">
      <c r="A129" s="1136" t="s">
        <v>165</v>
      </c>
      <c r="B129" s="1137"/>
      <c r="C129" s="132">
        <f>SUM(D129+E129)</f>
        <v>4</v>
      </c>
      <c r="D129" s="133">
        <f t="shared" ref="D129:E131" si="57">SUM(F129+H129+J129+L129+N129+P129+R129+T129+V129+X129)</f>
        <v>2</v>
      </c>
      <c r="E129" s="545">
        <f t="shared" si="57"/>
        <v>2</v>
      </c>
      <c r="F129" s="201">
        <v>1</v>
      </c>
      <c r="G129" s="544"/>
      <c r="H129" s="201"/>
      <c r="I129" s="544"/>
      <c r="J129" s="201"/>
      <c r="K129" s="544"/>
      <c r="L129" s="201"/>
      <c r="M129" s="544"/>
      <c r="N129" s="201">
        <v>1</v>
      </c>
      <c r="O129" s="544">
        <v>1</v>
      </c>
      <c r="P129" s="201"/>
      <c r="Q129" s="544"/>
      <c r="R129" s="201"/>
      <c r="S129" s="544">
        <v>1</v>
      </c>
      <c r="T129" s="201"/>
      <c r="U129" s="544"/>
      <c r="V129" s="201"/>
      <c r="W129" s="544"/>
      <c r="X129" s="201"/>
      <c r="Y129" s="519"/>
      <c r="Z129" s="291">
        <v>1</v>
      </c>
      <c r="AA129" s="78"/>
      <c r="AB129" s="78">
        <v>1</v>
      </c>
      <c r="AC129" s="78"/>
      <c r="AD129" s="544"/>
      <c r="AE129" s="292">
        <v>2</v>
      </c>
      <c r="AF129" s="291">
        <v>0</v>
      </c>
      <c r="AG129" s="544">
        <v>0</v>
      </c>
      <c r="AH129" s="201">
        <v>0</v>
      </c>
      <c r="AI129" s="78">
        <v>0</v>
      </c>
      <c r="AJ129" s="78">
        <v>0</v>
      </c>
      <c r="AK129" s="544">
        <v>0</v>
      </c>
      <c r="AL129" s="2" t="str">
        <f>CA129&amp;CB129&amp;CC129&amp;CD129&amp;CE129&amp;CF129</f>
        <v/>
      </c>
      <c r="BV129" s="2"/>
      <c r="BW129" s="2"/>
      <c r="BX129" s="2"/>
      <c r="BY129" s="2"/>
      <c r="CA129" s="32" t="str">
        <f>IF(AND($C129&gt;0,AF129="")," * No olvide digitar la variable "&amp;AF$127&amp;""&amp;". Digite CERO si no tiene",IF(AF129&gt;$C129," * La variable "&amp;AF$127&amp;""&amp;" No puede ser mayor al Total.",""))</f>
        <v/>
      </c>
      <c r="CB129" s="32" t="str">
        <f>IF(AND($C129&gt;0,AG129="")," * No olvide digitar la variable "&amp;AG$127&amp;""&amp;". Digite CERO si no tiene",IF(AG129&gt;$C129," * La variable "&amp;AG$127&amp;""&amp;" No puede ser mayor al Total.",""))</f>
        <v/>
      </c>
      <c r="CC129" s="32" t="str">
        <f>IF(AND($C129&gt;0,AH129="")," * No olvide digitar la variable "&amp;AH$127&amp;""&amp;". Digite CERO si no tiene",IF(AH129&gt;$C129," * La variable "&amp;AH$127&amp;""&amp;" No puede ser mayor al Total.",""))</f>
        <v/>
      </c>
      <c r="CD129" s="32" t="str">
        <f>IF(AND($E129&gt;0,AI129="")," * No olvide digitar la variable "&amp;AI$127&amp;""&amp;". Digite CERO si no tiene",IF(AI129&gt;$E129," * La variable "&amp;AI$127&amp;""&amp;" No puede ser mayor al Total.",""))</f>
        <v/>
      </c>
      <c r="CE129" s="32" t="str">
        <f>IF(AND($C129&gt;0,AJ129="")," * No olvide digitar la variable "&amp;AJ$127&amp;""&amp;". Digite CERO si no tiene",IF(AJ129&gt;$C129," * La variable "&amp;AJ$127&amp;""&amp;" No puede ser mayor al Total.",""))</f>
        <v/>
      </c>
      <c r="CF129" s="32" t="str">
        <f>IF(AND($C129&gt;0,AK129="")," * No olvide digitar la variable "&amp;AK$127&amp;""&amp;". Digite CERO si no tiene",IF(AK129&gt;$C129," * La variable "&amp;AK$127&amp;""&amp;" No puede ser mayor al Total.",""))</f>
        <v/>
      </c>
      <c r="CM129" s="33">
        <f>IF(AND($C129&gt;0,AF129=""),1,IF(AF129&gt;$C129,1,0))</f>
        <v>0</v>
      </c>
      <c r="CN129" s="33">
        <f t="shared" ref="CN129:CR131" si="58">IF(AND($C129&gt;0,AG129=""),1,IF(AG129&gt;$C129,1,0))</f>
        <v>0</v>
      </c>
      <c r="CO129" s="33">
        <f t="shared" si="58"/>
        <v>0</v>
      </c>
      <c r="CP129" s="33">
        <f t="shared" si="58"/>
        <v>0</v>
      </c>
      <c r="CQ129" s="33">
        <f t="shared" si="58"/>
        <v>0</v>
      </c>
      <c r="CR129" s="34">
        <f>IF(AND($C129&gt;0,AK129=""),1,IF(AK129&gt;$C129,1,0))</f>
        <v>0</v>
      </c>
    </row>
    <row r="130" spans="1:96" ht="15" x14ac:dyDescent="0.25">
      <c r="A130" s="1037" t="s">
        <v>166</v>
      </c>
      <c r="B130" s="1038"/>
      <c r="C130" s="293">
        <f>SUM(D130+E130)</f>
        <v>20</v>
      </c>
      <c r="D130" s="115">
        <f t="shared" si="57"/>
        <v>17</v>
      </c>
      <c r="E130" s="70">
        <f t="shared" si="57"/>
        <v>3</v>
      </c>
      <c r="F130" s="270"/>
      <c r="G130" s="275"/>
      <c r="H130" s="270"/>
      <c r="I130" s="275"/>
      <c r="J130" s="270"/>
      <c r="K130" s="275"/>
      <c r="L130" s="270">
        <v>1</v>
      </c>
      <c r="M130" s="275">
        <v>1</v>
      </c>
      <c r="N130" s="270">
        <v>5</v>
      </c>
      <c r="O130" s="275">
        <v>1</v>
      </c>
      <c r="P130" s="270">
        <v>6</v>
      </c>
      <c r="Q130" s="275">
        <v>1</v>
      </c>
      <c r="R130" s="270">
        <v>4</v>
      </c>
      <c r="S130" s="275"/>
      <c r="T130" s="270"/>
      <c r="U130" s="275"/>
      <c r="V130" s="270">
        <v>1</v>
      </c>
      <c r="W130" s="275"/>
      <c r="X130" s="270"/>
      <c r="Y130" s="294"/>
      <c r="Z130" s="295">
        <v>10</v>
      </c>
      <c r="AA130" s="296"/>
      <c r="AB130" s="296">
        <v>2</v>
      </c>
      <c r="AC130" s="296">
        <v>8</v>
      </c>
      <c r="AD130" s="275"/>
      <c r="AE130" s="297">
        <v>0</v>
      </c>
      <c r="AF130" s="295">
        <v>0</v>
      </c>
      <c r="AG130" s="275">
        <v>0</v>
      </c>
      <c r="AH130" s="270">
        <v>0</v>
      </c>
      <c r="AI130" s="296">
        <v>0</v>
      </c>
      <c r="AJ130" s="296">
        <v>1</v>
      </c>
      <c r="AK130" s="275">
        <v>0</v>
      </c>
      <c r="AL130" s="2" t="str">
        <f t="shared" ref="AL130:AL131" si="59">CA130&amp;CB130&amp;CC130&amp;CD130&amp;CE130&amp;CF130</f>
        <v/>
      </c>
      <c r="BV130" s="2"/>
      <c r="BW130" s="2"/>
      <c r="BX130" s="2"/>
      <c r="BY130" s="2"/>
      <c r="CA130" s="32" t="str">
        <f t="shared" ref="CA130:CC131" si="60">IF(AND($C130&gt;0,AF130="")," * No olvide digitar la variable "&amp;AF$127&amp;""&amp;". Digite CERO si no tiene",IF(AF130&gt;$C130," * La variable "&amp;AF$127&amp;""&amp;" No puede ser mayor al Total.",""))</f>
        <v/>
      </c>
      <c r="CB130" s="32" t="str">
        <f t="shared" si="60"/>
        <v/>
      </c>
      <c r="CC130" s="32" t="str">
        <f t="shared" si="60"/>
        <v/>
      </c>
      <c r="CD130" s="32" t="str">
        <f t="shared" ref="CD130:CD131" si="61">IF(AND($E130&gt;0,AI130="")," * No olvide digitar la variable "&amp;AI$127&amp;""&amp;". Digite CERO si no tiene",IF(AI130&gt;$E130," * La variable "&amp;AI$127&amp;""&amp;" No puede ser mayor al Total.",""))</f>
        <v/>
      </c>
      <c r="CE130" s="32" t="str">
        <f t="shared" ref="CE130:CF131" si="62">IF(AND($C130&gt;0,AJ130="")," * No olvide digitar la variable "&amp;AJ$127&amp;""&amp;". Digite CERO si no tiene",IF(AJ130&gt;$C130," * La variable "&amp;AJ$127&amp;""&amp;" No puede ser mayor al Total.",""))</f>
        <v/>
      </c>
      <c r="CF130" s="32" t="str">
        <f t="shared" si="62"/>
        <v/>
      </c>
      <c r="CM130" s="33">
        <f t="shared" ref="CM130:CM131" si="63">IF(AND($C130&gt;0,AF130=""),1,IF(AF130&gt;$C130,1,0))</f>
        <v>0</v>
      </c>
      <c r="CN130" s="33">
        <f t="shared" si="58"/>
        <v>0</v>
      </c>
      <c r="CO130" s="33">
        <f t="shared" si="58"/>
        <v>0</v>
      </c>
      <c r="CP130" s="33">
        <f t="shared" si="58"/>
        <v>0</v>
      </c>
      <c r="CQ130" s="33">
        <f t="shared" si="58"/>
        <v>0</v>
      </c>
      <c r="CR130" s="34">
        <f t="shared" si="58"/>
        <v>0</v>
      </c>
    </row>
    <row r="131" spans="1:96" ht="15" x14ac:dyDescent="0.25">
      <c r="A131" s="1170" t="s">
        <v>167</v>
      </c>
      <c r="B131" s="1063"/>
      <c r="C131" s="298">
        <f>SUM(D131+E131)</f>
        <v>0</v>
      </c>
      <c r="D131" s="299">
        <f t="shared" si="57"/>
        <v>0</v>
      </c>
      <c r="E131" s="116">
        <f t="shared" si="57"/>
        <v>0</v>
      </c>
      <c r="F131" s="300"/>
      <c r="G131" s="101"/>
      <c r="H131" s="300"/>
      <c r="I131" s="101"/>
      <c r="J131" s="300"/>
      <c r="K131" s="101"/>
      <c r="L131" s="300"/>
      <c r="M131" s="101"/>
      <c r="N131" s="300"/>
      <c r="O131" s="101"/>
      <c r="P131" s="300"/>
      <c r="Q131" s="101"/>
      <c r="R131" s="300"/>
      <c r="S131" s="101"/>
      <c r="T131" s="300"/>
      <c r="U131" s="101"/>
      <c r="V131" s="300"/>
      <c r="W131" s="101"/>
      <c r="X131" s="300"/>
      <c r="Y131" s="301"/>
      <c r="Z131" s="302"/>
      <c r="AA131" s="100"/>
      <c r="AB131" s="100"/>
      <c r="AC131" s="100"/>
      <c r="AD131" s="101"/>
      <c r="AE131" s="505"/>
      <c r="AF131" s="302"/>
      <c r="AG131" s="101"/>
      <c r="AH131" s="300"/>
      <c r="AI131" s="100"/>
      <c r="AJ131" s="100"/>
      <c r="AK131" s="101"/>
      <c r="AL131" s="2" t="str">
        <f t="shared" si="59"/>
        <v/>
      </c>
      <c r="BV131" s="2"/>
      <c r="BW131" s="2"/>
      <c r="BX131" s="2"/>
      <c r="BY131" s="2"/>
      <c r="CA131" s="32" t="str">
        <f t="shared" si="60"/>
        <v/>
      </c>
      <c r="CB131" s="32" t="str">
        <f t="shared" si="60"/>
        <v/>
      </c>
      <c r="CC131" s="32" t="str">
        <f t="shared" si="60"/>
        <v/>
      </c>
      <c r="CD131" s="32" t="str">
        <f t="shared" si="61"/>
        <v/>
      </c>
      <c r="CE131" s="32" t="str">
        <f t="shared" si="62"/>
        <v/>
      </c>
      <c r="CF131" s="32" t="str">
        <f t="shared" si="62"/>
        <v/>
      </c>
      <c r="CM131" s="33">
        <f t="shared" si="63"/>
        <v>0</v>
      </c>
      <c r="CN131" s="33">
        <f t="shared" si="58"/>
        <v>0</v>
      </c>
      <c r="CO131" s="33">
        <f t="shared" si="58"/>
        <v>0</v>
      </c>
      <c r="CP131" s="33">
        <f t="shared" si="58"/>
        <v>0</v>
      </c>
      <c r="CQ131" s="33">
        <f t="shared" si="58"/>
        <v>0</v>
      </c>
      <c r="CR131" s="34">
        <f t="shared" si="58"/>
        <v>0</v>
      </c>
    </row>
    <row r="132" spans="1:96" s="5" customFormat="1" ht="11.25" x14ac:dyDescent="0.15">
      <c r="A132" s="61" t="s">
        <v>168</v>
      </c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AL132" s="12"/>
      <c r="AM132" s="12"/>
      <c r="AN132" s="12"/>
      <c r="AO132" s="12"/>
      <c r="AP132" s="12"/>
      <c r="AQ132" s="12"/>
      <c r="AR132" s="129"/>
      <c r="AS132" s="129"/>
      <c r="AT132" s="129"/>
      <c r="AU132" s="129"/>
      <c r="AV132" s="129"/>
      <c r="AW132" s="129"/>
      <c r="AX132" s="129"/>
      <c r="AY132" s="129"/>
      <c r="AZ132" s="129"/>
      <c r="BA132" s="129"/>
      <c r="BB132" s="129"/>
      <c r="BC132" s="129"/>
      <c r="BD132" s="129"/>
      <c r="BE132" s="129"/>
      <c r="BF132" s="129"/>
      <c r="BG132" s="129"/>
      <c r="BH132" s="129"/>
      <c r="BI132" s="129"/>
      <c r="BJ132" s="129"/>
      <c r="BK132" s="129"/>
      <c r="BL132" s="129"/>
      <c r="BM132" s="129"/>
      <c r="BN132" s="129"/>
      <c r="BO132" s="129"/>
      <c r="BP132" s="129"/>
      <c r="BQ132" s="129"/>
      <c r="BV132" s="12"/>
      <c r="BW132" s="12"/>
      <c r="BX132" s="12"/>
      <c r="BY132" s="12"/>
    </row>
    <row r="133" spans="1:96" x14ac:dyDescent="0.2">
      <c r="A133" s="1064" t="s">
        <v>144</v>
      </c>
      <c r="B133" s="1128" t="s">
        <v>169</v>
      </c>
      <c r="C133" s="1128"/>
      <c r="D133" s="1128"/>
      <c r="E133" s="1123"/>
      <c r="F133" s="1141" t="s">
        <v>170</v>
      </c>
      <c r="G133" s="1141"/>
      <c r="AB133" s="303"/>
      <c r="AC133" s="303"/>
      <c r="AD133" s="303"/>
      <c r="AH133" s="303"/>
      <c r="AI133" s="303"/>
      <c r="AJ133" s="303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3"/>
      <c r="BL133" s="3"/>
      <c r="BM133" s="3"/>
      <c r="BN133" s="3"/>
      <c r="BO133" s="3"/>
      <c r="BP133" s="3"/>
      <c r="BU133" s="3"/>
      <c r="BX133" s="3"/>
      <c r="BY133" s="3"/>
    </row>
    <row r="134" spans="1:96" x14ac:dyDescent="0.2">
      <c r="A134" s="1140"/>
      <c r="B134" s="304" t="s">
        <v>171</v>
      </c>
      <c r="C134" s="305" t="s">
        <v>172</v>
      </c>
      <c r="D134" s="678" t="s">
        <v>173</v>
      </c>
      <c r="E134" s="610" t="s">
        <v>174</v>
      </c>
      <c r="F134" s="688" t="s">
        <v>175</v>
      </c>
      <c r="G134" s="635" t="s">
        <v>176</v>
      </c>
      <c r="AB134" s="303"/>
      <c r="AC134" s="303"/>
      <c r="AD134" s="303"/>
      <c r="AH134" s="303"/>
      <c r="AI134" s="303"/>
      <c r="AJ134" s="303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3"/>
      <c r="BL134" s="3"/>
      <c r="BM134" s="3"/>
      <c r="BN134" s="3"/>
      <c r="BO134" s="3"/>
      <c r="BP134" s="3"/>
      <c r="BU134" s="3"/>
      <c r="BX134" s="3"/>
      <c r="BY134" s="3"/>
    </row>
    <row r="135" spans="1:96" ht="15" x14ac:dyDescent="0.25">
      <c r="A135" s="501" t="s">
        <v>165</v>
      </c>
      <c r="B135" s="201">
        <v>3</v>
      </c>
      <c r="C135" s="78">
        <v>1</v>
      </c>
      <c r="D135" s="309"/>
      <c r="E135" s="553"/>
      <c r="F135" s="201">
        <v>2</v>
      </c>
      <c r="G135" s="544">
        <v>2</v>
      </c>
      <c r="P135" s="303"/>
      <c r="AB135" s="303"/>
      <c r="AC135" s="303"/>
      <c r="AD135" s="303"/>
      <c r="AF135"/>
      <c r="AG135"/>
      <c r="AH135" s="303"/>
      <c r="AI135" s="303"/>
      <c r="AJ135" s="303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3"/>
      <c r="BL135" s="3"/>
      <c r="BM135" s="3"/>
      <c r="BN135" s="3"/>
      <c r="BO135" s="3"/>
      <c r="BP135" s="3"/>
      <c r="BU135" s="3"/>
      <c r="BX135" s="3"/>
      <c r="BY135" s="3"/>
    </row>
    <row r="136" spans="1:96" ht="15" x14ac:dyDescent="0.25">
      <c r="A136" s="310" t="s">
        <v>166</v>
      </c>
      <c r="B136" s="311"/>
      <c r="C136" s="312"/>
      <c r="D136" s="82">
        <v>5</v>
      </c>
      <c r="E136" s="83">
        <v>14</v>
      </c>
      <c r="F136" s="276">
        <v>17</v>
      </c>
      <c r="G136" s="83">
        <v>3</v>
      </c>
      <c r="P136" s="303"/>
      <c r="AB136" s="303"/>
      <c r="AC136" s="303"/>
      <c r="AD136" s="303"/>
      <c r="AF136"/>
      <c r="AG136"/>
      <c r="AH136" s="303"/>
      <c r="AI136" s="303"/>
      <c r="AJ136" s="303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3"/>
      <c r="BL136" s="3"/>
      <c r="BM136" s="3"/>
      <c r="BN136" s="3"/>
      <c r="BO136" s="3"/>
      <c r="BP136" s="3"/>
      <c r="BU136" s="3"/>
      <c r="BX136" s="3"/>
      <c r="BY136" s="3"/>
    </row>
    <row r="137" spans="1:96" ht="15" x14ac:dyDescent="0.25">
      <c r="A137" s="636" t="s">
        <v>167</v>
      </c>
      <c r="B137" s="300"/>
      <c r="C137" s="100"/>
      <c r="D137" s="100"/>
      <c r="E137" s="101"/>
      <c r="F137" s="300"/>
      <c r="G137" s="101"/>
      <c r="P137" s="303"/>
      <c r="AB137" s="303"/>
      <c r="AC137" s="303"/>
      <c r="AD137" s="303"/>
      <c r="AF137"/>
      <c r="AG137"/>
      <c r="AH137" s="303"/>
      <c r="AI137" s="303"/>
      <c r="AJ137" s="303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3"/>
      <c r="BL137" s="3"/>
      <c r="BM137" s="3"/>
      <c r="BN137" s="3"/>
      <c r="BO137" s="3"/>
      <c r="BP137" s="3"/>
      <c r="BU137" s="3"/>
      <c r="BX137" s="3"/>
      <c r="BY137" s="3"/>
    </row>
    <row r="138" spans="1:96" s="5" customFormat="1" ht="11.25" x14ac:dyDescent="0.15">
      <c r="A138" s="11" t="s">
        <v>177</v>
      </c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BV138" s="12"/>
      <c r="BW138" s="12"/>
      <c r="BX138" s="12"/>
      <c r="BY138" s="12"/>
    </row>
    <row r="139" spans="1:96" ht="14.25" customHeight="1" x14ac:dyDescent="0.2">
      <c r="A139" s="1012" t="s">
        <v>144</v>
      </c>
      <c r="B139" s="1021"/>
      <c r="C139" s="979" t="s">
        <v>83</v>
      </c>
      <c r="D139" s="1116" t="s">
        <v>6</v>
      </c>
      <c r="E139" s="1117"/>
      <c r="F139" s="1117"/>
      <c r="G139" s="1117"/>
      <c r="H139" s="1117"/>
      <c r="I139" s="1125"/>
      <c r="J139" s="984" t="s">
        <v>7</v>
      </c>
      <c r="K139" s="10"/>
      <c r="L139" s="9"/>
      <c r="M139" s="9"/>
      <c r="N139" s="9"/>
      <c r="O139" s="9"/>
      <c r="P139" s="9"/>
      <c r="Q139" s="9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</row>
    <row r="140" spans="1:96" x14ac:dyDescent="0.2">
      <c r="A140" s="1146"/>
      <c r="B140" s="1023"/>
      <c r="C140" s="1147"/>
      <c r="D140" s="674" t="s">
        <v>13</v>
      </c>
      <c r="E140" s="678" t="s">
        <v>14</v>
      </c>
      <c r="F140" s="678" t="s">
        <v>15</v>
      </c>
      <c r="G140" s="678" t="s">
        <v>148</v>
      </c>
      <c r="H140" s="678" t="s">
        <v>149</v>
      </c>
      <c r="I140" s="689" t="s">
        <v>150</v>
      </c>
      <c r="J140" s="987"/>
      <c r="K140" s="10"/>
      <c r="L140" s="9"/>
      <c r="M140" s="9"/>
      <c r="N140" s="9"/>
      <c r="O140" s="9"/>
      <c r="P140" s="9"/>
      <c r="Q140" s="9"/>
    </row>
    <row r="141" spans="1:96" x14ac:dyDescent="0.2">
      <c r="A141" s="1034" t="s">
        <v>178</v>
      </c>
      <c r="B141" s="493" t="s">
        <v>179</v>
      </c>
      <c r="C141" s="494">
        <f>SUM(D141:I141)</f>
        <v>0</v>
      </c>
      <c r="D141" s="28"/>
      <c r="E141" s="189"/>
      <c r="F141" s="189"/>
      <c r="G141" s="189"/>
      <c r="H141" s="189"/>
      <c r="I141" s="148"/>
      <c r="J141" s="542"/>
      <c r="K141" s="146" t="str">
        <f>CA141</f>
        <v/>
      </c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"/>
      <c r="X141" s="3"/>
      <c r="Y141" s="3"/>
      <c r="CA141" s="32" t="str">
        <f>IF(AND($C141&gt;0,J141="")," * No olvide digitar la variable "&amp;J$139&amp;""&amp;". Digite CERO si no tiene",IF(J141&gt;$C141," * La variable "&amp;J$139&amp;""&amp;" No puede ser mayor al Total.",""))</f>
        <v/>
      </c>
      <c r="CM141" s="33">
        <f>IF(AND($C141&gt;0,J141=""),1,IF(J141&gt;$C141,1,0))</f>
        <v>0</v>
      </c>
    </row>
    <row r="142" spans="1:96" x14ac:dyDescent="0.2">
      <c r="A142" s="1148"/>
      <c r="B142" s="317" t="s">
        <v>180</v>
      </c>
      <c r="C142" s="318">
        <f>SUM(D142:I142)</f>
        <v>1</v>
      </c>
      <c r="D142" s="55"/>
      <c r="E142" s="319"/>
      <c r="F142" s="319"/>
      <c r="G142" s="319">
        <v>1</v>
      </c>
      <c r="H142" s="319"/>
      <c r="I142" s="142"/>
      <c r="J142" s="56">
        <v>1</v>
      </c>
      <c r="K142" s="146" t="str">
        <f>CA142</f>
        <v/>
      </c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"/>
      <c r="X142" s="3"/>
      <c r="Y142" s="3"/>
      <c r="CA142" s="32" t="str">
        <f>IF(AND($C142&gt;0,J142="")," * No olvide digitar la variable "&amp;J$139&amp;""&amp;". Digite CERO si no tiene",IF(J142&gt;$C142," * La variable "&amp;J$139&amp;""&amp;" No puede ser mayor al Total.",""))</f>
        <v/>
      </c>
      <c r="CM142" s="33">
        <f>IF(AND($C142&gt;0,J142=""),1,IF(J142&gt;$C142,1,0))</f>
        <v>0</v>
      </c>
    </row>
    <row r="143" spans="1:96" s="5" customFormat="1" ht="11.25" x14ac:dyDescent="0.15">
      <c r="A143" s="11" t="s">
        <v>181</v>
      </c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BV143" s="12"/>
      <c r="BW143" s="12"/>
      <c r="BX143" s="129"/>
      <c r="BY143" s="129"/>
    </row>
    <row r="144" spans="1:96" x14ac:dyDescent="0.2">
      <c r="A144" s="1072" t="s">
        <v>182</v>
      </c>
      <c r="B144" s="1072" t="s">
        <v>183</v>
      </c>
      <c r="C144" s="10"/>
      <c r="D144" s="32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</row>
    <row r="145" spans="1:77" s="2" customFormat="1" x14ac:dyDescent="0.2">
      <c r="A145" s="1145"/>
      <c r="B145" s="1145"/>
      <c r="C145" s="10"/>
      <c r="D145" s="32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BV145" s="3"/>
      <c r="BW145" s="3"/>
      <c r="BX145" s="4"/>
      <c r="BY145" s="4"/>
    </row>
    <row r="146" spans="1:77" s="2" customFormat="1" x14ac:dyDescent="0.2">
      <c r="A146" s="495" t="s">
        <v>184</v>
      </c>
      <c r="B146" s="496">
        <v>1</v>
      </c>
      <c r="C146" s="19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BV146" s="3"/>
      <c r="BW146" s="3"/>
      <c r="BX146" s="4"/>
      <c r="BY146" s="4"/>
    </row>
    <row r="147" spans="1:77" s="2" customFormat="1" x14ac:dyDescent="0.2">
      <c r="A147" s="323" t="s">
        <v>185</v>
      </c>
      <c r="B147" s="324">
        <v>0</v>
      </c>
      <c r="C147" s="19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BV147" s="3"/>
      <c r="BW147" s="3"/>
      <c r="BX147" s="4"/>
      <c r="BY147" s="4"/>
    </row>
    <row r="148" spans="1:77" s="2" customFormat="1" x14ac:dyDescent="0.2">
      <c r="A148" s="323" t="s">
        <v>186</v>
      </c>
      <c r="B148" s="324">
        <v>10</v>
      </c>
      <c r="C148" s="19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BV148" s="3"/>
      <c r="BW148" s="3"/>
      <c r="BX148" s="4"/>
      <c r="BY148" s="4"/>
    </row>
    <row r="149" spans="1:77" s="2" customFormat="1" x14ac:dyDescent="0.2">
      <c r="A149" s="323" t="s">
        <v>187</v>
      </c>
      <c r="B149" s="324">
        <v>3</v>
      </c>
      <c r="C149" s="19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BV149" s="3"/>
      <c r="BW149" s="3"/>
      <c r="BX149" s="4"/>
      <c r="BY149" s="4"/>
    </row>
    <row r="150" spans="1:77" s="2" customFormat="1" x14ac:dyDescent="0.2">
      <c r="A150" s="323" t="s">
        <v>188</v>
      </c>
      <c r="B150" s="324">
        <v>0</v>
      </c>
      <c r="C150" s="19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BV150" s="3"/>
      <c r="BW150" s="3"/>
      <c r="BX150" s="4"/>
      <c r="BY150" s="4"/>
    </row>
    <row r="151" spans="1:77" s="2" customFormat="1" x14ac:dyDescent="0.2">
      <c r="A151" s="325" t="s">
        <v>189</v>
      </c>
      <c r="B151" s="326">
        <v>6</v>
      </c>
      <c r="C151" s="19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BV151" s="3"/>
      <c r="BW151" s="3"/>
      <c r="BX151" s="4"/>
      <c r="BY151" s="4"/>
    </row>
    <row r="152" spans="1:77" s="2" customFormat="1" x14ac:dyDescent="0.2">
      <c r="A152" s="325" t="s">
        <v>190</v>
      </c>
      <c r="B152" s="326">
        <v>1</v>
      </c>
      <c r="C152" s="19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BV152" s="3"/>
      <c r="BW152" s="3"/>
      <c r="BX152" s="4"/>
      <c r="BY152" s="4"/>
    </row>
    <row r="153" spans="1:77" s="2" customFormat="1" x14ac:dyDescent="0.2">
      <c r="A153" s="325" t="s">
        <v>191</v>
      </c>
      <c r="B153" s="324">
        <v>0</v>
      </c>
      <c r="C153" s="19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BV153" s="3"/>
      <c r="BW153" s="3"/>
      <c r="BX153" s="4"/>
      <c r="BY153" s="4"/>
    </row>
    <row r="154" spans="1:77" s="2" customFormat="1" x14ac:dyDescent="0.2">
      <c r="A154" s="325" t="s">
        <v>192</v>
      </c>
      <c r="B154" s="326">
        <v>2</v>
      </c>
      <c r="C154" s="19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BV154" s="3"/>
      <c r="BW154" s="3"/>
      <c r="BX154" s="3"/>
      <c r="BY154" s="3"/>
    </row>
    <row r="155" spans="1:77" s="2" customFormat="1" x14ac:dyDescent="0.2">
      <c r="A155" s="327" t="s">
        <v>193</v>
      </c>
      <c r="B155" s="328">
        <v>10</v>
      </c>
      <c r="C155" s="19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BV155" s="3"/>
      <c r="BW155" s="3"/>
      <c r="BX155" s="4"/>
      <c r="BY155" s="4"/>
    </row>
    <row r="156" spans="1:77" s="2" customFormat="1" x14ac:dyDescent="0.2">
      <c r="A156" s="329" t="s">
        <v>194</v>
      </c>
      <c r="B156" s="328">
        <v>69</v>
      </c>
      <c r="C156" s="190"/>
      <c r="D156" s="10"/>
      <c r="E156" s="10"/>
      <c r="F156" s="10"/>
      <c r="G156" s="330"/>
      <c r="H156" s="330"/>
      <c r="I156" s="330"/>
      <c r="J156" s="330"/>
      <c r="K156" s="330"/>
      <c r="L156" s="330"/>
      <c r="M156" s="330"/>
      <c r="N156" s="330"/>
      <c r="O156" s="330"/>
      <c r="P156" s="330"/>
      <c r="Q156" s="330"/>
      <c r="R156" s="330"/>
      <c r="S156" s="330"/>
      <c r="T156" s="330"/>
      <c r="U156" s="330"/>
      <c r="V156" s="330"/>
      <c r="W156" s="10"/>
      <c r="BV156" s="3"/>
      <c r="BW156" s="3"/>
      <c r="BX156" s="4"/>
      <c r="BY156" s="4"/>
    </row>
    <row r="157" spans="1:77" s="2" customFormat="1" x14ac:dyDescent="0.2">
      <c r="A157" s="329" t="s">
        <v>195</v>
      </c>
      <c r="B157" s="328">
        <v>19</v>
      </c>
      <c r="C157" s="190"/>
      <c r="D157" s="10"/>
      <c r="E157" s="10"/>
      <c r="F157" s="10"/>
      <c r="G157" s="330"/>
      <c r="H157" s="330"/>
      <c r="I157" s="330"/>
      <c r="J157" s="330"/>
      <c r="K157" s="330"/>
      <c r="L157" s="330"/>
      <c r="M157" s="330"/>
      <c r="N157" s="330"/>
      <c r="O157" s="330"/>
      <c r="P157" s="330"/>
      <c r="Q157" s="330"/>
      <c r="R157" s="330"/>
      <c r="S157" s="330"/>
      <c r="T157" s="330"/>
      <c r="U157" s="330"/>
      <c r="V157" s="330"/>
      <c r="W157" s="10"/>
      <c r="BV157" s="3"/>
      <c r="BW157" s="3"/>
      <c r="BX157" s="4"/>
      <c r="BY157" s="4"/>
    </row>
    <row r="158" spans="1:77" s="2" customFormat="1" x14ac:dyDescent="0.2">
      <c r="A158" s="577" t="s">
        <v>83</v>
      </c>
      <c r="B158" s="570">
        <f>SUM(B146:B157)</f>
        <v>121</v>
      </c>
      <c r="C158" s="10"/>
      <c r="D158" s="10"/>
      <c r="E158" s="10"/>
      <c r="F158" s="10"/>
      <c r="G158" s="330"/>
      <c r="H158" s="330"/>
      <c r="I158" s="330"/>
      <c r="J158" s="330"/>
      <c r="K158" s="330"/>
      <c r="L158" s="330"/>
      <c r="M158" s="330"/>
      <c r="N158" s="330"/>
      <c r="O158" s="330"/>
      <c r="P158" s="330"/>
      <c r="Q158" s="330"/>
      <c r="R158" s="330"/>
      <c r="S158" s="330"/>
      <c r="T158" s="330"/>
      <c r="U158" s="330"/>
      <c r="V158" s="330"/>
      <c r="W158" s="10"/>
      <c r="BV158" s="3"/>
      <c r="BW158" s="4"/>
      <c r="BX158" s="4"/>
      <c r="BY158" s="4"/>
    </row>
    <row r="159" spans="1:77" s="5" customFormat="1" ht="11.25" x14ac:dyDescent="0.15">
      <c r="A159" s="145" t="s">
        <v>196</v>
      </c>
      <c r="B159" s="11"/>
      <c r="C159" s="11"/>
      <c r="BV159" s="12"/>
      <c r="BW159" s="12"/>
      <c r="BX159" s="129"/>
      <c r="BY159" s="129"/>
    </row>
    <row r="160" spans="1:77" s="2" customFormat="1" ht="21" x14ac:dyDescent="0.2">
      <c r="A160" s="1116" t="s">
        <v>197</v>
      </c>
      <c r="B160" s="1118"/>
      <c r="C160" s="540" t="s">
        <v>198</v>
      </c>
      <c r="D160" s="540" t="s">
        <v>199</v>
      </c>
      <c r="BV160" s="4"/>
      <c r="BW160" s="4"/>
      <c r="BX160" s="4"/>
      <c r="BY160" s="4"/>
    </row>
    <row r="161" spans="1:77" s="2" customFormat="1" x14ac:dyDescent="0.2">
      <c r="A161" s="578" t="s">
        <v>200</v>
      </c>
      <c r="B161" s="613" t="s">
        <v>201</v>
      </c>
      <c r="C161" s="579"/>
      <c r="D161" s="579"/>
      <c r="BV161" s="4"/>
      <c r="BW161" s="4"/>
      <c r="BX161" s="4"/>
      <c r="BY161" s="4"/>
    </row>
    <row r="162" spans="1:77" s="5" customFormat="1" ht="11.25" x14ac:dyDescent="0.15">
      <c r="A162" s="11" t="s">
        <v>202</v>
      </c>
      <c r="B162" s="11"/>
      <c r="C162" s="11"/>
      <c r="D162" s="11"/>
      <c r="E162" s="11"/>
      <c r="F162" s="11"/>
      <c r="G162" s="61"/>
      <c r="H162" s="61"/>
      <c r="I162" s="61"/>
      <c r="J162" s="61"/>
      <c r="K162" s="61"/>
      <c r="L162" s="61"/>
      <c r="M162" s="12"/>
      <c r="BV162" s="12"/>
      <c r="BW162" s="12"/>
      <c r="BX162" s="129"/>
      <c r="BY162" s="129"/>
    </row>
    <row r="163" spans="1:77" s="2" customFormat="1" ht="14.25" customHeight="1" x14ac:dyDescent="0.2">
      <c r="A163" s="1012" t="s">
        <v>197</v>
      </c>
      <c r="B163" s="1021"/>
      <c r="C163" s="1122" t="s">
        <v>203</v>
      </c>
      <c r="D163" s="1128"/>
      <c r="E163" s="1123"/>
      <c r="F163" s="1072" t="s">
        <v>7</v>
      </c>
      <c r="G163" s="1117" t="s">
        <v>204</v>
      </c>
      <c r="H163" s="1117"/>
      <c r="I163" s="1118"/>
      <c r="J163" s="1116" t="s">
        <v>205</v>
      </c>
      <c r="K163" s="1117"/>
      <c r="L163" s="1118"/>
      <c r="BV163" s="3"/>
      <c r="BW163" s="4"/>
      <c r="BX163" s="4"/>
      <c r="BY163" s="4"/>
    </row>
    <row r="164" spans="1:77" s="2" customFormat="1" ht="21" x14ac:dyDescent="0.2">
      <c r="A164" s="1146"/>
      <c r="B164" s="1023"/>
      <c r="C164" s="334" t="s">
        <v>83</v>
      </c>
      <c r="D164" s="17" t="s">
        <v>206</v>
      </c>
      <c r="E164" s="18" t="s">
        <v>207</v>
      </c>
      <c r="F164" s="1145"/>
      <c r="G164" s="17" t="s">
        <v>208</v>
      </c>
      <c r="H164" s="19" t="s">
        <v>209</v>
      </c>
      <c r="I164" s="18" t="s">
        <v>210</v>
      </c>
      <c r="J164" s="17" t="s">
        <v>208</v>
      </c>
      <c r="K164" s="19" t="s">
        <v>209</v>
      </c>
      <c r="L164" s="18" t="s">
        <v>210</v>
      </c>
      <c r="BV164" s="3"/>
      <c r="BW164" s="4"/>
      <c r="BX164" s="4"/>
      <c r="BY164" s="4"/>
    </row>
    <row r="165" spans="1:77" s="2" customFormat="1" x14ac:dyDescent="0.2">
      <c r="A165" s="1034" t="s">
        <v>211</v>
      </c>
      <c r="B165" s="502" t="s">
        <v>212</v>
      </c>
      <c r="C165" s="494">
        <f>SUM(D165+E165)</f>
        <v>0</v>
      </c>
      <c r="D165" s="28"/>
      <c r="E165" s="542"/>
      <c r="F165" s="496"/>
      <c r="G165" s="28"/>
      <c r="H165" s="514"/>
      <c r="I165" s="542"/>
      <c r="J165" s="28"/>
      <c r="K165" s="514"/>
      <c r="L165" s="542"/>
      <c r="BV165" s="3"/>
      <c r="BW165" s="4"/>
      <c r="BX165" s="4"/>
      <c r="BY165" s="4"/>
    </row>
    <row r="166" spans="1:77" s="2" customFormat="1" x14ac:dyDescent="0.2">
      <c r="A166" s="1148"/>
      <c r="B166" s="336" t="s">
        <v>213</v>
      </c>
      <c r="C166" s="638">
        <f>SUM(D166+E166)</f>
        <v>0</v>
      </c>
      <c r="D166" s="117"/>
      <c r="E166" s="118"/>
      <c r="F166" s="639"/>
      <c r="G166" s="117"/>
      <c r="H166" s="120"/>
      <c r="I166" s="118"/>
      <c r="J166" s="117"/>
      <c r="K166" s="120"/>
      <c r="L166" s="118"/>
      <c r="BV166" s="3"/>
      <c r="BW166" s="4"/>
      <c r="BX166" s="4"/>
      <c r="BY166" s="4"/>
    </row>
    <row r="167" spans="1:77" s="5" customFormat="1" ht="11.25" x14ac:dyDescent="0.15">
      <c r="A167" s="145" t="s">
        <v>214</v>
      </c>
      <c r="BV167" s="12"/>
      <c r="BW167" s="12"/>
      <c r="BX167" s="129"/>
      <c r="BY167" s="129"/>
    </row>
    <row r="168" spans="1:77" s="2" customFormat="1" ht="21" x14ac:dyDescent="0.2">
      <c r="A168" s="1122" t="s">
        <v>215</v>
      </c>
      <c r="B168" s="1123"/>
      <c r="C168" s="540" t="s">
        <v>170</v>
      </c>
      <c r="D168" s="674" t="s">
        <v>7</v>
      </c>
      <c r="E168" s="678" t="s">
        <v>216</v>
      </c>
      <c r="F168" s="610" t="s">
        <v>99</v>
      </c>
      <c r="G168" s="330"/>
      <c r="BV168" s="3"/>
      <c r="BW168" s="3"/>
      <c r="BX168" s="4"/>
      <c r="BY168" s="4"/>
    </row>
    <row r="169" spans="1:77" s="2" customFormat="1" x14ac:dyDescent="0.2">
      <c r="A169" s="1034" t="s">
        <v>217</v>
      </c>
      <c r="B169" s="339" t="s">
        <v>218</v>
      </c>
      <c r="C169" s="496"/>
      <c r="D169" s="28"/>
      <c r="E169" s="340"/>
      <c r="F169" s="554"/>
      <c r="G169" s="146"/>
      <c r="BV169" s="3"/>
      <c r="BW169" s="3"/>
      <c r="BX169" s="4"/>
      <c r="BY169" s="4"/>
    </row>
    <row r="170" spans="1:77" s="2" customFormat="1" x14ac:dyDescent="0.2">
      <c r="A170" s="1148"/>
      <c r="B170" s="136" t="s">
        <v>219</v>
      </c>
      <c r="C170" s="639"/>
      <c r="D170" s="117"/>
      <c r="E170" s="342"/>
      <c r="F170" s="343"/>
      <c r="G170" s="146"/>
      <c r="BV170" s="3"/>
      <c r="BW170" s="3"/>
      <c r="BX170" s="4"/>
      <c r="BY170" s="4"/>
    </row>
    <row r="171" spans="1:77" s="2" customFormat="1" x14ac:dyDescent="0.2">
      <c r="A171" s="344" t="s">
        <v>220</v>
      </c>
      <c r="B171" s="344" t="s">
        <v>218</v>
      </c>
      <c r="C171" s="579"/>
      <c r="D171" s="690"/>
      <c r="E171" s="691"/>
      <c r="F171" s="642"/>
      <c r="G171" s="146"/>
      <c r="BV171" s="3"/>
      <c r="BW171" s="3"/>
      <c r="BX171" s="4"/>
      <c r="BY171" s="4"/>
    </row>
    <row r="172" spans="1:77" s="2" customFormat="1" x14ac:dyDescent="0.2">
      <c r="A172" s="1034" t="s">
        <v>221</v>
      </c>
      <c r="B172" s="339" t="s">
        <v>222</v>
      </c>
      <c r="C172" s="496"/>
      <c r="D172" s="28"/>
      <c r="E172" s="189"/>
      <c r="F172" s="554"/>
      <c r="G172" s="146"/>
      <c r="BV172" s="3"/>
      <c r="BW172" s="3"/>
      <c r="BX172" s="4"/>
      <c r="BY172" s="4"/>
    </row>
    <row r="173" spans="1:77" s="2" customFormat="1" x14ac:dyDescent="0.2">
      <c r="A173" s="1035"/>
      <c r="B173" s="35" t="s">
        <v>223</v>
      </c>
      <c r="C173" s="324"/>
      <c r="D173" s="71"/>
      <c r="E173" s="77"/>
      <c r="F173" s="72"/>
      <c r="G173" s="146"/>
      <c r="BV173" s="3"/>
      <c r="BW173" s="3"/>
      <c r="BX173" s="4"/>
      <c r="BY173" s="4"/>
    </row>
    <row r="174" spans="1:77" s="2" customFormat="1" x14ac:dyDescent="0.2">
      <c r="A174" s="1148"/>
      <c r="B174" s="136" t="s">
        <v>224</v>
      </c>
      <c r="C174" s="639"/>
      <c r="D174" s="117"/>
      <c r="E174" s="122"/>
      <c r="F174" s="118"/>
      <c r="G174" s="146"/>
      <c r="BV174" s="3"/>
      <c r="BW174" s="3"/>
      <c r="BX174" s="4"/>
      <c r="BY174" s="4"/>
    </row>
    <row r="175" spans="1:77" s="5" customFormat="1" ht="11.25" x14ac:dyDescent="0.15">
      <c r="A175" s="348" t="s">
        <v>225</v>
      </c>
      <c r="B175" s="11"/>
      <c r="C175" s="11"/>
      <c r="D175" s="11"/>
      <c r="E175" s="11"/>
      <c r="F175" s="11"/>
      <c r="G175" s="11"/>
      <c r="H175" s="11"/>
      <c r="I175" s="11"/>
      <c r="BV175" s="12"/>
      <c r="BW175" s="12"/>
      <c r="BX175" s="129"/>
      <c r="BY175" s="129"/>
    </row>
    <row r="176" spans="1:77" s="2" customFormat="1" ht="14.25" customHeight="1" x14ac:dyDescent="0.2">
      <c r="A176" s="1012" t="s">
        <v>197</v>
      </c>
      <c r="B176" s="1021"/>
      <c r="C176" s="1122" t="s">
        <v>226</v>
      </c>
      <c r="D176" s="1128"/>
      <c r="E176" s="1128"/>
      <c r="F176" s="1174" t="s">
        <v>7</v>
      </c>
      <c r="G176" s="1173" t="s">
        <v>216</v>
      </c>
      <c r="H176" s="1118" t="s">
        <v>99</v>
      </c>
      <c r="BV176" s="3"/>
      <c r="BW176" s="4"/>
      <c r="BX176" s="4"/>
      <c r="BY176" s="4"/>
    </row>
    <row r="177" spans="1:77" s="2" customFormat="1" x14ac:dyDescent="0.2">
      <c r="A177" s="1146"/>
      <c r="B177" s="1023"/>
      <c r="C177" s="334" t="s">
        <v>227</v>
      </c>
      <c r="D177" s="674" t="s">
        <v>217</v>
      </c>
      <c r="E177" s="610" t="s">
        <v>228</v>
      </c>
      <c r="F177" s="1174"/>
      <c r="G177" s="1173"/>
      <c r="H177" s="1118"/>
      <c r="BV177" s="3"/>
      <c r="BW177" s="4"/>
      <c r="BX177" s="4"/>
      <c r="BY177" s="4"/>
    </row>
    <row r="178" spans="1:77" s="2" customFormat="1" x14ac:dyDescent="0.2">
      <c r="A178" s="1150" t="s">
        <v>229</v>
      </c>
      <c r="B178" s="503" t="s">
        <v>224</v>
      </c>
      <c r="C178" s="494">
        <f t="shared" ref="C178:C183" si="64">SUM(D178:E178)</f>
        <v>0</v>
      </c>
      <c r="D178" s="28"/>
      <c r="E178" s="542"/>
      <c r="F178" s="28"/>
      <c r="G178" s="189"/>
      <c r="H178" s="542"/>
      <c r="I178" s="303"/>
      <c r="BV178" s="3"/>
      <c r="BW178" s="4"/>
      <c r="BX178" s="4"/>
      <c r="BY178" s="4"/>
    </row>
    <row r="179" spans="1:77" s="2" customFormat="1" x14ac:dyDescent="0.2">
      <c r="A179" s="1077"/>
      <c r="B179" s="191" t="s">
        <v>222</v>
      </c>
      <c r="C179" s="350">
        <f t="shared" si="64"/>
        <v>262</v>
      </c>
      <c r="D179" s="41">
        <v>262</v>
      </c>
      <c r="E179" s="42"/>
      <c r="F179" s="41">
        <v>262</v>
      </c>
      <c r="G179" s="87"/>
      <c r="H179" s="42"/>
      <c r="I179" s="303"/>
      <c r="BV179" s="3"/>
      <c r="BW179" s="4"/>
      <c r="BX179" s="4"/>
      <c r="BY179" s="4"/>
    </row>
    <row r="180" spans="1:77" s="2" customFormat="1" x14ac:dyDescent="0.2">
      <c r="A180" s="1078"/>
      <c r="B180" s="336" t="s">
        <v>223</v>
      </c>
      <c r="C180" s="318">
        <f t="shared" si="64"/>
        <v>0</v>
      </c>
      <c r="D180" s="117"/>
      <c r="E180" s="118"/>
      <c r="F180" s="117"/>
      <c r="G180" s="122"/>
      <c r="H180" s="118"/>
      <c r="I180" s="303"/>
      <c r="BV180" s="3"/>
      <c r="BW180" s="4"/>
      <c r="BX180" s="4"/>
      <c r="BY180" s="4"/>
    </row>
    <row r="181" spans="1:77" s="2" customFormat="1" x14ac:dyDescent="0.2">
      <c r="A181" s="1034" t="s">
        <v>230</v>
      </c>
      <c r="B181" s="503" t="s">
        <v>224</v>
      </c>
      <c r="C181" s="494">
        <f t="shared" si="64"/>
        <v>0</v>
      </c>
      <c r="D181" s="28"/>
      <c r="E181" s="542"/>
      <c r="F181" s="28"/>
      <c r="G181" s="189"/>
      <c r="H181" s="542"/>
      <c r="I181" s="303"/>
      <c r="BV181" s="3"/>
      <c r="BW181" s="4"/>
      <c r="BX181" s="4"/>
      <c r="BY181" s="4"/>
    </row>
    <row r="182" spans="1:77" s="2" customFormat="1" x14ac:dyDescent="0.2">
      <c r="A182" s="1035"/>
      <c r="B182" s="191" t="s">
        <v>222</v>
      </c>
      <c r="C182" s="350">
        <f t="shared" si="64"/>
        <v>145</v>
      </c>
      <c r="D182" s="41">
        <v>145</v>
      </c>
      <c r="E182" s="42"/>
      <c r="F182" s="41">
        <v>145</v>
      </c>
      <c r="G182" s="87"/>
      <c r="H182" s="42"/>
      <c r="I182" s="303"/>
      <c r="BV182" s="3"/>
      <c r="BW182" s="4"/>
      <c r="BX182" s="4"/>
      <c r="BY182" s="4"/>
    </row>
    <row r="183" spans="1:77" s="2" customFormat="1" x14ac:dyDescent="0.2">
      <c r="A183" s="1148"/>
      <c r="B183" s="336" t="s">
        <v>223</v>
      </c>
      <c r="C183" s="318">
        <f t="shared" si="64"/>
        <v>0</v>
      </c>
      <c r="D183" s="117"/>
      <c r="E183" s="118"/>
      <c r="F183" s="117"/>
      <c r="G183" s="122"/>
      <c r="H183" s="118"/>
      <c r="I183" s="303"/>
      <c r="BV183" s="3"/>
      <c r="BW183" s="4"/>
      <c r="BX183" s="4"/>
      <c r="BY183" s="4"/>
    </row>
    <row r="184" spans="1:77" s="5" customFormat="1" ht="11.25" x14ac:dyDescent="0.15">
      <c r="A184" s="13" t="s">
        <v>231</v>
      </c>
      <c r="B184" s="13"/>
      <c r="C184" s="13"/>
      <c r="D184" s="13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BV184" s="12"/>
      <c r="BW184" s="12"/>
      <c r="BX184" s="129"/>
      <c r="BY184" s="129"/>
    </row>
    <row r="185" spans="1:77" s="2" customFormat="1" x14ac:dyDescent="0.2">
      <c r="A185" s="1079" t="s">
        <v>232</v>
      </c>
      <c r="B185" s="1025" t="s">
        <v>233</v>
      </c>
      <c r="C185" s="1026"/>
      <c r="D185" s="1027"/>
      <c r="E185" s="1153" t="s">
        <v>6</v>
      </c>
      <c r="F185" s="1154"/>
      <c r="G185" s="1154"/>
      <c r="H185" s="1154"/>
      <c r="I185" s="1154"/>
      <c r="J185" s="1154"/>
      <c r="K185" s="1154"/>
      <c r="L185" s="1154"/>
      <c r="M185" s="1154"/>
      <c r="N185" s="1154"/>
      <c r="O185" s="1154"/>
      <c r="P185" s="1154"/>
      <c r="Q185" s="1154"/>
      <c r="R185" s="1154"/>
      <c r="S185" s="1154"/>
      <c r="T185" s="1154"/>
      <c r="U185" s="1154"/>
      <c r="V185" s="1154"/>
      <c r="W185" s="1154"/>
      <c r="X185" s="1154"/>
      <c r="Y185" s="1154"/>
      <c r="Z185" s="1154"/>
      <c r="AA185" s="1154"/>
      <c r="AB185" s="1154"/>
      <c r="AC185" s="1154"/>
      <c r="AD185" s="1154"/>
      <c r="AE185" s="1154"/>
      <c r="AF185" s="1154"/>
      <c r="AG185" s="1154"/>
      <c r="AH185" s="1154"/>
      <c r="AI185" s="1154"/>
      <c r="AJ185" s="1154"/>
      <c r="AK185" s="1154"/>
      <c r="AL185" s="1155"/>
      <c r="BV185" s="3"/>
      <c r="BW185" s="4"/>
      <c r="BX185" s="4"/>
      <c r="BY185" s="4"/>
    </row>
    <row r="186" spans="1:77" s="2" customFormat="1" x14ac:dyDescent="0.2">
      <c r="A186" s="1080"/>
      <c r="B186" s="1152"/>
      <c r="C186" s="1029"/>
      <c r="D186" s="1030"/>
      <c r="E186" s="1116" t="s">
        <v>11</v>
      </c>
      <c r="F186" s="1118"/>
      <c r="G186" s="1116" t="s">
        <v>12</v>
      </c>
      <c r="H186" s="1118"/>
      <c r="I186" s="1116" t="s">
        <v>13</v>
      </c>
      <c r="J186" s="1118"/>
      <c r="K186" s="1116" t="s">
        <v>14</v>
      </c>
      <c r="L186" s="1118"/>
      <c r="M186" s="1116" t="s">
        <v>15</v>
      </c>
      <c r="N186" s="1118"/>
      <c r="O186" s="1122" t="s">
        <v>16</v>
      </c>
      <c r="P186" s="1123"/>
      <c r="Q186" s="1122" t="s">
        <v>17</v>
      </c>
      <c r="R186" s="1123"/>
      <c r="S186" s="1122" t="s">
        <v>18</v>
      </c>
      <c r="T186" s="1123"/>
      <c r="U186" s="1122" t="s">
        <v>19</v>
      </c>
      <c r="V186" s="1123"/>
      <c r="W186" s="1122" t="s">
        <v>20</v>
      </c>
      <c r="X186" s="1123"/>
      <c r="Y186" s="1122" t="s">
        <v>21</v>
      </c>
      <c r="Z186" s="1123"/>
      <c r="AA186" s="1122" t="s">
        <v>22</v>
      </c>
      <c r="AB186" s="1123"/>
      <c r="AC186" s="1122" t="s">
        <v>23</v>
      </c>
      <c r="AD186" s="1123"/>
      <c r="AE186" s="1122" t="s">
        <v>24</v>
      </c>
      <c r="AF186" s="1123"/>
      <c r="AG186" s="1122" t="s">
        <v>25</v>
      </c>
      <c r="AH186" s="1123"/>
      <c r="AI186" s="1122" t="s">
        <v>26</v>
      </c>
      <c r="AJ186" s="1123"/>
      <c r="AK186" s="1122" t="s">
        <v>27</v>
      </c>
      <c r="AL186" s="1123"/>
      <c r="BV186" s="3"/>
      <c r="BW186" s="4"/>
      <c r="BX186" s="4"/>
      <c r="BY186" s="4"/>
    </row>
    <row r="187" spans="1:77" s="2" customFormat="1" x14ac:dyDescent="0.2">
      <c r="A187" s="1151"/>
      <c r="B187" s="692" t="s">
        <v>32</v>
      </c>
      <c r="C187" s="644" t="s">
        <v>33</v>
      </c>
      <c r="D187" s="645" t="s">
        <v>34</v>
      </c>
      <c r="E187" s="674" t="s">
        <v>45</v>
      </c>
      <c r="F187" s="610" t="s">
        <v>34</v>
      </c>
      <c r="G187" s="674" t="s">
        <v>45</v>
      </c>
      <c r="H187" s="610" t="s">
        <v>34</v>
      </c>
      <c r="I187" s="674" t="s">
        <v>45</v>
      </c>
      <c r="J187" s="610" t="s">
        <v>34</v>
      </c>
      <c r="K187" s="674" t="s">
        <v>45</v>
      </c>
      <c r="L187" s="615" t="s">
        <v>34</v>
      </c>
      <c r="M187" s="674" t="s">
        <v>45</v>
      </c>
      <c r="N187" s="610" t="s">
        <v>34</v>
      </c>
      <c r="O187" s="674" t="s">
        <v>45</v>
      </c>
      <c r="P187" s="615" t="s">
        <v>34</v>
      </c>
      <c r="Q187" s="674" t="s">
        <v>45</v>
      </c>
      <c r="R187" s="610" t="s">
        <v>34</v>
      </c>
      <c r="S187" s="674" t="s">
        <v>45</v>
      </c>
      <c r="T187" s="615" t="s">
        <v>34</v>
      </c>
      <c r="U187" s="674" t="s">
        <v>45</v>
      </c>
      <c r="V187" s="610" t="s">
        <v>34</v>
      </c>
      <c r="W187" s="674" t="s">
        <v>45</v>
      </c>
      <c r="X187" s="615" t="s">
        <v>34</v>
      </c>
      <c r="Y187" s="674" t="s">
        <v>45</v>
      </c>
      <c r="Z187" s="610" t="s">
        <v>34</v>
      </c>
      <c r="AA187" s="674" t="s">
        <v>45</v>
      </c>
      <c r="AB187" s="610" t="s">
        <v>34</v>
      </c>
      <c r="AC187" s="674" t="s">
        <v>45</v>
      </c>
      <c r="AD187" s="610" t="s">
        <v>34</v>
      </c>
      <c r="AE187" s="674" t="s">
        <v>45</v>
      </c>
      <c r="AF187" s="610" t="s">
        <v>34</v>
      </c>
      <c r="AG187" s="674" t="s">
        <v>45</v>
      </c>
      <c r="AH187" s="610" t="s">
        <v>34</v>
      </c>
      <c r="AI187" s="674" t="s">
        <v>45</v>
      </c>
      <c r="AJ187" s="610" t="s">
        <v>34</v>
      </c>
      <c r="AK187" s="674" t="s">
        <v>45</v>
      </c>
      <c r="AL187" s="610" t="s">
        <v>34</v>
      </c>
      <c r="BV187" s="3"/>
      <c r="BW187" s="4"/>
      <c r="BX187" s="4"/>
      <c r="BY187" s="4"/>
    </row>
    <row r="188" spans="1:77" s="2" customFormat="1" x14ac:dyDescent="0.2">
      <c r="A188" s="504" t="s">
        <v>234</v>
      </c>
      <c r="B188" s="355">
        <f>SUM(C188+D188)</f>
        <v>0</v>
      </c>
      <c r="C188" s="356">
        <f>SUM(O188+Q188+S188+U188+W188+Y188+AA188+AC188+AE188+AG188+AI188+AK188)</f>
        <v>0</v>
      </c>
      <c r="D188" s="555">
        <f>SUM(P188+R188+T188+V188+X188+Z188+AB188+AD188+AF188+AH188+AJ188+AL188)</f>
        <v>0</v>
      </c>
      <c r="E188" s="523"/>
      <c r="F188" s="359"/>
      <c r="G188" s="360"/>
      <c r="H188" s="524"/>
      <c r="I188" s="523"/>
      <c r="J188" s="359"/>
      <c r="K188" s="360"/>
      <c r="L188" s="524"/>
      <c r="M188" s="360"/>
      <c r="N188" s="524"/>
      <c r="O188" s="525"/>
      <c r="P188" s="526"/>
      <c r="Q188" s="527"/>
      <c r="R188" s="528"/>
      <c r="S188" s="525"/>
      <c r="T188" s="526"/>
      <c r="U188" s="527"/>
      <c r="V188" s="528"/>
      <c r="W188" s="525"/>
      <c r="X188" s="526"/>
      <c r="Y188" s="527"/>
      <c r="Z188" s="528"/>
      <c r="AA188" s="527"/>
      <c r="AB188" s="528"/>
      <c r="AC188" s="527"/>
      <c r="AD188" s="528"/>
      <c r="AE188" s="527"/>
      <c r="AF188" s="528"/>
      <c r="AG188" s="527"/>
      <c r="AH188" s="528"/>
      <c r="AI188" s="527"/>
      <c r="AJ188" s="528"/>
      <c r="AK188" s="527"/>
      <c r="AL188" s="528"/>
      <c r="BV188" s="3"/>
      <c r="BW188" s="4"/>
      <c r="BX188" s="4"/>
      <c r="BY188" s="4"/>
    </row>
    <row r="189" spans="1:77" s="2" customFormat="1" x14ac:dyDescent="0.2">
      <c r="A189" s="366" t="s">
        <v>235</v>
      </c>
      <c r="B189" s="367">
        <f>SUM(C189+D189)</f>
        <v>0</v>
      </c>
      <c r="C189" s="368">
        <f t="shared" ref="C189:D191" si="65">SUM(E189+G189+I189+K189+M189+O189+Q189+S189+U189+W189+Y189+AA189+AC189+AE189+AG189+AI189+AK189)</f>
        <v>0</v>
      </c>
      <c r="D189" s="369">
        <f t="shared" si="65"/>
        <v>0</v>
      </c>
      <c r="E189" s="764"/>
      <c r="F189" s="765"/>
      <c r="G189" s="764"/>
      <c r="H189" s="765"/>
      <c r="I189" s="764"/>
      <c r="J189" s="765"/>
      <c r="K189" s="766"/>
      <c r="L189" s="767"/>
      <c r="M189" s="764"/>
      <c r="N189" s="765"/>
      <c r="O189" s="766"/>
      <c r="P189" s="767"/>
      <c r="Q189" s="764"/>
      <c r="R189" s="765"/>
      <c r="S189" s="766"/>
      <c r="T189" s="767"/>
      <c r="U189" s="764"/>
      <c r="V189" s="765"/>
      <c r="W189" s="766"/>
      <c r="X189" s="767"/>
      <c r="Y189" s="764"/>
      <c r="Z189" s="765"/>
      <c r="AA189" s="764"/>
      <c r="AB189" s="765"/>
      <c r="AC189" s="764"/>
      <c r="AD189" s="765"/>
      <c r="AE189" s="764"/>
      <c r="AF189" s="765"/>
      <c r="AG189" s="764"/>
      <c r="AH189" s="765"/>
      <c r="AI189" s="764"/>
      <c r="AJ189" s="765"/>
      <c r="AK189" s="764"/>
      <c r="AL189" s="765"/>
      <c r="BV189" s="3"/>
      <c r="BW189" s="4"/>
      <c r="BX189" s="4"/>
      <c r="BY189" s="4"/>
    </row>
    <row r="190" spans="1:77" s="2" customFormat="1" x14ac:dyDescent="0.2">
      <c r="A190" s="374" t="s">
        <v>236</v>
      </c>
      <c r="B190" s="367">
        <f>SUM(C190+D190)</f>
        <v>0</v>
      </c>
      <c r="C190" s="368">
        <f t="shared" si="65"/>
        <v>0</v>
      </c>
      <c r="D190" s="369">
        <f t="shared" si="65"/>
        <v>0</v>
      </c>
      <c r="E190" s="764"/>
      <c r="F190" s="765"/>
      <c r="G190" s="764"/>
      <c r="H190" s="765"/>
      <c r="I190" s="764"/>
      <c r="J190" s="765"/>
      <c r="K190" s="766"/>
      <c r="L190" s="767"/>
      <c r="M190" s="764"/>
      <c r="N190" s="765"/>
      <c r="O190" s="766"/>
      <c r="P190" s="767"/>
      <c r="Q190" s="764"/>
      <c r="R190" s="765"/>
      <c r="S190" s="766"/>
      <c r="T190" s="767"/>
      <c r="U190" s="764"/>
      <c r="V190" s="765"/>
      <c r="W190" s="766"/>
      <c r="X190" s="767"/>
      <c r="Y190" s="764"/>
      <c r="Z190" s="765"/>
      <c r="AA190" s="764"/>
      <c r="AB190" s="765"/>
      <c r="AC190" s="764"/>
      <c r="AD190" s="765"/>
      <c r="AE190" s="764"/>
      <c r="AF190" s="765"/>
      <c r="AG190" s="764"/>
      <c r="AH190" s="765"/>
      <c r="AI190" s="764"/>
      <c r="AJ190" s="765"/>
      <c r="AK190" s="764"/>
      <c r="AL190" s="765"/>
      <c r="BV190" s="3"/>
      <c r="BW190" s="4"/>
      <c r="BX190" s="4"/>
      <c r="BY190" s="4"/>
    </row>
    <row r="191" spans="1:77" s="2" customFormat="1" x14ac:dyDescent="0.2">
      <c r="A191" s="375" t="s">
        <v>99</v>
      </c>
      <c r="B191" s="376">
        <f>SUM(C191+D191)</f>
        <v>0</v>
      </c>
      <c r="C191" s="377">
        <f t="shared" si="65"/>
        <v>0</v>
      </c>
      <c r="D191" s="378">
        <f t="shared" si="65"/>
        <v>0</v>
      </c>
      <c r="E191" s="768"/>
      <c r="F191" s="769"/>
      <c r="G191" s="768"/>
      <c r="H191" s="769"/>
      <c r="I191" s="768"/>
      <c r="J191" s="769"/>
      <c r="K191" s="770"/>
      <c r="L191" s="771"/>
      <c r="M191" s="768"/>
      <c r="N191" s="769"/>
      <c r="O191" s="770"/>
      <c r="P191" s="771"/>
      <c r="Q191" s="768"/>
      <c r="R191" s="769"/>
      <c r="S191" s="770"/>
      <c r="T191" s="771"/>
      <c r="U191" s="768"/>
      <c r="V191" s="769"/>
      <c r="W191" s="770"/>
      <c r="X191" s="771"/>
      <c r="Y191" s="768"/>
      <c r="Z191" s="769"/>
      <c r="AA191" s="768"/>
      <c r="AB191" s="769"/>
      <c r="AC191" s="768"/>
      <c r="AD191" s="769"/>
      <c r="AE191" s="768"/>
      <c r="AF191" s="769"/>
      <c r="AG191" s="768"/>
      <c r="AH191" s="769"/>
      <c r="AI191" s="768"/>
      <c r="AJ191" s="769"/>
      <c r="AK191" s="768"/>
      <c r="AL191" s="769"/>
      <c r="BV191" s="3"/>
      <c r="BW191" s="4"/>
      <c r="BX191" s="4"/>
      <c r="BY191" s="4"/>
    </row>
    <row r="192" spans="1:77" s="5" customFormat="1" ht="11.25" x14ac:dyDescent="0.15">
      <c r="A192" s="182" t="s">
        <v>237</v>
      </c>
      <c r="B192" s="538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BV192" s="12"/>
      <c r="BW192" s="129"/>
      <c r="BX192" s="129"/>
      <c r="BY192" s="129"/>
    </row>
    <row r="193" spans="1:95" ht="14.25" customHeight="1" x14ac:dyDescent="0.2">
      <c r="A193" s="1217" t="s">
        <v>144</v>
      </c>
      <c r="B193" s="1217"/>
      <c r="C193" s="1217" t="s">
        <v>83</v>
      </c>
      <c r="D193" s="1217"/>
      <c r="E193" s="1217"/>
      <c r="F193" s="1211" t="s">
        <v>11</v>
      </c>
      <c r="G193" s="1211"/>
      <c r="H193" s="1211" t="s">
        <v>12</v>
      </c>
      <c r="I193" s="1211"/>
      <c r="J193" s="1211" t="s">
        <v>13</v>
      </c>
      <c r="K193" s="1211"/>
      <c r="L193" s="1211" t="s">
        <v>238</v>
      </c>
      <c r="M193" s="1211"/>
      <c r="N193" s="1211" t="s">
        <v>239</v>
      </c>
      <c r="O193" s="1211"/>
      <c r="P193" s="1217" t="s">
        <v>240</v>
      </c>
      <c r="Q193" s="1217"/>
      <c r="R193" s="1217" t="s">
        <v>241</v>
      </c>
      <c r="S193" s="1217"/>
      <c r="T193" s="1217" t="s">
        <v>242</v>
      </c>
      <c r="U193" s="1218"/>
      <c r="V193" s="984" t="s">
        <v>157</v>
      </c>
      <c r="W193" s="1072" t="s">
        <v>243</v>
      </c>
      <c r="X193" s="1072" t="s">
        <v>244</v>
      </c>
      <c r="Y193" s="1072" t="s">
        <v>245</v>
      </c>
      <c r="Z193" s="1072" t="s">
        <v>246</v>
      </c>
      <c r="AA193" s="1072" t="s">
        <v>247</v>
      </c>
      <c r="AB193" s="1213" t="s">
        <v>248</v>
      </c>
      <c r="AC193" s="1128"/>
      <c r="AD193" s="1128"/>
      <c r="AE193" s="1214"/>
      <c r="AF193" s="1215" t="s">
        <v>170</v>
      </c>
      <c r="AG193" s="1216"/>
      <c r="AH193" s="1086" t="s">
        <v>155</v>
      </c>
      <c r="AI193" s="1086" t="s">
        <v>156</v>
      </c>
      <c r="AJ193" s="1072" t="s">
        <v>158</v>
      </c>
      <c r="AK193" s="1072" t="s">
        <v>159</v>
      </c>
      <c r="AL193" s="996" t="s">
        <v>43</v>
      </c>
      <c r="AM193" s="984" t="s">
        <v>44</v>
      </c>
      <c r="AN193" s="3"/>
      <c r="AO193" s="3"/>
      <c r="AP193" s="3"/>
      <c r="AQ193" s="3"/>
      <c r="AR193" s="3"/>
      <c r="AS193" s="3"/>
      <c r="AT193" s="3"/>
      <c r="AU193" s="3"/>
      <c r="BX193" s="3"/>
    </row>
    <row r="194" spans="1:95" ht="21" x14ac:dyDescent="0.2">
      <c r="A194" s="1217"/>
      <c r="B194" s="1217"/>
      <c r="C194" s="772" t="s">
        <v>32</v>
      </c>
      <c r="D194" s="664" t="s">
        <v>45</v>
      </c>
      <c r="E194" s="631" t="s">
        <v>34</v>
      </c>
      <c r="F194" s="674" t="s">
        <v>45</v>
      </c>
      <c r="G194" s="685" t="s">
        <v>34</v>
      </c>
      <c r="H194" s="674" t="s">
        <v>45</v>
      </c>
      <c r="I194" s="685" t="s">
        <v>34</v>
      </c>
      <c r="J194" s="674" t="s">
        <v>45</v>
      </c>
      <c r="K194" s="685" t="s">
        <v>34</v>
      </c>
      <c r="L194" s="674" t="s">
        <v>45</v>
      </c>
      <c r="M194" s="685" t="s">
        <v>34</v>
      </c>
      <c r="N194" s="674" t="s">
        <v>45</v>
      </c>
      <c r="O194" s="685" t="s">
        <v>34</v>
      </c>
      <c r="P194" s="674" t="s">
        <v>45</v>
      </c>
      <c r="Q194" s="685" t="s">
        <v>34</v>
      </c>
      <c r="R194" s="674" t="s">
        <v>45</v>
      </c>
      <c r="S194" s="685" t="s">
        <v>34</v>
      </c>
      <c r="T194" s="674" t="s">
        <v>45</v>
      </c>
      <c r="U194" s="689" t="s">
        <v>34</v>
      </c>
      <c r="V194" s="987"/>
      <c r="W194" s="1145"/>
      <c r="X194" s="1145"/>
      <c r="Y194" s="1145"/>
      <c r="Z194" s="1145"/>
      <c r="AA194" s="1145"/>
      <c r="AB194" s="773" t="s">
        <v>171</v>
      </c>
      <c r="AC194" s="773" t="s">
        <v>172</v>
      </c>
      <c r="AD194" s="773" t="s">
        <v>173</v>
      </c>
      <c r="AE194" s="774" t="s">
        <v>174</v>
      </c>
      <c r="AF194" s="775" t="s">
        <v>175</v>
      </c>
      <c r="AG194" s="776" t="s">
        <v>176</v>
      </c>
      <c r="AH194" s="1087"/>
      <c r="AI194" s="1087"/>
      <c r="AJ194" s="1145"/>
      <c r="AK194" s="1145"/>
      <c r="AL194" s="997"/>
      <c r="AM194" s="987"/>
      <c r="AN194" s="3"/>
      <c r="AO194" s="3"/>
      <c r="AP194" s="3"/>
      <c r="AQ194" s="3"/>
      <c r="AR194" s="3"/>
      <c r="AS194" s="3"/>
      <c r="AT194" s="3"/>
      <c r="AU194" s="3"/>
      <c r="BX194" s="3"/>
    </row>
    <row r="195" spans="1:95" x14ac:dyDescent="0.2">
      <c r="A195" s="1212" t="s">
        <v>249</v>
      </c>
      <c r="B195" s="487" t="s">
        <v>250</v>
      </c>
      <c r="C195" s="132">
        <f>SUM(D195:E195)</f>
        <v>1</v>
      </c>
      <c r="D195" s="24">
        <f>SUM(F195+H195+J195+L195+N195+P195+R195+T195)</f>
        <v>0</v>
      </c>
      <c r="E195" s="556">
        <f>G195+I195+K195+M195+O195+Q195+S195+U195</f>
        <v>1</v>
      </c>
      <c r="F195" s="201"/>
      <c r="G195" s="78"/>
      <c r="H195" s="201"/>
      <c r="I195" s="78"/>
      <c r="J195" s="201"/>
      <c r="K195" s="78"/>
      <c r="L195" s="201"/>
      <c r="M195" s="78"/>
      <c r="N195" s="201"/>
      <c r="O195" s="78"/>
      <c r="P195" s="201"/>
      <c r="Q195" s="78">
        <v>1</v>
      </c>
      <c r="R195" s="201"/>
      <c r="S195" s="78"/>
      <c r="T195" s="201"/>
      <c r="U195" s="203"/>
      <c r="V195" s="557"/>
      <c r="W195" s="486"/>
      <c r="X195" s="486">
        <v>1</v>
      </c>
      <c r="Y195" s="486"/>
      <c r="Z195" s="486"/>
      <c r="AA195" s="518"/>
      <c r="AB195" s="486">
        <v>1</v>
      </c>
      <c r="AC195" s="486"/>
      <c r="AD195" s="486"/>
      <c r="AE195" s="544"/>
      <c r="AF195" s="486">
        <v>1</v>
      </c>
      <c r="AG195" s="519"/>
      <c r="AH195" s="395">
        <v>0</v>
      </c>
      <c r="AI195" s="544">
        <v>0</v>
      </c>
      <c r="AJ195" s="486">
        <v>0</v>
      </c>
      <c r="AK195" s="486">
        <v>0</v>
      </c>
      <c r="AL195" s="201">
        <v>0</v>
      </c>
      <c r="AM195" s="544">
        <v>0</v>
      </c>
      <c r="AN195" s="31" t="str">
        <f>CA195&amp;CB195&amp;CC195&amp;CD195&amp;CE195</f>
        <v/>
      </c>
      <c r="AO195" s="31"/>
      <c r="AP195" s="31"/>
      <c r="AQ195" s="31"/>
      <c r="AR195" s="31"/>
      <c r="AS195" s="3"/>
      <c r="AT195" s="3"/>
      <c r="BX195" s="3"/>
      <c r="CA195" s="32" t="str">
        <f t="shared" ref="CA195:CE196" si="66">IF(AND($C195&gt;0,AI195="")," * No olvide digitar la variable "&amp;AI$193&amp;""&amp;". Digite CERO si no tiene",IF(AI195&gt;$C195," * La variable "&amp;AI$193&amp;""&amp;" No puede ser mayor al Total.",""))</f>
        <v/>
      </c>
      <c r="CB195" s="32" t="str">
        <f t="shared" si="66"/>
        <v/>
      </c>
      <c r="CC195" s="32" t="str">
        <f t="shared" si="66"/>
        <v/>
      </c>
      <c r="CD195" s="32" t="str">
        <f t="shared" si="66"/>
        <v/>
      </c>
      <c r="CE195" s="32" t="str">
        <f t="shared" si="66"/>
        <v/>
      </c>
      <c r="CM195" s="33">
        <f>IF(AND($C195&gt;0,AI195=""),1,IF(AI195&gt;$C195,1,0))</f>
        <v>0</v>
      </c>
      <c r="CN195" s="33">
        <f t="shared" ref="CN195:CP196" si="67">IF(AND($C195&gt;0,AJ195=""),1,IF(AJ195&gt;$C195,1,0))</f>
        <v>0</v>
      </c>
      <c r="CO195" s="33">
        <f t="shared" si="67"/>
        <v>0</v>
      </c>
      <c r="CP195" s="33">
        <f t="shared" si="67"/>
        <v>0</v>
      </c>
      <c r="CQ195" s="33">
        <f>IF(AND($C195&gt;0,AM195=""),1,IF(AM195&gt;$C195,1,0))</f>
        <v>0</v>
      </c>
    </row>
    <row r="196" spans="1:95" x14ac:dyDescent="0.2">
      <c r="A196" s="1212"/>
      <c r="B196" s="136" t="s">
        <v>251</v>
      </c>
      <c r="C196" s="396">
        <f>SUM(D196:E196)</f>
        <v>0</v>
      </c>
      <c r="D196" s="397">
        <f>SUM(F196+H196+J196+L196+N196+P196+R196+T196)</f>
        <v>0</v>
      </c>
      <c r="E196" s="398">
        <f>G196+I196+K196+M196+O196+Q196+S196+U196</f>
        <v>0</v>
      </c>
      <c r="F196" s="281"/>
      <c r="G196" s="399"/>
      <c r="H196" s="281"/>
      <c r="I196" s="399"/>
      <c r="J196" s="281"/>
      <c r="K196" s="399"/>
      <c r="L196" s="281"/>
      <c r="M196" s="399"/>
      <c r="N196" s="281"/>
      <c r="O196" s="399"/>
      <c r="P196" s="281"/>
      <c r="Q196" s="399"/>
      <c r="R196" s="281"/>
      <c r="S196" s="399"/>
      <c r="T196" s="281"/>
      <c r="U196" s="285"/>
      <c r="V196" s="400"/>
      <c r="W196" s="401"/>
      <c r="X196" s="401"/>
      <c r="Y196" s="401"/>
      <c r="Z196" s="401"/>
      <c r="AA196" s="283"/>
      <c r="AB196" s="401"/>
      <c r="AC196" s="401"/>
      <c r="AD196" s="401"/>
      <c r="AE196" s="286"/>
      <c r="AF196" s="401"/>
      <c r="AG196" s="402"/>
      <c r="AH196" s="403">
        <v>0</v>
      </c>
      <c r="AI196" s="286">
        <v>0</v>
      </c>
      <c r="AJ196" s="401">
        <v>0</v>
      </c>
      <c r="AK196" s="401">
        <v>0</v>
      </c>
      <c r="AL196" s="300">
        <v>0</v>
      </c>
      <c r="AM196" s="101">
        <v>0</v>
      </c>
      <c r="AN196" s="31" t="str">
        <f>CA196&amp;CB196&amp;CC196&amp;CD196&amp;CE196</f>
        <v/>
      </c>
      <c r="AO196" s="31"/>
      <c r="AP196" s="31"/>
      <c r="AQ196" s="31"/>
      <c r="AR196" s="31"/>
      <c r="AS196" s="3"/>
      <c r="AT196" s="3"/>
      <c r="BX196" s="3"/>
      <c r="CA196" s="32" t="str">
        <f t="shared" si="66"/>
        <v/>
      </c>
      <c r="CB196" s="32" t="str">
        <f t="shared" si="66"/>
        <v/>
      </c>
      <c r="CC196" s="32" t="str">
        <f t="shared" si="66"/>
        <v/>
      </c>
      <c r="CD196" s="32" t="str">
        <f t="shared" si="66"/>
        <v/>
      </c>
      <c r="CE196" s="32" t="str">
        <f t="shared" si="66"/>
        <v/>
      </c>
      <c r="CM196" s="33">
        <f>IF(AND($C196&gt;0,AI196=""),1,IF(AI196&gt;$C196,1,0))</f>
        <v>0</v>
      </c>
      <c r="CN196" s="33">
        <f t="shared" si="67"/>
        <v>0</v>
      </c>
      <c r="CO196" s="33">
        <f t="shared" si="67"/>
        <v>0</v>
      </c>
      <c r="CP196" s="33">
        <f t="shared" si="67"/>
        <v>0</v>
      </c>
      <c r="CQ196" s="33">
        <f>IF(AND($C196&gt;0,AM196=""),1,IF(AM196&gt;$C196,1,0))</f>
        <v>0</v>
      </c>
    </row>
    <row r="197" spans="1:95" s="5" customFormat="1" ht="11.25" x14ac:dyDescent="0.15">
      <c r="A197" s="11" t="s">
        <v>252</v>
      </c>
      <c r="B197" s="11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BV197" s="12"/>
      <c r="BW197" s="12"/>
      <c r="BX197" s="12"/>
      <c r="BY197" s="12"/>
    </row>
    <row r="198" spans="1:95" x14ac:dyDescent="0.2">
      <c r="A198" s="334" t="s">
        <v>4</v>
      </c>
      <c r="B198" s="334" t="s">
        <v>83</v>
      </c>
      <c r="C198" s="17" t="s">
        <v>253</v>
      </c>
      <c r="D198" s="18" t="s">
        <v>254</v>
      </c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</row>
    <row r="199" spans="1:95" x14ac:dyDescent="0.2">
      <c r="A199" s="487" t="s">
        <v>255</v>
      </c>
      <c r="B199" s="488">
        <f>SUM(C199:D199)</f>
        <v>1</v>
      </c>
      <c r="C199" s="201"/>
      <c r="D199" s="544">
        <v>1</v>
      </c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</row>
    <row r="200" spans="1:95" x14ac:dyDescent="0.2">
      <c r="A200" s="136" t="s">
        <v>256</v>
      </c>
      <c r="B200" s="406">
        <f>SUM(C200)</f>
        <v>0</v>
      </c>
      <c r="C200" s="281"/>
      <c r="D200" s="777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</row>
    <row r="201" spans="1:95" s="5" customFormat="1" ht="11.25" x14ac:dyDescent="0.15">
      <c r="A201" s="655" t="s">
        <v>257</v>
      </c>
      <c r="B201" s="656"/>
      <c r="C201" s="409"/>
      <c r="D201" s="13"/>
      <c r="F201" s="410"/>
      <c r="G201" s="267"/>
      <c r="H201" s="124"/>
      <c r="I201" s="267"/>
      <c r="J201" s="411"/>
      <c r="K201" s="411"/>
      <c r="L201" s="267"/>
      <c r="M201" s="124"/>
      <c r="N201" s="267"/>
      <c r="O201" s="267"/>
      <c r="P201" s="124"/>
      <c r="Q201" s="267"/>
      <c r="R201" s="267"/>
      <c r="S201" s="124"/>
      <c r="T201" s="267"/>
      <c r="U201" s="267"/>
      <c r="V201" s="411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BV201" s="12"/>
      <c r="BW201" s="12"/>
      <c r="BX201" s="12"/>
      <c r="BY201" s="12"/>
    </row>
    <row r="202" spans="1:95" ht="14.25" customHeight="1" x14ac:dyDescent="0.2">
      <c r="A202" s="979" t="s">
        <v>144</v>
      </c>
      <c r="B202" s="1012" t="s">
        <v>83</v>
      </c>
      <c r="C202" s="1020"/>
      <c r="D202" s="1021"/>
      <c r="E202" s="1219" t="s">
        <v>6</v>
      </c>
      <c r="F202" s="1163"/>
      <c r="G202" s="1163"/>
      <c r="H202" s="1163"/>
      <c r="I202" s="1163"/>
      <c r="J202" s="1163"/>
      <c r="K202" s="1163"/>
      <c r="L202" s="1163"/>
      <c r="M202" s="1163"/>
      <c r="N202" s="1163"/>
      <c r="O202" s="1163"/>
      <c r="P202" s="1163"/>
      <c r="Q202" s="1163"/>
      <c r="R202" s="1163"/>
      <c r="S202" s="1163"/>
      <c r="T202" s="1163"/>
      <c r="U202" s="1163"/>
      <c r="V202" s="1163"/>
      <c r="W202" s="1163"/>
      <c r="X202" s="1163"/>
      <c r="Y202" s="1163"/>
      <c r="Z202" s="1163"/>
      <c r="AA202" s="1163"/>
      <c r="AB202" s="1163"/>
      <c r="AC202" s="1163"/>
      <c r="AD202" s="1163"/>
      <c r="AE202" s="1163"/>
      <c r="AF202" s="1163"/>
      <c r="AG202" s="1163"/>
      <c r="AH202" s="1163"/>
      <c r="AI202" s="1163"/>
      <c r="AJ202" s="1220"/>
      <c r="AK202" s="1100" t="s">
        <v>258</v>
      </c>
      <c r="AL202" s="984"/>
      <c r="AM202" s="1174" t="s">
        <v>43</v>
      </c>
      <c r="AN202" s="1221" t="s">
        <v>44</v>
      </c>
      <c r="BT202" s="3"/>
      <c r="BU202" s="3"/>
      <c r="BX202" s="3"/>
      <c r="BY202" s="412"/>
    </row>
    <row r="203" spans="1:95" x14ac:dyDescent="0.2">
      <c r="A203" s="1096"/>
      <c r="B203" s="1146"/>
      <c r="C203" s="1022"/>
      <c r="D203" s="1023"/>
      <c r="E203" s="1222" t="s">
        <v>12</v>
      </c>
      <c r="F203" s="1221"/>
      <c r="G203" s="1222" t="s">
        <v>13</v>
      </c>
      <c r="H203" s="1221"/>
      <c r="I203" s="1222" t="s">
        <v>14</v>
      </c>
      <c r="J203" s="1221"/>
      <c r="K203" s="1222" t="s">
        <v>15</v>
      </c>
      <c r="L203" s="1221"/>
      <c r="M203" s="1213" t="s">
        <v>16</v>
      </c>
      <c r="N203" s="1214"/>
      <c r="O203" s="1213" t="s">
        <v>17</v>
      </c>
      <c r="P203" s="1214"/>
      <c r="Q203" s="1213" t="s">
        <v>18</v>
      </c>
      <c r="R203" s="1214"/>
      <c r="S203" s="1213" t="s">
        <v>19</v>
      </c>
      <c r="T203" s="1214"/>
      <c r="U203" s="1213" t="s">
        <v>20</v>
      </c>
      <c r="V203" s="1214"/>
      <c r="W203" s="1213" t="s">
        <v>21</v>
      </c>
      <c r="X203" s="1214"/>
      <c r="Y203" s="1213" t="s">
        <v>22</v>
      </c>
      <c r="Z203" s="1214"/>
      <c r="AA203" s="1213" t="s">
        <v>23</v>
      </c>
      <c r="AB203" s="1214"/>
      <c r="AC203" s="1213" t="s">
        <v>24</v>
      </c>
      <c r="AD203" s="1214"/>
      <c r="AE203" s="1213" t="s">
        <v>25</v>
      </c>
      <c r="AF203" s="1214"/>
      <c r="AG203" s="1213" t="s">
        <v>26</v>
      </c>
      <c r="AH203" s="1214"/>
      <c r="AI203" s="1213" t="s">
        <v>27</v>
      </c>
      <c r="AJ203" s="1223"/>
      <c r="AK203" s="1101"/>
      <c r="AL203" s="987"/>
      <c r="AM203" s="1174"/>
      <c r="AN203" s="1221"/>
      <c r="BT203" s="3"/>
      <c r="BU203" s="3"/>
      <c r="BX203" s="3"/>
      <c r="BY203" s="412"/>
    </row>
    <row r="204" spans="1:95" x14ac:dyDescent="0.2">
      <c r="A204" s="1147"/>
      <c r="B204" s="684" t="s">
        <v>32</v>
      </c>
      <c r="C204" s="15" t="s">
        <v>33</v>
      </c>
      <c r="D204" s="778" t="s">
        <v>34</v>
      </c>
      <c r="E204" s="674" t="s">
        <v>45</v>
      </c>
      <c r="F204" s="685" t="s">
        <v>34</v>
      </c>
      <c r="G204" s="674" t="s">
        <v>45</v>
      </c>
      <c r="H204" s="685" t="s">
        <v>34</v>
      </c>
      <c r="I204" s="674" t="s">
        <v>45</v>
      </c>
      <c r="J204" s="685" t="s">
        <v>34</v>
      </c>
      <c r="K204" s="674" t="s">
        <v>45</v>
      </c>
      <c r="L204" s="685" t="s">
        <v>34</v>
      </c>
      <c r="M204" s="674" t="s">
        <v>45</v>
      </c>
      <c r="N204" s="774" t="s">
        <v>34</v>
      </c>
      <c r="O204" s="674" t="s">
        <v>45</v>
      </c>
      <c r="P204" s="774" t="s">
        <v>34</v>
      </c>
      <c r="Q204" s="674" t="s">
        <v>45</v>
      </c>
      <c r="R204" s="774" t="s">
        <v>34</v>
      </c>
      <c r="S204" s="674" t="s">
        <v>45</v>
      </c>
      <c r="T204" s="685" t="s">
        <v>34</v>
      </c>
      <c r="U204" s="674" t="s">
        <v>45</v>
      </c>
      <c r="V204" s="685" t="s">
        <v>34</v>
      </c>
      <c r="W204" s="779" t="s">
        <v>45</v>
      </c>
      <c r="X204" s="685" t="s">
        <v>34</v>
      </c>
      <c r="Y204" s="779" t="s">
        <v>45</v>
      </c>
      <c r="Z204" s="685" t="s">
        <v>34</v>
      </c>
      <c r="AA204" s="779" t="s">
        <v>45</v>
      </c>
      <c r="AB204" s="685" t="s">
        <v>34</v>
      </c>
      <c r="AC204" s="779" t="s">
        <v>45</v>
      </c>
      <c r="AD204" s="685" t="s">
        <v>34</v>
      </c>
      <c r="AE204" s="779" t="s">
        <v>45</v>
      </c>
      <c r="AF204" s="685" t="s">
        <v>34</v>
      </c>
      <c r="AG204" s="779" t="s">
        <v>45</v>
      </c>
      <c r="AH204" s="685" t="s">
        <v>34</v>
      </c>
      <c r="AI204" s="779" t="s">
        <v>45</v>
      </c>
      <c r="AJ204" s="776" t="s">
        <v>34</v>
      </c>
      <c r="AK204" s="780" t="s">
        <v>259</v>
      </c>
      <c r="AL204" s="780" t="s">
        <v>260</v>
      </c>
      <c r="AM204" s="1174"/>
      <c r="AN204" s="1221"/>
      <c r="BT204" s="3"/>
      <c r="BU204" s="3"/>
      <c r="BX204" s="3"/>
      <c r="BY204" s="412"/>
    </row>
    <row r="205" spans="1:95" x14ac:dyDescent="0.2">
      <c r="A205" s="781" t="s">
        <v>261</v>
      </c>
      <c r="B205" s="758">
        <f>SUM(C205+D205)</f>
        <v>32</v>
      </c>
      <c r="C205" s="659">
        <f>E205+G205+I205+K205+M205+O205+Q205+S205+U205+W205+Y205+AA205+AC205+AE205+AG205+AI205</f>
        <v>12</v>
      </c>
      <c r="D205" s="782">
        <f>F205+H205+J205+L205+N205+P205+R205+T205+V205+X205+Z205+AB205+AD205+AF205+AH205+AJ205</f>
        <v>20</v>
      </c>
      <c r="E205" s="759"/>
      <c r="F205" s="760"/>
      <c r="G205" s="759">
        <v>1</v>
      </c>
      <c r="H205" s="760">
        <v>0</v>
      </c>
      <c r="I205" s="759">
        <v>2</v>
      </c>
      <c r="J205" s="760">
        <v>9</v>
      </c>
      <c r="K205" s="759">
        <v>3</v>
      </c>
      <c r="L205" s="760">
        <v>5</v>
      </c>
      <c r="M205" s="759">
        <v>2</v>
      </c>
      <c r="N205" s="783">
        <v>2</v>
      </c>
      <c r="O205" s="759">
        <v>0</v>
      </c>
      <c r="P205" s="783">
        <v>1</v>
      </c>
      <c r="Q205" s="759">
        <v>3</v>
      </c>
      <c r="R205" s="783">
        <v>1</v>
      </c>
      <c r="S205" s="759">
        <v>0</v>
      </c>
      <c r="T205" s="760">
        <v>1</v>
      </c>
      <c r="U205" s="759">
        <v>0</v>
      </c>
      <c r="V205" s="760">
        <v>1</v>
      </c>
      <c r="W205" s="759">
        <v>1</v>
      </c>
      <c r="X205" s="783">
        <v>0</v>
      </c>
      <c r="Y205" s="759"/>
      <c r="Z205" s="783"/>
      <c r="AA205" s="759"/>
      <c r="AB205" s="783"/>
      <c r="AC205" s="759"/>
      <c r="AD205" s="783"/>
      <c r="AE205" s="759"/>
      <c r="AF205" s="783"/>
      <c r="AG205" s="759"/>
      <c r="AH205" s="783"/>
      <c r="AI205" s="759"/>
      <c r="AJ205" s="784"/>
      <c r="AK205" s="783">
        <v>0</v>
      </c>
      <c r="AL205" s="783">
        <v>0</v>
      </c>
      <c r="AM205" s="759">
        <v>0</v>
      </c>
      <c r="AN205" s="783">
        <v>0</v>
      </c>
      <c r="AO205" s="2" t="str">
        <f>CA205&amp;CB205&amp;CC205&amp;CD205</f>
        <v/>
      </c>
      <c r="BT205" s="3"/>
      <c r="BU205" s="3"/>
      <c r="BX205" s="3"/>
      <c r="BY205" s="412"/>
      <c r="CA205" s="32" t="str">
        <f>IF(AND($D205&gt;0,AK205="")," * No olvide digitar la variable "&amp;AK$202&amp;""&amp;" Masculimo. Digite CERO si no tiene",IF(AK205&gt;$D205," * La variable "&amp;AK$202&amp;""&amp;" Masculino No puede ser mayor al Total Mujeres.",""))</f>
        <v/>
      </c>
      <c r="CB205" s="32" t="str">
        <f>IF(AND($C205&gt;0,AL205="")," * No olvide digitar la variable "&amp;AK$202&amp;""&amp;" Femenino. Digite CERO si no tiene",IF(AL205&gt;$C205," * La variable "&amp;AK$202&amp;""&amp;" Femenino No puede ser mayor al Total Hombres.",""))</f>
        <v/>
      </c>
      <c r="CC205" s="32" t="str">
        <f>IF(AND($B205&gt;0,AM205="")," * No olvide digitar la variable "&amp;AM$202&amp;""&amp;". Digite CERO si no tiene",IF(AM205&gt;$B205," * La variable "&amp;AM$202&amp;""&amp;" No puede ser mayor al Total.",""))</f>
        <v/>
      </c>
      <c r="CD205" s="32" t="str">
        <f>IF(AND($B205&gt;0,AN205="")," * No olvide digitar la variable "&amp;AN$202&amp;""&amp;". Digite CERO si no tiene",IF(AN205&gt;$B205," * La variable "&amp;AN$202&amp;""&amp;" No puede ser mayor al Total.",""))</f>
        <v/>
      </c>
      <c r="CM205" s="33">
        <f>IF(AND($D205&gt;0,AK205=""),1,IF(AK205&gt;$D205,1,0))</f>
        <v>0</v>
      </c>
      <c r="CN205" s="33">
        <f>IF(AND($C205&gt;0,AL205=""),1,IF(AL205&gt;$C205,1,0))</f>
        <v>0</v>
      </c>
      <c r="CO205" s="33">
        <f>IF(AND($B205&gt;0,AM205=""),1,IF(AM205&gt;$B205,1,0))</f>
        <v>0</v>
      </c>
      <c r="CP205" s="33">
        <f>IF(AND($B205&gt;0,AN205=""),1,IF(AN205&gt;$B205,1,0))</f>
        <v>0</v>
      </c>
    </row>
    <row r="206" spans="1:95" s="5" customFormat="1" ht="11.25" x14ac:dyDescent="0.15">
      <c r="A206" s="11" t="s">
        <v>262</v>
      </c>
      <c r="B206" s="11"/>
      <c r="BV206" s="12"/>
      <c r="BW206" s="12"/>
      <c r="BX206" s="12"/>
      <c r="BY206" s="12"/>
    </row>
    <row r="207" spans="1:95" ht="14.25" customHeight="1" x14ac:dyDescent="0.2">
      <c r="A207" s="1021" t="s">
        <v>263</v>
      </c>
      <c r="B207" s="982" t="s">
        <v>83</v>
      </c>
      <c r="C207" s="983"/>
      <c r="D207" s="984"/>
      <c r="E207" s="1224" t="s">
        <v>264</v>
      </c>
      <c r="F207" s="1167"/>
      <c r="G207" s="1167"/>
      <c r="H207" s="1167"/>
      <c r="I207" s="1167"/>
      <c r="J207" s="1167"/>
      <c r="K207" s="1167"/>
      <c r="L207" s="1225"/>
      <c r="M207" s="983" t="s">
        <v>265</v>
      </c>
      <c r="N207" s="1109"/>
      <c r="O207" s="984" t="s">
        <v>266</v>
      </c>
      <c r="BX207" s="3"/>
      <c r="BY207" s="3"/>
    </row>
    <row r="208" spans="1:95" ht="14.25" customHeight="1" x14ac:dyDescent="0.2">
      <c r="A208" s="1054"/>
      <c r="B208" s="1165"/>
      <c r="C208" s="986"/>
      <c r="D208" s="987"/>
      <c r="E208" s="1222" t="s">
        <v>11</v>
      </c>
      <c r="F208" s="1221"/>
      <c r="G208" s="1222" t="s">
        <v>12</v>
      </c>
      <c r="H208" s="1221"/>
      <c r="I208" s="1222" t="s">
        <v>13</v>
      </c>
      <c r="J208" s="1221"/>
      <c r="K208" s="1222" t="s">
        <v>267</v>
      </c>
      <c r="L208" s="1226"/>
      <c r="M208" s="986"/>
      <c r="N208" s="1110"/>
      <c r="O208" s="990"/>
    </row>
    <row r="209" spans="1:96" x14ac:dyDescent="0.2">
      <c r="A209" s="1054"/>
      <c r="B209" s="684" t="s">
        <v>32</v>
      </c>
      <c r="C209" s="664" t="s">
        <v>33</v>
      </c>
      <c r="D209" s="778" t="s">
        <v>34</v>
      </c>
      <c r="E209" s="674" t="s">
        <v>45</v>
      </c>
      <c r="F209" s="423" t="s">
        <v>34</v>
      </c>
      <c r="G209" s="674" t="s">
        <v>45</v>
      </c>
      <c r="H209" s="423" t="s">
        <v>34</v>
      </c>
      <c r="I209" s="424" t="s">
        <v>45</v>
      </c>
      <c r="J209" s="425" t="s">
        <v>34</v>
      </c>
      <c r="K209" s="674" t="s">
        <v>45</v>
      </c>
      <c r="L209" s="785" t="s">
        <v>34</v>
      </c>
      <c r="M209" s="687" t="s">
        <v>268</v>
      </c>
      <c r="N209" s="428" t="s">
        <v>269</v>
      </c>
      <c r="O209" s="987"/>
    </row>
    <row r="210" spans="1:96" x14ac:dyDescent="0.2">
      <c r="A210" s="1023"/>
      <c r="B210" s="429">
        <f t="shared" ref="B210:B215" si="68">+C210+D210</f>
        <v>10</v>
      </c>
      <c r="C210" s="430">
        <f>+E210+G210+I210+K210</f>
        <v>6</v>
      </c>
      <c r="D210" s="431">
        <f>+F210+H210+J210+L210</f>
        <v>4</v>
      </c>
      <c r="E210" s="761">
        <f t="shared" ref="E210:O210" si="69">SUM(E211:E215)</f>
        <v>3</v>
      </c>
      <c r="F210" s="786">
        <f t="shared" si="69"/>
        <v>0</v>
      </c>
      <c r="G210" s="761">
        <f t="shared" si="69"/>
        <v>0</v>
      </c>
      <c r="H210" s="786">
        <f t="shared" si="69"/>
        <v>0</v>
      </c>
      <c r="I210" s="761">
        <f t="shared" si="69"/>
        <v>0</v>
      </c>
      <c r="J210" s="762">
        <f t="shared" si="69"/>
        <v>0</v>
      </c>
      <c r="K210" s="758">
        <f t="shared" si="69"/>
        <v>3</v>
      </c>
      <c r="L210" s="787">
        <f t="shared" si="69"/>
        <v>4</v>
      </c>
      <c r="M210" s="788">
        <f t="shared" si="69"/>
        <v>8</v>
      </c>
      <c r="N210" s="786">
        <f t="shared" si="69"/>
        <v>2</v>
      </c>
      <c r="O210" s="763">
        <f t="shared" si="69"/>
        <v>4</v>
      </c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</row>
    <row r="211" spans="1:96" x14ac:dyDescent="0.2">
      <c r="A211" s="487" t="s">
        <v>270</v>
      </c>
      <c r="B211" s="438">
        <f t="shared" si="68"/>
        <v>10</v>
      </c>
      <c r="C211" s="439">
        <f>+E211+G211+I211+K211</f>
        <v>6</v>
      </c>
      <c r="D211" s="545">
        <f>+F211+H211+J211+L211</f>
        <v>4</v>
      </c>
      <c r="E211" s="270">
        <v>3</v>
      </c>
      <c r="F211" s="275"/>
      <c r="G211" s="270"/>
      <c r="H211" s="275"/>
      <c r="I211" s="270"/>
      <c r="J211" s="271"/>
      <c r="K211" s="270">
        <v>3</v>
      </c>
      <c r="L211" s="294">
        <v>4</v>
      </c>
      <c r="M211" s="272">
        <v>8</v>
      </c>
      <c r="N211" s="275">
        <v>2</v>
      </c>
      <c r="O211" s="441">
        <v>4</v>
      </c>
      <c r="P211" s="146" t="str">
        <f>CA211&amp;CB211&amp;CC211&amp;CD211</f>
        <v/>
      </c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"/>
      <c r="AC211" s="3"/>
      <c r="AD211" s="3"/>
      <c r="AE211" s="3"/>
      <c r="CA211" s="32" t="str">
        <f>IF(AND($B211&gt;0,M211="")," * No olvide digitar la variable "&amp;M$207&amp;""&amp;" Única. Digite CERO si no tiene.","")</f>
        <v/>
      </c>
      <c r="CB211" s="32" t="str">
        <f>IF(AND($B211&gt;0,N211="")," * No olvide digitar la variable "&amp;M$207&amp;""&amp;" Múltiple. Digite CERO si no tiene.","")</f>
        <v/>
      </c>
      <c r="CC211" s="32" t="str">
        <f>IF(AND(M211+N211&gt;$B211)," * La variable "&amp;M$207&amp;""&amp;"  No puede ser mayor al Total.","")</f>
        <v/>
      </c>
      <c r="CD211" s="32" t="str">
        <f>IF(AND($B211&gt;0,O211="")," * No olvide digitar la variable "&amp;O$207&amp;""&amp;". Digite CERO si no tiene",IF(O211&gt;$B211," * La variable "&amp;O$207&amp;""&amp;" No puede ser mayor al Total.",""))</f>
        <v/>
      </c>
      <c r="CM211" s="33">
        <f>IF(AND($B211&gt;0,M211=""),1,0)</f>
        <v>0</v>
      </c>
      <c r="CN211" s="33">
        <f>IF(AND($B211&gt;0,N211=""),1,0)</f>
        <v>0</v>
      </c>
      <c r="CO211" s="33">
        <f>IF(AND(M211+N211&gt;$B211),1,0)</f>
        <v>0</v>
      </c>
      <c r="CP211" s="33">
        <f>IF(AND($B211&gt;0,O211=""),1,0)</f>
        <v>0</v>
      </c>
      <c r="CR211" s="5"/>
    </row>
    <row r="212" spans="1:96" x14ac:dyDescent="0.2">
      <c r="A212" s="35" t="s">
        <v>271</v>
      </c>
      <c r="B212" s="442">
        <f t="shared" si="68"/>
        <v>0</v>
      </c>
      <c r="C212" s="443">
        <f t="shared" ref="C212:D215" si="70">+E212+G212+I212+K212</f>
        <v>0</v>
      </c>
      <c r="D212" s="84">
        <f t="shared" si="70"/>
        <v>0</v>
      </c>
      <c r="E212" s="276"/>
      <c r="F212" s="83"/>
      <c r="G212" s="276"/>
      <c r="H212" s="83"/>
      <c r="I212" s="276"/>
      <c r="J212" s="277"/>
      <c r="K212" s="276"/>
      <c r="L212" s="444"/>
      <c r="M212" s="278"/>
      <c r="N212" s="83"/>
      <c r="O212" s="445"/>
      <c r="P212" s="146" t="str">
        <f t="shared" ref="P212:P215" si="71">CA212&amp;CB212&amp;CC212&amp;CD212</f>
        <v/>
      </c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"/>
      <c r="AC212" s="3"/>
      <c r="AD212" s="3"/>
      <c r="AE212" s="3"/>
      <c r="CA212" s="32" t="str">
        <f t="shared" ref="CA212:CA215" si="72">IF(AND($B212&gt;0,M212="")," * No olvide digitar la variable "&amp;M$207&amp;""&amp;" Única. Digite CERO si no tiene.","")</f>
        <v/>
      </c>
      <c r="CB212" s="32" t="str">
        <f t="shared" ref="CB212:CB215" si="73">IF(AND($B212&gt;0,N212="")," * No olvide digitar la variable "&amp;M$207&amp;""&amp;" Múltiple. Digite CERO si no tiene.","")</f>
        <v/>
      </c>
      <c r="CC212" s="32" t="str">
        <f t="shared" ref="CC212:CC215" si="74">IF(AND(M212+N212&gt;$B212)," * La variable "&amp;M$207&amp;""&amp;"  No puede ser mayor al Total.","")</f>
        <v/>
      </c>
      <c r="CD212" s="32" t="str">
        <f t="shared" ref="CD212:CD215" si="75">IF(AND($B212&gt;0,O212="")," * No olvide digitar la variable "&amp;O$207&amp;""&amp;". Digite CERO si no tiene",IF(O212&gt;$B212," * La variable "&amp;O$207&amp;""&amp;" No puede ser mayor al Total.",""))</f>
        <v/>
      </c>
      <c r="CM212" s="33">
        <f t="shared" ref="CM212:CN215" si="76">IF(AND($B212&gt;0,M212=""),1,0)</f>
        <v>0</v>
      </c>
      <c r="CN212" s="33">
        <f t="shared" si="76"/>
        <v>0</v>
      </c>
      <c r="CO212" s="33">
        <f t="shared" ref="CO212:CO215" si="77">IF(AND(M212+N212&gt;$B212),1,0)</f>
        <v>0</v>
      </c>
      <c r="CP212" s="33">
        <f t="shared" ref="CP212:CP215" si="78">IF(AND($B212&gt;0,O212=""),1,0)</f>
        <v>0</v>
      </c>
    </row>
    <row r="213" spans="1:96" x14ac:dyDescent="0.2">
      <c r="A213" s="35" t="s">
        <v>272</v>
      </c>
      <c r="B213" s="442">
        <f t="shared" si="68"/>
        <v>0</v>
      </c>
      <c r="C213" s="443">
        <f t="shared" si="70"/>
        <v>0</v>
      </c>
      <c r="D213" s="84">
        <f t="shared" si="70"/>
        <v>0</v>
      </c>
      <c r="E213" s="276"/>
      <c r="F213" s="83"/>
      <c r="G213" s="276"/>
      <c r="H213" s="83"/>
      <c r="I213" s="276"/>
      <c r="J213" s="277"/>
      <c r="K213" s="276"/>
      <c r="L213" s="444"/>
      <c r="M213" s="278"/>
      <c r="N213" s="83"/>
      <c r="O213" s="445"/>
      <c r="P213" s="146" t="str">
        <f t="shared" si="71"/>
        <v/>
      </c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"/>
      <c r="AC213" s="3"/>
      <c r="AD213" s="3"/>
      <c r="AE213" s="3"/>
      <c r="CA213" s="32" t="str">
        <f t="shared" si="72"/>
        <v/>
      </c>
      <c r="CB213" s="32" t="str">
        <f t="shared" si="73"/>
        <v/>
      </c>
      <c r="CC213" s="32" t="str">
        <f t="shared" si="74"/>
        <v/>
      </c>
      <c r="CD213" s="32" t="str">
        <f t="shared" si="75"/>
        <v/>
      </c>
      <c r="CM213" s="33">
        <f t="shared" si="76"/>
        <v>0</v>
      </c>
      <c r="CN213" s="33">
        <f t="shared" si="76"/>
        <v>0</v>
      </c>
      <c r="CO213" s="33">
        <f t="shared" si="77"/>
        <v>0</v>
      </c>
      <c r="CP213" s="33">
        <f t="shared" si="78"/>
        <v>0</v>
      </c>
    </row>
    <row r="214" spans="1:96" x14ac:dyDescent="0.2">
      <c r="A214" s="35" t="s">
        <v>273</v>
      </c>
      <c r="B214" s="442">
        <f t="shared" si="68"/>
        <v>0</v>
      </c>
      <c r="C214" s="443">
        <f t="shared" si="70"/>
        <v>0</v>
      </c>
      <c r="D214" s="84">
        <f t="shared" si="70"/>
        <v>0</v>
      </c>
      <c r="E214" s="446"/>
      <c r="F214" s="447"/>
      <c r="G214" s="446"/>
      <c r="H214" s="447"/>
      <c r="I214" s="446"/>
      <c r="J214" s="448"/>
      <c r="K214" s="446"/>
      <c r="L214" s="449"/>
      <c r="M214" s="450"/>
      <c r="N214" s="447"/>
      <c r="O214" s="451"/>
      <c r="P214" s="146" t="str">
        <f t="shared" si="71"/>
        <v/>
      </c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"/>
      <c r="AC214" s="3"/>
      <c r="AD214" s="3"/>
      <c r="AE214" s="3"/>
      <c r="CA214" s="32" t="str">
        <f t="shared" si="72"/>
        <v/>
      </c>
      <c r="CB214" s="32" t="str">
        <f t="shared" si="73"/>
        <v/>
      </c>
      <c r="CC214" s="32" t="str">
        <f t="shared" si="74"/>
        <v/>
      </c>
      <c r="CD214" s="32" t="str">
        <f t="shared" si="75"/>
        <v/>
      </c>
      <c r="CM214" s="33">
        <f t="shared" si="76"/>
        <v>0</v>
      </c>
      <c r="CN214" s="33">
        <f t="shared" si="76"/>
        <v>0</v>
      </c>
      <c r="CO214" s="33">
        <f t="shared" si="77"/>
        <v>0</v>
      </c>
      <c r="CP214" s="33">
        <f t="shared" si="78"/>
        <v>0</v>
      </c>
    </row>
    <row r="215" spans="1:96" x14ac:dyDescent="0.2">
      <c r="A215" s="670" t="s">
        <v>274</v>
      </c>
      <c r="B215" s="453">
        <f t="shared" si="68"/>
        <v>0</v>
      </c>
      <c r="C215" s="454">
        <f t="shared" si="70"/>
        <v>0</v>
      </c>
      <c r="D215" s="116">
        <f t="shared" si="70"/>
        <v>0</v>
      </c>
      <c r="E215" s="281"/>
      <c r="F215" s="282"/>
      <c r="G215" s="281"/>
      <c r="H215" s="282"/>
      <c r="I215" s="281"/>
      <c r="J215" s="282"/>
      <c r="K215" s="281"/>
      <c r="L215" s="285"/>
      <c r="M215" s="283"/>
      <c r="N215" s="282"/>
      <c r="O215" s="455"/>
      <c r="P215" s="146" t="str">
        <f t="shared" si="71"/>
        <v/>
      </c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"/>
      <c r="AC215" s="3"/>
      <c r="AD215" s="3"/>
      <c r="AE215" s="3"/>
      <c r="CA215" s="32" t="str">
        <f t="shared" si="72"/>
        <v/>
      </c>
      <c r="CB215" s="32" t="str">
        <f t="shared" si="73"/>
        <v/>
      </c>
      <c r="CC215" s="32" t="str">
        <f t="shared" si="74"/>
        <v/>
      </c>
      <c r="CD215" s="32" t="str">
        <f t="shared" si="75"/>
        <v/>
      </c>
      <c r="CM215" s="33">
        <f t="shared" si="76"/>
        <v>0</v>
      </c>
      <c r="CN215" s="33">
        <f t="shared" si="76"/>
        <v>0</v>
      </c>
      <c r="CO215" s="33">
        <f t="shared" si="77"/>
        <v>0</v>
      </c>
      <c r="CP215" s="33">
        <f t="shared" si="78"/>
        <v>0</v>
      </c>
    </row>
    <row r="232" spans="1:95" x14ac:dyDescent="0.2">
      <c r="A232" s="456">
        <f>SUM(B12:B15,B20:B25,B41:B46,B67,B101,C106:C113,D116:D118,C123:C125,C129:C130,B135,C135,D136,E136,C141:C142,B158,C161:D161,C165:C166,C169:C174,C178:C183,B188:B191,C195:C196,B199:B200,B205,B210)</f>
        <v>12017</v>
      </c>
      <c r="B232" s="456" t="e">
        <f>SUM(#REF!)</f>
        <v>#REF!</v>
      </c>
      <c r="C232" s="456"/>
      <c r="D232" s="456"/>
      <c r="E232" s="456"/>
      <c r="F232" s="456"/>
      <c r="G232" s="456"/>
      <c r="H232" s="456"/>
      <c r="I232" s="456"/>
      <c r="J232" s="456"/>
      <c r="K232" s="456"/>
      <c r="L232" s="456"/>
      <c r="M232" s="456"/>
      <c r="BV232" s="2"/>
      <c r="BW232" s="2"/>
      <c r="BX232" s="2"/>
      <c r="BY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</row>
    <row r="248" spans="1:95" ht="15" x14ac:dyDescent="0.25">
      <c r="A248" s="457">
        <f>SUM(B12:B15,B20:B26,B31:B36,B41:B46,B51:B56,B61:B66,B72:B77,B81:B100,C107:C113,D116:D118,C123:C125,C129:C131,C141:C142,B146:B157,C161:D161,C165:C166,C169:F174,C178:C183,B188:B191,C195:C196,B199:B200,B205,B211:B215)</f>
        <v>11787</v>
      </c>
      <c r="B248" s="458">
        <f>SUM(CM12:CS215)</f>
        <v>0</v>
      </c>
      <c r="BV248" s="2"/>
      <c r="BW248" s="2"/>
      <c r="BX248" s="2"/>
      <c r="BY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</row>
  </sheetData>
  <mergeCells count="344">
    <mergeCell ref="A207:A210"/>
    <mergeCell ref="B207:D208"/>
    <mergeCell ref="E207:L207"/>
    <mergeCell ref="M207:N208"/>
    <mergeCell ref="O207:O209"/>
    <mergeCell ref="E208:F208"/>
    <mergeCell ref="G208:H208"/>
    <mergeCell ref="I208:J208"/>
    <mergeCell ref="K208:L208"/>
    <mergeCell ref="A202:A204"/>
    <mergeCell ref="B202:D203"/>
    <mergeCell ref="E202:AJ202"/>
    <mergeCell ref="AK202:AL203"/>
    <mergeCell ref="AM202:AM204"/>
    <mergeCell ref="AN202:AN204"/>
    <mergeCell ref="E203:F203"/>
    <mergeCell ref="G203:H203"/>
    <mergeCell ref="I203:J203"/>
    <mergeCell ref="K203:L203"/>
    <mergeCell ref="Y203:Z203"/>
    <mergeCell ref="AA203:AB203"/>
    <mergeCell ref="AC203:AD203"/>
    <mergeCell ref="AE203:AF203"/>
    <mergeCell ref="AG203:AH203"/>
    <mergeCell ref="AI203:AJ203"/>
    <mergeCell ref="M203:N203"/>
    <mergeCell ref="O203:P203"/>
    <mergeCell ref="Q203:R203"/>
    <mergeCell ref="S203:T203"/>
    <mergeCell ref="U203:V203"/>
    <mergeCell ref="W203:X203"/>
    <mergeCell ref="AI193:AI194"/>
    <mergeCell ref="AJ193:AJ194"/>
    <mergeCell ref="AK193:AK194"/>
    <mergeCell ref="AL193:AL194"/>
    <mergeCell ref="AM193:AM194"/>
    <mergeCell ref="A195:A196"/>
    <mergeCell ref="Y193:Y194"/>
    <mergeCell ref="Z193:Z194"/>
    <mergeCell ref="AA193:AA194"/>
    <mergeCell ref="AB193:AE193"/>
    <mergeCell ref="AF193:AG193"/>
    <mergeCell ref="AH193:AH194"/>
    <mergeCell ref="P193:Q193"/>
    <mergeCell ref="R193:S193"/>
    <mergeCell ref="T193:U193"/>
    <mergeCell ref="V193:V194"/>
    <mergeCell ref="W193:W194"/>
    <mergeCell ref="X193:X194"/>
    <mergeCell ref="A193:B194"/>
    <mergeCell ref="C193:E193"/>
    <mergeCell ref="F193:G193"/>
    <mergeCell ref="H193:I193"/>
    <mergeCell ref="J193:K193"/>
    <mergeCell ref="L193:M193"/>
    <mergeCell ref="N193:O193"/>
    <mergeCell ref="U186:V186"/>
    <mergeCell ref="W186:X186"/>
    <mergeCell ref="I186:J186"/>
    <mergeCell ref="K186:L186"/>
    <mergeCell ref="M186:N186"/>
    <mergeCell ref="O186:P186"/>
    <mergeCell ref="Q186:R186"/>
    <mergeCell ref="S186:T186"/>
    <mergeCell ref="F176:F177"/>
    <mergeCell ref="G176:G177"/>
    <mergeCell ref="H176:H177"/>
    <mergeCell ref="A178:A180"/>
    <mergeCell ref="A181:A183"/>
    <mergeCell ref="A185:A187"/>
    <mergeCell ref="B185:D186"/>
    <mergeCell ref="E185:AL185"/>
    <mergeCell ref="E186:F186"/>
    <mergeCell ref="G186:H186"/>
    <mergeCell ref="AG186:AH186"/>
    <mergeCell ref="AI186:AJ186"/>
    <mergeCell ref="AK186:AL186"/>
    <mergeCell ref="Y186:Z186"/>
    <mergeCell ref="AA186:AB186"/>
    <mergeCell ref="AC186:AD186"/>
    <mergeCell ref="AE186:AF186"/>
    <mergeCell ref="A165:A166"/>
    <mergeCell ref="A168:B168"/>
    <mergeCell ref="A169:A170"/>
    <mergeCell ref="A172:A174"/>
    <mergeCell ref="A176:B177"/>
    <mergeCell ref="C176:E176"/>
    <mergeCell ref="A160:B160"/>
    <mergeCell ref="A163:B164"/>
    <mergeCell ref="C163:E163"/>
    <mergeCell ref="F163:F164"/>
    <mergeCell ref="G163:I163"/>
    <mergeCell ref="J163:L163"/>
    <mergeCell ref="A139:B140"/>
    <mergeCell ref="C139:C140"/>
    <mergeCell ref="D139:I139"/>
    <mergeCell ref="J139:J140"/>
    <mergeCell ref="A141:A142"/>
    <mergeCell ref="A144:A145"/>
    <mergeCell ref="B144:B145"/>
    <mergeCell ref="AJ127:AJ128"/>
    <mergeCell ref="AK127:AK128"/>
    <mergeCell ref="A129:B129"/>
    <mergeCell ref="A130:B130"/>
    <mergeCell ref="A131:B131"/>
    <mergeCell ref="A133:A134"/>
    <mergeCell ref="B133:E133"/>
    <mergeCell ref="F133:G133"/>
    <mergeCell ref="Z127:AD127"/>
    <mergeCell ref="AE127:AE128"/>
    <mergeCell ref="AF127:AF128"/>
    <mergeCell ref="AG127:AG128"/>
    <mergeCell ref="AH127:AH128"/>
    <mergeCell ref="AI127:AI128"/>
    <mergeCell ref="N127:O127"/>
    <mergeCell ref="P127:Q127"/>
    <mergeCell ref="R127:S127"/>
    <mergeCell ref="T127:U127"/>
    <mergeCell ref="V127:W127"/>
    <mergeCell ref="X127:Y127"/>
    <mergeCell ref="A123:B123"/>
    <mergeCell ref="A124:B124"/>
    <mergeCell ref="A125:B125"/>
    <mergeCell ref="A127:B128"/>
    <mergeCell ref="C127:E127"/>
    <mergeCell ref="F127:G127"/>
    <mergeCell ref="H127:I127"/>
    <mergeCell ref="J127:K127"/>
    <mergeCell ref="L127:M127"/>
    <mergeCell ref="A116:B118"/>
    <mergeCell ref="A119:K119"/>
    <mergeCell ref="A120:B122"/>
    <mergeCell ref="C120:E121"/>
    <mergeCell ref="F120:AM120"/>
    <mergeCell ref="AN120:AN122"/>
    <mergeCell ref="F121:G121"/>
    <mergeCell ref="H121:I121"/>
    <mergeCell ref="J121:K121"/>
    <mergeCell ref="L121:M121"/>
    <mergeCell ref="AL121:AM121"/>
    <mergeCell ref="Z121:AA121"/>
    <mergeCell ref="AB121:AC121"/>
    <mergeCell ref="AD121:AE121"/>
    <mergeCell ref="AF121:AG121"/>
    <mergeCell ref="AH121:AI121"/>
    <mergeCell ref="AJ121:AK121"/>
    <mergeCell ref="N121:O121"/>
    <mergeCell ref="P121:Q121"/>
    <mergeCell ref="R121:S121"/>
    <mergeCell ref="T121:U121"/>
    <mergeCell ref="V121:W121"/>
    <mergeCell ref="X121:Y121"/>
    <mergeCell ref="A107:A109"/>
    <mergeCell ref="A110:B110"/>
    <mergeCell ref="A111:B111"/>
    <mergeCell ref="A112:B112"/>
    <mergeCell ref="A113:B113"/>
    <mergeCell ref="A115:C115"/>
    <mergeCell ref="AD104:AE104"/>
    <mergeCell ref="AF104:AG104"/>
    <mergeCell ref="AH104:AI104"/>
    <mergeCell ref="A106:B106"/>
    <mergeCell ref="A103:B105"/>
    <mergeCell ref="C103:E104"/>
    <mergeCell ref="K70:L70"/>
    <mergeCell ref="M70:N70"/>
    <mergeCell ref="O70:P70"/>
    <mergeCell ref="Q70:R70"/>
    <mergeCell ref="S70:T70"/>
    <mergeCell ref="AN103:AN105"/>
    <mergeCell ref="AO103:AO105"/>
    <mergeCell ref="F104:G104"/>
    <mergeCell ref="H104:I104"/>
    <mergeCell ref="J104:K104"/>
    <mergeCell ref="L104:M104"/>
    <mergeCell ref="N104:O104"/>
    <mergeCell ref="P104:Q104"/>
    <mergeCell ref="R104:S104"/>
    <mergeCell ref="T104:U104"/>
    <mergeCell ref="F103:AM103"/>
    <mergeCell ref="V104:W104"/>
    <mergeCell ref="X104:Y104"/>
    <mergeCell ref="Z104:AA104"/>
    <mergeCell ref="AB104:AC104"/>
    <mergeCell ref="AJ104:AK104"/>
    <mergeCell ref="AL104:AM104"/>
    <mergeCell ref="A69:A71"/>
    <mergeCell ref="B69:D70"/>
    <mergeCell ref="E69:AL69"/>
    <mergeCell ref="E70:F70"/>
    <mergeCell ref="G70:H70"/>
    <mergeCell ref="Q59:R59"/>
    <mergeCell ref="S59:T59"/>
    <mergeCell ref="U59:V59"/>
    <mergeCell ref="W59:X59"/>
    <mergeCell ref="Y59:Z59"/>
    <mergeCell ref="AA59:AB59"/>
    <mergeCell ref="A58:A60"/>
    <mergeCell ref="B58:D59"/>
    <mergeCell ref="E58:AL58"/>
    <mergeCell ref="AG70:AH70"/>
    <mergeCell ref="AI70:AJ70"/>
    <mergeCell ref="AK70:AL70"/>
    <mergeCell ref="U70:V70"/>
    <mergeCell ref="W70:X70"/>
    <mergeCell ref="Y70:Z70"/>
    <mergeCell ref="AA70:AB70"/>
    <mergeCell ref="AC70:AD70"/>
    <mergeCell ref="AE70:AF70"/>
    <mergeCell ref="I70:J70"/>
    <mergeCell ref="AM58:AN59"/>
    <mergeCell ref="E59:F59"/>
    <mergeCell ref="G59:H59"/>
    <mergeCell ref="I59:J59"/>
    <mergeCell ref="K59:L59"/>
    <mergeCell ref="M59:N59"/>
    <mergeCell ref="O59:P59"/>
    <mergeCell ref="AA49:AB49"/>
    <mergeCell ref="AC49:AD49"/>
    <mergeCell ref="AE49:AF49"/>
    <mergeCell ref="AG49:AH49"/>
    <mergeCell ref="AI49:AJ49"/>
    <mergeCell ref="AK49:AL49"/>
    <mergeCell ref="O49:P49"/>
    <mergeCell ref="Q49:R49"/>
    <mergeCell ref="S49:T49"/>
    <mergeCell ref="U49:V49"/>
    <mergeCell ref="W49:X49"/>
    <mergeCell ref="Y49:Z49"/>
    <mergeCell ref="AC59:AD59"/>
    <mergeCell ref="AE59:AF59"/>
    <mergeCell ref="AG59:AH59"/>
    <mergeCell ref="AI59:AJ59"/>
    <mergeCell ref="AK59:AL59"/>
    <mergeCell ref="A48:A50"/>
    <mergeCell ref="B48:D49"/>
    <mergeCell ref="E48:AL48"/>
    <mergeCell ref="AM48:AM50"/>
    <mergeCell ref="AN48:AN50"/>
    <mergeCell ref="E49:F49"/>
    <mergeCell ref="G49:H49"/>
    <mergeCell ref="I49:J49"/>
    <mergeCell ref="K49:L49"/>
    <mergeCell ref="M49:N49"/>
    <mergeCell ref="A38:A40"/>
    <mergeCell ref="B38:D39"/>
    <mergeCell ref="E38:AL38"/>
    <mergeCell ref="AM38:AM40"/>
    <mergeCell ref="AN38:AN40"/>
    <mergeCell ref="E39:F39"/>
    <mergeCell ref="G39:H39"/>
    <mergeCell ref="I39:J39"/>
    <mergeCell ref="K39:L39"/>
    <mergeCell ref="M39:N39"/>
    <mergeCell ref="AA39:AB39"/>
    <mergeCell ref="AC39:AD39"/>
    <mergeCell ref="AE39:AF39"/>
    <mergeCell ref="AG39:AH39"/>
    <mergeCell ref="AI39:AJ39"/>
    <mergeCell ref="AK39:AL39"/>
    <mergeCell ref="O39:P39"/>
    <mergeCell ref="Q39:R39"/>
    <mergeCell ref="S39:T39"/>
    <mergeCell ref="U39:V39"/>
    <mergeCell ref="W39:X39"/>
    <mergeCell ref="Y39:Z39"/>
    <mergeCell ref="AM28:AM30"/>
    <mergeCell ref="AN28:AN30"/>
    <mergeCell ref="E29:F29"/>
    <mergeCell ref="G29:H29"/>
    <mergeCell ref="I29:J29"/>
    <mergeCell ref="K29:L29"/>
    <mergeCell ref="M29:N29"/>
    <mergeCell ref="O29:P29"/>
    <mergeCell ref="Q29:R29"/>
    <mergeCell ref="S29:T29"/>
    <mergeCell ref="A27:H27"/>
    <mergeCell ref="A28:A30"/>
    <mergeCell ref="B28:D29"/>
    <mergeCell ref="E28:AL28"/>
    <mergeCell ref="U29:V29"/>
    <mergeCell ref="W29:X29"/>
    <mergeCell ref="Y29:Z29"/>
    <mergeCell ref="U18:V18"/>
    <mergeCell ref="W18:X18"/>
    <mergeCell ref="Y18:Z18"/>
    <mergeCell ref="AA18:AB18"/>
    <mergeCell ref="AC18:AD18"/>
    <mergeCell ref="AE18:AF18"/>
    <mergeCell ref="AA29:AB29"/>
    <mergeCell ref="AC29:AD29"/>
    <mergeCell ref="AE29:AF29"/>
    <mergeCell ref="AG29:AH29"/>
    <mergeCell ref="AI29:AJ29"/>
    <mergeCell ref="AK29:AL29"/>
    <mergeCell ref="A17:A19"/>
    <mergeCell ref="B17:D18"/>
    <mergeCell ref="AQ17:AQ19"/>
    <mergeCell ref="AR17:AR19"/>
    <mergeCell ref="E18:F18"/>
    <mergeCell ref="G18:H18"/>
    <mergeCell ref="I18:J18"/>
    <mergeCell ref="K18:L18"/>
    <mergeCell ref="M18:N18"/>
    <mergeCell ref="O18:P18"/>
    <mergeCell ref="Q18:R18"/>
    <mergeCell ref="S18:T18"/>
    <mergeCell ref="AG18:AH18"/>
    <mergeCell ref="AI18:AJ18"/>
    <mergeCell ref="AK18:AL18"/>
    <mergeCell ref="E17:AL17"/>
    <mergeCell ref="AM17:AM19"/>
    <mergeCell ref="AN17:AN19"/>
    <mergeCell ref="AO17:AO19"/>
    <mergeCell ref="AP17:AP19"/>
    <mergeCell ref="AR9:AR11"/>
    <mergeCell ref="AS9:AS11"/>
    <mergeCell ref="E10:F10"/>
    <mergeCell ref="G10:H10"/>
    <mergeCell ref="I10:J10"/>
    <mergeCell ref="K10:L10"/>
    <mergeCell ref="M10:N10"/>
    <mergeCell ref="O10:P10"/>
    <mergeCell ref="Q10:R10"/>
    <mergeCell ref="S10:T10"/>
    <mergeCell ref="AO10:AO11"/>
    <mergeCell ref="AP10:AP11"/>
    <mergeCell ref="AQ10:AQ11"/>
    <mergeCell ref="A6:O6"/>
    <mergeCell ref="A9:A11"/>
    <mergeCell ref="B9:D10"/>
    <mergeCell ref="E9:AL9"/>
    <mergeCell ref="AM9:AM11"/>
    <mergeCell ref="AN9:AQ9"/>
    <mergeCell ref="U10:V10"/>
    <mergeCell ref="W10:X10"/>
    <mergeCell ref="Y10:Z10"/>
    <mergeCell ref="AA10:AB10"/>
    <mergeCell ref="AC10:AD10"/>
    <mergeCell ref="AE10:AF10"/>
    <mergeCell ref="AG10:AH10"/>
    <mergeCell ref="AI10:AJ10"/>
    <mergeCell ref="AK10:AL10"/>
    <mergeCell ref="AN10:AN11"/>
  </mergeCells>
  <dataValidations count="9">
    <dataValidation operator="greaterThanOrEqual" allowBlank="1" showInputMessage="1" showErrorMessage="1" errorTitle="Error" error="Favor Ingrese sólo Números." sqref="AO31:AO36" xr:uid="{00000000-0002-0000-0400-000000000000}"/>
    <dataValidation type="whole" allowBlank="1" showInputMessage="1" showErrorMessage="1" sqref="E188:AL191" xr:uid="{00000000-0002-0000-0400-000001000000}">
      <formula1>0</formula1>
      <formula2>9.99999999999999E+37</formula2>
    </dataValidation>
    <dataValidation type="whole" allowBlank="1" showInputMessage="1" showErrorMessage="1" sqref="C169:F174" xr:uid="{00000000-0002-0000-0400-000002000000}">
      <formula1>0</formula1>
      <formula2>9.99999999999999E+35</formula2>
    </dataValidation>
    <dataValidation type="whole" allowBlank="1" showInputMessage="1" showErrorMessage="1" sqref="B135:G137" xr:uid="{00000000-0002-0000-0400-000003000000}">
      <formula1>0</formula1>
      <formula2>9.99999999999999E+32</formula2>
    </dataValidation>
    <dataValidation type="whole" allowBlank="1" showInputMessage="1" showErrorMessage="1" sqref="F107:AO113" xr:uid="{00000000-0002-0000-0400-000004000000}">
      <formula1>0</formula1>
      <formula2>9.99999999999999E+33</formula2>
    </dataValidation>
    <dataValidation type="whole" allowBlank="1" showInputMessage="1" showErrorMessage="1" sqref="E61:AN66" xr:uid="{00000000-0002-0000-0400-000005000000}">
      <formula1>0</formula1>
      <formula2>9.99999999999999E+46</formula2>
    </dataValidation>
    <dataValidation type="whole" allowBlank="1" showInputMessage="1" showErrorMessage="1" sqref="C199:D200 AN31:AN36 E33:AM36" xr:uid="{00000000-0002-0000-0400-000006000000}">
      <formula1>0</formula1>
      <formula2>9.99999999999999E+41</formula2>
    </dataValidation>
    <dataValidation type="whole" allowBlank="1" showInputMessage="1" showErrorMessage="1" sqref="E12:AS15 E20:AR26 E31:AM32 E41:AM42 E51:AM52" xr:uid="{00000000-0002-0000-0400-000007000000}">
      <formula1>0</formula1>
      <formula2>9.99999999999999E+40</formula2>
    </dataValidation>
    <dataValidation type="whole" operator="greaterThanOrEqual" allowBlank="1" showInputMessage="1" showErrorMessage="1" errorTitle="Error" error="Favor Ingrese sólo Números." sqref="E211:O215 E72:AL77 F129:AK131 F123:AN125 D165:L166 F195:AM196 C161:D161 E205:AN205 C81:E100 E43:AM46 AO27:AO30 D116:D118 D178:H183 D141:J142 B146:B157 AP27:AP36 AN41:AN46 AN51:AN56 E53:AM56" xr:uid="{00000000-0002-0000-0400-000008000000}">
      <formula1>0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T248"/>
  <sheetViews>
    <sheetView workbookViewId="0">
      <selection activeCell="B13" sqref="B13:B15"/>
    </sheetView>
  </sheetViews>
  <sheetFormatPr baseColWidth="10" defaultColWidth="11.42578125" defaultRowHeight="14.25" x14ac:dyDescent="0.2"/>
  <cols>
    <col min="1" max="1" width="44.7109375" style="2" customWidth="1"/>
    <col min="2" max="2" width="32.5703125" style="2" customWidth="1"/>
    <col min="3" max="3" width="14.140625" style="2" customWidth="1"/>
    <col min="4" max="4" width="12.42578125" style="2" customWidth="1"/>
    <col min="5" max="5" width="13.140625" style="2" customWidth="1"/>
    <col min="6" max="6" width="11.42578125" style="2"/>
    <col min="7" max="7" width="11.85546875" style="2" customWidth="1"/>
    <col min="8" max="9" width="14.42578125" style="2" customWidth="1"/>
    <col min="10" max="10" width="12.5703125" style="2" customWidth="1"/>
    <col min="11" max="13" width="11.42578125" style="2"/>
    <col min="14" max="14" width="12.42578125" style="2" customWidth="1"/>
    <col min="15" max="15" width="12" style="2" customWidth="1"/>
    <col min="16" max="16" width="11.42578125" style="2"/>
    <col min="17" max="17" width="11.42578125" style="2" customWidth="1"/>
    <col min="18" max="22" width="11.42578125" style="2"/>
    <col min="23" max="25" width="13.5703125" style="2" customWidth="1"/>
    <col min="26" max="26" width="15.140625" style="2" customWidth="1"/>
    <col min="27" max="27" width="12.85546875" style="2" customWidth="1"/>
    <col min="28" max="28" width="13.140625" style="2" customWidth="1"/>
    <col min="29" max="30" width="11.42578125" style="2"/>
    <col min="31" max="31" width="13.28515625" style="2" customWidth="1"/>
    <col min="32" max="33" width="15.140625" style="2" customWidth="1"/>
    <col min="34" max="37" width="11.42578125" style="2"/>
    <col min="38" max="38" width="12.5703125" style="2" customWidth="1"/>
    <col min="39" max="40" width="13" style="2" customWidth="1"/>
    <col min="41" max="41" width="13.140625" style="2" customWidth="1"/>
    <col min="42" max="42" width="13.28515625" style="2" customWidth="1"/>
    <col min="43" max="43" width="14.42578125" style="2" customWidth="1"/>
    <col min="44" max="44" width="15.28515625" style="2" customWidth="1"/>
    <col min="45" max="72" width="11.42578125" style="2"/>
    <col min="73" max="73" width="15.42578125" style="2" customWidth="1"/>
    <col min="74" max="74" width="15.42578125" style="3" customWidth="1"/>
    <col min="75" max="75" width="15.7109375" style="3" customWidth="1"/>
    <col min="76" max="77" width="15.7109375" style="4" customWidth="1"/>
    <col min="78" max="78" width="11" style="2" hidden="1" customWidth="1"/>
    <col min="79" max="95" width="11.42578125" style="5" hidden="1" customWidth="1"/>
    <col min="96" max="98" width="11.42578125" style="2" hidden="1" customWidth="1"/>
    <col min="99" max="16384" width="11.42578125" style="2"/>
  </cols>
  <sheetData>
    <row r="1" spans="1:97" x14ac:dyDescent="0.2">
      <c r="A1" s="1" t="s">
        <v>0</v>
      </c>
    </row>
    <row r="2" spans="1:97" x14ac:dyDescent="0.2">
      <c r="A2" s="1" t="str">
        <f>CONCATENATE("COMUNA: ",[6]NOMBRE!B2, " (",[6]NOMBRE!C2,[6]NOMBRE!D2,[6]NOMBRE!E2,[6]NOMBRE!F2,[6]NOMBRE!G2,")")</f>
        <v>COMUNA: LINARES (07401)</v>
      </c>
    </row>
    <row r="3" spans="1:97" x14ac:dyDescent="0.2">
      <c r="A3" s="1" t="str">
        <f>CONCATENATE("ESTABLECIMIENTO/ESTRATEGIA: ", [6]NOMBRE!B3, " (",[6]NOMBRE!C3,[6]NOMBRE!D3,[6]NOMBRE!E3,[6]NOMBRE!F3,[6]NOMBRE!G3,[6]NOMBRE!H3,")")</f>
        <v>ESTABLECIMIENTO/ESTRATEGIA: HOSPITAL PRESIDENTE CARLOS IBAÑEZ DEL CAMPO (116108)</v>
      </c>
    </row>
    <row r="4" spans="1:97" x14ac:dyDescent="0.2">
      <c r="A4" s="1" t="str">
        <f>CONCATENATE("MES: ",[6]NOMBRE!B6, " (",[6]NOMBRE!C6,[6]NOMBRE!D6,")")</f>
        <v>MES: MAYO (05)</v>
      </c>
    </row>
    <row r="5" spans="1:97" x14ac:dyDescent="0.2">
      <c r="A5" s="6" t="str">
        <f>CONCATENATE("AÑO: ",[6]NOMBRE!B7)</f>
        <v>AÑO: 2025</v>
      </c>
      <c r="AP5" s="7"/>
    </row>
    <row r="6" spans="1:97" ht="15" x14ac:dyDescent="0.2">
      <c r="A6" s="978" t="s">
        <v>1</v>
      </c>
      <c r="B6" s="978"/>
      <c r="C6" s="978"/>
      <c r="D6" s="978"/>
      <c r="E6" s="978"/>
      <c r="F6" s="978"/>
      <c r="G6" s="978"/>
      <c r="H6" s="978"/>
      <c r="I6" s="978"/>
      <c r="J6" s="978"/>
      <c r="K6" s="978"/>
      <c r="L6" s="978"/>
      <c r="M6" s="978"/>
      <c r="N6" s="978"/>
      <c r="O6" s="978"/>
      <c r="P6" s="8"/>
      <c r="Q6" s="8"/>
      <c r="R6" s="8"/>
      <c r="S6" s="8"/>
      <c r="T6" s="9"/>
      <c r="U6" s="9"/>
      <c r="V6" s="9"/>
      <c r="W6" s="9"/>
      <c r="X6" s="9"/>
      <c r="Y6" s="9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</row>
    <row r="7" spans="1:97" s="5" customFormat="1" ht="11.25" x14ac:dyDescent="0.15">
      <c r="A7" s="11" t="s">
        <v>2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BV7" s="12"/>
      <c r="BW7" s="12"/>
      <c r="BX7" s="12"/>
      <c r="BY7" s="12"/>
    </row>
    <row r="8" spans="1:97" s="5" customFormat="1" ht="11.25" x14ac:dyDescent="0.15">
      <c r="A8" s="13" t="s">
        <v>3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1"/>
      <c r="O8" s="11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V8" s="12"/>
      <c r="BW8" s="12"/>
      <c r="BX8" s="12"/>
      <c r="BY8" s="12"/>
    </row>
    <row r="9" spans="1:97" ht="14.25" customHeight="1" x14ac:dyDescent="0.2">
      <c r="A9" s="979" t="s">
        <v>4</v>
      </c>
      <c r="B9" s="982" t="s">
        <v>5</v>
      </c>
      <c r="C9" s="983"/>
      <c r="D9" s="984"/>
      <c r="E9" s="1211" t="s">
        <v>6</v>
      </c>
      <c r="F9" s="1211"/>
      <c r="G9" s="1211"/>
      <c r="H9" s="1211"/>
      <c r="I9" s="1211"/>
      <c r="J9" s="1211"/>
      <c r="K9" s="1211"/>
      <c r="L9" s="1211"/>
      <c r="M9" s="1211"/>
      <c r="N9" s="1211"/>
      <c r="O9" s="1211"/>
      <c r="P9" s="1211"/>
      <c r="Q9" s="1211"/>
      <c r="R9" s="1211"/>
      <c r="S9" s="1211"/>
      <c r="T9" s="1211"/>
      <c r="U9" s="1211"/>
      <c r="V9" s="1211"/>
      <c r="W9" s="1211"/>
      <c r="X9" s="1211"/>
      <c r="Y9" s="1211"/>
      <c r="Z9" s="1211"/>
      <c r="AA9" s="1211"/>
      <c r="AB9" s="1211"/>
      <c r="AC9" s="1211"/>
      <c r="AD9" s="1211"/>
      <c r="AE9" s="1211"/>
      <c r="AF9" s="1211"/>
      <c r="AG9" s="1211"/>
      <c r="AH9" s="1211"/>
      <c r="AI9" s="1211"/>
      <c r="AJ9" s="1211"/>
      <c r="AK9" s="1211"/>
      <c r="AL9" s="1227"/>
      <c r="AM9" s="984" t="s">
        <v>7</v>
      </c>
      <c r="AN9" s="1222" t="s">
        <v>8</v>
      </c>
      <c r="AO9" s="1117"/>
      <c r="AP9" s="1117"/>
      <c r="AQ9" s="1221"/>
      <c r="AR9" s="996" t="s">
        <v>9</v>
      </c>
      <c r="AS9" s="984" t="s">
        <v>10</v>
      </c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</row>
    <row r="10" spans="1:97" ht="14.25" customHeight="1" x14ac:dyDescent="0.2">
      <c r="A10" s="1096"/>
      <c r="B10" s="1165"/>
      <c r="C10" s="986"/>
      <c r="D10" s="987"/>
      <c r="E10" s="1211" t="s">
        <v>11</v>
      </c>
      <c r="F10" s="1211"/>
      <c r="G10" s="1211" t="s">
        <v>12</v>
      </c>
      <c r="H10" s="1211"/>
      <c r="I10" s="1211" t="s">
        <v>13</v>
      </c>
      <c r="J10" s="1211"/>
      <c r="K10" s="1211" t="s">
        <v>14</v>
      </c>
      <c r="L10" s="1211"/>
      <c r="M10" s="1211" t="s">
        <v>15</v>
      </c>
      <c r="N10" s="1211"/>
      <c r="O10" s="1217" t="s">
        <v>16</v>
      </c>
      <c r="P10" s="1217"/>
      <c r="Q10" s="1217" t="s">
        <v>17</v>
      </c>
      <c r="R10" s="1217"/>
      <c r="S10" s="1217" t="s">
        <v>18</v>
      </c>
      <c r="T10" s="1217"/>
      <c r="U10" s="1217" t="s">
        <v>19</v>
      </c>
      <c r="V10" s="1217"/>
      <c r="W10" s="1217" t="s">
        <v>20</v>
      </c>
      <c r="X10" s="1217"/>
      <c r="Y10" s="1217" t="s">
        <v>21</v>
      </c>
      <c r="Z10" s="1217"/>
      <c r="AA10" s="1217" t="s">
        <v>22</v>
      </c>
      <c r="AB10" s="1217"/>
      <c r="AC10" s="1217" t="s">
        <v>23</v>
      </c>
      <c r="AD10" s="1217"/>
      <c r="AE10" s="1217" t="s">
        <v>24</v>
      </c>
      <c r="AF10" s="1217"/>
      <c r="AG10" s="1217" t="s">
        <v>25</v>
      </c>
      <c r="AH10" s="1217"/>
      <c r="AI10" s="1217" t="s">
        <v>26</v>
      </c>
      <c r="AJ10" s="1217"/>
      <c r="AK10" s="1217" t="s">
        <v>27</v>
      </c>
      <c r="AL10" s="1218"/>
      <c r="AM10" s="990"/>
      <c r="AN10" s="996" t="s">
        <v>28</v>
      </c>
      <c r="AO10" s="999" t="s">
        <v>29</v>
      </c>
      <c r="AP10" s="999" t="s">
        <v>30</v>
      </c>
      <c r="AQ10" s="1001" t="s">
        <v>31</v>
      </c>
      <c r="AR10" s="998"/>
      <c r="AS10" s="990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</row>
    <row r="11" spans="1:97" x14ac:dyDescent="0.2">
      <c r="A11" s="1147"/>
      <c r="B11" s="14" t="s">
        <v>32</v>
      </c>
      <c r="C11" s="15" t="s">
        <v>33</v>
      </c>
      <c r="D11" s="16" t="s">
        <v>34</v>
      </c>
      <c r="E11" s="17" t="s">
        <v>33</v>
      </c>
      <c r="F11" s="18" t="s">
        <v>34</v>
      </c>
      <c r="G11" s="17" t="s">
        <v>33</v>
      </c>
      <c r="H11" s="18" t="s">
        <v>34</v>
      </c>
      <c r="I11" s="17" t="s">
        <v>33</v>
      </c>
      <c r="J11" s="18" t="s">
        <v>34</v>
      </c>
      <c r="K11" s="17" t="s">
        <v>33</v>
      </c>
      <c r="L11" s="18" t="s">
        <v>34</v>
      </c>
      <c r="M11" s="17" t="s">
        <v>33</v>
      </c>
      <c r="N11" s="18" t="s">
        <v>34</v>
      </c>
      <c r="O11" s="17" t="s">
        <v>33</v>
      </c>
      <c r="P11" s="18" t="s">
        <v>34</v>
      </c>
      <c r="Q11" s="17" t="s">
        <v>33</v>
      </c>
      <c r="R11" s="18" t="s">
        <v>34</v>
      </c>
      <c r="S11" s="17" t="s">
        <v>33</v>
      </c>
      <c r="T11" s="18" t="s">
        <v>34</v>
      </c>
      <c r="U11" s="17" t="s">
        <v>33</v>
      </c>
      <c r="V11" s="18" t="s">
        <v>34</v>
      </c>
      <c r="W11" s="17" t="s">
        <v>33</v>
      </c>
      <c r="X11" s="18" t="s">
        <v>34</v>
      </c>
      <c r="Y11" s="17" t="s">
        <v>33</v>
      </c>
      <c r="Z11" s="18" t="s">
        <v>34</v>
      </c>
      <c r="AA11" s="17" t="s">
        <v>33</v>
      </c>
      <c r="AB11" s="18" t="s">
        <v>34</v>
      </c>
      <c r="AC11" s="17" t="s">
        <v>33</v>
      </c>
      <c r="AD11" s="18" t="s">
        <v>34</v>
      </c>
      <c r="AE11" s="17" t="s">
        <v>33</v>
      </c>
      <c r="AF11" s="18" t="s">
        <v>34</v>
      </c>
      <c r="AG11" s="19" t="s">
        <v>33</v>
      </c>
      <c r="AH11" s="20" t="s">
        <v>34</v>
      </c>
      <c r="AI11" s="17" t="s">
        <v>33</v>
      </c>
      <c r="AJ11" s="18" t="s">
        <v>34</v>
      </c>
      <c r="AK11" s="19" t="s">
        <v>33</v>
      </c>
      <c r="AL11" s="21" t="s">
        <v>34</v>
      </c>
      <c r="AM11" s="987"/>
      <c r="AN11" s="997"/>
      <c r="AO11" s="1000"/>
      <c r="AP11" s="1000"/>
      <c r="AQ11" s="1002"/>
      <c r="AR11" s="997"/>
      <c r="AS11" s="987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</row>
    <row r="12" spans="1:97" ht="15" x14ac:dyDescent="0.25">
      <c r="A12" s="489" t="s">
        <v>35</v>
      </c>
      <c r="B12" s="23">
        <f>SUM(C12+D12)</f>
        <v>4106</v>
      </c>
      <c r="C12" s="24">
        <f t="shared" ref="C12:D15" si="0">SUM(E12+G12+I12+K12+M12+O12+Q12+S12+U12+W12+Y12+AA12+AC12+AE12+AG12+AI12+AK12)</f>
        <v>2089</v>
      </c>
      <c r="D12" s="25">
        <f t="shared" si="0"/>
        <v>2017</v>
      </c>
      <c r="E12" s="514">
        <v>354</v>
      </c>
      <c r="F12" s="27">
        <v>293</v>
      </c>
      <c r="G12" s="514">
        <v>237</v>
      </c>
      <c r="H12" s="27">
        <v>197</v>
      </c>
      <c r="I12" s="514">
        <v>242</v>
      </c>
      <c r="J12" s="27">
        <v>199</v>
      </c>
      <c r="K12" s="28">
        <v>102</v>
      </c>
      <c r="L12" s="27">
        <v>96</v>
      </c>
      <c r="M12" s="514">
        <v>63</v>
      </c>
      <c r="N12" s="27">
        <v>62</v>
      </c>
      <c r="O12" s="28">
        <v>82</v>
      </c>
      <c r="P12" s="27">
        <v>65</v>
      </c>
      <c r="Q12" s="514">
        <v>81</v>
      </c>
      <c r="R12" s="27">
        <v>86</v>
      </c>
      <c r="S12" s="28">
        <v>76</v>
      </c>
      <c r="T12" s="542">
        <v>89</v>
      </c>
      <c r="U12" s="28">
        <v>70</v>
      </c>
      <c r="V12" s="542">
        <v>79</v>
      </c>
      <c r="W12" s="28">
        <v>78</v>
      </c>
      <c r="X12" s="542">
        <v>95</v>
      </c>
      <c r="Y12" s="28">
        <v>74</v>
      </c>
      <c r="Z12" s="542">
        <v>91</v>
      </c>
      <c r="AA12" s="28">
        <v>120</v>
      </c>
      <c r="AB12" s="27">
        <v>102</v>
      </c>
      <c r="AC12" s="28">
        <v>98</v>
      </c>
      <c r="AD12" s="27">
        <v>85</v>
      </c>
      <c r="AE12" s="28">
        <v>123</v>
      </c>
      <c r="AF12" s="27">
        <v>119</v>
      </c>
      <c r="AG12" s="28">
        <v>94</v>
      </c>
      <c r="AH12" s="542">
        <v>90</v>
      </c>
      <c r="AI12" s="28">
        <v>79</v>
      </c>
      <c r="AJ12" s="542">
        <v>96</v>
      </c>
      <c r="AK12" s="28">
        <v>116</v>
      </c>
      <c r="AL12" s="515">
        <v>173</v>
      </c>
      <c r="AM12" s="542">
        <v>4000</v>
      </c>
      <c r="AN12" s="28">
        <v>151</v>
      </c>
      <c r="AO12" s="514">
        <v>1</v>
      </c>
      <c r="AP12" s="514">
        <v>243</v>
      </c>
      <c r="AQ12" s="542">
        <v>54</v>
      </c>
      <c r="AR12" s="28">
        <v>514</v>
      </c>
      <c r="AS12" s="542">
        <v>4653</v>
      </c>
      <c r="AT12" s="30" t="str">
        <f>CA12&amp;CB12&amp;CC12&amp;CD12&amp;CE12&amp;CF12&amp;CG12</f>
        <v/>
      </c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"/>
      <c r="BF12" s="3"/>
      <c r="BG12" s="3"/>
      <c r="CA12" s="32" t="str">
        <f>IF(AND($B12&gt;0,AM12="")," * No olvide digitar la variable "&amp;AM$9&amp;""&amp;". Digite CERO si no tiene",IF(AM12&gt;$B12," * La variable "&amp;AM$9&amp;""&amp;" No puede ser mayor al Total.",""))</f>
        <v/>
      </c>
      <c r="CB12" s="32" t="str">
        <f>IF(AND($B12&gt;0,AN12="")," * No olvide digitar la variable "&amp;AN$9&amp;""&amp;" SAPU/SAR/SUR. Digite CERO si no tiene",IF(AN12&gt;$B12," * La variable "&amp;AN$9&amp;""&amp;" SAPU/SAR/SUR No puede ser mayor al Total.",""))</f>
        <v/>
      </c>
      <c r="CC12" s="32" t="str">
        <f>IF(AND($B12&gt;0,AO12="")," * No olvide digitar la variable "&amp;AN$9&amp;""&amp;" Hospital Baja Complejidad. Digite CERO si no tiene",IF(AO12&gt;$B12," * La variable "&amp;AN$9&amp;""&amp;" Hospital Baja Complejidad No puede ser mayor al Total.",""))</f>
        <v/>
      </c>
      <c r="CD12" s="32" t="str">
        <f>IF(AND($B12&gt;0,AP12="")," * No olvide digitar la variable "&amp;AN$9&amp;""&amp;" Hospital Mediana/Alta Complejidad. Digite CERO si no tiene",IF(AP12&gt;$B12," * La variable "&amp;AN$9&amp;""&amp;" Hospital Mediana/Alta Complejidad No puede ser mayor al Total.",""))</f>
        <v/>
      </c>
      <c r="CE12" s="32" t="str">
        <f>IF(AND($B12&gt;0,AQ12="")," * No olvide digitar la variable "&amp;AN$9&amp;""&amp;" Otros Establecimientos de la Red. Digite CERO si no tiene",IF(AQ12&gt;$B12," * La variable "&amp;AN$9&amp;""&amp;" Otros Establecimientos de la Red No puede ser mayor al Total.",""))</f>
        <v/>
      </c>
      <c r="CF12" s="32" t="str">
        <f>IF(AND($B12&gt;0,AR12="")," * No olvide digitar la variable "&amp;AR$9&amp;""&amp;". Digite CERO si no tiene",IF(AR12&gt;$B12," * La variable "&amp;AR$9&amp;""&amp;" No puede ser mayor al Total.",""))</f>
        <v/>
      </c>
      <c r="CG12" s="32" t="str">
        <f>IF(AND($B12&gt;0,AS12="")," * No olvide digitar la variable "&amp;AS$9&amp;""&amp;". Digite CERO si no tiene",IF(B12&gt;AS12," * La variable "&amp;AS$9&amp;""&amp;" No puede ser menor al Total.",""))</f>
        <v/>
      </c>
      <c r="CM12" s="33">
        <f t="shared" ref="CM12:CR15" si="1">IF(AND($B12&gt;0,AM12=""),1,IF(AM12&gt;$B12,1,0))</f>
        <v>0</v>
      </c>
      <c r="CN12" s="33">
        <f t="shared" si="1"/>
        <v>0</v>
      </c>
      <c r="CO12" s="33">
        <f t="shared" si="1"/>
        <v>0</v>
      </c>
      <c r="CP12" s="33">
        <f t="shared" si="1"/>
        <v>0</v>
      </c>
      <c r="CQ12" s="33">
        <f t="shared" si="1"/>
        <v>0</v>
      </c>
      <c r="CR12" s="34">
        <f t="shared" si="1"/>
        <v>0</v>
      </c>
      <c r="CS12" s="34">
        <f>IF(AND($B12&gt;0,AS12=""),1,IF(B12&gt;AS12,1,0))</f>
        <v>0</v>
      </c>
    </row>
    <row r="13" spans="1:97" ht="15" x14ac:dyDescent="0.25">
      <c r="A13" s="35" t="s">
        <v>36</v>
      </c>
      <c r="B13" s="36">
        <f>SUM(C13+D13)</f>
        <v>293</v>
      </c>
      <c r="C13" s="37">
        <f t="shared" si="0"/>
        <v>0</v>
      </c>
      <c r="D13" s="38">
        <f t="shared" si="0"/>
        <v>293</v>
      </c>
      <c r="E13" s="39"/>
      <c r="F13" s="40"/>
      <c r="G13" s="39"/>
      <c r="H13" s="40"/>
      <c r="I13" s="39"/>
      <c r="J13" s="40">
        <v>2</v>
      </c>
      <c r="K13" s="39"/>
      <c r="L13" s="40">
        <v>12</v>
      </c>
      <c r="M13" s="41"/>
      <c r="N13" s="42">
        <v>52</v>
      </c>
      <c r="O13" s="41"/>
      <c r="P13" s="42">
        <v>74</v>
      </c>
      <c r="Q13" s="41"/>
      <c r="R13" s="42">
        <v>61</v>
      </c>
      <c r="S13" s="41"/>
      <c r="T13" s="42">
        <v>48</v>
      </c>
      <c r="U13" s="41"/>
      <c r="V13" s="42">
        <v>20</v>
      </c>
      <c r="W13" s="41"/>
      <c r="X13" s="42">
        <v>8</v>
      </c>
      <c r="Y13" s="41"/>
      <c r="Z13" s="42">
        <v>6</v>
      </c>
      <c r="AA13" s="41"/>
      <c r="AB13" s="42">
        <v>4</v>
      </c>
      <c r="AC13" s="41"/>
      <c r="AD13" s="42"/>
      <c r="AE13" s="41"/>
      <c r="AF13" s="42">
        <v>1</v>
      </c>
      <c r="AG13" s="41"/>
      <c r="AH13" s="42">
        <v>1</v>
      </c>
      <c r="AI13" s="41"/>
      <c r="AJ13" s="42">
        <v>1</v>
      </c>
      <c r="AK13" s="41"/>
      <c r="AL13" s="43">
        <v>3</v>
      </c>
      <c r="AM13" s="42">
        <v>287</v>
      </c>
      <c r="AN13" s="41">
        <v>7</v>
      </c>
      <c r="AO13" s="39">
        <v>0</v>
      </c>
      <c r="AP13" s="39">
        <v>0</v>
      </c>
      <c r="AQ13" s="42">
        <v>5</v>
      </c>
      <c r="AR13" s="41">
        <v>21</v>
      </c>
      <c r="AS13" s="42">
        <v>466</v>
      </c>
      <c r="AT13" s="30" t="str">
        <f>CA13&amp;CB13&amp;CC13&amp;CD13&amp;CE13&amp;CF13&amp;CG13</f>
        <v/>
      </c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"/>
      <c r="BF13" s="3"/>
      <c r="BG13" s="3"/>
      <c r="CA13" s="32" t="str">
        <f t="shared" ref="CA13:CA15" si="2">IF(AND($B13&gt;0,AM13="")," * No olvide digitar la variable "&amp;AM$9&amp;""&amp;". Digite CERO si no tiene",IF(AM13&gt;$B13," * La variable "&amp;AM$9&amp;""&amp;" No puede ser mayor al Total.",""))</f>
        <v/>
      </c>
      <c r="CB13" s="32" t="str">
        <f>IF(AND($B13&gt;0,AN13="")," * No olvide digitar la variable "&amp;AN$9&amp;""&amp;" SAPU/SAR/SUR. Digite CERO si no tiene",IF(AN13&gt;$B13," * La variable "&amp;AN$9&amp;""&amp;" SAPU/SAR/SUR No puede ser mayor al Total.",""))</f>
        <v/>
      </c>
      <c r="CC13" s="32" t="str">
        <f>IF(AND($B13&gt;0,AO13="")," * No olvide digitar la variable "&amp;AN$9&amp;""&amp;" Hospital Baja Complejidad. Digite CERO si no tiene",IF(AO13&gt;$B13," * La variable "&amp;AN$9&amp;""&amp;" Hospital Baja Complejidad No puede ser mayor al Total.",""))</f>
        <v/>
      </c>
      <c r="CD13" s="32" t="str">
        <f>IF(AND($B13&gt;0,AP13="")," * No olvide digitar la variable "&amp;AN$9&amp;""&amp;" Hospital Mediana/Alta Complejidad. Digite CERO si no tiene",IF(AP13&gt;$B13," * La variable "&amp;AN$9&amp;""&amp;" Hospital Mediana/Alta Complejidad No puede ser mayor al Total.",""))</f>
        <v/>
      </c>
      <c r="CE13" s="32" t="str">
        <f>IF(AND($B13&gt;0,AQ13="")," * No olvide digitar la variable "&amp;AN$9&amp;""&amp;" Otros Establecimientos de la Red. Digite CERO si no tiene",IF(AQ13&gt;$B13," * La variable "&amp;AN$9&amp;""&amp;" Otros Establecimientos de la Red No puede ser mayor al Total.",""))</f>
        <v/>
      </c>
      <c r="CF13" s="32" t="str">
        <f>IF(AND($B13&gt;0,AR13="")," * No olvide digitar la variable "&amp;AR$9&amp;""&amp;". Digite CERO si no tiene",IF(AR13&gt;$B13," * La variable "&amp;AR$9&amp;""&amp;" No puede ser mayor al Total.",""))</f>
        <v/>
      </c>
      <c r="CG13" s="32" t="str">
        <f>IF(AND($B13&gt;0,AS13="")," * No olvide digitar la variable "&amp;AS$9&amp;""&amp;". Digite CERO si no tiene",IF(B13&gt;AS13," * La variable "&amp;AS$9&amp;""&amp;" No puede ser menor al Total.",""))</f>
        <v/>
      </c>
      <c r="CM13" s="33">
        <f t="shared" si="1"/>
        <v>0</v>
      </c>
      <c r="CN13" s="33">
        <f t="shared" si="1"/>
        <v>0</v>
      </c>
      <c r="CO13" s="33">
        <f t="shared" si="1"/>
        <v>0</v>
      </c>
      <c r="CP13" s="33">
        <f t="shared" si="1"/>
        <v>0</v>
      </c>
      <c r="CQ13" s="33">
        <f t="shared" si="1"/>
        <v>0</v>
      </c>
      <c r="CR13" s="34">
        <f t="shared" si="1"/>
        <v>0</v>
      </c>
      <c r="CS13" s="34">
        <f>IF(AND($B13&gt;0,AS13=""),1,IF(B13&gt;AS13,1,0))</f>
        <v>0</v>
      </c>
    </row>
    <row r="14" spans="1:97" x14ac:dyDescent="0.2">
      <c r="A14" s="44" t="s">
        <v>37</v>
      </c>
      <c r="B14" s="45">
        <f>SUM(C14+D14)</f>
        <v>146</v>
      </c>
      <c r="C14" s="46">
        <f t="shared" si="0"/>
        <v>0</v>
      </c>
      <c r="D14" s="47">
        <f t="shared" si="0"/>
        <v>146</v>
      </c>
      <c r="E14" s="41"/>
      <c r="F14" s="42"/>
      <c r="G14" s="41"/>
      <c r="H14" s="42"/>
      <c r="I14" s="41"/>
      <c r="J14" s="42">
        <v>1</v>
      </c>
      <c r="K14" s="41"/>
      <c r="L14" s="42">
        <v>9</v>
      </c>
      <c r="M14" s="41"/>
      <c r="N14" s="42">
        <v>23</v>
      </c>
      <c r="O14" s="41"/>
      <c r="P14" s="42">
        <v>52</v>
      </c>
      <c r="Q14" s="41"/>
      <c r="R14" s="42">
        <v>31</v>
      </c>
      <c r="S14" s="41"/>
      <c r="T14" s="42">
        <v>16</v>
      </c>
      <c r="U14" s="41"/>
      <c r="V14" s="42">
        <v>7</v>
      </c>
      <c r="W14" s="41"/>
      <c r="X14" s="42">
        <v>1</v>
      </c>
      <c r="Y14" s="41"/>
      <c r="Z14" s="42">
        <v>2</v>
      </c>
      <c r="AA14" s="41"/>
      <c r="AB14" s="42"/>
      <c r="AC14" s="41"/>
      <c r="AD14" s="42">
        <v>2</v>
      </c>
      <c r="AE14" s="41"/>
      <c r="AF14" s="42"/>
      <c r="AG14" s="41"/>
      <c r="AH14" s="42">
        <v>1</v>
      </c>
      <c r="AI14" s="41"/>
      <c r="AJ14" s="42">
        <v>1</v>
      </c>
      <c r="AK14" s="41"/>
      <c r="AL14" s="43"/>
      <c r="AM14" s="42">
        <v>142</v>
      </c>
      <c r="AN14" s="48"/>
      <c r="AO14" s="48"/>
      <c r="AP14" s="48"/>
      <c r="AQ14" s="49"/>
      <c r="AR14" s="50"/>
      <c r="AS14" s="49"/>
      <c r="AT14" s="30" t="str">
        <f t="shared" ref="AT14:AT15" si="3">CA14&amp;CB14&amp;CC14&amp;CD14&amp;CE14&amp;CF14&amp;CG14</f>
        <v/>
      </c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"/>
      <c r="BF14" s="3"/>
      <c r="BG14" s="3"/>
      <c r="CA14" s="32" t="str">
        <f t="shared" si="2"/>
        <v/>
      </c>
      <c r="CM14" s="33">
        <f t="shared" si="1"/>
        <v>0</v>
      </c>
    </row>
    <row r="15" spans="1:97" x14ac:dyDescent="0.2">
      <c r="A15" s="51" t="s">
        <v>38</v>
      </c>
      <c r="B15" s="52">
        <f>SUM(C15+D15)</f>
        <v>0</v>
      </c>
      <c r="C15" s="53">
        <f t="shared" si="0"/>
        <v>0</v>
      </c>
      <c r="D15" s="54">
        <f t="shared" si="0"/>
        <v>0</v>
      </c>
      <c r="E15" s="55"/>
      <c r="F15" s="56"/>
      <c r="G15" s="55"/>
      <c r="H15" s="56"/>
      <c r="I15" s="55"/>
      <c r="J15" s="56"/>
      <c r="K15" s="55"/>
      <c r="L15" s="56"/>
      <c r="M15" s="55"/>
      <c r="N15" s="56"/>
      <c r="O15" s="55"/>
      <c r="P15" s="56"/>
      <c r="Q15" s="55"/>
      <c r="R15" s="56"/>
      <c r="S15" s="55"/>
      <c r="T15" s="56"/>
      <c r="U15" s="55"/>
      <c r="V15" s="56"/>
      <c r="W15" s="55"/>
      <c r="X15" s="56"/>
      <c r="Y15" s="55"/>
      <c r="Z15" s="56"/>
      <c r="AA15" s="55"/>
      <c r="AB15" s="56"/>
      <c r="AC15" s="55"/>
      <c r="AD15" s="56"/>
      <c r="AE15" s="55"/>
      <c r="AF15" s="56"/>
      <c r="AG15" s="55"/>
      <c r="AH15" s="56"/>
      <c r="AI15" s="55"/>
      <c r="AJ15" s="56"/>
      <c r="AK15" s="55"/>
      <c r="AL15" s="57"/>
      <c r="AM15" s="56"/>
      <c r="AN15" s="58"/>
      <c r="AO15" s="58"/>
      <c r="AP15" s="58"/>
      <c r="AQ15" s="59"/>
      <c r="AR15" s="60"/>
      <c r="AS15" s="59"/>
      <c r="AT15" s="30" t="str">
        <f t="shared" si="3"/>
        <v/>
      </c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"/>
      <c r="BF15" s="3"/>
      <c r="BG15" s="3"/>
      <c r="CA15" s="32" t="str">
        <f t="shared" si="2"/>
        <v/>
      </c>
      <c r="CM15" s="33">
        <f t="shared" si="1"/>
        <v>0</v>
      </c>
    </row>
    <row r="16" spans="1:97" s="5" customFormat="1" ht="11.25" x14ac:dyDescent="0.15">
      <c r="A16" s="61" t="s">
        <v>39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V16" s="12"/>
      <c r="BW16" s="12"/>
      <c r="BX16" s="12"/>
      <c r="BY16" s="12"/>
    </row>
    <row r="17" spans="1:97" ht="14.25" customHeight="1" x14ac:dyDescent="0.2">
      <c r="A17" s="979" t="s">
        <v>40</v>
      </c>
      <c r="B17" s="982" t="s">
        <v>5</v>
      </c>
      <c r="C17" s="983"/>
      <c r="D17" s="984"/>
      <c r="E17" s="1222" t="s">
        <v>6</v>
      </c>
      <c r="F17" s="1117"/>
      <c r="G17" s="1117"/>
      <c r="H17" s="1117"/>
      <c r="I17" s="1117"/>
      <c r="J17" s="1117"/>
      <c r="K17" s="1117"/>
      <c r="L17" s="1117"/>
      <c r="M17" s="1117"/>
      <c r="N17" s="1117"/>
      <c r="O17" s="1117"/>
      <c r="P17" s="1117"/>
      <c r="Q17" s="1117"/>
      <c r="R17" s="1117"/>
      <c r="S17" s="1117"/>
      <c r="T17" s="1117"/>
      <c r="U17" s="1117"/>
      <c r="V17" s="1117"/>
      <c r="W17" s="1117"/>
      <c r="X17" s="1117"/>
      <c r="Y17" s="1117"/>
      <c r="Z17" s="1117"/>
      <c r="AA17" s="1117"/>
      <c r="AB17" s="1117"/>
      <c r="AC17" s="1117"/>
      <c r="AD17" s="1117"/>
      <c r="AE17" s="1117"/>
      <c r="AF17" s="1117"/>
      <c r="AG17" s="1117"/>
      <c r="AH17" s="1117"/>
      <c r="AI17" s="1117"/>
      <c r="AJ17" s="1117"/>
      <c r="AK17" s="1117"/>
      <c r="AL17" s="1226"/>
      <c r="AM17" s="1008" t="s">
        <v>7</v>
      </c>
      <c r="AN17" s="999" t="s">
        <v>41</v>
      </c>
      <c r="AO17" s="999" t="s">
        <v>10</v>
      </c>
      <c r="AP17" s="999" t="s">
        <v>42</v>
      </c>
      <c r="AQ17" s="999" t="s">
        <v>43</v>
      </c>
      <c r="AR17" s="984" t="s">
        <v>44</v>
      </c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</row>
    <row r="18" spans="1:97" x14ac:dyDescent="0.2">
      <c r="A18" s="1096"/>
      <c r="B18" s="1165"/>
      <c r="C18" s="986"/>
      <c r="D18" s="987"/>
      <c r="E18" s="1222" t="s">
        <v>11</v>
      </c>
      <c r="F18" s="1221"/>
      <c r="G18" s="1222" t="s">
        <v>12</v>
      </c>
      <c r="H18" s="1221"/>
      <c r="I18" s="1222" t="s">
        <v>13</v>
      </c>
      <c r="J18" s="1221"/>
      <c r="K18" s="1222" t="s">
        <v>14</v>
      </c>
      <c r="L18" s="1221"/>
      <c r="M18" s="1222" t="s">
        <v>15</v>
      </c>
      <c r="N18" s="1221"/>
      <c r="O18" s="1213" t="s">
        <v>16</v>
      </c>
      <c r="P18" s="1214"/>
      <c r="Q18" s="1213" t="s">
        <v>17</v>
      </c>
      <c r="R18" s="1214"/>
      <c r="S18" s="1213" t="s">
        <v>18</v>
      </c>
      <c r="T18" s="1214"/>
      <c r="U18" s="1213" t="s">
        <v>19</v>
      </c>
      <c r="V18" s="1214"/>
      <c r="W18" s="1213" t="s">
        <v>20</v>
      </c>
      <c r="X18" s="1214"/>
      <c r="Y18" s="1213" t="s">
        <v>21</v>
      </c>
      <c r="Z18" s="1214"/>
      <c r="AA18" s="1213" t="s">
        <v>22</v>
      </c>
      <c r="AB18" s="1214"/>
      <c r="AC18" s="1213" t="s">
        <v>23</v>
      </c>
      <c r="AD18" s="1214"/>
      <c r="AE18" s="1213" t="s">
        <v>24</v>
      </c>
      <c r="AF18" s="1214"/>
      <c r="AG18" s="1213" t="s">
        <v>25</v>
      </c>
      <c r="AH18" s="1214"/>
      <c r="AI18" s="1213" t="s">
        <v>26</v>
      </c>
      <c r="AJ18" s="1214"/>
      <c r="AK18" s="1213" t="s">
        <v>27</v>
      </c>
      <c r="AL18" s="1223"/>
      <c r="AM18" s="1009"/>
      <c r="AN18" s="1003"/>
      <c r="AO18" s="1003"/>
      <c r="AP18" s="1003"/>
      <c r="AQ18" s="1003"/>
      <c r="AR18" s="990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</row>
    <row r="19" spans="1:97" x14ac:dyDescent="0.2">
      <c r="A19" s="1147"/>
      <c r="B19" s="684" t="s">
        <v>32</v>
      </c>
      <c r="C19" s="664" t="s">
        <v>45</v>
      </c>
      <c r="D19" s="774" t="s">
        <v>34</v>
      </c>
      <c r="E19" s="674" t="s">
        <v>45</v>
      </c>
      <c r="F19" s="774" t="s">
        <v>34</v>
      </c>
      <c r="G19" s="674" t="s">
        <v>45</v>
      </c>
      <c r="H19" s="774" t="s">
        <v>34</v>
      </c>
      <c r="I19" s="674" t="s">
        <v>45</v>
      </c>
      <c r="J19" s="774" t="s">
        <v>34</v>
      </c>
      <c r="K19" s="674" t="s">
        <v>45</v>
      </c>
      <c r="L19" s="774" t="s">
        <v>34</v>
      </c>
      <c r="M19" s="674" t="s">
        <v>45</v>
      </c>
      <c r="N19" s="774" t="s">
        <v>34</v>
      </c>
      <c r="O19" s="674" t="s">
        <v>45</v>
      </c>
      <c r="P19" s="774" t="s">
        <v>34</v>
      </c>
      <c r="Q19" s="674" t="s">
        <v>45</v>
      </c>
      <c r="R19" s="774" t="s">
        <v>34</v>
      </c>
      <c r="S19" s="674" t="s">
        <v>45</v>
      </c>
      <c r="T19" s="774" t="s">
        <v>34</v>
      </c>
      <c r="U19" s="674" t="s">
        <v>45</v>
      </c>
      <c r="V19" s="774" t="s">
        <v>34</v>
      </c>
      <c r="W19" s="674" t="s">
        <v>45</v>
      </c>
      <c r="X19" s="774" t="s">
        <v>34</v>
      </c>
      <c r="Y19" s="674" t="s">
        <v>45</v>
      </c>
      <c r="Z19" s="774" t="s">
        <v>34</v>
      </c>
      <c r="AA19" s="674" t="s">
        <v>45</v>
      </c>
      <c r="AB19" s="774" t="s">
        <v>34</v>
      </c>
      <c r="AC19" s="674" t="s">
        <v>45</v>
      </c>
      <c r="AD19" s="774" t="s">
        <v>34</v>
      </c>
      <c r="AE19" s="674" t="s">
        <v>45</v>
      </c>
      <c r="AF19" s="774" t="s">
        <v>34</v>
      </c>
      <c r="AG19" s="674" t="s">
        <v>45</v>
      </c>
      <c r="AH19" s="774" t="s">
        <v>34</v>
      </c>
      <c r="AI19" s="674" t="s">
        <v>45</v>
      </c>
      <c r="AJ19" s="774" t="s">
        <v>34</v>
      </c>
      <c r="AK19" s="674" t="s">
        <v>45</v>
      </c>
      <c r="AL19" s="785" t="s">
        <v>34</v>
      </c>
      <c r="AM19" s="1010"/>
      <c r="AN19" s="1000"/>
      <c r="AO19" s="1000"/>
      <c r="AP19" s="1000"/>
      <c r="AQ19" s="1000"/>
      <c r="AR19" s="987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</row>
    <row r="20" spans="1:97" ht="15" x14ac:dyDescent="0.25">
      <c r="A20" s="487" t="s">
        <v>46</v>
      </c>
      <c r="B20" s="68">
        <f t="shared" ref="B20:B26" si="4">SUM(C20+D20)</f>
        <v>0</v>
      </c>
      <c r="C20" s="69">
        <f t="shared" ref="C20:D26" si="5">SUM(E20+G20+I20+K20+M20+O20+Q20+S20+U20+W20+Y20+AA20+AC20+AE20+AG20+AI20+AK20)</f>
        <v>0</v>
      </c>
      <c r="D20" s="70">
        <f t="shared" si="5"/>
        <v>0</v>
      </c>
      <c r="E20" s="71"/>
      <c r="F20" s="72"/>
      <c r="G20" s="71"/>
      <c r="H20" s="72"/>
      <c r="I20" s="71"/>
      <c r="J20" s="73"/>
      <c r="K20" s="71"/>
      <c r="L20" s="73"/>
      <c r="M20" s="71"/>
      <c r="N20" s="73"/>
      <c r="O20" s="74"/>
      <c r="P20" s="73"/>
      <c r="Q20" s="74"/>
      <c r="R20" s="73"/>
      <c r="S20" s="74"/>
      <c r="T20" s="73"/>
      <c r="U20" s="74"/>
      <c r="V20" s="73"/>
      <c r="W20" s="74"/>
      <c r="X20" s="73"/>
      <c r="Y20" s="74"/>
      <c r="Z20" s="73"/>
      <c r="AA20" s="74"/>
      <c r="AB20" s="73"/>
      <c r="AC20" s="74"/>
      <c r="AD20" s="73"/>
      <c r="AE20" s="74"/>
      <c r="AF20" s="73"/>
      <c r="AG20" s="74"/>
      <c r="AH20" s="73"/>
      <c r="AI20" s="74"/>
      <c r="AJ20" s="73"/>
      <c r="AK20" s="74"/>
      <c r="AL20" s="75"/>
      <c r="AM20" s="76"/>
      <c r="AN20" s="77"/>
      <c r="AO20" s="77"/>
      <c r="AP20" s="77"/>
      <c r="AQ20" s="78"/>
      <c r="AR20" s="544"/>
      <c r="AS20" s="30" t="str">
        <f>$CA20&amp;$CB20&amp;$CC20&amp;$CD20&amp;$CE20&amp;$CF20</f>
        <v/>
      </c>
      <c r="AT20" s="31"/>
      <c r="AU20" s="31"/>
      <c r="AV20" s="31"/>
      <c r="AW20" s="31"/>
      <c r="AX20" s="31"/>
      <c r="AY20" s="31"/>
      <c r="AZ20" s="3"/>
      <c r="BA20" s="3"/>
      <c r="BB20" s="3"/>
      <c r="BC20" s="3"/>
      <c r="BD20" s="3"/>
      <c r="BE20" s="3"/>
      <c r="BF20" s="3"/>
      <c r="BG20" s="3"/>
      <c r="BH20" s="3"/>
      <c r="BI20" s="3"/>
      <c r="CA20" s="32" t="str">
        <f>IF(AND($B20&gt;0,AM20="")," * No olvide digitar la variable "&amp;AM$17&amp;""&amp;". Digite CERO si no tiene",IF(AM20&gt;$B20," * La variable "&amp;AM$20&amp;""&amp;" No puede ser mayor al Total.",""))</f>
        <v/>
      </c>
      <c r="CB20" s="32" t="str">
        <f>IF(AND($B20&gt;0,AN20="")," * No olvide digitar la variable "&amp;AN$17&amp;""&amp;". Digite CERO si no tiene",IF(AN20&gt;$B20," * La variable "&amp;AN$17&amp;""&amp;" No puede ser mayor al Total.",""))</f>
        <v/>
      </c>
      <c r="CC20" s="32" t="str">
        <f>IF(AND($B20&gt;0,AO20="")," * No olvide digitar la variable "&amp;AO$17&amp;""&amp;". Digite CERO si no tiene",IF(B20&gt;AO20," * La variable "&amp;AO$17&amp;""&amp;" No puede ser menor al Total.",""))</f>
        <v/>
      </c>
      <c r="CD20" s="32" t="str">
        <f>IF(AND($B20&gt;0,AP20="")," * No olvide digitar la variable "&amp;AP$17&amp;""&amp;". Digite CERO si no tiene",IF(AP20&gt;$B20," * La variable "&amp;AP$17&amp;""&amp;" No puede ser mayor al Total.",""))</f>
        <v/>
      </c>
      <c r="CE20" s="32" t="str">
        <f>IF(AND($B20&gt;0,AQ20="")," * No olvide digitar la variable "&amp;AQ$17&amp;""&amp;". Digite CERO si no tiene",IF(AQ20&gt;$B20," * La variable "&amp;AQ$17&amp;""&amp;" No puede ser mayor al Total.",""))</f>
        <v/>
      </c>
      <c r="CF20" s="32" t="str">
        <f>IF(AND($B20&gt;0,AR20="")," * No olvide digitar la variable "&amp;AR$17&amp;""&amp;". Digite CERO si no tiene",IF(AR20&gt;$B20," * La variable "&amp;AR$17&amp;""&amp;" No puede ser mayor al Total.",""))</f>
        <v/>
      </c>
      <c r="CG20" s="80"/>
      <c r="CM20" s="33">
        <f t="shared" ref="CM20:CR26" si="6">IF(AND($B20&gt;0,AM20=""),1,IF(AM20&gt;$B20,1,0))</f>
        <v>0</v>
      </c>
      <c r="CN20" s="33">
        <f t="shared" si="6"/>
        <v>0</v>
      </c>
      <c r="CO20" s="33">
        <f>IF(AND($B20&gt;0,AO20=""),1,IF(B20&gt;$AO20,1,0))</f>
        <v>0</v>
      </c>
      <c r="CP20" s="33">
        <f t="shared" si="6"/>
        <v>0</v>
      </c>
      <c r="CQ20" s="33">
        <f t="shared" si="6"/>
        <v>0</v>
      </c>
      <c r="CR20" s="34">
        <f t="shared" si="6"/>
        <v>0</v>
      </c>
      <c r="CS20"/>
    </row>
    <row r="21" spans="1:97" ht="15" x14ac:dyDescent="0.25">
      <c r="A21" s="81" t="s">
        <v>47</v>
      </c>
      <c r="B21" s="68">
        <f t="shared" si="4"/>
        <v>0</v>
      </c>
      <c r="C21" s="69">
        <f t="shared" si="5"/>
        <v>0</v>
      </c>
      <c r="D21" s="70">
        <f t="shared" si="5"/>
        <v>0</v>
      </c>
      <c r="E21" s="71"/>
      <c r="F21" s="72"/>
      <c r="G21" s="71"/>
      <c r="H21" s="72"/>
      <c r="I21" s="71"/>
      <c r="J21" s="73"/>
      <c r="K21" s="71"/>
      <c r="L21" s="73"/>
      <c r="M21" s="71"/>
      <c r="N21" s="73"/>
      <c r="O21" s="74"/>
      <c r="P21" s="73"/>
      <c r="Q21" s="74"/>
      <c r="R21" s="73"/>
      <c r="S21" s="74"/>
      <c r="T21" s="73"/>
      <c r="U21" s="74"/>
      <c r="V21" s="73"/>
      <c r="W21" s="74"/>
      <c r="X21" s="73"/>
      <c r="Y21" s="74"/>
      <c r="Z21" s="73"/>
      <c r="AA21" s="74"/>
      <c r="AB21" s="73"/>
      <c r="AC21" s="74"/>
      <c r="AD21" s="73"/>
      <c r="AE21" s="74"/>
      <c r="AF21" s="73"/>
      <c r="AG21" s="74"/>
      <c r="AH21" s="73"/>
      <c r="AI21" s="74"/>
      <c r="AJ21" s="73"/>
      <c r="AK21" s="74"/>
      <c r="AL21" s="75"/>
      <c r="AM21" s="76"/>
      <c r="AN21" s="77"/>
      <c r="AO21" s="77"/>
      <c r="AP21" s="77"/>
      <c r="AQ21" s="82"/>
      <c r="AR21" s="83"/>
      <c r="AS21" s="30" t="str">
        <f t="shared" ref="AS21:AS26" si="7">$CA21&amp;$CB21&amp;$CC21&amp;$CD21&amp;$CE21&amp;$CF21</f>
        <v/>
      </c>
      <c r="AT21" s="31"/>
      <c r="AU21" s="31"/>
      <c r="AV21" s="31"/>
      <c r="AW21" s="31"/>
      <c r="AX21" s="31"/>
      <c r="AY21" s="31"/>
      <c r="AZ21" s="3"/>
      <c r="BA21" s="3"/>
      <c r="BB21" s="3"/>
      <c r="BC21" s="3"/>
      <c r="BD21" s="3"/>
      <c r="BE21" s="3"/>
      <c r="BF21" s="3"/>
      <c r="BG21" s="3"/>
      <c r="BH21" s="3"/>
      <c r="BI21" s="3"/>
      <c r="CA21" s="32" t="str">
        <f>IF(AND($B21&gt;0,AM21="")," * No olvide digitar la variable "&amp;AM$17&amp;""&amp;". Digite CERO si no tiene",IF(AM21&gt;$B21," * La variable "&amp;AM$20&amp;""&amp;" No puede ser mayor al Total.",""))</f>
        <v/>
      </c>
      <c r="CB21" s="32" t="str">
        <f>IF(AND($B21&gt;0,AN21="")," * No olvide digitar la variable "&amp;AN$17&amp;""&amp;". Digite CERO si no tiene",IF(AN21&gt;$B21," * La variable "&amp;AN$17&amp;""&amp;" No puede ser mayor al Total.",""))</f>
        <v/>
      </c>
      <c r="CC21" s="32" t="str">
        <f t="shared" ref="CC21:CC23" si="8">IF(AND($B21&gt;0,AO21="")," * No olvide digitar la variable "&amp;AO$17&amp;""&amp;". Digite CERO si no tiene",IF(B21&gt;AO21," * La variable "&amp;AO$17&amp;""&amp;" No puede ser menor al Total.",""))</f>
        <v/>
      </c>
      <c r="CD21" s="32" t="str">
        <f>IF(AND($B21&gt;0,AP21="")," * No olvide digitar la variable "&amp;AP$17&amp;""&amp;". Digite CERO si no tiene",IF(AP21&gt;$B21," * La variable "&amp;AP$17&amp;""&amp;" No puede ser mayor al Total.",""))</f>
        <v/>
      </c>
      <c r="CE21" s="32" t="str">
        <f t="shared" ref="CE21:CF23" si="9">IF(AND($B21&gt;0,AQ21="")," * No olvide digitar la variable "&amp;AQ$17&amp;""&amp;". Digite CERO si no tiene",IF(AQ21&gt;$B21," * La variable "&amp;AQ$17&amp;""&amp;" No puede ser mayor al Total.",""))</f>
        <v/>
      </c>
      <c r="CF21" s="32" t="str">
        <f t="shared" si="9"/>
        <v/>
      </c>
      <c r="CM21" s="33">
        <f t="shared" si="6"/>
        <v>0</v>
      </c>
      <c r="CN21" s="33">
        <f t="shared" si="6"/>
        <v>0</v>
      </c>
      <c r="CO21" s="33">
        <f t="shared" ref="CO21:CO23" si="10">IF(AND($B21&gt;0,AO21=""),1,IF(B21&gt;$AO21,1,0))</f>
        <v>0</v>
      </c>
      <c r="CP21" s="33">
        <f t="shared" si="6"/>
        <v>0</v>
      </c>
      <c r="CQ21" s="33">
        <f t="shared" si="6"/>
        <v>0</v>
      </c>
      <c r="CR21" s="34">
        <f t="shared" si="6"/>
        <v>0</v>
      </c>
    </row>
    <row r="22" spans="1:97" ht="15" x14ac:dyDescent="0.25">
      <c r="A22" s="35" t="s">
        <v>48</v>
      </c>
      <c r="B22" s="68">
        <f t="shared" si="4"/>
        <v>0</v>
      </c>
      <c r="C22" s="69">
        <f t="shared" si="5"/>
        <v>0</v>
      </c>
      <c r="D22" s="84">
        <f t="shared" si="5"/>
        <v>0</v>
      </c>
      <c r="E22" s="41"/>
      <c r="F22" s="42"/>
      <c r="G22" s="41"/>
      <c r="H22" s="42"/>
      <c r="I22" s="41"/>
      <c r="J22" s="40"/>
      <c r="K22" s="41"/>
      <c r="L22" s="40"/>
      <c r="M22" s="41"/>
      <c r="N22" s="40"/>
      <c r="O22" s="85"/>
      <c r="P22" s="40"/>
      <c r="Q22" s="85"/>
      <c r="R22" s="40"/>
      <c r="S22" s="85"/>
      <c r="T22" s="40"/>
      <c r="U22" s="85"/>
      <c r="V22" s="40"/>
      <c r="W22" s="85"/>
      <c r="X22" s="40"/>
      <c r="Y22" s="85"/>
      <c r="Z22" s="40"/>
      <c r="AA22" s="85"/>
      <c r="AB22" s="40"/>
      <c r="AC22" s="85"/>
      <c r="AD22" s="40"/>
      <c r="AE22" s="85"/>
      <c r="AF22" s="40"/>
      <c r="AG22" s="85"/>
      <c r="AH22" s="40"/>
      <c r="AI22" s="85"/>
      <c r="AJ22" s="40"/>
      <c r="AK22" s="85"/>
      <c r="AL22" s="86"/>
      <c r="AM22" s="39"/>
      <c r="AN22" s="87"/>
      <c r="AO22" s="87"/>
      <c r="AP22" s="88"/>
      <c r="AQ22" s="82"/>
      <c r="AR22" s="83"/>
      <c r="AS22" s="30" t="str">
        <f t="shared" si="7"/>
        <v/>
      </c>
      <c r="AT22" s="31"/>
      <c r="AU22" s="31"/>
      <c r="AV22" s="31"/>
      <c r="AW22" s="31"/>
      <c r="AX22" s="31"/>
      <c r="AY22" s="31"/>
      <c r="AZ22" s="3"/>
      <c r="BA22" s="3"/>
      <c r="BB22" s="3"/>
      <c r="BC22" s="3"/>
      <c r="BD22" s="3"/>
      <c r="BE22" s="3"/>
      <c r="BF22" s="3"/>
      <c r="BG22" s="3"/>
      <c r="BH22" s="3"/>
      <c r="BI22" s="3"/>
      <c r="CA22" s="32" t="str">
        <f t="shared" ref="CA22:CA23" si="11">IF(AND($B22&gt;0,AM22="")," * No olvide digitar la variable "&amp;AM$17&amp;""&amp;". Digite CERO si no tiene",IF(AM22&gt;$B22," * La variable "&amp;AM$20&amp;""&amp;" No puede ser mayor al Total.",""))</f>
        <v/>
      </c>
      <c r="CB22" s="32" t="str">
        <f t="shared" ref="CB22:CB23" si="12">IF(AND($B22&gt;0,AN22="")," * No olvide digitar la variable "&amp;AN$17&amp;""&amp;". Digite CERO si no tiene",IF(AN22&gt;$B22," * La variable "&amp;AN$17&amp;""&amp;" No puede ser mayor al Total.",""))</f>
        <v/>
      </c>
      <c r="CC22" s="32" t="str">
        <f t="shared" si="8"/>
        <v/>
      </c>
      <c r="CD22" s="89"/>
      <c r="CE22" s="32" t="str">
        <f t="shared" si="9"/>
        <v/>
      </c>
      <c r="CF22" s="32" t="str">
        <f t="shared" si="9"/>
        <v/>
      </c>
      <c r="CM22" s="33">
        <f t="shared" si="6"/>
        <v>0</v>
      </c>
      <c r="CN22" s="33">
        <f t="shared" si="6"/>
        <v>0</v>
      </c>
      <c r="CO22" s="33">
        <f t="shared" si="10"/>
        <v>0</v>
      </c>
      <c r="CP22" s="89"/>
      <c r="CQ22" s="33">
        <f t="shared" si="6"/>
        <v>0</v>
      </c>
      <c r="CR22" s="34">
        <f t="shared" si="6"/>
        <v>0</v>
      </c>
    </row>
    <row r="23" spans="1:97" ht="15.75" thickBot="1" x14ac:dyDescent="0.3">
      <c r="A23" s="90" t="s">
        <v>49</v>
      </c>
      <c r="B23" s="91">
        <f t="shared" si="4"/>
        <v>0</v>
      </c>
      <c r="C23" s="92">
        <f t="shared" si="5"/>
        <v>0</v>
      </c>
      <c r="D23" s="93">
        <f t="shared" si="5"/>
        <v>0</v>
      </c>
      <c r="E23" s="94"/>
      <c r="F23" s="95"/>
      <c r="G23" s="94"/>
      <c r="H23" s="95"/>
      <c r="I23" s="94"/>
      <c r="J23" s="96"/>
      <c r="K23" s="97"/>
      <c r="L23" s="95"/>
      <c r="M23" s="94"/>
      <c r="N23" s="95"/>
      <c r="O23" s="94"/>
      <c r="P23" s="95"/>
      <c r="Q23" s="94"/>
      <c r="R23" s="95"/>
      <c r="S23" s="94"/>
      <c r="T23" s="95"/>
      <c r="U23" s="94"/>
      <c r="V23" s="95"/>
      <c r="W23" s="94"/>
      <c r="X23" s="95"/>
      <c r="Y23" s="94"/>
      <c r="Z23" s="95"/>
      <c r="AA23" s="94"/>
      <c r="AB23" s="95"/>
      <c r="AC23" s="94"/>
      <c r="AD23" s="95"/>
      <c r="AE23" s="94"/>
      <c r="AF23" s="95"/>
      <c r="AG23" s="94"/>
      <c r="AH23" s="95"/>
      <c r="AI23" s="94"/>
      <c r="AJ23" s="95"/>
      <c r="AK23" s="94"/>
      <c r="AL23" s="98"/>
      <c r="AM23" s="97"/>
      <c r="AN23" s="99"/>
      <c r="AO23" s="99"/>
      <c r="AP23" s="99"/>
      <c r="AQ23" s="100"/>
      <c r="AR23" s="101"/>
      <c r="AS23" s="30" t="str">
        <f t="shared" si="7"/>
        <v/>
      </c>
      <c r="AT23" s="31"/>
      <c r="AU23" s="31"/>
      <c r="AV23" s="31"/>
      <c r="AW23" s="31"/>
      <c r="AX23" s="31"/>
      <c r="AY23" s="31"/>
      <c r="AZ23" s="3"/>
      <c r="BA23" s="3"/>
      <c r="BB23" s="3"/>
      <c r="BC23" s="3"/>
      <c r="BD23" s="3"/>
      <c r="BE23" s="3"/>
      <c r="BF23" s="3"/>
      <c r="BG23" s="3"/>
      <c r="BH23" s="3"/>
      <c r="BI23" s="3"/>
      <c r="CA23" s="32" t="str">
        <f t="shared" si="11"/>
        <v/>
      </c>
      <c r="CB23" s="32" t="str">
        <f t="shared" si="12"/>
        <v/>
      </c>
      <c r="CC23" s="32" t="str">
        <f t="shared" si="8"/>
        <v/>
      </c>
      <c r="CD23" s="32" t="str">
        <f>IF(AND($B23&gt;0,AP23="")," * No olvide digitar la variable "&amp;AP$17&amp;""&amp;". Digite CERO si no tiene",IF(AP23&gt;$B23," * La variable "&amp;AP$17&amp;""&amp;" No puede ser mayor al Total.",""))</f>
        <v/>
      </c>
      <c r="CE23" s="32" t="str">
        <f t="shared" si="9"/>
        <v/>
      </c>
      <c r="CF23" s="32" t="str">
        <f t="shared" si="9"/>
        <v/>
      </c>
      <c r="CM23" s="33">
        <f t="shared" si="6"/>
        <v>0</v>
      </c>
      <c r="CN23" s="33">
        <f t="shared" si="6"/>
        <v>0</v>
      </c>
      <c r="CO23" s="33">
        <f t="shared" si="10"/>
        <v>0</v>
      </c>
      <c r="CP23" s="33">
        <f t="shared" si="6"/>
        <v>0</v>
      </c>
      <c r="CQ23" s="33">
        <f t="shared" si="6"/>
        <v>0</v>
      </c>
      <c r="CR23" s="34">
        <f t="shared" si="6"/>
        <v>0</v>
      </c>
    </row>
    <row r="24" spans="1:97" ht="15.75" thickTop="1" x14ac:dyDescent="0.25">
      <c r="A24" s="81" t="s">
        <v>50</v>
      </c>
      <c r="B24" s="102">
        <f t="shared" si="4"/>
        <v>0</v>
      </c>
      <c r="C24" s="103">
        <f t="shared" si="5"/>
        <v>0</v>
      </c>
      <c r="D24" s="104">
        <f t="shared" si="5"/>
        <v>0</v>
      </c>
      <c r="E24" s="105"/>
      <c r="F24" s="106"/>
      <c r="G24" s="105"/>
      <c r="H24" s="106"/>
      <c r="I24" s="105"/>
      <c r="J24" s="107"/>
      <c r="K24" s="108"/>
      <c r="L24" s="106"/>
      <c r="M24" s="105"/>
      <c r="N24" s="106"/>
      <c r="O24" s="105"/>
      <c r="P24" s="106"/>
      <c r="Q24" s="105"/>
      <c r="R24" s="106"/>
      <c r="S24" s="105"/>
      <c r="T24" s="106"/>
      <c r="U24" s="105"/>
      <c r="V24" s="106"/>
      <c r="W24" s="105"/>
      <c r="X24" s="106"/>
      <c r="Y24" s="105"/>
      <c r="Z24" s="106"/>
      <c r="AA24" s="105"/>
      <c r="AB24" s="106"/>
      <c r="AC24" s="105"/>
      <c r="AD24" s="106"/>
      <c r="AE24" s="105"/>
      <c r="AF24" s="106"/>
      <c r="AG24" s="105"/>
      <c r="AH24" s="106"/>
      <c r="AI24" s="105"/>
      <c r="AJ24" s="106"/>
      <c r="AK24" s="105"/>
      <c r="AL24" s="109"/>
      <c r="AM24" s="108"/>
      <c r="AN24" s="110"/>
      <c r="AO24" s="111"/>
      <c r="AP24" s="112"/>
      <c r="AQ24" s="110"/>
      <c r="AR24" s="106"/>
      <c r="AS24" s="30" t="str">
        <f t="shared" si="7"/>
        <v/>
      </c>
      <c r="AT24" s="31"/>
      <c r="AU24" s="31"/>
      <c r="AV24" s="31"/>
      <c r="AW24" s="31"/>
      <c r="AX24" s="31"/>
      <c r="AY24" s="31"/>
      <c r="AZ24" s="3"/>
      <c r="BA24" s="3"/>
      <c r="BB24" s="3"/>
      <c r="BC24" s="3"/>
      <c r="BD24" s="3"/>
      <c r="BE24" s="3"/>
      <c r="BF24" s="3"/>
      <c r="BG24" s="3"/>
      <c r="BH24" s="3"/>
      <c r="BI24" s="3"/>
      <c r="CA24" s="32" t="str">
        <f>IF(AND($B24&gt;0,AM24="")," * No olvide digitar la variable "&amp;AM$17&amp;""&amp;". Digite CERO si no tiene",IF(AM24&gt;$B24," * La variable "&amp;AM$17&amp;""&amp;" No puede ser mayor al Total.",""))</f>
        <v/>
      </c>
      <c r="CB24" s="32" t="str">
        <f>IF(AND($B24&gt;0,AN24="")," * No olvide digitar la variable "&amp;AN$17&amp;""&amp;". Digite CERO si no tiene",IF(AN24&gt;$B24," * La variable "&amp;AN$17&amp;""&amp;" No puede ser mayor al Total.",""))</f>
        <v/>
      </c>
      <c r="CC24" s="89"/>
      <c r="CD24" s="89"/>
      <c r="CE24" s="32" t="str">
        <f>IF(AND($B24&gt;0,AQ24="")," * No olvide digitar la variable "&amp;AQ$17&amp;""&amp;" Otros Establecimientos de la Red. Digite CERO si no tiene",IF(AQ24&gt;$B24," * La variable "&amp;AQ$17&amp;""&amp;" Otros Establecimientos de la Red No puede ser mayor al Total.",""))</f>
        <v/>
      </c>
      <c r="CF24" s="32" t="str">
        <f>IF(AND($B24&gt;0,AR24="")," * No olvide digitar la variable "&amp;AR$17&amp;""&amp;". Digite CERO si no tiene",IF(AR24&gt;$B24," * La variable "&amp;AR$17&amp;""&amp;" No puede ser mayor al Total.",""))</f>
        <v/>
      </c>
      <c r="CM24" s="33">
        <f t="shared" si="6"/>
        <v>0</v>
      </c>
      <c r="CN24" s="33">
        <f t="shared" si="6"/>
        <v>0</v>
      </c>
      <c r="CO24" s="89"/>
      <c r="CP24" s="89"/>
      <c r="CQ24" s="33">
        <f t="shared" si="6"/>
        <v>0</v>
      </c>
      <c r="CR24" s="34">
        <f t="shared" si="6"/>
        <v>0</v>
      </c>
    </row>
    <row r="25" spans="1:97" ht="15" x14ac:dyDescent="0.25">
      <c r="A25" s="35" t="s">
        <v>51</v>
      </c>
      <c r="B25" s="68">
        <f t="shared" si="4"/>
        <v>0</v>
      </c>
      <c r="C25" s="69">
        <f t="shared" si="5"/>
        <v>0</v>
      </c>
      <c r="D25" s="84">
        <f t="shared" si="5"/>
        <v>0</v>
      </c>
      <c r="E25" s="41"/>
      <c r="F25" s="42"/>
      <c r="G25" s="41"/>
      <c r="H25" s="42"/>
      <c r="I25" s="41"/>
      <c r="J25" s="40"/>
      <c r="K25" s="39"/>
      <c r="L25" s="42"/>
      <c r="M25" s="41"/>
      <c r="N25" s="42"/>
      <c r="O25" s="41"/>
      <c r="P25" s="42"/>
      <c r="Q25" s="41"/>
      <c r="R25" s="42"/>
      <c r="S25" s="41"/>
      <c r="T25" s="42"/>
      <c r="U25" s="41"/>
      <c r="V25" s="42"/>
      <c r="W25" s="41"/>
      <c r="X25" s="42"/>
      <c r="Y25" s="41"/>
      <c r="Z25" s="42"/>
      <c r="AA25" s="41"/>
      <c r="AB25" s="42"/>
      <c r="AC25" s="41"/>
      <c r="AD25" s="42"/>
      <c r="AE25" s="41"/>
      <c r="AF25" s="42"/>
      <c r="AG25" s="41"/>
      <c r="AH25" s="42"/>
      <c r="AI25" s="41"/>
      <c r="AJ25" s="42"/>
      <c r="AK25" s="41"/>
      <c r="AL25" s="43"/>
      <c r="AM25" s="39"/>
      <c r="AN25" s="87"/>
      <c r="AO25" s="88"/>
      <c r="AP25" s="88"/>
      <c r="AQ25" s="82"/>
      <c r="AR25" s="83"/>
      <c r="AS25" s="30" t="str">
        <f t="shared" si="7"/>
        <v/>
      </c>
      <c r="AT25" s="31"/>
      <c r="AU25" s="31"/>
      <c r="AV25" s="31"/>
      <c r="AW25" s="31"/>
      <c r="AX25" s="31"/>
      <c r="AY25" s="31"/>
      <c r="AZ25" s="3"/>
      <c r="BA25" s="3"/>
      <c r="BB25" s="3"/>
      <c r="BC25" s="3"/>
      <c r="BD25" s="3"/>
      <c r="BE25" s="3"/>
      <c r="BF25" s="3"/>
      <c r="BG25" s="3"/>
      <c r="BH25" s="3"/>
      <c r="BI25" s="3"/>
      <c r="CA25" s="32" t="str">
        <f t="shared" ref="CA25" si="13">IF(AND($B25&gt;0,AM25="")," * No olvide digitar la variable "&amp;AM$17&amp;""&amp;". Digite CERO si no tiene",IF(AM25&gt;$B25," * La variable "&amp;AM$17&amp;""&amp;" No puede ser mayor al Total.",""))</f>
        <v/>
      </c>
      <c r="CB25" s="32" t="str">
        <f>IF(AND($B25&gt;0,AN25="")," * No olvide digitar la variable "&amp;AN$17&amp;""&amp;". Digite CERO si no tiene",IF(AN25&gt;$B25," * La variable "&amp;AN$17&amp;""&amp;" No puede ser mayor al Total.",""))</f>
        <v/>
      </c>
      <c r="CC25" s="89"/>
      <c r="CD25" s="89"/>
      <c r="CE25" s="32" t="str">
        <f t="shared" ref="CE25" si="14">IF(AND($B25&gt;0,AQ25="")," * No olvide digitar la variable "&amp;AQ$17&amp;""&amp;" Otros Establecimientos de la Red. Digite CERO si no tiene",IF(AQ25&gt;$B25," * La variable "&amp;AQ$17&amp;""&amp;" Otros Establecimientos de la Red No puede ser mayor al Total.",""))</f>
        <v/>
      </c>
      <c r="CF25" s="32" t="str">
        <f t="shared" ref="CF25:CF26" si="15">IF(AND($B25&gt;0,AR25="")," * No olvide digitar la variable "&amp;AR$17&amp;""&amp;". Digite CERO si no tiene",IF(AR25&gt;$B25," * La variable "&amp;AR$17&amp;""&amp;" No puede ser mayor al Total.",""))</f>
        <v/>
      </c>
      <c r="CM25" s="33">
        <f t="shared" si="6"/>
        <v>0</v>
      </c>
      <c r="CN25" s="33">
        <f t="shared" si="6"/>
        <v>0</v>
      </c>
      <c r="CO25" s="89"/>
      <c r="CP25" s="89"/>
      <c r="CQ25" s="33">
        <f t="shared" si="6"/>
        <v>0</v>
      </c>
      <c r="CR25" s="34">
        <f t="shared" si="6"/>
        <v>0</v>
      </c>
    </row>
    <row r="26" spans="1:97" ht="15" x14ac:dyDescent="0.25">
      <c r="A26" s="113" t="s">
        <v>52</v>
      </c>
      <c r="B26" s="114">
        <f t="shared" si="4"/>
        <v>0</v>
      </c>
      <c r="C26" s="115">
        <f t="shared" si="5"/>
        <v>0</v>
      </c>
      <c r="D26" s="116">
        <f t="shared" si="5"/>
        <v>0</v>
      </c>
      <c r="E26" s="117"/>
      <c r="F26" s="118"/>
      <c r="G26" s="117"/>
      <c r="H26" s="118"/>
      <c r="I26" s="117"/>
      <c r="J26" s="119"/>
      <c r="K26" s="120"/>
      <c r="L26" s="118"/>
      <c r="M26" s="117"/>
      <c r="N26" s="118"/>
      <c r="O26" s="117"/>
      <c r="P26" s="118"/>
      <c r="Q26" s="117"/>
      <c r="R26" s="118"/>
      <c r="S26" s="117"/>
      <c r="T26" s="118"/>
      <c r="U26" s="117"/>
      <c r="V26" s="118"/>
      <c r="W26" s="117"/>
      <c r="X26" s="118"/>
      <c r="Y26" s="117"/>
      <c r="Z26" s="118"/>
      <c r="AA26" s="117"/>
      <c r="AB26" s="118"/>
      <c r="AC26" s="117"/>
      <c r="AD26" s="118"/>
      <c r="AE26" s="117"/>
      <c r="AF26" s="118"/>
      <c r="AG26" s="117"/>
      <c r="AH26" s="118"/>
      <c r="AI26" s="117"/>
      <c r="AJ26" s="118"/>
      <c r="AK26" s="117"/>
      <c r="AL26" s="121"/>
      <c r="AM26" s="120"/>
      <c r="AN26" s="122"/>
      <c r="AO26" s="123"/>
      <c r="AP26" s="123"/>
      <c r="AQ26" s="100"/>
      <c r="AR26" s="101"/>
      <c r="AS26" s="30" t="str">
        <f t="shared" si="7"/>
        <v/>
      </c>
      <c r="AT26" s="31"/>
      <c r="AU26" s="31"/>
      <c r="AV26" s="31"/>
      <c r="AW26" s="31"/>
      <c r="AX26" s="31"/>
      <c r="AY26" s="31"/>
      <c r="AZ26" s="3"/>
      <c r="BA26" s="3"/>
      <c r="BB26" s="3"/>
      <c r="BC26" s="3"/>
      <c r="BD26" s="3"/>
      <c r="BE26" s="3"/>
      <c r="BF26" s="3"/>
      <c r="BG26" s="3"/>
      <c r="BH26" s="3"/>
      <c r="BI26" s="3"/>
      <c r="CA26" s="32" t="str">
        <f>IF(AND($B26&gt;0,AM26="")," * No olvide digitar la variable "&amp;AM$17&amp;""&amp;". Digite CERO si no tiene",IF(AM26&gt;$B26," * La variable "&amp;AM$17&amp;""&amp;" No puede ser mayor al Total.",""))</f>
        <v/>
      </c>
      <c r="CB26" s="32" t="str">
        <f>IF(AND($B26&gt;0,AN26="")," * No olvide digitar la variable "&amp;AN$17&amp;""&amp;". Digite CERO si no tiene",IF(AN26&gt;$B26," * La variable "&amp;AN$17&amp;""&amp;" No puede ser mayor al Total.",""))</f>
        <v/>
      </c>
      <c r="CC26" s="89"/>
      <c r="CD26" s="89"/>
      <c r="CE26" s="32" t="str">
        <f>IF(AND($B26&gt;0,AQ26="")," * No olvide digitar la variable "&amp;AQ$17&amp;""&amp;" Otros Establecimientos de la Red. Digite CERO si no tiene",IF(AQ26&gt;$B26," * La variable "&amp;AQ$17&amp;""&amp;" Otros Establecimientos de la Red No puede ser mayor al Total.",""))</f>
        <v/>
      </c>
      <c r="CF26" s="32" t="str">
        <f t="shared" si="15"/>
        <v/>
      </c>
      <c r="CM26" s="33">
        <f t="shared" si="6"/>
        <v>0</v>
      </c>
      <c r="CN26" s="33">
        <f t="shared" si="6"/>
        <v>0</v>
      </c>
      <c r="CO26" s="89"/>
      <c r="CP26" s="89"/>
      <c r="CQ26" s="33">
        <f t="shared" si="6"/>
        <v>0</v>
      </c>
      <c r="CR26" s="34">
        <f t="shared" si="6"/>
        <v>0</v>
      </c>
    </row>
    <row r="27" spans="1:97" s="5" customFormat="1" ht="11.25" x14ac:dyDescent="0.15">
      <c r="A27" s="1126" t="s">
        <v>53</v>
      </c>
      <c r="B27" s="1126"/>
      <c r="C27" s="1126"/>
      <c r="D27" s="1126"/>
      <c r="E27" s="1126"/>
      <c r="F27" s="1126"/>
      <c r="G27" s="1126"/>
      <c r="H27" s="1126"/>
      <c r="I27" s="11"/>
      <c r="J27" s="11"/>
      <c r="K27" s="11"/>
      <c r="L27" s="11"/>
      <c r="M27" s="11"/>
      <c r="N27" s="11"/>
      <c r="X27" s="124"/>
      <c r="Y27" s="124"/>
      <c r="Z27" s="124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5"/>
      <c r="AN27" s="12"/>
      <c r="AO27" s="126"/>
      <c r="AP27" s="126"/>
      <c r="AQ27" s="127"/>
      <c r="AR27" s="128"/>
      <c r="AS27" s="128"/>
      <c r="AT27" s="128"/>
      <c r="AU27" s="128"/>
      <c r="AV27" s="128"/>
      <c r="AW27" s="128"/>
      <c r="AX27" s="128"/>
      <c r="AY27" s="128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V27" s="12"/>
      <c r="BW27" s="12"/>
      <c r="BX27" s="129"/>
      <c r="BY27" s="129"/>
    </row>
    <row r="28" spans="1:97" ht="14.25" customHeight="1" x14ac:dyDescent="0.2">
      <c r="A28" s="1012" t="s">
        <v>54</v>
      </c>
      <c r="B28" s="982" t="s">
        <v>5</v>
      </c>
      <c r="C28" s="983"/>
      <c r="D28" s="984"/>
      <c r="E28" s="1222" t="s">
        <v>6</v>
      </c>
      <c r="F28" s="1117"/>
      <c r="G28" s="1117"/>
      <c r="H28" s="1117"/>
      <c r="I28" s="1117"/>
      <c r="J28" s="1117"/>
      <c r="K28" s="1117"/>
      <c r="L28" s="1117"/>
      <c r="M28" s="1117"/>
      <c r="N28" s="1117"/>
      <c r="O28" s="1117"/>
      <c r="P28" s="1117"/>
      <c r="Q28" s="1117"/>
      <c r="R28" s="1117"/>
      <c r="S28" s="1117"/>
      <c r="T28" s="1117"/>
      <c r="U28" s="1117"/>
      <c r="V28" s="1117"/>
      <c r="W28" s="1117"/>
      <c r="X28" s="1117"/>
      <c r="Y28" s="1117"/>
      <c r="Z28" s="1117"/>
      <c r="AA28" s="1117"/>
      <c r="AB28" s="1117"/>
      <c r="AC28" s="1117"/>
      <c r="AD28" s="1117"/>
      <c r="AE28" s="1117"/>
      <c r="AF28" s="1117"/>
      <c r="AG28" s="1117"/>
      <c r="AH28" s="1117"/>
      <c r="AI28" s="1117"/>
      <c r="AJ28" s="1117"/>
      <c r="AK28" s="1117"/>
      <c r="AL28" s="1226"/>
      <c r="AM28" s="1008" t="s">
        <v>7</v>
      </c>
      <c r="AN28" s="984" t="s">
        <v>10</v>
      </c>
      <c r="AO28" s="130"/>
      <c r="AP28" s="130"/>
      <c r="AQ28" s="30"/>
      <c r="AR28" s="31"/>
      <c r="AS28" s="31"/>
      <c r="AT28" s="31"/>
      <c r="AU28" s="31"/>
      <c r="AV28" s="31"/>
      <c r="AW28" s="31"/>
      <c r="AX28" s="31"/>
      <c r="AY28" s="31"/>
      <c r="AZ28" s="3"/>
      <c r="BA28" s="3"/>
      <c r="BB28" s="3"/>
      <c r="BC28" s="3"/>
      <c r="BD28" s="3"/>
      <c r="BE28" s="3"/>
      <c r="BF28" s="3"/>
      <c r="BG28" s="3"/>
      <c r="BH28" s="3"/>
      <c r="BI28" s="3"/>
    </row>
    <row r="29" spans="1:97" x14ac:dyDescent="0.2">
      <c r="A29" s="1013"/>
      <c r="B29" s="1165"/>
      <c r="C29" s="986"/>
      <c r="D29" s="987"/>
      <c r="E29" s="1222" t="s">
        <v>55</v>
      </c>
      <c r="F29" s="1221"/>
      <c r="G29" s="1222" t="s">
        <v>56</v>
      </c>
      <c r="H29" s="1221"/>
      <c r="I29" s="1222" t="s">
        <v>57</v>
      </c>
      <c r="J29" s="1221"/>
      <c r="K29" s="1222" t="s">
        <v>58</v>
      </c>
      <c r="L29" s="1221"/>
      <c r="M29" s="1222" t="s">
        <v>59</v>
      </c>
      <c r="N29" s="1221"/>
      <c r="O29" s="1213" t="s">
        <v>60</v>
      </c>
      <c r="P29" s="1214"/>
      <c r="Q29" s="1213" t="s">
        <v>61</v>
      </c>
      <c r="R29" s="1214"/>
      <c r="S29" s="1213" t="s">
        <v>62</v>
      </c>
      <c r="T29" s="1214"/>
      <c r="U29" s="1213" t="s">
        <v>63</v>
      </c>
      <c r="V29" s="1214"/>
      <c r="W29" s="1213" t="s">
        <v>64</v>
      </c>
      <c r="X29" s="1214"/>
      <c r="Y29" s="1213" t="s">
        <v>65</v>
      </c>
      <c r="Z29" s="1214"/>
      <c r="AA29" s="1213" t="s">
        <v>66</v>
      </c>
      <c r="AB29" s="1214"/>
      <c r="AC29" s="1213" t="s">
        <v>67</v>
      </c>
      <c r="AD29" s="1214"/>
      <c r="AE29" s="1213" t="s">
        <v>68</v>
      </c>
      <c r="AF29" s="1214"/>
      <c r="AG29" s="1213" t="s">
        <v>69</v>
      </c>
      <c r="AH29" s="1214"/>
      <c r="AI29" s="1213" t="s">
        <v>70</v>
      </c>
      <c r="AJ29" s="1214"/>
      <c r="AK29" s="1213" t="s">
        <v>71</v>
      </c>
      <c r="AL29" s="1223"/>
      <c r="AM29" s="1009"/>
      <c r="AN29" s="990"/>
      <c r="AO29" s="130"/>
      <c r="AP29" s="130"/>
      <c r="AQ29" s="30"/>
      <c r="AR29" s="31"/>
      <c r="AS29" s="31"/>
      <c r="AT29" s="31"/>
      <c r="AU29" s="31"/>
      <c r="AV29" s="31"/>
      <c r="AW29" s="31"/>
      <c r="AX29" s="31"/>
      <c r="AY29" s="31"/>
      <c r="AZ29" s="3"/>
      <c r="BA29" s="3"/>
      <c r="BB29" s="3"/>
      <c r="BC29" s="3"/>
      <c r="BD29" s="3"/>
      <c r="BE29" s="3"/>
      <c r="BF29" s="3"/>
      <c r="BG29" s="3"/>
      <c r="BH29" s="3"/>
      <c r="BI29" s="3"/>
    </row>
    <row r="30" spans="1:97" x14ac:dyDescent="0.2">
      <c r="A30" s="1146"/>
      <c r="B30" s="684" t="s">
        <v>32</v>
      </c>
      <c r="C30" s="15" t="s">
        <v>45</v>
      </c>
      <c r="D30" s="16" t="s">
        <v>34</v>
      </c>
      <c r="E30" s="789" t="s">
        <v>45</v>
      </c>
      <c r="F30" s="774" t="s">
        <v>34</v>
      </c>
      <c r="G30" s="789" t="s">
        <v>45</v>
      </c>
      <c r="H30" s="774" t="s">
        <v>34</v>
      </c>
      <c r="I30" s="789" t="s">
        <v>45</v>
      </c>
      <c r="J30" s="774" t="s">
        <v>34</v>
      </c>
      <c r="K30" s="789" t="s">
        <v>45</v>
      </c>
      <c r="L30" s="774" t="s">
        <v>34</v>
      </c>
      <c r="M30" s="789" t="s">
        <v>45</v>
      </c>
      <c r="N30" s="774" t="s">
        <v>34</v>
      </c>
      <c r="O30" s="789" t="s">
        <v>45</v>
      </c>
      <c r="P30" s="774" t="s">
        <v>34</v>
      </c>
      <c r="Q30" s="789" t="s">
        <v>45</v>
      </c>
      <c r="R30" s="774" t="s">
        <v>34</v>
      </c>
      <c r="S30" s="789" t="s">
        <v>45</v>
      </c>
      <c r="T30" s="774" t="s">
        <v>34</v>
      </c>
      <c r="U30" s="789" t="s">
        <v>45</v>
      </c>
      <c r="V30" s="774" t="s">
        <v>34</v>
      </c>
      <c r="W30" s="789" t="s">
        <v>45</v>
      </c>
      <c r="X30" s="774" t="s">
        <v>34</v>
      </c>
      <c r="Y30" s="789" t="s">
        <v>45</v>
      </c>
      <c r="Z30" s="774" t="s">
        <v>34</v>
      </c>
      <c r="AA30" s="789" t="s">
        <v>45</v>
      </c>
      <c r="AB30" s="774" t="s">
        <v>34</v>
      </c>
      <c r="AC30" s="789" t="s">
        <v>45</v>
      </c>
      <c r="AD30" s="774" t="s">
        <v>34</v>
      </c>
      <c r="AE30" s="789" t="s">
        <v>45</v>
      </c>
      <c r="AF30" s="774" t="s">
        <v>34</v>
      </c>
      <c r="AG30" s="789" t="s">
        <v>45</v>
      </c>
      <c r="AH30" s="774" t="s">
        <v>34</v>
      </c>
      <c r="AI30" s="789" t="s">
        <v>45</v>
      </c>
      <c r="AJ30" s="774" t="s">
        <v>34</v>
      </c>
      <c r="AK30" s="789" t="s">
        <v>45</v>
      </c>
      <c r="AL30" s="785" t="s">
        <v>34</v>
      </c>
      <c r="AM30" s="1010"/>
      <c r="AN30" s="987"/>
      <c r="AO30" s="130"/>
      <c r="AP30" s="130"/>
      <c r="AQ30" s="30"/>
      <c r="AR30" s="31"/>
      <c r="AS30" s="31"/>
      <c r="AT30" s="31"/>
      <c r="AU30" s="31"/>
      <c r="AV30" s="31"/>
      <c r="AW30" s="31"/>
      <c r="AX30" s="31"/>
      <c r="AY30" s="31"/>
      <c r="AZ30" s="3"/>
      <c r="BA30" s="3"/>
      <c r="BB30" s="3"/>
      <c r="BC30" s="3"/>
      <c r="BD30" s="3"/>
      <c r="BE30" s="3"/>
      <c r="BF30" s="3"/>
      <c r="BG30" s="3"/>
      <c r="BH30" s="3"/>
      <c r="BI30" s="3"/>
    </row>
    <row r="31" spans="1:97" x14ac:dyDescent="0.2">
      <c r="A31" s="487" t="s">
        <v>72</v>
      </c>
      <c r="B31" s="132">
        <f t="shared" ref="B31:B36" si="16">SUM(C31+D31)</f>
        <v>0</v>
      </c>
      <c r="C31" s="133">
        <f t="shared" ref="C31:D36" si="17">SUM(E31+G31+I31+K31+M31+O31+Q31+S31+U31+W31+Y31+AA31+AC31+AE31+AG31+AI31+AK31)</f>
        <v>0</v>
      </c>
      <c r="D31" s="545">
        <f t="shared" si="17"/>
        <v>0</v>
      </c>
      <c r="E31" s="71"/>
      <c r="F31" s="72"/>
      <c r="G31" s="71"/>
      <c r="H31" s="72"/>
      <c r="I31" s="71"/>
      <c r="J31" s="73"/>
      <c r="K31" s="71"/>
      <c r="L31" s="73"/>
      <c r="M31" s="71"/>
      <c r="N31" s="73"/>
      <c r="O31" s="74"/>
      <c r="P31" s="73"/>
      <c r="Q31" s="74"/>
      <c r="R31" s="73"/>
      <c r="S31" s="74"/>
      <c r="T31" s="73"/>
      <c r="U31" s="74"/>
      <c r="V31" s="73"/>
      <c r="W31" s="74"/>
      <c r="X31" s="73"/>
      <c r="Y31" s="74"/>
      <c r="Z31" s="73"/>
      <c r="AA31" s="74"/>
      <c r="AB31" s="73"/>
      <c r="AC31" s="74"/>
      <c r="AD31" s="73"/>
      <c r="AE31" s="74"/>
      <c r="AF31" s="73"/>
      <c r="AG31" s="74"/>
      <c r="AH31" s="73"/>
      <c r="AI31" s="74"/>
      <c r="AJ31" s="73"/>
      <c r="AK31" s="74"/>
      <c r="AL31" s="75"/>
      <c r="AM31" s="76"/>
      <c r="AN31" s="542"/>
      <c r="AO31" s="130" t="str">
        <f>CA31&amp;CB31</f>
        <v/>
      </c>
      <c r="AP31" s="130"/>
      <c r="AQ31" s="30"/>
      <c r="AR31" s="31"/>
      <c r="AS31" s="31"/>
      <c r="AT31" s="31"/>
      <c r="AU31" s="31"/>
      <c r="AV31" s="31"/>
      <c r="AW31" s="31"/>
      <c r="AX31" s="31"/>
      <c r="AY31" s="31"/>
      <c r="AZ31" s="3"/>
      <c r="BA31" s="3"/>
      <c r="BB31" s="3"/>
      <c r="BC31" s="3"/>
      <c r="BD31" s="3"/>
      <c r="BE31" s="3"/>
      <c r="BF31" s="3"/>
      <c r="BG31" s="3"/>
      <c r="BH31" s="3"/>
      <c r="BI31" s="3"/>
      <c r="CA31" s="32" t="str">
        <f>IF(AND($B31&gt;0,AM31="")," * No olvide digitar la variable "&amp;AM$28&amp;""&amp;". Digite CERO si no tiene",IF(AM31&gt;$B31," * La variable "&amp;AM$28&amp;""&amp;" No puede ser mayor al Total.",""))</f>
        <v/>
      </c>
      <c r="CB31" s="32" t="str">
        <f>IF(AND($B31&gt;0,AN31="")," * No olvide digitar la variable "&amp;AN$28&amp;""&amp;". Digite CERO si no tiene",IF(B31&gt;AN31," * La variable "&amp;AN$28&amp;""&amp;" No puede ser menor al Total.",""))</f>
        <v/>
      </c>
      <c r="CM31" s="33">
        <f>IF(AND($B31&gt;0,AM31=""),1,IF(AM31&gt;$B31,1,0))</f>
        <v>0</v>
      </c>
      <c r="CN31" s="33">
        <f>IF(AND($B31&gt;0,AN31=""),1,IF(B31&gt;$AN31,1,0))</f>
        <v>0</v>
      </c>
    </row>
    <row r="32" spans="1:97" x14ac:dyDescent="0.2">
      <c r="A32" s="35" t="s">
        <v>73</v>
      </c>
      <c r="B32" s="68">
        <f t="shared" si="16"/>
        <v>0</v>
      </c>
      <c r="C32" s="69">
        <f t="shared" si="17"/>
        <v>0</v>
      </c>
      <c r="D32" s="84">
        <f t="shared" si="17"/>
        <v>0</v>
      </c>
      <c r="E32" s="71"/>
      <c r="F32" s="72"/>
      <c r="G32" s="71"/>
      <c r="H32" s="72"/>
      <c r="I32" s="71"/>
      <c r="J32" s="73"/>
      <c r="K32" s="71"/>
      <c r="L32" s="73"/>
      <c r="M32" s="71"/>
      <c r="N32" s="73"/>
      <c r="O32" s="74"/>
      <c r="P32" s="73"/>
      <c r="Q32" s="74"/>
      <c r="R32" s="73"/>
      <c r="S32" s="74"/>
      <c r="T32" s="73"/>
      <c r="U32" s="74"/>
      <c r="V32" s="73"/>
      <c r="W32" s="74"/>
      <c r="X32" s="73"/>
      <c r="Y32" s="74"/>
      <c r="Z32" s="73"/>
      <c r="AA32" s="74"/>
      <c r="AB32" s="73"/>
      <c r="AC32" s="74"/>
      <c r="AD32" s="73"/>
      <c r="AE32" s="74"/>
      <c r="AF32" s="73"/>
      <c r="AG32" s="74"/>
      <c r="AH32" s="73"/>
      <c r="AI32" s="74"/>
      <c r="AJ32" s="73"/>
      <c r="AK32" s="74"/>
      <c r="AL32" s="75"/>
      <c r="AM32" s="76"/>
      <c r="AN32" s="135"/>
      <c r="AO32" s="130" t="str">
        <f>CA32</f>
        <v/>
      </c>
      <c r="AP32" s="130"/>
      <c r="AQ32" s="30"/>
      <c r="AR32" s="31"/>
      <c r="AS32" s="31"/>
      <c r="AT32" s="31"/>
      <c r="AU32" s="31"/>
      <c r="AV32" s="31"/>
      <c r="AW32" s="31"/>
      <c r="AX32" s="31"/>
      <c r="AY32" s="31"/>
      <c r="AZ32" s="3"/>
      <c r="BA32" s="3"/>
      <c r="BB32" s="3"/>
      <c r="BC32" s="3"/>
      <c r="BD32" s="3"/>
      <c r="BE32" s="3"/>
      <c r="BF32" s="3"/>
      <c r="BG32" s="3"/>
      <c r="BH32" s="3"/>
      <c r="BI32" s="3"/>
      <c r="CA32" s="32" t="str">
        <f t="shared" ref="CA32:CA36" si="18">IF(AND($B32&gt;0,AM32="")," * No olvide digitar la variable "&amp;AM$28&amp;""&amp;". Digite CERO si no tiene",IF(AM32&gt;$B32," * La variable "&amp;AM$28&amp;""&amp;" No puede ser mayor al Total.",""))</f>
        <v/>
      </c>
      <c r="CM32" s="33">
        <f t="shared" ref="CM32:CM35" si="19">IF(AND($B32&gt;0,AM32=""),1,IF(AM32&gt;$B32,1,0))</f>
        <v>0</v>
      </c>
    </row>
    <row r="33" spans="1:92" s="2" customFormat="1" x14ac:dyDescent="0.2">
      <c r="A33" s="35" t="s">
        <v>74</v>
      </c>
      <c r="B33" s="68">
        <f t="shared" si="16"/>
        <v>0</v>
      </c>
      <c r="C33" s="69">
        <f t="shared" si="17"/>
        <v>0</v>
      </c>
      <c r="D33" s="84">
        <f t="shared" si="17"/>
        <v>0</v>
      </c>
      <c r="E33" s="41"/>
      <c r="F33" s="42"/>
      <c r="G33" s="41"/>
      <c r="H33" s="42"/>
      <c r="I33" s="41"/>
      <c r="J33" s="40"/>
      <c r="K33" s="41"/>
      <c r="L33" s="40"/>
      <c r="M33" s="41"/>
      <c r="N33" s="40"/>
      <c r="O33" s="85"/>
      <c r="P33" s="40"/>
      <c r="Q33" s="85"/>
      <c r="R33" s="40"/>
      <c r="S33" s="85"/>
      <c r="T33" s="40"/>
      <c r="U33" s="85"/>
      <c r="V33" s="40"/>
      <c r="W33" s="85"/>
      <c r="X33" s="40"/>
      <c r="Y33" s="85"/>
      <c r="Z33" s="40"/>
      <c r="AA33" s="85"/>
      <c r="AB33" s="40"/>
      <c r="AC33" s="85"/>
      <c r="AD33" s="40"/>
      <c r="AE33" s="85"/>
      <c r="AF33" s="40"/>
      <c r="AG33" s="85"/>
      <c r="AH33" s="40"/>
      <c r="AI33" s="85"/>
      <c r="AJ33" s="40"/>
      <c r="AK33" s="85"/>
      <c r="AL33" s="86"/>
      <c r="AM33" s="39"/>
      <c r="AN33" s="135"/>
      <c r="AO33" s="130" t="str">
        <f t="shared" ref="AO33:AO36" si="20">CA33</f>
        <v/>
      </c>
      <c r="AP33" s="130"/>
      <c r="AQ33" s="30"/>
      <c r="AR33" s="31"/>
      <c r="AS33" s="31"/>
      <c r="AT33" s="31"/>
      <c r="AU33" s="31"/>
      <c r="AV33" s="31"/>
      <c r="AW33" s="31"/>
      <c r="AX33" s="31"/>
      <c r="AY33" s="31"/>
      <c r="AZ33" s="3"/>
      <c r="BA33" s="3"/>
      <c r="BB33" s="3"/>
      <c r="BC33" s="3"/>
      <c r="BD33" s="3"/>
      <c r="BE33" s="3"/>
      <c r="BF33" s="3"/>
      <c r="BG33" s="3"/>
      <c r="BH33" s="3"/>
      <c r="BI33" s="3"/>
      <c r="BV33" s="3"/>
      <c r="BW33" s="3"/>
      <c r="BX33" s="4"/>
      <c r="BY33" s="4"/>
      <c r="CA33" s="32" t="str">
        <f t="shared" si="18"/>
        <v/>
      </c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33">
        <f t="shared" si="19"/>
        <v>0</v>
      </c>
      <c r="CN33" s="5"/>
    </row>
    <row r="34" spans="1:92" s="2" customFormat="1" x14ac:dyDescent="0.2">
      <c r="A34" s="35" t="s">
        <v>75</v>
      </c>
      <c r="B34" s="68">
        <f t="shared" si="16"/>
        <v>0</v>
      </c>
      <c r="C34" s="69">
        <f t="shared" si="17"/>
        <v>0</v>
      </c>
      <c r="D34" s="84">
        <f t="shared" si="17"/>
        <v>0</v>
      </c>
      <c r="E34" s="41"/>
      <c r="F34" s="42"/>
      <c r="G34" s="41"/>
      <c r="H34" s="42"/>
      <c r="I34" s="41"/>
      <c r="J34" s="40"/>
      <c r="K34" s="41"/>
      <c r="L34" s="40"/>
      <c r="M34" s="41"/>
      <c r="N34" s="40"/>
      <c r="O34" s="85"/>
      <c r="P34" s="40"/>
      <c r="Q34" s="85"/>
      <c r="R34" s="40"/>
      <c r="S34" s="85"/>
      <c r="T34" s="40"/>
      <c r="U34" s="85"/>
      <c r="V34" s="40"/>
      <c r="W34" s="85"/>
      <c r="X34" s="40"/>
      <c r="Y34" s="85"/>
      <c r="Z34" s="40"/>
      <c r="AA34" s="85"/>
      <c r="AB34" s="40"/>
      <c r="AC34" s="85"/>
      <c r="AD34" s="40"/>
      <c r="AE34" s="85"/>
      <c r="AF34" s="40"/>
      <c r="AG34" s="85"/>
      <c r="AH34" s="40"/>
      <c r="AI34" s="85"/>
      <c r="AJ34" s="40"/>
      <c r="AK34" s="85"/>
      <c r="AL34" s="86"/>
      <c r="AM34" s="39"/>
      <c r="AN34" s="135"/>
      <c r="AO34" s="130" t="str">
        <f t="shared" si="20"/>
        <v/>
      </c>
      <c r="AP34" s="130"/>
      <c r="AQ34" s="30"/>
      <c r="AR34" s="31"/>
      <c r="AS34" s="31"/>
      <c r="AT34" s="31"/>
      <c r="AU34" s="31"/>
      <c r="AV34" s="31"/>
      <c r="AW34" s="31"/>
      <c r="AX34" s="31"/>
      <c r="AY34" s="31"/>
      <c r="AZ34" s="3"/>
      <c r="BA34" s="3"/>
      <c r="BB34" s="3"/>
      <c r="BC34" s="3"/>
      <c r="BD34" s="3"/>
      <c r="BE34" s="3"/>
      <c r="BF34" s="3"/>
      <c r="BG34" s="3"/>
      <c r="BH34" s="3"/>
      <c r="BI34" s="3"/>
      <c r="BV34" s="3"/>
      <c r="BW34" s="3"/>
      <c r="BX34" s="4"/>
      <c r="BY34" s="4"/>
      <c r="CA34" s="32" t="str">
        <f t="shared" si="18"/>
        <v/>
      </c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33">
        <f t="shared" si="19"/>
        <v>0</v>
      </c>
      <c r="CN34" s="5"/>
    </row>
    <row r="35" spans="1:92" s="2" customFormat="1" x14ac:dyDescent="0.2">
      <c r="A35" s="35" t="s">
        <v>76</v>
      </c>
      <c r="B35" s="68">
        <f t="shared" si="16"/>
        <v>0</v>
      </c>
      <c r="C35" s="69">
        <f t="shared" si="17"/>
        <v>0</v>
      </c>
      <c r="D35" s="84">
        <f t="shared" si="17"/>
        <v>0</v>
      </c>
      <c r="E35" s="41"/>
      <c r="F35" s="42"/>
      <c r="G35" s="41"/>
      <c r="H35" s="42"/>
      <c r="I35" s="41"/>
      <c r="J35" s="40"/>
      <c r="K35" s="41"/>
      <c r="L35" s="40"/>
      <c r="M35" s="41"/>
      <c r="N35" s="40"/>
      <c r="O35" s="85"/>
      <c r="P35" s="40"/>
      <c r="Q35" s="85"/>
      <c r="R35" s="40"/>
      <c r="S35" s="85"/>
      <c r="T35" s="40"/>
      <c r="U35" s="85"/>
      <c r="V35" s="40"/>
      <c r="W35" s="85"/>
      <c r="X35" s="40"/>
      <c r="Y35" s="85"/>
      <c r="Z35" s="40"/>
      <c r="AA35" s="85"/>
      <c r="AB35" s="40"/>
      <c r="AC35" s="85"/>
      <c r="AD35" s="40"/>
      <c r="AE35" s="85"/>
      <c r="AF35" s="40"/>
      <c r="AG35" s="85"/>
      <c r="AH35" s="40"/>
      <c r="AI35" s="85"/>
      <c r="AJ35" s="40"/>
      <c r="AK35" s="85"/>
      <c r="AL35" s="86"/>
      <c r="AM35" s="39"/>
      <c r="AN35" s="135"/>
      <c r="AO35" s="130" t="str">
        <f t="shared" si="20"/>
        <v/>
      </c>
      <c r="AP35" s="130"/>
      <c r="AQ35" s="30"/>
      <c r="AR35" s="31"/>
      <c r="AS35" s="31"/>
      <c r="AT35" s="31"/>
      <c r="AU35" s="31"/>
      <c r="AV35" s="31"/>
      <c r="AW35" s="31"/>
      <c r="AX35" s="31"/>
      <c r="AY35" s="31"/>
      <c r="AZ35" s="3"/>
      <c r="BA35" s="3"/>
      <c r="BB35" s="3"/>
      <c r="BC35" s="3"/>
      <c r="BD35" s="3"/>
      <c r="BE35" s="3"/>
      <c r="BF35" s="3"/>
      <c r="BG35" s="3"/>
      <c r="BH35" s="3"/>
      <c r="BI35" s="3"/>
      <c r="BV35" s="3"/>
      <c r="BW35" s="3"/>
      <c r="BX35" s="4"/>
      <c r="BY35" s="4"/>
      <c r="CA35" s="32" t="str">
        <f t="shared" si="18"/>
        <v/>
      </c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33">
        <f t="shared" si="19"/>
        <v>0</v>
      </c>
      <c r="CN35" s="5"/>
    </row>
    <row r="36" spans="1:92" s="2" customFormat="1" x14ac:dyDescent="0.2">
      <c r="A36" s="136" t="s">
        <v>77</v>
      </c>
      <c r="B36" s="137">
        <f t="shared" si="16"/>
        <v>0</v>
      </c>
      <c r="C36" s="138">
        <f t="shared" si="17"/>
        <v>0</v>
      </c>
      <c r="D36" s="139">
        <f t="shared" si="17"/>
        <v>0</v>
      </c>
      <c r="E36" s="55"/>
      <c r="F36" s="56"/>
      <c r="G36" s="55"/>
      <c r="H36" s="56"/>
      <c r="I36" s="55"/>
      <c r="J36" s="140"/>
      <c r="K36" s="55"/>
      <c r="L36" s="140"/>
      <c r="M36" s="55"/>
      <c r="N36" s="140"/>
      <c r="O36" s="141"/>
      <c r="P36" s="140"/>
      <c r="Q36" s="141"/>
      <c r="R36" s="140"/>
      <c r="S36" s="141"/>
      <c r="T36" s="140"/>
      <c r="U36" s="141"/>
      <c r="V36" s="140"/>
      <c r="W36" s="141"/>
      <c r="X36" s="140"/>
      <c r="Y36" s="141"/>
      <c r="Z36" s="140"/>
      <c r="AA36" s="141"/>
      <c r="AB36" s="140"/>
      <c r="AC36" s="141"/>
      <c r="AD36" s="140"/>
      <c r="AE36" s="141"/>
      <c r="AF36" s="140"/>
      <c r="AG36" s="141"/>
      <c r="AH36" s="140"/>
      <c r="AI36" s="141"/>
      <c r="AJ36" s="140"/>
      <c r="AK36" s="141"/>
      <c r="AL36" s="142"/>
      <c r="AM36" s="143"/>
      <c r="AN36" s="144"/>
      <c r="AO36" s="130" t="str">
        <f t="shared" si="20"/>
        <v/>
      </c>
      <c r="AP36" s="130"/>
      <c r="AQ36" s="30"/>
      <c r="AR36" s="31"/>
      <c r="AS36" s="31"/>
      <c r="AT36" s="31"/>
      <c r="AU36" s="31"/>
      <c r="AV36" s="31"/>
      <c r="AW36" s="31"/>
      <c r="AX36" s="31"/>
      <c r="AY36" s="31"/>
      <c r="AZ36" s="3"/>
      <c r="BA36" s="3"/>
      <c r="BB36" s="3"/>
      <c r="BC36" s="3"/>
      <c r="BD36" s="3"/>
      <c r="BE36" s="3"/>
      <c r="BF36" s="3"/>
      <c r="BG36" s="3"/>
      <c r="BH36" s="3"/>
      <c r="BI36" s="3"/>
      <c r="BV36" s="3"/>
      <c r="BW36" s="3"/>
      <c r="BX36" s="4"/>
      <c r="BY36" s="4"/>
      <c r="CA36" s="32" t="str">
        <f t="shared" si="18"/>
        <v/>
      </c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33">
        <f>IF(AND($B36&gt;0,AM36=""),1,IF(AM36&gt;$B36,1,0))</f>
        <v>0</v>
      </c>
      <c r="CN36" s="5"/>
    </row>
    <row r="37" spans="1:92" s="5" customFormat="1" ht="11.25" x14ac:dyDescent="0.15">
      <c r="A37" s="145" t="s">
        <v>78</v>
      </c>
      <c r="B37" s="145"/>
      <c r="C37" s="145"/>
      <c r="D37" s="145"/>
      <c r="E37" s="145"/>
      <c r="F37" s="145"/>
      <c r="G37" s="11"/>
      <c r="H37" s="11"/>
      <c r="I37" s="11"/>
      <c r="J37" s="11"/>
      <c r="K37" s="145"/>
      <c r="L37" s="11"/>
      <c r="M37" s="11"/>
      <c r="N37" s="11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V37" s="12"/>
      <c r="BW37" s="12"/>
      <c r="BX37" s="12"/>
      <c r="BY37" s="12"/>
    </row>
    <row r="38" spans="1:92" s="2" customFormat="1" ht="14.25" customHeight="1" x14ac:dyDescent="0.2">
      <c r="A38" s="1012" t="s">
        <v>54</v>
      </c>
      <c r="B38" s="982" t="s">
        <v>5</v>
      </c>
      <c r="C38" s="983"/>
      <c r="D38" s="984"/>
      <c r="E38" s="1211" t="s">
        <v>6</v>
      </c>
      <c r="F38" s="1211"/>
      <c r="G38" s="1211"/>
      <c r="H38" s="1211"/>
      <c r="I38" s="1211"/>
      <c r="J38" s="1211"/>
      <c r="K38" s="1211"/>
      <c r="L38" s="1211"/>
      <c r="M38" s="1211"/>
      <c r="N38" s="1211"/>
      <c r="O38" s="1211"/>
      <c r="P38" s="1211"/>
      <c r="Q38" s="1211"/>
      <c r="R38" s="1211"/>
      <c r="S38" s="1211"/>
      <c r="T38" s="1211"/>
      <c r="U38" s="1211"/>
      <c r="V38" s="1211"/>
      <c r="W38" s="1211"/>
      <c r="X38" s="1211"/>
      <c r="Y38" s="1211"/>
      <c r="Z38" s="1211"/>
      <c r="AA38" s="1211"/>
      <c r="AB38" s="1211"/>
      <c r="AC38" s="1211"/>
      <c r="AD38" s="1211"/>
      <c r="AE38" s="1211"/>
      <c r="AF38" s="1211"/>
      <c r="AG38" s="1211"/>
      <c r="AH38" s="1211"/>
      <c r="AI38" s="1211"/>
      <c r="AJ38" s="1211"/>
      <c r="AK38" s="1211"/>
      <c r="AL38" s="1227"/>
      <c r="AM38" s="1008" t="s">
        <v>7</v>
      </c>
      <c r="AN38" s="984" t="s">
        <v>10</v>
      </c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V38" s="3"/>
      <c r="BW38" s="3"/>
      <c r="BX38" s="4"/>
      <c r="BY38" s="4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</row>
    <row r="39" spans="1:92" s="2" customFormat="1" x14ac:dyDescent="0.2">
      <c r="A39" s="1013"/>
      <c r="B39" s="1165"/>
      <c r="C39" s="986"/>
      <c r="D39" s="987"/>
      <c r="E39" s="1211" t="s">
        <v>11</v>
      </c>
      <c r="F39" s="1211"/>
      <c r="G39" s="1211" t="s">
        <v>12</v>
      </c>
      <c r="H39" s="1211"/>
      <c r="I39" s="1211" t="s">
        <v>13</v>
      </c>
      <c r="J39" s="1211"/>
      <c r="K39" s="1211" t="s">
        <v>14</v>
      </c>
      <c r="L39" s="1211"/>
      <c r="M39" s="1211" t="s">
        <v>15</v>
      </c>
      <c r="N39" s="1211"/>
      <c r="O39" s="1217" t="s">
        <v>16</v>
      </c>
      <c r="P39" s="1217"/>
      <c r="Q39" s="1217" t="s">
        <v>17</v>
      </c>
      <c r="R39" s="1217"/>
      <c r="S39" s="1217" t="s">
        <v>18</v>
      </c>
      <c r="T39" s="1217"/>
      <c r="U39" s="1217" t="s">
        <v>19</v>
      </c>
      <c r="V39" s="1217"/>
      <c r="W39" s="1217" t="s">
        <v>20</v>
      </c>
      <c r="X39" s="1217"/>
      <c r="Y39" s="1217" t="s">
        <v>21</v>
      </c>
      <c r="Z39" s="1217"/>
      <c r="AA39" s="1217" t="s">
        <v>22</v>
      </c>
      <c r="AB39" s="1217"/>
      <c r="AC39" s="1217" t="s">
        <v>23</v>
      </c>
      <c r="AD39" s="1217"/>
      <c r="AE39" s="1217" t="s">
        <v>24</v>
      </c>
      <c r="AF39" s="1217"/>
      <c r="AG39" s="1217" t="s">
        <v>25</v>
      </c>
      <c r="AH39" s="1217"/>
      <c r="AI39" s="1217" t="s">
        <v>26</v>
      </c>
      <c r="AJ39" s="1217"/>
      <c r="AK39" s="1217" t="s">
        <v>27</v>
      </c>
      <c r="AL39" s="1218"/>
      <c r="AM39" s="1009"/>
      <c r="AN39" s="990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V39" s="3"/>
      <c r="BW39" s="3"/>
      <c r="BX39" s="4"/>
      <c r="BY39" s="4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</row>
    <row r="40" spans="1:92" s="2" customFormat="1" x14ac:dyDescent="0.2">
      <c r="A40" s="1146"/>
      <c r="B40" s="684" t="s">
        <v>32</v>
      </c>
      <c r="C40" s="15" t="s">
        <v>45</v>
      </c>
      <c r="D40" s="16" t="s">
        <v>34</v>
      </c>
      <c r="E40" s="789" t="s">
        <v>45</v>
      </c>
      <c r="F40" s="774" t="s">
        <v>34</v>
      </c>
      <c r="G40" s="789" t="s">
        <v>45</v>
      </c>
      <c r="H40" s="774" t="s">
        <v>34</v>
      </c>
      <c r="I40" s="789" t="s">
        <v>45</v>
      </c>
      <c r="J40" s="774" t="s">
        <v>34</v>
      </c>
      <c r="K40" s="789" t="s">
        <v>45</v>
      </c>
      <c r="L40" s="774" t="s">
        <v>34</v>
      </c>
      <c r="M40" s="789" t="s">
        <v>45</v>
      </c>
      <c r="N40" s="774" t="s">
        <v>34</v>
      </c>
      <c r="O40" s="789" t="s">
        <v>45</v>
      </c>
      <c r="P40" s="774" t="s">
        <v>34</v>
      </c>
      <c r="Q40" s="789" t="s">
        <v>45</v>
      </c>
      <c r="R40" s="774" t="s">
        <v>34</v>
      </c>
      <c r="S40" s="789" t="s">
        <v>45</v>
      </c>
      <c r="T40" s="774" t="s">
        <v>34</v>
      </c>
      <c r="U40" s="789" t="s">
        <v>45</v>
      </c>
      <c r="V40" s="774" t="s">
        <v>34</v>
      </c>
      <c r="W40" s="789" t="s">
        <v>45</v>
      </c>
      <c r="X40" s="774" t="s">
        <v>34</v>
      </c>
      <c r="Y40" s="789" t="s">
        <v>45</v>
      </c>
      <c r="Z40" s="774" t="s">
        <v>34</v>
      </c>
      <c r="AA40" s="789" t="s">
        <v>45</v>
      </c>
      <c r="AB40" s="774" t="s">
        <v>34</v>
      </c>
      <c r="AC40" s="789" t="s">
        <v>45</v>
      </c>
      <c r="AD40" s="774" t="s">
        <v>34</v>
      </c>
      <c r="AE40" s="789" t="s">
        <v>45</v>
      </c>
      <c r="AF40" s="774" t="s">
        <v>34</v>
      </c>
      <c r="AG40" s="789" t="s">
        <v>45</v>
      </c>
      <c r="AH40" s="774" t="s">
        <v>34</v>
      </c>
      <c r="AI40" s="789" t="s">
        <v>45</v>
      </c>
      <c r="AJ40" s="774" t="s">
        <v>34</v>
      </c>
      <c r="AK40" s="789" t="s">
        <v>45</v>
      </c>
      <c r="AL40" s="785" t="s">
        <v>34</v>
      </c>
      <c r="AM40" s="1010"/>
      <c r="AN40" s="987"/>
      <c r="AO40" s="4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V40" s="3"/>
      <c r="BW40" s="3"/>
      <c r="BX40" s="4"/>
      <c r="BY40" s="4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</row>
    <row r="41" spans="1:92" s="2" customFormat="1" x14ac:dyDescent="0.2">
      <c r="A41" s="487" t="s">
        <v>72</v>
      </c>
      <c r="B41" s="132">
        <f t="shared" ref="B41:B46" si="21">SUM(C41+D41)</f>
        <v>0</v>
      </c>
      <c r="C41" s="133">
        <f>SUM(E41+G41+I41+K41+M41+O41+Q41+S41+U41+W41+Y41+AA41+AC41+AE41+AG41+AI41+AK41)</f>
        <v>0</v>
      </c>
      <c r="D41" s="545">
        <f>SUM(F41+H41+J41+L41+N41+P41+R41+T41+V41+X41+Z41+AB41+AD41+AF41+AH41+AJ41+AL41)</f>
        <v>0</v>
      </c>
      <c r="E41" s="71"/>
      <c r="F41" s="72"/>
      <c r="G41" s="71"/>
      <c r="H41" s="72"/>
      <c r="I41" s="71"/>
      <c r="J41" s="73"/>
      <c r="K41" s="71"/>
      <c r="L41" s="73"/>
      <c r="M41" s="71"/>
      <c r="N41" s="73"/>
      <c r="O41" s="74"/>
      <c r="P41" s="73"/>
      <c r="Q41" s="74"/>
      <c r="R41" s="73"/>
      <c r="S41" s="74"/>
      <c r="T41" s="73"/>
      <c r="U41" s="74"/>
      <c r="V41" s="73"/>
      <c r="W41" s="74"/>
      <c r="X41" s="73"/>
      <c r="Y41" s="74"/>
      <c r="Z41" s="73"/>
      <c r="AA41" s="74"/>
      <c r="AB41" s="73"/>
      <c r="AC41" s="74"/>
      <c r="AD41" s="73"/>
      <c r="AE41" s="74"/>
      <c r="AF41" s="73"/>
      <c r="AG41" s="74"/>
      <c r="AH41" s="73"/>
      <c r="AI41" s="74"/>
      <c r="AJ41" s="73"/>
      <c r="AK41" s="74"/>
      <c r="AL41" s="75"/>
      <c r="AM41" s="76"/>
      <c r="AN41" s="542"/>
      <c r="AO41" s="146" t="str">
        <f>CA41&amp;CB41</f>
        <v/>
      </c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"/>
      <c r="BA41" s="3"/>
      <c r="BB41" s="3"/>
      <c r="BC41" s="3"/>
      <c r="BD41" s="3"/>
      <c r="BE41" s="3"/>
      <c r="BF41" s="3"/>
      <c r="BG41" s="3"/>
      <c r="BH41" s="3"/>
      <c r="BI41" s="3"/>
      <c r="BV41" s="3"/>
      <c r="BW41" s="3"/>
      <c r="BX41" s="4"/>
      <c r="BY41" s="4"/>
      <c r="CA41" s="32" t="str">
        <f>IF(AND($B41&gt;0,AM41="")," * No olvide digitar la variable "&amp;AM$38&amp;""&amp;". Digite CERO si no tiene",IF(AM41&gt;$B41," * La variable "&amp;AM$41&amp;""&amp;" No puede ser mayor al Total.",""))</f>
        <v/>
      </c>
      <c r="CB41" s="32" t="str">
        <f>IF(AND($B41&gt;0,AN41="")," * No olvide digitar la variable "&amp;AN$38&amp;""&amp;". Digite CERO si no tiene",IF(B41&gt;AN41," * La variable "&amp;AN$38&amp;""&amp;" No puede ser menor al Total.",""))</f>
        <v/>
      </c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33">
        <f>IF(AND($B41&gt;0,AM41=""),1,IF(AM41&gt;$B41,1,0))</f>
        <v>0</v>
      </c>
      <c r="CN41" s="33">
        <f>IF(AND($B41&gt;0,AN41=""),1,IF(B41&gt;$AN41,1,0))</f>
        <v>0</v>
      </c>
    </row>
    <row r="42" spans="1:92" s="2" customFormat="1" x14ac:dyDescent="0.2">
      <c r="A42" s="35" t="s">
        <v>73</v>
      </c>
      <c r="B42" s="68">
        <f t="shared" si="21"/>
        <v>0</v>
      </c>
      <c r="C42" s="69">
        <f t="shared" ref="C42:D46" si="22">SUM(E42+G42+I42+K42+M42+O42+Q42+S42+U42+W42+Y42+AA42+AC42+AE42+AG42+AI42+AK42)</f>
        <v>0</v>
      </c>
      <c r="D42" s="84">
        <f t="shared" si="22"/>
        <v>0</v>
      </c>
      <c r="E42" s="71"/>
      <c r="F42" s="72"/>
      <c r="G42" s="71"/>
      <c r="H42" s="72"/>
      <c r="I42" s="71"/>
      <c r="J42" s="73"/>
      <c r="K42" s="71"/>
      <c r="L42" s="73"/>
      <c r="M42" s="71"/>
      <c r="N42" s="73"/>
      <c r="O42" s="74"/>
      <c r="P42" s="73"/>
      <c r="Q42" s="74"/>
      <c r="R42" s="73"/>
      <c r="S42" s="74"/>
      <c r="T42" s="73"/>
      <c r="U42" s="74"/>
      <c r="V42" s="73"/>
      <c r="W42" s="74"/>
      <c r="X42" s="73"/>
      <c r="Y42" s="74"/>
      <c r="Z42" s="73"/>
      <c r="AA42" s="74"/>
      <c r="AB42" s="73"/>
      <c r="AC42" s="74"/>
      <c r="AD42" s="73"/>
      <c r="AE42" s="74"/>
      <c r="AF42" s="73"/>
      <c r="AG42" s="74"/>
      <c r="AH42" s="73"/>
      <c r="AI42" s="74"/>
      <c r="AJ42" s="73"/>
      <c r="AK42" s="74"/>
      <c r="AL42" s="75"/>
      <c r="AM42" s="76"/>
      <c r="AN42" s="42"/>
      <c r="AO42" s="146" t="str">
        <f t="shared" ref="AO42:AO46" si="23">CA42&amp;CB42</f>
        <v/>
      </c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"/>
      <c r="BA42" s="3"/>
      <c r="BB42" s="3"/>
      <c r="BC42" s="3"/>
      <c r="BD42" s="3"/>
      <c r="BE42" s="3"/>
      <c r="BF42" s="3"/>
      <c r="BG42" s="3"/>
      <c r="BH42" s="3"/>
      <c r="BI42" s="3"/>
      <c r="BV42" s="3"/>
      <c r="BW42" s="3"/>
      <c r="BX42" s="4"/>
      <c r="BY42" s="4"/>
      <c r="CA42" s="32" t="str">
        <f t="shared" ref="CA42:CA46" si="24">IF(AND($B42&gt;0,AM42="")," * No olvide digitar la variable "&amp;AM$38&amp;""&amp;". Digite CERO si no tiene",IF(AM42&gt;$B42," * La variable "&amp;AM$41&amp;""&amp;" No puede ser mayor al Total.",""))</f>
        <v/>
      </c>
      <c r="CB42" s="32" t="str">
        <f t="shared" ref="CB42:CB46" si="25">IF(AND($B42&gt;0,AN42="")," * No olvide digitar la variable "&amp;AN$38&amp;""&amp;". Digite CERO si no tiene",IF(B42&gt;AN42," * La variable "&amp;AN$38&amp;""&amp;" No puede ser menor al Total.",""))</f>
        <v/>
      </c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33">
        <f t="shared" ref="CM42:CM45" si="26">IF(AND($B42&gt;0,AM42=""),1,IF(AM42&gt;$B42,1,0))</f>
        <v>0</v>
      </c>
      <c r="CN42" s="33">
        <f t="shared" ref="CN42:CN46" si="27">IF(AND($B42&gt;0,AN42=""),1,IF(B42&gt;$AN42,1,0))</f>
        <v>0</v>
      </c>
    </row>
    <row r="43" spans="1:92" s="2" customFormat="1" x14ac:dyDescent="0.2">
      <c r="A43" s="35" t="s">
        <v>74</v>
      </c>
      <c r="B43" s="68">
        <f t="shared" si="21"/>
        <v>0</v>
      </c>
      <c r="C43" s="69">
        <f t="shared" si="22"/>
        <v>0</v>
      </c>
      <c r="D43" s="84">
        <f t="shared" si="22"/>
        <v>0</v>
      </c>
      <c r="E43" s="41"/>
      <c r="F43" s="42"/>
      <c r="G43" s="41"/>
      <c r="H43" s="42"/>
      <c r="I43" s="41"/>
      <c r="J43" s="40"/>
      <c r="K43" s="41"/>
      <c r="L43" s="40"/>
      <c r="M43" s="41"/>
      <c r="N43" s="40"/>
      <c r="O43" s="85"/>
      <c r="P43" s="40"/>
      <c r="Q43" s="85"/>
      <c r="R43" s="40"/>
      <c r="S43" s="85"/>
      <c r="T43" s="40"/>
      <c r="U43" s="85"/>
      <c r="V43" s="40"/>
      <c r="W43" s="85"/>
      <c r="X43" s="40"/>
      <c r="Y43" s="85"/>
      <c r="Z43" s="40"/>
      <c r="AA43" s="85"/>
      <c r="AB43" s="40"/>
      <c r="AC43" s="85"/>
      <c r="AD43" s="40"/>
      <c r="AE43" s="85"/>
      <c r="AF43" s="40"/>
      <c r="AG43" s="85"/>
      <c r="AH43" s="40"/>
      <c r="AI43" s="85"/>
      <c r="AJ43" s="40"/>
      <c r="AK43" s="85"/>
      <c r="AL43" s="86"/>
      <c r="AM43" s="39"/>
      <c r="AN43" s="42"/>
      <c r="AO43" s="146" t="str">
        <f t="shared" si="23"/>
        <v/>
      </c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"/>
      <c r="BA43" s="3"/>
      <c r="BB43" s="3"/>
      <c r="BC43" s="3"/>
      <c r="BD43" s="3"/>
      <c r="BE43" s="3"/>
      <c r="BF43" s="3"/>
      <c r="BG43" s="3"/>
      <c r="BH43" s="3"/>
      <c r="BI43" s="3"/>
      <c r="BV43" s="3"/>
      <c r="BW43" s="3"/>
      <c r="BX43" s="4"/>
      <c r="BY43" s="4"/>
      <c r="CA43" s="32" t="str">
        <f t="shared" si="24"/>
        <v/>
      </c>
      <c r="CB43" s="32" t="str">
        <f t="shared" si="25"/>
        <v/>
      </c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33">
        <f t="shared" si="26"/>
        <v>0</v>
      </c>
      <c r="CN43" s="33">
        <f t="shared" si="27"/>
        <v>0</v>
      </c>
    </row>
    <row r="44" spans="1:92" s="2" customFormat="1" x14ac:dyDescent="0.2">
      <c r="A44" s="35" t="s">
        <v>75</v>
      </c>
      <c r="B44" s="68">
        <f t="shared" si="21"/>
        <v>0</v>
      </c>
      <c r="C44" s="69">
        <f t="shared" si="22"/>
        <v>0</v>
      </c>
      <c r="D44" s="84">
        <f t="shared" si="22"/>
        <v>0</v>
      </c>
      <c r="E44" s="41"/>
      <c r="F44" s="42"/>
      <c r="G44" s="41"/>
      <c r="H44" s="42"/>
      <c r="I44" s="41"/>
      <c r="J44" s="40"/>
      <c r="K44" s="41"/>
      <c r="L44" s="40"/>
      <c r="M44" s="41"/>
      <c r="N44" s="40"/>
      <c r="O44" s="85"/>
      <c r="P44" s="40"/>
      <c r="Q44" s="85"/>
      <c r="R44" s="40"/>
      <c r="S44" s="85"/>
      <c r="T44" s="40"/>
      <c r="U44" s="85"/>
      <c r="V44" s="40"/>
      <c r="W44" s="85"/>
      <c r="X44" s="40"/>
      <c r="Y44" s="85"/>
      <c r="Z44" s="40"/>
      <c r="AA44" s="85"/>
      <c r="AB44" s="40"/>
      <c r="AC44" s="85"/>
      <c r="AD44" s="40"/>
      <c r="AE44" s="85"/>
      <c r="AF44" s="40"/>
      <c r="AG44" s="85"/>
      <c r="AH44" s="40"/>
      <c r="AI44" s="85"/>
      <c r="AJ44" s="40"/>
      <c r="AK44" s="85"/>
      <c r="AL44" s="86"/>
      <c r="AM44" s="39"/>
      <c r="AN44" s="42"/>
      <c r="AO44" s="146" t="str">
        <f t="shared" si="23"/>
        <v/>
      </c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"/>
      <c r="BA44" s="3"/>
      <c r="BB44" s="3"/>
      <c r="BC44" s="3"/>
      <c r="BD44" s="3"/>
      <c r="BE44" s="3"/>
      <c r="BF44" s="3"/>
      <c r="BG44" s="3"/>
      <c r="BH44" s="3"/>
      <c r="BI44" s="3"/>
      <c r="BV44" s="3"/>
      <c r="BW44" s="3"/>
      <c r="BX44" s="4"/>
      <c r="BY44" s="4"/>
      <c r="CA44" s="32" t="str">
        <f t="shared" si="24"/>
        <v/>
      </c>
      <c r="CB44" s="32" t="str">
        <f t="shared" si="25"/>
        <v/>
      </c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33">
        <f t="shared" si="26"/>
        <v>0</v>
      </c>
      <c r="CN44" s="33">
        <f t="shared" si="27"/>
        <v>0</v>
      </c>
    </row>
    <row r="45" spans="1:92" s="2" customFormat="1" x14ac:dyDescent="0.2">
      <c r="A45" s="35" t="s">
        <v>76</v>
      </c>
      <c r="B45" s="68">
        <f t="shared" si="21"/>
        <v>0</v>
      </c>
      <c r="C45" s="69">
        <f t="shared" si="22"/>
        <v>0</v>
      </c>
      <c r="D45" s="84">
        <f t="shared" si="22"/>
        <v>0</v>
      </c>
      <c r="E45" s="41"/>
      <c r="F45" s="42"/>
      <c r="G45" s="41"/>
      <c r="H45" s="42"/>
      <c r="I45" s="41"/>
      <c r="J45" s="40"/>
      <c r="K45" s="41"/>
      <c r="L45" s="40"/>
      <c r="M45" s="41"/>
      <c r="N45" s="40"/>
      <c r="O45" s="85"/>
      <c r="P45" s="40"/>
      <c r="Q45" s="85"/>
      <c r="R45" s="40"/>
      <c r="S45" s="85"/>
      <c r="T45" s="40"/>
      <c r="U45" s="85"/>
      <c r="V45" s="40"/>
      <c r="W45" s="85"/>
      <c r="X45" s="40"/>
      <c r="Y45" s="85"/>
      <c r="Z45" s="40"/>
      <c r="AA45" s="85"/>
      <c r="AB45" s="40"/>
      <c r="AC45" s="85"/>
      <c r="AD45" s="40"/>
      <c r="AE45" s="85"/>
      <c r="AF45" s="40"/>
      <c r="AG45" s="85"/>
      <c r="AH45" s="40"/>
      <c r="AI45" s="85"/>
      <c r="AJ45" s="40"/>
      <c r="AK45" s="85"/>
      <c r="AL45" s="86"/>
      <c r="AM45" s="39"/>
      <c r="AN45" s="42"/>
      <c r="AO45" s="146" t="str">
        <f t="shared" si="23"/>
        <v/>
      </c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"/>
      <c r="BA45" s="3"/>
      <c r="BB45" s="3"/>
      <c r="BC45" s="3"/>
      <c r="BD45" s="3"/>
      <c r="BE45" s="3"/>
      <c r="BF45" s="3"/>
      <c r="BG45" s="3"/>
      <c r="BH45" s="3"/>
      <c r="BI45" s="3"/>
      <c r="BV45" s="3"/>
      <c r="BW45" s="3"/>
      <c r="BX45" s="4"/>
      <c r="BY45" s="4"/>
      <c r="CA45" s="32" t="str">
        <f t="shared" si="24"/>
        <v/>
      </c>
      <c r="CB45" s="32" t="str">
        <f t="shared" si="25"/>
        <v/>
      </c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33">
        <f t="shared" si="26"/>
        <v>0</v>
      </c>
      <c r="CN45" s="33">
        <f t="shared" si="27"/>
        <v>0</v>
      </c>
    </row>
    <row r="46" spans="1:92" s="2" customFormat="1" x14ac:dyDescent="0.2">
      <c r="A46" s="136" t="s">
        <v>77</v>
      </c>
      <c r="B46" s="137">
        <f t="shared" si="21"/>
        <v>0</v>
      </c>
      <c r="C46" s="138">
        <f t="shared" si="22"/>
        <v>0</v>
      </c>
      <c r="D46" s="139">
        <f t="shared" si="22"/>
        <v>0</v>
      </c>
      <c r="E46" s="55"/>
      <c r="F46" s="56"/>
      <c r="G46" s="55"/>
      <c r="H46" s="56"/>
      <c r="I46" s="55"/>
      <c r="J46" s="140"/>
      <c r="K46" s="55"/>
      <c r="L46" s="140"/>
      <c r="M46" s="55"/>
      <c r="N46" s="140"/>
      <c r="O46" s="141"/>
      <c r="P46" s="140"/>
      <c r="Q46" s="141"/>
      <c r="R46" s="140"/>
      <c r="S46" s="141"/>
      <c r="T46" s="140"/>
      <c r="U46" s="141"/>
      <c r="V46" s="140"/>
      <c r="W46" s="141"/>
      <c r="X46" s="140"/>
      <c r="Y46" s="141"/>
      <c r="Z46" s="140"/>
      <c r="AA46" s="141"/>
      <c r="AB46" s="140"/>
      <c r="AC46" s="141"/>
      <c r="AD46" s="140"/>
      <c r="AE46" s="141"/>
      <c r="AF46" s="140"/>
      <c r="AG46" s="141"/>
      <c r="AH46" s="140"/>
      <c r="AI46" s="141"/>
      <c r="AJ46" s="140"/>
      <c r="AK46" s="141"/>
      <c r="AL46" s="142"/>
      <c r="AM46" s="143"/>
      <c r="AN46" s="56"/>
      <c r="AO46" s="146" t="str">
        <f t="shared" si="23"/>
        <v/>
      </c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"/>
      <c r="BA46" s="3"/>
      <c r="BB46" s="3"/>
      <c r="BC46" s="3"/>
      <c r="BD46" s="3"/>
      <c r="BE46" s="3"/>
      <c r="BF46" s="3"/>
      <c r="BG46" s="3"/>
      <c r="BH46" s="3"/>
      <c r="BI46" s="3"/>
      <c r="BV46" s="3"/>
      <c r="BW46" s="3"/>
      <c r="BX46" s="4"/>
      <c r="BY46" s="4"/>
      <c r="CA46" s="32" t="str">
        <f t="shared" si="24"/>
        <v/>
      </c>
      <c r="CB46" s="32" t="str">
        <f t="shared" si="25"/>
        <v/>
      </c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33">
        <f>IF(AND($B46&gt;0,AM46=""),1,IF(AM46&gt;$B46,1,0))</f>
        <v>0</v>
      </c>
      <c r="CN46" s="33">
        <f t="shared" si="27"/>
        <v>0</v>
      </c>
    </row>
    <row r="47" spans="1:92" s="5" customFormat="1" ht="11.25" x14ac:dyDescent="0.15">
      <c r="A47" s="145" t="s">
        <v>79</v>
      </c>
      <c r="B47" s="145"/>
      <c r="C47" s="145"/>
      <c r="D47" s="145"/>
      <c r="E47" s="145"/>
      <c r="F47" s="145"/>
      <c r="G47" s="145"/>
      <c r="H47" s="11"/>
      <c r="I47" s="11"/>
      <c r="J47" s="11"/>
      <c r="K47" s="11"/>
      <c r="L47" s="11"/>
      <c r="M47" s="11"/>
      <c r="N47" s="11"/>
      <c r="X47" s="124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124"/>
      <c r="AK47" s="124"/>
      <c r="AL47" s="124"/>
      <c r="AM47" s="125"/>
      <c r="AN47" s="12"/>
      <c r="AO47" s="127"/>
      <c r="AP47" s="128"/>
      <c r="AQ47" s="128"/>
      <c r="AR47" s="128"/>
      <c r="AS47" s="128"/>
      <c r="AT47" s="128"/>
      <c r="AU47" s="128"/>
      <c r="AV47" s="128"/>
      <c r="AW47" s="128"/>
      <c r="AX47" s="128"/>
      <c r="AY47" s="128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V47" s="12"/>
      <c r="BW47" s="12"/>
      <c r="BX47" s="129"/>
      <c r="BY47" s="129"/>
    </row>
    <row r="48" spans="1:92" s="2" customFormat="1" ht="14.25" customHeight="1" x14ac:dyDescent="0.2">
      <c r="A48" s="1012" t="s">
        <v>54</v>
      </c>
      <c r="B48" s="982" t="s">
        <v>5</v>
      </c>
      <c r="C48" s="983"/>
      <c r="D48" s="984"/>
      <c r="E48" s="1222" t="s">
        <v>80</v>
      </c>
      <c r="F48" s="1117"/>
      <c r="G48" s="1117"/>
      <c r="H48" s="1117"/>
      <c r="I48" s="1117"/>
      <c r="J48" s="1117"/>
      <c r="K48" s="1117"/>
      <c r="L48" s="1117"/>
      <c r="M48" s="1117"/>
      <c r="N48" s="1117"/>
      <c r="O48" s="1117"/>
      <c r="P48" s="1117"/>
      <c r="Q48" s="1117"/>
      <c r="R48" s="1117"/>
      <c r="S48" s="1117"/>
      <c r="T48" s="1117"/>
      <c r="U48" s="1117"/>
      <c r="V48" s="1117"/>
      <c r="W48" s="1117"/>
      <c r="X48" s="1117"/>
      <c r="Y48" s="1117"/>
      <c r="Z48" s="1117"/>
      <c r="AA48" s="1117"/>
      <c r="AB48" s="1117"/>
      <c r="AC48" s="1117"/>
      <c r="AD48" s="1117"/>
      <c r="AE48" s="1117"/>
      <c r="AF48" s="1117"/>
      <c r="AG48" s="1117"/>
      <c r="AH48" s="1117"/>
      <c r="AI48" s="1117"/>
      <c r="AJ48" s="1117"/>
      <c r="AK48" s="1117"/>
      <c r="AL48" s="1226"/>
      <c r="AM48" s="1008" t="s">
        <v>7</v>
      </c>
      <c r="AN48" s="984" t="s">
        <v>10</v>
      </c>
      <c r="AO48" s="30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"/>
      <c r="BA48" s="3"/>
      <c r="BB48" s="3"/>
      <c r="BC48" s="3"/>
      <c r="BD48" s="3"/>
      <c r="BE48" s="3"/>
      <c r="BF48" s="3"/>
      <c r="BG48" s="3"/>
      <c r="BH48" s="3"/>
      <c r="BI48" s="3"/>
      <c r="BV48" s="3"/>
      <c r="BW48" s="3"/>
      <c r="BX48" s="4"/>
      <c r="BY48" s="4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</row>
    <row r="49" spans="1:92" s="2" customFormat="1" x14ac:dyDescent="0.2">
      <c r="A49" s="1013"/>
      <c r="B49" s="1165"/>
      <c r="C49" s="986"/>
      <c r="D49" s="987"/>
      <c r="E49" s="1222" t="s">
        <v>55</v>
      </c>
      <c r="F49" s="1221"/>
      <c r="G49" s="1222" t="s">
        <v>56</v>
      </c>
      <c r="H49" s="1221"/>
      <c r="I49" s="1222" t="s">
        <v>57</v>
      </c>
      <c r="J49" s="1221"/>
      <c r="K49" s="1222" t="s">
        <v>58</v>
      </c>
      <c r="L49" s="1221"/>
      <c r="M49" s="1222" t="s">
        <v>59</v>
      </c>
      <c r="N49" s="1221"/>
      <c r="O49" s="1213" t="s">
        <v>60</v>
      </c>
      <c r="P49" s="1214"/>
      <c r="Q49" s="1213" t="s">
        <v>61</v>
      </c>
      <c r="R49" s="1214"/>
      <c r="S49" s="1213" t="s">
        <v>62</v>
      </c>
      <c r="T49" s="1214"/>
      <c r="U49" s="1213" t="s">
        <v>63</v>
      </c>
      <c r="V49" s="1214"/>
      <c r="W49" s="1213" t="s">
        <v>64</v>
      </c>
      <c r="X49" s="1214"/>
      <c r="Y49" s="1213" t="s">
        <v>65</v>
      </c>
      <c r="Z49" s="1214"/>
      <c r="AA49" s="1213" t="s">
        <v>66</v>
      </c>
      <c r="AB49" s="1214"/>
      <c r="AC49" s="1213" t="s">
        <v>67</v>
      </c>
      <c r="AD49" s="1214"/>
      <c r="AE49" s="1213" t="s">
        <v>68</v>
      </c>
      <c r="AF49" s="1214"/>
      <c r="AG49" s="1213" t="s">
        <v>69</v>
      </c>
      <c r="AH49" s="1214"/>
      <c r="AI49" s="1213" t="s">
        <v>70</v>
      </c>
      <c r="AJ49" s="1214"/>
      <c r="AK49" s="1213" t="s">
        <v>71</v>
      </c>
      <c r="AL49" s="1223"/>
      <c r="AM49" s="1009"/>
      <c r="AN49" s="990"/>
      <c r="AO49" s="30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"/>
      <c r="BA49" s="3"/>
      <c r="BB49" s="3"/>
      <c r="BC49" s="3"/>
      <c r="BD49" s="3"/>
      <c r="BE49" s="3"/>
      <c r="BF49" s="3"/>
      <c r="BG49" s="3"/>
      <c r="BH49" s="3"/>
      <c r="BI49" s="3"/>
      <c r="BV49" s="3"/>
      <c r="BW49" s="3"/>
      <c r="BX49" s="4"/>
      <c r="BY49" s="4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</row>
    <row r="50" spans="1:92" s="2" customFormat="1" x14ac:dyDescent="0.2">
      <c r="A50" s="1146"/>
      <c r="B50" s="684" t="s">
        <v>32</v>
      </c>
      <c r="C50" s="15" t="s">
        <v>45</v>
      </c>
      <c r="D50" s="16" t="s">
        <v>34</v>
      </c>
      <c r="E50" s="674" t="s">
        <v>45</v>
      </c>
      <c r="F50" s="18" t="s">
        <v>34</v>
      </c>
      <c r="G50" s="674" t="s">
        <v>45</v>
      </c>
      <c r="H50" s="685" t="s">
        <v>34</v>
      </c>
      <c r="I50" s="674" t="s">
        <v>45</v>
      </c>
      <c r="J50" s="18" t="s">
        <v>34</v>
      </c>
      <c r="K50" s="674" t="s">
        <v>45</v>
      </c>
      <c r="L50" s="18" t="s">
        <v>34</v>
      </c>
      <c r="M50" s="674" t="s">
        <v>45</v>
      </c>
      <c r="N50" s="18" t="s">
        <v>34</v>
      </c>
      <c r="O50" s="674" t="s">
        <v>45</v>
      </c>
      <c r="P50" s="18" t="s">
        <v>34</v>
      </c>
      <c r="Q50" s="674" t="s">
        <v>45</v>
      </c>
      <c r="R50" s="18" t="s">
        <v>34</v>
      </c>
      <c r="S50" s="674" t="s">
        <v>45</v>
      </c>
      <c r="T50" s="685" t="s">
        <v>34</v>
      </c>
      <c r="U50" s="674" t="s">
        <v>45</v>
      </c>
      <c r="V50" s="685" t="s">
        <v>34</v>
      </c>
      <c r="W50" s="674" t="s">
        <v>45</v>
      </c>
      <c r="X50" s="18" t="s">
        <v>34</v>
      </c>
      <c r="Y50" s="674" t="s">
        <v>45</v>
      </c>
      <c r="Z50" s="18" t="s">
        <v>34</v>
      </c>
      <c r="AA50" s="674" t="s">
        <v>45</v>
      </c>
      <c r="AB50" s="18" t="s">
        <v>34</v>
      </c>
      <c r="AC50" s="674" t="s">
        <v>45</v>
      </c>
      <c r="AD50" s="18" t="s">
        <v>34</v>
      </c>
      <c r="AE50" s="674" t="s">
        <v>45</v>
      </c>
      <c r="AF50" s="685" t="s">
        <v>34</v>
      </c>
      <c r="AG50" s="674" t="s">
        <v>45</v>
      </c>
      <c r="AH50" s="18" t="s">
        <v>34</v>
      </c>
      <c r="AI50" s="674" t="s">
        <v>45</v>
      </c>
      <c r="AJ50" s="18" t="s">
        <v>34</v>
      </c>
      <c r="AK50" s="674" t="s">
        <v>45</v>
      </c>
      <c r="AL50" s="21" t="s">
        <v>34</v>
      </c>
      <c r="AM50" s="1010"/>
      <c r="AN50" s="987"/>
      <c r="AO50" s="30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"/>
      <c r="BA50" s="3"/>
      <c r="BB50" s="3"/>
      <c r="BC50" s="3"/>
      <c r="BD50" s="3"/>
      <c r="BE50" s="3"/>
      <c r="BF50" s="3"/>
      <c r="BG50" s="3"/>
      <c r="BH50" s="3"/>
      <c r="BI50" s="3"/>
      <c r="BV50" s="3"/>
      <c r="BW50" s="3"/>
      <c r="BX50" s="4"/>
      <c r="BY50" s="4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</row>
    <row r="51" spans="1:92" s="2" customFormat="1" x14ac:dyDescent="0.2">
      <c r="A51" s="487" t="s">
        <v>72</v>
      </c>
      <c r="B51" s="132">
        <f t="shared" ref="B51:B56" si="28">SUM(C51+D51)</f>
        <v>0</v>
      </c>
      <c r="C51" s="133">
        <f t="shared" ref="C51:D56" si="29">SUM(E51+G51+I51+K51+M51+O51+Q51+S51+U51+W51+Y51+AA51+AC51+AE51+AG51+AI51+AK51)</f>
        <v>0</v>
      </c>
      <c r="D51" s="545">
        <f t="shared" si="29"/>
        <v>0</v>
      </c>
      <c r="E51" s="71"/>
      <c r="F51" s="27"/>
      <c r="G51" s="71"/>
      <c r="H51" s="72"/>
      <c r="I51" s="71"/>
      <c r="J51" s="27"/>
      <c r="K51" s="71"/>
      <c r="L51" s="27"/>
      <c r="M51" s="71"/>
      <c r="N51" s="27"/>
      <c r="O51" s="74"/>
      <c r="P51" s="27"/>
      <c r="Q51" s="74"/>
      <c r="R51" s="27"/>
      <c r="S51" s="74"/>
      <c r="T51" s="73"/>
      <c r="U51" s="74"/>
      <c r="V51" s="73"/>
      <c r="W51" s="74"/>
      <c r="X51" s="27"/>
      <c r="Y51" s="74"/>
      <c r="Z51" s="27"/>
      <c r="AA51" s="74"/>
      <c r="AB51" s="27"/>
      <c r="AC51" s="74"/>
      <c r="AD51" s="27"/>
      <c r="AE51" s="74"/>
      <c r="AF51" s="73"/>
      <c r="AG51" s="74"/>
      <c r="AH51" s="27"/>
      <c r="AI51" s="74"/>
      <c r="AJ51" s="27"/>
      <c r="AK51" s="74"/>
      <c r="AL51" s="148"/>
      <c r="AM51" s="76"/>
      <c r="AN51" s="542"/>
      <c r="AO51" s="146" t="str">
        <f t="shared" ref="AO51:AO56" si="30">CA51&amp;CB51</f>
        <v/>
      </c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"/>
      <c r="BA51" s="3"/>
      <c r="BB51" s="3"/>
      <c r="BC51" s="3"/>
      <c r="BD51" s="3"/>
      <c r="BE51" s="3"/>
      <c r="BF51" s="3"/>
      <c r="BG51" s="3"/>
      <c r="BH51" s="3"/>
      <c r="BI51" s="3"/>
      <c r="BV51" s="3"/>
      <c r="BW51" s="3"/>
      <c r="BX51" s="4"/>
      <c r="BY51" s="4"/>
      <c r="CA51" s="32" t="str">
        <f>IF(AND($B51&gt;0,AM51="")," * No olvide digitar la variable "&amp;AM$48&amp;""&amp;". Digite CERO si no tiene",IF(AM51&gt;$B51," * La variable "&amp;AM$48&amp;""&amp;" No puede ser mayor al Total.",""))</f>
        <v/>
      </c>
      <c r="CB51" s="32" t="str">
        <f>IF(AND($B51&gt;0,AN51="")," * No olvide digitar la variable "&amp;AN$48&amp;""&amp;". Digite CERO si no tiene",IF(B51&gt;AN51," * La variable "&amp;AN$48&amp;""&amp;" No puede ser menor al Total.",""))</f>
        <v/>
      </c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33">
        <f>IF(AND($B51&gt;0,AM51=""),1,IF(AM51&gt;$B51,1,0))</f>
        <v>0</v>
      </c>
      <c r="CN51" s="33">
        <f t="shared" ref="CN51:CN56" si="31">IF(AND($B51&gt;0,AN51=""),1,IF(B51&gt;$AN51,1,0))</f>
        <v>0</v>
      </c>
    </row>
    <row r="52" spans="1:92" s="2" customFormat="1" x14ac:dyDescent="0.2">
      <c r="A52" s="35" t="s">
        <v>73</v>
      </c>
      <c r="B52" s="68">
        <f t="shared" si="28"/>
        <v>0</v>
      </c>
      <c r="C52" s="69">
        <f t="shared" si="29"/>
        <v>0</v>
      </c>
      <c r="D52" s="84">
        <f t="shared" si="29"/>
        <v>0</v>
      </c>
      <c r="E52" s="71"/>
      <c r="F52" s="72"/>
      <c r="G52" s="71"/>
      <c r="H52" s="72"/>
      <c r="I52" s="71"/>
      <c r="J52" s="73"/>
      <c r="K52" s="71"/>
      <c r="L52" s="73"/>
      <c r="M52" s="71"/>
      <c r="N52" s="73"/>
      <c r="O52" s="74"/>
      <c r="P52" s="73"/>
      <c r="Q52" s="74"/>
      <c r="R52" s="73"/>
      <c r="S52" s="74"/>
      <c r="T52" s="73"/>
      <c r="U52" s="74"/>
      <c r="V52" s="73"/>
      <c r="W52" s="74"/>
      <c r="X52" s="73"/>
      <c r="Y52" s="74"/>
      <c r="Z52" s="73"/>
      <c r="AA52" s="74"/>
      <c r="AB52" s="73"/>
      <c r="AC52" s="74"/>
      <c r="AD52" s="73"/>
      <c r="AE52" s="74"/>
      <c r="AF52" s="73"/>
      <c r="AG52" s="74"/>
      <c r="AH52" s="73"/>
      <c r="AI52" s="74"/>
      <c r="AJ52" s="73"/>
      <c r="AK52" s="74"/>
      <c r="AL52" s="75"/>
      <c r="AM52" s="76"/>
      <c r="AN52" s="42"/>
      <c r="AO52" s="146" t="str">
        <f t="shared" si="30"/>
        <v/>
      </c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"/>
      <c r="BA52" s="3"/>
      <c r="BB52" s="3"/>
      <c r="BC52" s="3"/>
      <c r="BD52" s="3"/>
      <c r="BE52" s="3"/>
      <c r="BF52" s="3"/>
      <c r="BG52" s="3"/>
      <c r="BH52" s="3"/>
      <c r="BI52" s="3"/>
      <c r="BV52" s="3"/>
      <c r="BW52" s="3"/>
      <c r="BX52" s="4"/>
      <c r="BY52" s="4"/>
      <c r="CA52" s="32" t="str">
        <f t="shared" ref="CA52:CA55" si="32">IF(AND($B52&gt;0,AM52="")," * No olvide digitar la variable "&amp;AM$48&amp;""&amp;". Digite CERO si no tiene",IF(AM52&gt;$B52," * La variable "&amp;AM$48&amp;""&amp;" No puede ser mayor al Total.",""))</f>
        <v/>
      </c>
      <c r="CB52" s="32" t="str">
        <f t="shared" ref="CB52:CB56" si="33">IF(AND($B52&gt;0,AN52="")," * No olvide digitar la variable "&amp;AN$48&amp;""&amp;". Digite CERO si no tiene",IF(B52&gt;AN52," * La variable "&amp;AN$48&amp;""&amp;" No puede ser menor al Total.",""))</f>
        <v/>
      </c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33">
        <f t="shared" ref="CM52:CM55" si="34">IF(AND($B52&gt;0,AM52=""),1,IF(AM52&gt;$B52,1,0))</f>
        <v>0</v>
      </c>
      <c r="CN52" s="33">
        <f t="shared" si="31"/>
        <v>0</v>
      </c>
    </row>
    <row r="53" spans="1:92" s="2" customFormat="1" x14ac:dyDescent="0.2">
      <c r="A53" s="35" t="s">
        <v>74</v>
      </c>
      <c r="B53" s="68">
        <f t="shared" si="28"/>
        <v>0</v>
      </c>
      <c r="C53" s="69">
        <f t="shared" si="29"/>
        <v>0</v>
      </c>
      <c r="D53" s="84">
        <f t="shared" si="29"/>
        <v>0</v>
      </c>
      <c r="E53" s="41"/>
      <c r="F53" s="42"/>
      <c r="G53" s="41"/>
      <c r="H53" s="42"/>
      <c r="I53" s="41"/>
      <c r="J53" s="40"/>
      <c r="K53" s="41"/>
      <c r="L53" s="40"/>
      <c r="M53" s="41"/>
      <c r="N53" s="40"/>
      <c r="O53" s="85"/>
      <c r="P53" s="40"/>
      <c r="Q53" s="85"/>
      <c r="R53" s="40"/>
      <c r="S53" s="85"/>
      <c r="T53" s="40"/>
      <c r="U53" s="85"/>
      <c r="V53" s="40"/>
      <c r="W53" s="85"/>
      <c r="X53" s="40"/>
      <c r="Y53" s="85"/>
      <c r="Z53" s="40"/>
      <c r="AA53" s="85"/>
      <c r="AB53" s="40"/>
      <c r="AC53" s="85"/>
      <c r="AD53" s="40"/>
      <c r="AE53" s="85"/>
      <c r="AF53" s="40"/>
      <c r="AG53" s="85"/>
      <c r="AH53" s="40"/>
      <c r="AI53" s="85"/>
      <c r="AJ53" s="40"/>
      <c r="AK53" s="85"/>
      <c r="AL53" s="86"/>
      <c r="AM53" s="39"/>
      <c r="AN53" s="42"/>
      <c r="AO53" s="146" t="str">
        <f t="shared" si="30"/>
        <v/>
      </c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"/>
      <c r="BA53" s="3"/>
      <c r="BB53" s="3"/>
      <c r="BC53" s="3"/>
      <c r="BD53" s="3"/>
      <c r="BE53" s="3"/>
      <c r="BF53" s="3"/>
      <c r="BG53" s="3"/>
      <c r="BH53" s="3"/>
      <c r="BI53" s="3"/>
      <c r="BV53" s="3"/>
      <c r="BW53" s="3"/>
      <c r="BX53" s="4"/>
      <c r="BY53" s="4"/>
      <c r="CA53" s="32" t="str">
        <f t="shared" si="32"/>
        <v/>
      </c>
      <c r="CB53" s="32" t="str">
        <f t="shared" si="33"/>
        <v/>
      </c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33">
        <f t="shared" si="34"/>
        <v>0</v>
      </c>
      <c r="CN53" s="33">
        <f t="shared" si="31"/>
        <v>0</v>
      </c>
    </row>
    <row r="54" spans="1:92" s="2" customFormat="1" x14ac:dyDescent="0.2">
      <c r="A54" s="35" t="s">
        <v>75</v>
      </c>
      <c r="B54" s="68">
        <f t="shared" si="28"/>
        <v>0</v>
      </c>
      <c r="C54" s="69">
        <f t="shared" si="29"/>
        <v>0</v>
      </c>
      <c r="D54" s="84">
        <f t="shared" si="29"/>
        <v>0</v>
      </c>
      <c r="E54" s="41"/>
      <c r="F54" s="42"/>
      <c r="G54" s="41"/>
      <c r="H54" s="42"/>
      <c r="I54" s="41"/>
      <c r="J54" s="40"/>
      <c r="K54" s="41"/>
      <c r="L54" s="40"/>
      <c r="M54" s="41"/>
      <c r="N54" s="40"/>
      <c r="O54" s="85"/>
      <c r="P54" s="40"/>
      <c r="Q54" s="85"/>
      <c r="R54" s="40"/>
      <c r="S54" s="85"/>
      <c r="T54" s="40"/>
      <c r="U54" s="85"/>
      <c r="V54" s="40"/>
      <c r="W54" s="85"/>
      <c r="X54" s="40"/>
      <c r="Y54" s="85"/>
      <c r="Z54" s="40"/>
      <c r="AA54" s="85"/>
      <c r="AB54" s="40"/>
      <c r="AC54" s="85"/>
      <c r="AD54" s="40"/>
      <c r="AE54" s="85"/>
      <c r="AF54" s="40"/>
      <c r="AG54" s="85"/>
      <c r="AH54" s="40"/>
      <c r="AI54" s="85"/>
      <c r="AJ54" s="40"/>
      <c r="AK54" s="85"/>
      <c r="AL54" s="86"/>
      <c r="AM54" s="39"/>
      <c r="AN54" s="42"/>
      <c r="AO54" s="146" t="str">
        <f t="shared" si="30"/>
        <v/>
      </c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"/>
      <c r="BA54" s="3"/>
      <c r="BB54" s="3"/>
      <c r="BC54" s="3"/>
      <c r="BD54" s="3"/>
      <c r="BE54" s="3"/>
      <c r="BF54" s="3"/>
      <c r="BG54" s="3"/>
      <c r="BH54" s="3"/>
      <c r="BI54" s="3"/>
      <c r="BV54" s="3"/>
      <c r="BW54" s="3"/>
      <c r="BX54" s="4"/>
      <c r="BY54" s="4"/>
      <c r="CA54" s="32" t="str">
        <f t="shared" si="32"/>
        <v/>
      </c>
      <c r="CB54" s="32" t="str">
        <f t="shared" si="33"/>
        <v/>
      </c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33">
        <f t="shared" si="34"/>
        <v>0</v>
      </c>
      <c r="CN54" s="33">
        <f t="shared" si="31"/>
        <v>0</v>
      </c>
    </row>
    <row r="55" spans="1:92" s="2" customFormat="1" x14ac:dyDescent="0.2">
      <c r="A55" s="35" t="s">
        <v>76</v>
      </c>
      <c r="B55" s="68">
        <f t="shared" si="28"/>
        <v>0</v>
      </c>
      <c r="C55" s="69">
        <f t="shared" si="29"/>
        <v>0</v>
      </c>
      <c r="D55" s="84">
        <f t="shared" si="29"/>
        <v>0</v>
      </c>
      <c r="E55" s="41"/>
      <c r="F55" s="42"/>
      <c r="G55" s="41"/>
      <c r="H55" s="42"/>
      <c r="I55" s="41"/>
      <c r="J55" s="40"/>
      <c r="K55" s="41"/>
      <c r="L55" s="40"/>
      <c r="M55" s="41"/>
      <c r="N55" s="40"/>
      <c r="O55" s="85"/>
      <c r="P55" s="40"/>
      <c r="Q55" s="85"/>
      <c r="R55" s="40"/>
      <c r="S55" s="85"/>
      <c r="T55" s="40"/>
      <c r="U55" s="85"/>
      <c r="V55" s="40"/>
      <c r="W55" s="85"/>
      <c r="X55" s="40"/>
      <c r="Y55" s="85"/>
      <c r="Z55" s="40"/>
      <c r="AA55" s="85"/>
      <c r="AB55" s="40"/>
      <c r="AC55" s="85"/>
      <c r="AD55" s="40"/>
      <c r="AE55" s="85"/>
      <c r="AF55" s="40"/>
      <c r="AG55" s="85"/>
      <c r="AH55" s="40"/>
      <c r="AI55" s="85"/>
      <c r="AJ55" s="40"/>
      <c r="AK55" s="85"/>
      <c r="AL55" s="86"/>
      <c r="AM55" s="39"/>
      <c r="AN55" s="42"/>
      <c r="AO55" s="146" t="str">
        <f t="shared" si="30"/>
        <v/>
      </c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"/>
      <c r="BA55" s="3"/>
      <c r="BB55" s="3"/>
      <c r="BC55" s="3"/>
      <c r="BD55" s="3"/>
      <c r="BE55" s="3"/>
      <c r="BF55" s="3"/>
      <c r="BG55" s="3"/>
      <c r="BH55" s="3"/>
      <c r="BI55" s="3"/>
      <c r="BV55" s="3"/>
      <c r="BW55" s="3"/>
      <c r="BX55" s="4"/>
      <c r="BY55" s="4"/>
      <c r="CA55" s="32" t="str">
        <f t="shared" si="32"/>
        <v/>
      </c>
      <c r="CB55" s="32" t="str">
        <f t="shared" si="33"/>
        <v/>
      </c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33">
        <f t="shared" si="34"/>
        <v>0</v>
      </c>
      <c r="CN55" s="33">
        <f t="shared" si="31"/>
        <v>0</v>
      </c>
    </row>
    <row r="56" spans="1:92" s="2" customFormat="1" x14ac:dyDescent="0.2">
      <c r="A56" s="136" t="s">
        <v>77</v>
      </c>
      <c r="B56" s="137">
        <f t="shared" si="28"/>
        <v>0</v>
      </c>
      <c r="C56" s="138">
        <f t="shared" si="29"/>
        <v>0</v>
      </c>
      <c r="D56" s="139">
        <f t="shared" si="29"/>
        <v>0</v>
      </c>
      <c r="E56" s="55"/>
      <c r="F56" s="56"/>
      <c r="G56" s="55"/>
      <c r="H56" s="56"/>
      <c r="I56" s="55"/>
      <c r="J56" s="140"/>
      <c r="K56" s="55"/>
      <c r="L56" s="140"/>
      <c r="M56" s="55"/>
      <c r="N56" s="140"/>
      <c r="O56" s="141"/>
      <c r="P56" s="140"/>
      <c r="Q56" s="141"/>
      <c r="R56" s="140"/>
      <c r="S56" s="141"/>
      <c r="T56" s="140"/>
      <c r="U56" s="141"/>
      <c r="V56" s="140"/>
      <c r="W56" s="141"/>
      <c r="X56" s="140"/>
      <c r="Y56" s="141"/>
      <c r="Z56" s="140"/>
      <c r="AA56" s="141"/>
      <c r="AB56" s="140"/>
      <c r="AC56" s="141"/>
      <c r="AD56" s="140"/>
      <c r="AE56" s="141"/>
      <c r="AF56" s="140"/>
      <c r="AG56" s="141"/>
      <c r="AH56" s="140"/>
      <c r="AI56" s="141"/>
      <c r="AJ56" s="140"/>
      <c r="AK56" s="141"/>
      <c r="AL56" s="142"/>
      <c r="AM56" s="143"/>
      <c r="AN56" s="56"/>
      <c r="AO56" s="146" t="str">
        <f t="shared" si="30"/>
        <v/>
      </c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"/>
      <c r="BA56" s="3"/>
      <c r="BB56" s="3"/>
      <c r="BC56" s="3"/>
      <c r="BD56" s="3"/>
      <c r="BE56" s="3"/>
      <c r="BF56" s="3"/>
      <c r="BG56" s="3"/>
      <c r="BH56" s="3"/>
      <c r="BI56" s="3"/>
      <c r="BV56" s="3"/>
      <c r="BW56" s="3"/>
      <c r="BX56" s="4"/>
      <c r="BY56" s="4"/>
      <c r="CA56" s="32" t="str">
        <f>IF(AND($B56&gt;0,AM56="")," * No olvide digitar la variable "&amp;AM$48&amp;""&amp;". Digite CERO si no tiene",IF(AM56&gt;$B56," * La variable "&amp;AM$48&amp;""&amp;" No puede ser mayor al Total.",""))</f>
        <v/>
      </c>
      <c r="CB56" s="32" t="str">
        <f t="shared" si="33"/>
        <v/>
      </c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33">
        <f>IF(AND($B56&gt;0,AM56=""),1,IF(AM56&gt;$B56,1,0))</f>
        <v>0</v>
      </c>
      <c r="CN56" s="33">
        <f t="shared" si="31"/>
        <v>0</v>
      </c>
    </row>
    <row r="57" spans="1:92" s="124" customFormat="1" ht="11.25" x14ac:dyDescent="0.15">
      <c r="A57" s="149" t="s">
        <v>81</v>
      </c>
      <c r="B57" s="149"/>
      <c r="C57" s="149"/>
      <c r="D57" s="149"/>
      <c r="E57" s="149"/>
      <c r="F57" s="149"/>
      <c r="G57" s="149"/>
      <c r="H57" s="149"/>
      <c r="I57" s="149"/>
      <c r="J57" s="150"/>
      <c r="K57" s="150"/>
      <c r="L57" s="150"/>
      <c r="M57" s="150"/>
      <c r="N57" s="150"/>
      <c r="O57" s="150"/>
      <c r="P57" s="150"/>
      <c r="Q57" s="150"/>
      <c r="R57" s="150"/>
      <c r="S57" s="150"/>
      <c r="T57" s="150"/>
      <c r="U57" s="150"/>
      <c r="V57" s="150"/>
      <c r="W57" s="150"/>
      <c r="X57" s="150"/>
      <c r="Y57" s="150"/>
      <c r="Z57" s="150"/>
      <c r="AA57" s="150"/>
      <c r="AB57" s="150"/>
      <c r="AC57" s="150"/>
      <c r="AD57" s="150"/>
      <c r="AE57" s="150"/>
      <c r="AF57" s="150"/>
      <c r="AG57" s="150"/>
      <c r="AH57" s="150"/>
      <c r="AI57" s="150"/>
      <c r="AJ57" s="150"/>
      <c r="AK57" s="150"/>
      <c r="AL57" s="150"/>
      <c r="AM57" s="150"/>
      <c r="AN57" s="150"/>
      <c r="AO57" s="5"/>
      <c r="AP57" s="5"/>
      <c r="AQ57" s="5"/>
      <c r="AR57" s="12"/>
      <c r="AS57" s="12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12"/>
      <c r="BW57" s="12"/>
      <c r="BX57" s="12"/>
      <c r="BY57" s="12"/>
    </row>
    <row r="58" spans="1:92" s="2" customFormat="1" ht="14.25" customHeight="1" x14ac:dyDescent="0.2">
      <c r="A58" s="983" t="s">
        <v>82</v>
      </c>
      <c r="B58" s="1025" t="s">
        <v>83</v>
      </c>
      <c r="C58" s="1026"/>
      <c r="D58" s="1027"/>
      <c r="E58" s="1228" t="s">
        <v>6</v>
      </c>
      <c r="F58" s="1229"/>
      <c r="G58" s="1229"/>
      <c r="H58" s="1229"/>
      <c r="I58" s="1229"/>
      <c r="J58" s="1229"/>
      <c r="K58" s="1229"/>
      <c r="L58" s="1229"/>
      <c r="M58" s="1229"/>
      <c r="N58" s="1229"/>
      <c r="O58" s="1229"/>
      <c r="P58" s="1229"/>
      <c r="Q58" s="1229"/>
      <c r="R58" s="1229"/>
      <c r="S58" s="1229"/>
      <c r="T58" s="1229"/>
      <c r="U58" s="1229"/>
      <c r="V58" s="1229"/>
      <c r="W58" s="1229"/>
      <c r="X58" s="1229"/>
      <c r="Y58" s="1229"/>
      <c r="Z58" s="1229"/>
      <c r="AA58" s="1229"/>
      <c r="AB58" s="1229"/>
      <c r="AC58" s="1229"/>
      <c r="AD58" s="1229"/>
      <c r="AE58" s="1229"/>
      <c r="AF58" s="1229"/>
      <c r="AG58" s="1229"/>
      <c r="AH58" s="1229"/>
      <c r="AI58" s="1229"/>
      <c r="AJ58" s="1229"/>
      <c r="AK58" s="1229"/>
      <c r="AL58" s="1230"/>
      <c r="AM58" s="1015" t="s">
        <v>84</v>
      </c>
      <c r="AN58" s="1016"/>
      <c r="AO58" s="9"/>
      <c r="AP58" s="9"/>
      <c r="AQ58" s="9"/>
      <c r="AR58" s="151"/>
      <c r="AS58" s="151"/>
      <c r="AT58" s="9"/>
      <c r="BV58" s="3"/>
      <c r="BW58" s="3"/>
      <c r="BX58" s="3"/>
      <c r="BY58" s="3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</row>
    <row r="59" spans="1:92" s="2" customFormat="1" x14ac:dyDescent="0.2">
      <c r="A59" s="1019"/>
      <c r="B59" s="1152"/>
      <c r="C59" s="1029"/>
      <c r="D59" s="1030"/>
      <c r="E59" s="1211" t="s">
        <v>11</v>
      </c>
      <c r="F59" s="1211"/>
      <c r="G59" s="1211" t="s">
        <v>12</v>
      </c>
      <c r="H59" s="1211"/>
      <c r="I59" s="1211" t="s">
        <v>13</v>
      </c>
      <c r="J59" s="1211"/>
      <c r="K59" s="1211" t="s">
        <v>14</v>
      </c>
      <c r="L59" s="1211"/>
      <c r="M59" s="1211" t="s">
        <v>15</v>
      </c>
      <c r="N59" s="1211"/>
      <c r="O59" s="1217" t="s">
        <v>16</v>
      </c>
      <c r="P59" s="1217"/>
      <c r="Q59" s="1217" t="s">
        <v>17</v>
      </c>
      <c r="R59" s="1217"/>
      <c r="S59" s="1217" t="s">
        <v>18</v>
      </c>
      <c r="T59" s="1217"/>
      <c r="U59" s="1217" t="s">
        <v>19</v>
      </c>
      <c r="V59" s="1217"/>
      <c r="W59" s="1217" t="s">
        <v>20</v>
      </c>
      <c r="X59" s="1217"/>
      <c r="Y59" s="1217" t="s">
        <v>21</v>
      </c>
      <c r="Z59" s="1217"/>
      <c r="AA59" s="1217" t="s">
        <v>22</v>
      </c>
      <c r="AB59" s="1217"/>
      <c r="AC59" s="1217" t="s">
        <v>23</v>
      </c>
      <c r="AD59" s="1217"/>
      <c r="AE59" s="1217" t="s">
        <v>24</v>
      </c>
      <c r="AF59" s="1217"/>
      <c r="AG59" s="1217" t="s">
        <v>25</v>
      </c>
      <c r="AH59" s="1217"/>
      <c r="AI59" s="1217" t="s">
        <v>26</v>
      </c>
      <c r="AJ59" s="1217"/>
      <c r="AK59" s="1217" t="s">
        <v>27</v>
      </c>
      <c r="AL59" s="1218"/>
      <c r="AM59" s="1017"/>
      <c r="AN59" s="1018"/>
      <c r="AO59" s="151"/>
      <c r="AP59" s="151"/>
      <c r="AQ59" s="151"/>
      <c r="AR59" s="151"/>
      <c r="AS59" s="151"/>
      <c r="AT59" s="151"/>
      <c r="AU59" s="3"/>
      <c r="AV59" s="3"/>
      <c r="AW59" s="3"/>
      <c r="AX59" s="3"/>
      <c r="AY59" s="3"/>
      <c r="AZ59" s="3"/>
      <c r="BA59" s="3"/>
      <c r="BB59" s="3"/>
      <c r="BC59" s="3"/>
      <c r="BV59" s="3"/>
      <c r="BW59" s="3"/>
      <c r="BX59" s="3"/>
      <c r="BY59" s="3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</row>
    <row r="60" spans="1:92" s="2" customFormat="1" ht="21" x14ac:dyDescent="0.2">
      <c r="A60" s="986"/>
      <c r="B60" s="17" t="s">
        <v>32</v>
      </c>
      <c r="C60" s="152" t="s">
        <v>33</v>
      </c>
      <c r="D60" s="774" t="s">
        <v>34</v>
      </c>
      <c r="E60" s="674" t="s">
        <v>33</v>
      </c>
      <c r="F60" s="774" t="s">
        <v>34</v>
      </c>
      <c r="G60" s="674" t="s">
        <v>33</v>
      </c>
      <c r="H60" s="774" t="s">
        <v>34</v>
      </c>
      <c r="I60" s="674" t="s">
        <v>33</v>
      </c>
      <c r="J60" s="774" t="s">
        <v>34</v>
      </c>
      <c r="K60" s="674" t="s">
        <v>33</v>
      </c>
      <c r="L60" s="774" t="s">
        <v>34</v>
      </c>
      <c r="M60" s="674" t="s">
        <v>33</v>
      </c>
      <c r="N60" s="774" t="s">
        <v>34</v>
      </c>
      <c r="O60" s="674" t="s">
        <v>33</v>
      </c>
      <c r="P60" s="774" t="s">
        <v>34</v>
      </c>
      <c r="Q60" s="674" t="s">
        <v>33</v>
      </c>
      <c r="R60" s="774" t="s">
        <v>34</v>
      </c>
      <c r="S60" s="674" t="s">
        <v>33</v>
      </c>
      <c r="T60" s="774" t="s">
        <v>34</v>
      </c>
      <c r="U60" s="674" t="s">
        <v>33</v>
      </c>
      <c r="V60" s="615" t="s">
        <v>34</v>
      </c>
      <c r="W60" s="674" t="s">
        <v>33</v>
      </c>
      <c r="X60" s="774" t="s">
        <v>34</v>
      </c>
      <c r="Y60" s="674" t="s">
        <v>33</v>
      </c>
      <c r="Z60" s="774" t="s">
        <v>34</v>
      </c>
      <c r="AA60" s="674" t="s">
        <v>33</v>
      </c>
      <c r="AB60" s="774" t="s">
        <v>34</v>
      </c>
      <c r="AC60" s="674" t="s">
        <v>33</v>
      </c>
      <c r="AD60" s="774" t="s">
        <v>34</v>
      </c>
      <c r="AE60" s="674" t="s">
        <v>33</v>
      </c>
      <c r="AF60" s="774" t="s">
        <v>34</v>
      </c>
      <c r="AG60" s="674" t="s">
        <v>33</v>
      </c>
      <c r="AH60" s="774" t="s">
        <v>34</v>
      </c>
      <c r="AI60" s="674" t="s">
        <v>33</v>
      </c>
      <c r="AJ60" s="774" t="s">
        <v>34</v>
      </c>
      <c r="AK60" s="674" t="s">
        <v>33</v>
      </c>
      <c r="AL60" s="785" t="s">
        <v>34</v>
      </c>
      <c r="AM60" s="779" t="s">
        <v>85</v>
      </c>
      <c r="AN60" s="774" t="s">
        <v>86</v>
      </c>
      <c r="AO60" s="151"/>
      <c r="AP60" s="151"/>
      <c r="AQ60" s="151"/>
      <c r="AR60" s="151"/>
      <c r="AS60" s="151"/>
      <c r="AT60" s="151"/>
      <c r="AU60" s="3"/>
      <c r="AV60" s="3"/>
      <c r="AW60" s="3"/>
      <c r="AX60" s="3"/>
      <c r="AY60" s="3"/>
      <c r="AZ60" s="3"/>
      <c r="BA60" s="3"/>
      <c r="BB60" s="3"/>
      <c r="BC60" s="3"/>
      <c r="BV60" s="3"/>
      <c r="BW60" s="3"/>
      <c r="BX60" s="3"/>
      <c r="BY60" s="3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</row>
    <row r="61" spans="1:92" s="2" customFormat="1" x14ac:dyDescent="0.2">
      <c r="A61" s="497" t="s">
        <v>87</v>
      </c>
      <c r="B61" s="132">
        <f t="shared" ref="B61:B66" si="35">SUM(C61+D61)</f>
        <v>54</v>
      </c>
      <c r="C61" s="133">
        <f>SUM(E61+G61+I61+K61+M61+O61+Q61+S61+U61+W61+Y61+AA61+AC61+AE61+AG61+AI61+AK61)</f>
        <v>28</v>
      </c>
      <c r="D61" s="545">
        <f>SUM(F61+H61+J61+L61+N61+P61+R61+T61+V61+X61+Z61+AB61+AD61+AF61+AH61+AJ61+AL61)</f>
        <v>26</v>
      </c>
      <c r="E61" s="28">
        <v>2</v>
      </c>
      <c r="F61" s="542"/>
      <c r="G61" s="28">
        <v>1</v>
      </c>
      <c r="H61" s="27"/>
      <c r="I61" s="28">
        <v>1</v>
      </c>
      <c r="J61" s="27"/>
      <c r="K61" s="28"/>
      <c r="L61" s="27">
        <v>1</v>
      </c>
      <c r="M61" s="28"/>
      <c r="N61" s="27">
        <v>1</v>
      </c>
      <c r="O61" s="28">
        <v>2</v>
      </c>
      <c r="P61" s="27"/>
      <c r="Q61" s="28">
        <v>1</v>
      </c>
      <c r="R61" s="27">
        <v>1</v>
      </c>
      <c r="S61" s="28">
        <v>1</v>
      </c>
      <c r="T61" s="27">
        <v>1</v>
      </c>
      <c r="U61" s="28"/>
      <c r="V61" s="156"/>
      <c r="W61" s="28">
        <v>3</v>
      </c>
      <c r="X61" s="27">
        <v>2</v>
      </c>
      <c r="Y61" s="28">
        <v>1</v>
      </c>
      <c r="Z61" s="27">
        <v>1</v>
      </c>
      <c r="AA61" s="28">
        <v>2</v>
      </c>
      <c r="AB61" s="27">
        <v>4</v>
      </c>
      <c r="AC61" s="28">
        <v>1</v>
      </c>
      <c r="AD61" s="27">
        <v>4</v>
      </c>
      <c r="AE61" s="28">
        <v>5</v>
      </c>
      <c r="AF61" s="27">
        <v>3</v>
      </c>
      <c r="AG61" s="28">
        <v>3</v>
      </c>
      <c r="AH61" s="27">
        <v>2</v>
      </c>
      <c r="AI61" s="28">
        <v>1</v>
      </c>
      <c r="AJ61" s="27">
        <v>3</v>
      </c>
      <c r="AK61" s="498">
        <v>4</v>
      </c>
      <c r="AL61" s="148">
        <v>3</v>
      </c>
      <c r="AM61" s="546">
        <v>0</v>
      </c>
      <c r="AN61" s="27">
        <v>54</v>
      </c>
      <c r="AO61" s="146" t="str">
        <f t="shared" ref="AO61:AO65" si="36">CA61&amp;CB61</f>
        <v/>
      </c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"/>
      <c r="BB61" s="3"/>
      <c r="BC61" s="3"/>
      <c r="BV61" s="3"/>
      <c r="BW61" s="3"/>
      <c r="BX61" s="3"/>
      <c r="BY61" s="3"/>
      <c r="CA61" s="32" t="str">
        <f>IF(AND($B61&gt;0,AM61="")," * No olvide digitar la variable "&amp;AM$58&amp;""&amp;" Discrecional. Digite CERO si no tiene",IF(AM61&gt;$B61," * La variable "&amp;AM$58&amp;""&amp;" Discrecional No puede ser mayor al Total.",""))</f>
        <v/>
      </c>
      <c r="CB61" s="32" t="str">
        <f>IF(AND($B61&gt;0,AN61="")," * No olvide digitar la variable "&amp;AM$58&amp;""&amp;" Estructurado (ESI). Digite CERO si no tiene",IF(AN61&gt;$B61," * La variable "&amp;AM$58&amp;""&amp;" Estructurado (ESI) No puede ser mayor al Total.",""))</f>
        <v/>
      </c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33">
        <f>IF(AND($B61&gt;0,AM61=""),1,IF(AM61&gt;$B61,1,0))</f>
        <v>0</v>
      </c>
      <c r="CN61" s="33">
        <f>IF(AND($B61&gt;0,AN61=""),1,IF(AN61&gt;$B61,1,0))</f>
        <v>0</v>
      </c>
    </row>
    <row r="62" spans="1:92" s="2" customFormat="1" x14ac:dyDescent="0.2">
      <c r="A62" s="157" t="s">
        <v>88</v>
      </c>
      <c r="B62" s="68">
        <f t="shared" si="35"/>
        <v>1148</v>
      </c>
      <c r="C62" s="69">
        <f t="shared" ref="C62:D66" si="37">SUM(E62+G62+I62+K62+M62+O62+Q62+S62+U62+W62+Y62+AA62+AC62+AE62+AG62+AI62+AK62)</f>
        <v>583</v>
      </c>
      <c r="D62" s="84">
        <f t="shared" si="37"/>
        <v>565</v>
      </c>
      <c r="E62" s="41">
        <v>83</v>
      </c>
      <c r="F62" s="42">
        <v>71</v>
      </c>
      <c r="G62" s="41">
        <v>41</v>
      </c>
      <c r="H62" s="40">
        <v>37</v>
      </c>
      <c r="I62" s="41">
        <v>29</v>
      </c>
      <c r="J62" s="40">
        <v>35</v>
      </c>
      <c r="K62" s="41">
        <v>25</v>
      </c>
      <c r="L62" s="40">
        <v>15</v>
      </c>
      <c r="M62" s="41">
        <v>29</v>
      </c>
      <c r="N62" s="40">
        <v>18</v>
      </c>
      <c r="O62" s="41">
        <v>24</v>
      </c>
      <c r="P62" s="40">
        <v>14</v>
      </c>
      <c r="Q62" s="41">
        <v>30</v>
      </c>
      <c r="R62" s="40">
        <v>21</v>
      </c>
      <c r="S62" s="41">
        <v>18</v>
      </c>
      <c r="T62" s="40">
        <v>21</v>
      </c>
      <c r="U62" s="41">
        <v>17</v>
      </c>
      <c r="V62" s="158">
        <v>20</v>
      </c>
      <c r="W62" s="41">
        <v>23</v>
      </c>
      <c r="X62" s="40">
        <v>23</v>
      </c>
      <c r="Y62" s="41">
        <v>22</v>
      </c>
      <c r="Z62" s="40">
        <v>36</v>
      </c>
      <c r="AA62" s="41">
        <v>41</v>
      </c>
      <c r="AB62" s="40">
        <v>24</v>
      </c>
      <c r="AC62" s="41">
        <v>42</v>
      </c>
      <c r="AD62" s="40">
        <v>34</v>
      </c>
      <c r="AE62" s="41">
        <v>39</v>
      </c>
      <c r="AF62" s="40">
        <v>40</v>
      </c>
      <c r="AG62" s="41">
        <v>37</v>
      </c>
      <c r="AH62" s="40">
        <v>37</v>
      </c>
      <c r="AI62" s="41">
        <v>35</v>
      </c>
      <c r="AJ62" s="40">
        <v>44</v>
      </c>
      <c r="AK62" s="85">
        <v>48</v>
      </c>
      <c r="AL62" s="86">
        <v>75</v>
      </c>
      <c r="AM62" s="159">
        <v>0</v>
      </c>
      <c r="AN62" s="40">
        <v>1148</v>
      </c>
      <c r="AO62" s="146" t="str">
        <f t="shared" si="36"/>
        <v/>
      </c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"/>
      <c r="BB62" s="3"/>
      <c r="BC62" s="3"/>
      <c r="BV62" s="3"/>
      <c r="BW62" s="3"/>
      <c r="BX62" s="3"/>
      <c r="BY62" s="3"/>
      <c r="CA62" s="32" t="str">
        <f t="shared" ref="CA62:CA65" si="38">IF(AND($B62&gt;0,AM62="")," * No olvide digitar la variable "&amp;AM$58&amp;""&amp;" Discrecional. Digite CERO si no tiene",IF(AM62&gt;$B62," * La variable "&amp;AM$58&amp;""&amp;" Discrecional No puede ser mayor al Total.",""))</f>
        <v/>
      </c>
      <c r="CB62" s="32" t="str">
        <f t="shared" ref="CB62:CB65" si="39">IF(AND($B62&gt;0,AN62="")," * No olvide digitar la variable "&amp;AM$58&amp;""&amp;" Estructurado (ESI). Digite CERO si no tiene",IF(AN62&gt;$B62," * La variable "&amp;AM$58&amp;""&amp;" Estructurado (ESI) No puede ser mayor al Total.",""))</f>
        <v/>
      </c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33">
        <f t="shared" ref="CM62:CN65" si="40">IF(AND($B62&gt;0,AM62=""),1,IF(AM62&gt;$B62,1,0))</f>
        <v>0</v>
      </c>
      <c r="CN62" s="33">
        <f t="shared" si="40"/>
        <v>0</v>
      </c>
    </row>
    <row r="63" spans="1:92" s="2" customFormat="1" x14ac:dyDescent="0.2">
      <c r="A63" s="157" t="s">
        <v>89</v>
      </c>
      <c r="B63" s="68">
        <f t="shared" si="35"/>
        <v>2447</v>
      </c>
      <c r="C63" s="69">
        <f t="shared" si="37"/>
        <v>1244</v>
      </c>
      <c r="D63" s="84">
        <f t="shared" si="37"/>
        <v>1203</v>
      </c>
      <c r="E63" s="41">
        <v>221</v>
      </c>
      <c r="F63" s="42">
        <v>175</v>
      </c>
      <c r="G63" s="41">
        <v>137</v>
      </c>
      <c r="H63" s="40">
        <v>107</v>
      </c>
      <c r="I63" s="41">
        <v>140</v>
      </c>
      <c r="J63" s="40">
        <v>98</v>
      </c>
      <c r="K63" s="41">
        <v>63</v>
      </c>
      <c r="L63" s="40">
        <v>65</v>
      </c>
      <c r="M63" s="41">
        <v>33</v>
      </c>
      <c r="N63" s="40">
        <v>40</v>
      </c>
      <c r="O63" s="41">
        <v>52</v>
      </c>
      <c r="P63" s="40">
        <v>46</v>
      </c>
      <c r="Q63" s="41">
        <v>43</v>
      </c>
      <c r="R63" s="40">
        <v>58</v>
      </c>
      <c r="S63" s="41">
        <v>49</v>
      </c>
      <c r="T63" s="40">
        <v>64</v>
      </c>
      <c r="U63" s="41">
        <v>51</v>
      </c>
      <c r="V63" s="158">
        <v>55</v>
      </c>
      <c r="W63" s="41">
        <v>48</v>
      </c>
      <c r="X63" s="40">
        <v>68</v>
      </c>
      <c r="Y63" s="41">
        <v>44</v>
      </c>
      <c r="Z63" s="40">
        <v>51</v>
      </c>
      <c r="AA63" s="41">
        <v>73</v>
      </c>
      <c r="AB63" s="40">
        <v>71</v>
      </c>
      <c r="AC63" s="41">
        <v>55</v>
      </c>
      <c r="AD63" s="40">
        <v>45</v>
      </c>
      <c r="AE63" s="41">
        <v>77</v>
      </c>
      <c r="AF63" s="40">
        <v>72</v>
      </c>
      <c r="AG63" s="41">
        <v>52</v>
      </c>
      <c r="AH63" s="40">
        <v>50</v>
      </c>
      <c r="AI63" s="41">
        <v>42</v>
      </c>
      <c r="AJ63" s="40">
        <v>46</v>
      </c>
      <c r="AK63" s="85">
        <v>64</v>
      </c>
      <c r="AL63" s="86">
        <v>92</v>
      </c>
      <c r="AM63" s="159">
        <v>0</v>
      </c>
      <c r="AN63" s="40">
        <v>2447</v>
      </c>
      <c r="AO63" s="146" t="str">
        <f t="shared" si="36"/>
        <v/>
      </c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"/>
      <c r="BB63" s="3"/>
      <c r="BC63" s="3"/>
      <c r="BV63" s="3"/>
      <c r="BW63" s="3"/>
      <c r="BX63" s="3"/>
      <c r="BY63" s="3"/>
      <c r="CA63" s="32" t="str">
        <f t="shared" si="38"/>
        <v/>
      </c>
      <c r="CB63" s="32" t="str">
        <f t="shared" si="39"/>
        <v/>
      </c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33">
        <f t="shared" si="40"/>
        <v>0</v>
      </c>
      <c r="CN63" s="33">
        <f t="shared" si="40"/>
        <v>0</v>
      </c>
    </row>
    <row r="64" spans="1:92" s="2" customFormat="1" x14ac:dyDescent="0.2">
      <c r="A64" s="157" t="s">
        <v>90</v>
      </c>
      <c r="B64" s="68">
        <f t="shared" si="35"/>
        <v>445</v>
      </c>
      <c r="C64" s="69">
        <f t="shared" si="37"/>
        <v>228</v>
      </c>
      <c r="D64" s="84">
        <f t="shared" si="37"/>
        <v>217</v>
      </c>
      <c r="E64" s="41">
        <v>47</v>
      </c>
      <c r="F64" s="42">
        <v>47</v>
      </c>
      <c r="G64" s="41">
        <v>57</v>
      </c>
      <c r="H64" s="40">
        <v>53</v>
      </c>
      <c r="I64" s="41">
        <v>69</v>
      </c>
      <c r="J64" s="40">
        <v>65</v>
      </c>
      <c r="K64" s="41">
        <v>14</v>
      </c>
      <c r="L64" s="40">
        <v>15</v>
      </c>
      <c r="M64" s="41">
        <v>1</v>
      </c>
      <c r="N64" s="40">
        <v>3</v>
      </c>
      <c r="O64" s="41">
        <v>4</v>
      </c>
      <c r="P64" s="40">
        <v>5</v>
      </c>
      <c r="Q64" s="41">
        <v>7</v>
      </c>
      <c r="R64" s="40">
        <v>5</v>
      </c>
      <c r="S64" s="41">
        <v>8</v>
      </c>
      <c r="T64" s="40">
        <v>1</v>
      </c>
      <c r="U64" s="41">
        <v>2</v>
      </c>
      <c r="V64" s="158">
        <v>3</v>
      </c>
      <c r="W64" s="41">
        <v>3</v>
      </c>
      <c r="X64" s="40">
        <v>2</v>
      </c>
      <c r="Y64" s="41">
        <v>7</v>
      </c>
      <c r="Z64" s="40">
        <v>3</v>
      </c>
      <c r="AA64" s="41">
        <v>4</v>
      </c>
      <c r="AB64" s="40">
        <v>3</v>
      </c>
      <c r="AC64" s="41"/>
      <c r="AD64" s="40">
        <v>2</v>
      </c>
      <c r="AE64" s="41">
        <v>2</v>
      </c>
      <c r="AF64" s="40">
        <v>3</v>
      </c>
      <c r="AG64" s="41">
        <v>2</v>
      </c>
      <c r="AH64" s="40">
        <v>1</v>
      </c>
      <c r="AI64" s="41">
        <v>1</v>
      </c>
      <c r="AJ64" s="40">
        <v>3</v>
      </c>
      <c r="AK64" s="85"/>
      <c r="AL64" s="86">
        <v>3</v>
      </c>
      <c r="AM64" s="159">
        <v>0</v>
      </c>
      <c r="AN64" s="40">
        <v>445</v>
      </c>
      <c r="AO64" s="146" t="str">
        <f t="shared" si="36"/>
        <v/>
      </c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"/>
      <c r="BB64" s="3"/>
      <c r="BC64" s="3"/>
      <c r="BV64" s="3"/>
      <c r="BW64" s="3"/>
      <c r="BX64" s="3"/>
      <c r="BY64" s="3"/>
      <c r="CA64" s="32" t="str">
        <f t="shared" si="38"/>
        <v/>
      </c>
      <c r="CB64" s="32" t="str">
        <f t="shared" si="39"/>
        <v/>
      </c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33">
        <f t="shared" si="40"/>
        <v>0</v>
      </c>
      <c r="CN64" s="33">
        <f t="shared" si="40"/>
        <v>0</v>
      </c>
    </row>
    <row r="65" spans="1:95" x14ac:dyDescent="0.2">
      <c r="A65" s="160" t="s">
        <v>91</v>
      </c>
      <c r="B65" s="161">
        <f t="shared" si="35"/>
        <v>12</v>
      </c>
      <c r="C65" s="92">
        <f t="shared" si="37"/>
        <v>6</v>
      </c>
      <c r="D65" s="93">
        <f t="shared" si="37"/>
        <v>6</v>
      </c>
      <c r="E65" s="94">
        <v>1</v>
      </c>
      <c r="F65" s="95"/>
      <c r="G65" s="94">
        <v>1</v>
      </c>
      <c r="H65" s="96"/>
      <c r="I65" s="94">
        <v>3</v>
      </c>
      <c r="J65" s="96">
        <v>1</v>
      </c>
      <c r="K65" s="94"/>
      <c r="L65" s="96"/>
      <c r="M65" s="94"/>
      <c r="N65" s="96"/>
      <c r="O65" s="94"/>
      <c r="P65" s="96"/>
      <c r="Q65" s="94"/>
      <c r="R65" s="96">
        <v>1</v>
      </c>
      <c r="S65" s="94"/>
      <c r="T65" s="96">
        <v>2</v>
      </c>
      <c r="U65" s="94"/>
      <c r="V65" s="162">
        <v>1</v>
      </c>
      <c r="W65" s="94">
        <v>1</v>
      </c>
      <c r="X65" s="96"/>
      <c r="Y65" s="94"/>
      <c r="Z65" s="96"/>
      <c r="AA65" s="94"/>
      <c r="AB65" s="96"/>
      <c r="AC65" s="94"/>
      <c r="AD65" s="96"/>
      <c r="AE65" s="94"/>
      <c r="AF65" s="96">
        <v>1</v>
      </c>
      <c r="AG65" s="94"/>
      <c r="AH65" s="96"/>
      <c r="AI65" s="94"/>
      <c r="AJ65" s="96"/>
      <c r="AK65" s="163"/>
      <c r="AL65" s="164"/>
      <c r="AM65" s="165">
        <v>0</v>
      </c>
      <c r="AN65" s="96">
        <v>12</v>
      </c>
      <c r="AO65" s="146" t="str">
        <f t="shared" si="36"/>
        <v/>
      </c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"/>
      <c r="BB65" s="3"/>
      <c r="BC65" s="3"/>
      <c r="BX65" s="3"/>
      <c r="BY65" s="3"/>
      <c r="CA65" s="32" t="str">
        <f t="shared" si="38"/>
        <v/>
      </c>
      <c r="CB65" s="32" t="str">
        <f t="shared" si="39"/>
        <v/>
      </c>
      <c r="CM65" s="33">
        <f t="shared" si="40"/>
        <v>0</v>
      </c>
      <c r="CN65" s="33">
        <f t="shared" si="40"/>
        <v>0</v>
      </c>
    </row>
    <row r="66" spans="1:95" x14ac:dyDescent="0.2">
      <c r="A66" s="166" t="s">
        <v>92</v>
      </c>
      <c r="B66" s="137">
        <f t="shared" si="35"/>
        <v>0</v>
      </c>
      <c r="C66" s="138">
        <f t="shared" si="37"/>
        <v>0</v>
      </c>
      <c r="D66" s="139">
        <f t="shared" si="37"/>
        <v>0</v>
      </c>
      <c r="E66" s="55"/>
      <c r="F66" s="56"/>
      <c r="G66" s="55"/>
      <c r="H66" s="140"/>
      <c r="I66" s="55"/>
      <c r="J66" s="140"/>
      <c r="K66" s="55"/>
      <c r="L66" s="140"/>
      <c r="M66" s="55"/>
      <c r="N66" s="140"/>
      <c r="O66" s="55"/>
      <c r="P66" s="140"/>
      <c r="Q66" s="55"/>
      <c r="R66" s="140"/>
      <c r="S66" s="55"/>
      <c r="T66" s="140"/>
      <c r="U66" s="55"/>
      <c r="V66" s="167"/>
      <c r="W66" s="55"/>
      <c r="X66" s="140"/>
      <c r="Y66" s="55"/>
      <c r="Z66" s="140"/>
      <c r="AA66" s="55"/>
      <c r="AB66" s="140"/>
      <c r="AC66" s="55"/>
      <c r="AD66" s="140"/>
      <c r="AE66" s="55"/>
      <c r="AF66" s="140"/>
      <c r="AG66" s="55"/>
      <c r="AH66" s="140"/>
      <c r="AI66" s="55"/>
      <c r="AJ66" s="140"/>
      <c r="AK66" s="141"/>
      <c r="AL66" s="142"/>
      <c r="AM66" s="58"/>
      <c r="AN66" s="168"/>
      <c r="AO66" s="169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"/>
      <c r="BB66" s="3"/>
      <c r="BC66" s="3"/>
      <c r="BX66" s="3"/>
      <c r="BY66" s="3"/>
      <c r="CA66" s="89"/>
      <c r="CB66" s="89"/>
      <c r="CC66" s="124"/>
      <c r="CD66" s="124"/>
      <c r="CE66" s="124"/>
      <c r="CF66" s="124"/>
      <c r="CG66" s="124"/>
      <c r="CH66" s="124"/>
      <c r="CI66" s="124"/>
      <c r="CJ66" s="124"/>
      <c r="CK66" s="124"/>
      <c r="CL66" s="124"/>
      <c r="CM66" s="89"/>
      <c r="CN66" s="89"/>
    </row>
    <row r="67" spans="1:95" x14ac:dyDescent="0.2">
      <c r="A67" s="789" t="s">
        <v>83</v>
      </c>
      <c r="B67" s="675">
        <f t="shared" ref="B67:AL67" si="41">SUM(B61:B66)</f>
        <v>4106</v>
      </c>
      <c r="C67" s="671">
        <f t="shared" si="41"/>
        <v>2089</v>
      </c>
      <c r="D67" s="782">
        <f t="shared" si="41"/>
        <v>2017</v>
      </c>
      <c r="E67" s="676">
        <f t="shared" si="41"/>
        <v>354</v>
      </c>
      <c r="F67" s="790">
        <f t="shared" si="41"/>
        <v>293</v>
      </c>
      <c r="G67" s="676">
        <f t="shared" si="41"/>
        <v>237</v>
      </c>
      <c r="H67" s="673">
        <f t="shared" si="41"/>
        <v>197</v>
      </c>
      <c r="I67" s="676">
        <f t="shared" si="41"/>
        <v>242</v>
      </c>
      <c r="J67" s="673">
        <f t="shared" si="41"/>
        <v>199</v>
      </c>
      <c r="K67" s="676">
        <f t="shared" si="41"/>
        <v>102</v>
      </c>
      <c r="L67" s="673">
        <f t="shared" si="41"/>
        <v>96</v>
      </c>
      <c r="M67" s="676">
        <f t="shared" si="41"/>
        <v>63</v>
      </c>
      <c r="N67" s="673">
        <f t="shared" si="41"/>
        <v>62</v>
      </c>
      <c r="O67" s="676">
        <f t="shared" si="41"/>
        <v>82</v>
      </c>
      <c r="P67" s="673">
        <f t="shared" si="41"/>
        <v>65</v>
      </c>
      <c r="Q67" s="676">
        <f t="shared" si="41"/>
        <v>81</v>
      </c>
      <c r="R67" s="673">
        <f t="shared" si="41"/>
        <v>86</v>
      </c>
      <c r="S67" s="676">
        <f t="shared" si="41"/>
        <v>76</v>
      </c>
      <c r="T67" s="673">
        <f t="shared" si="41"/>
        <v>89</v>
      </c>
      <c r="U67" s="791">
        <f t="shared" si="41"/>
        <v>70</v>
      </c>
      <c r="V67" s="677">
        <f t="shared" si="41"/>
        <v>79</v>
      </c>
      <c r="W67" s="676">
        <f t="shared" si="41"/>
        <v>78</v>
      </c>
      <c r="X67" s="673">
        <f t="shared" si="41"/>
        <v>95</v>
      </c>
      <c r="Y67" s="676">
        <f t="shared" si="41"/>
        <v>74</v>
      </c>
      <c r="Z67" s="673">
        <f t="shared" si="41"/>
        <v>91</v>
      </c>
      <c r="AA67" s="676">
        <f t="shared" si="41"/>
        <v>120</v>
      </c>
      <c r="AB67" s="673">
        <f t="shared" si="41"/>
        <v>102</v>
      </c>
      <c r="AC67" s="676">
        <f t="shared" si="41"/>
        <v>98</v>
      </c>
      <c r="AD67" s="673">
        <f t="shared" si="41"/>
        <v>85</v>
      </c>
      <c r="AE67" s="676">
        <f t="shared" si="41"/>
        <v>123</v>
      </c>
      <c r="AF67" s="673">
        <f t="shared" si="41"/>
        <v>119</v>
      </c>
      <c r="AG67" s="676">
        <f t="shared" si="41"/>
        <v>94</v>
      </c>
      <c r="AH67" s="673">
        <f t="shared" si="41"/>
        <v>90</v>
      </c>
      <c r="AI67" s="676">
        <f t="shared" si="41"/>
        <v>79</v>
      </c>
      <c r="AJ67" s="673">
        <f t="shared" si="41"/>
        <v>96</v>
      </c>
      <c r="AK67" s="792">
        <f t="shared" si="41"/>
        <v>116</v>
      </c>
      <c r="AL67" s="672">
        <f t="shared" si="41"/>
        <v>173</v>
      </c>
      <c r="AM67" s="627">
        <f>SUM(AM61:AM65)</f>
        <v>0</v>
      </c>
      <c r="AN67" s="673">
        <f>SUM(AN61:AN65)</f>
        <v>4106</v>
      </c>
      <c r="AO67" s="151"/>
      <c r="AP67" s="151"/>
      <c r="AQ67" s="151"/>
      <c r="AR67" s="151"/>
      <c r="AS67" s="151"/>
      <c r="AT67" s="151"/>
      <c r="AU67" s="151"/>
      <c r="AV67" s="151"/>
      <c r="AW67" s="151"/>
      <c r="AX67" s="151"/>
      <c r="AY67" s="151"/>
      <c r="AZ67" s="151"/>
      <c r="BA67" s="151"/>
      <c r="BB67" s="151"/>
      <c r="BC67" s="151"/>
      <c r="BD67" s="9"/>
      <c r="BE67" s="9"/>
      <c r="BX67" s="3"/>
      <c r="BY67" s="3"/>
      <c r="CA67" s="80"/>
      <c r="CB67" s="80"/>
      <c r="CC67" s="124"/>
      <c r="CD67" s="124"/>
      <c r="CE67" s="124"/>
      <c r="CF67" s="124"/>
      <c r="CG67" s="124"/>
      <c r="CH67" s="124"/>
      <c r="CI67" s="124"/>
      <c r="CJ67" s="124"/>
      <c r="CK67" s="124"/>
      <c r="CL67" s="124"/>
      <c r="CM67" s="80"/>
      <c r="CN67" s="80"/>
    </row>
    <row r="68" spans="1:95" s="80" customFormat="1" ht="12" x14ac:dyDescent="0.2">
      <c r="A68" s="149" t="s">
        <v>93</v>
      </c>
      <c r="B68" s="149"/>
      <c r="C68" s="149"/>
      <c r="D68" s="149"/>
      <c r="E68" s="149"/>
      <c r="F68" s="149"/>
      <c r="G68" s="149"/>
      <c r="H68" s="149"/>
      <c r="I68" s="149"/>
      <c r="J68" s="181"/>
      <c r="K68" s="181"/>
      <c r="L68" s="181"/>
      <c r="M68" s="181"/>
      <c r="N68" s="181"/>
      <c r="O68" s="181"/>
      <c r="P68" s="181"/>
      <c r="Q68" s="181"/>
      <c r="R68" s="181"/>
      <c r="S68" s="181"/>
      <c r="T68" s="181"/>
      <c r="U68" s="181"/>
      <c r="V68" s="181"/>
      <c r="W68" s="181"/>
      <c r="X68" s="181"/>
      <c r="Y68" s="181"/>
      <c r="Z68" s="181"/>
      <c r="AA68" s="181"/>
      <c r="AB68" s="181"/>
      <c r="AC68" s="181"/>
      <c r="AD68" s="181"/>
      <c r="AE68" s="181"/>
      <c r="AF68" s="181"/>
      <c r="AG68" s="181"/>
      <c r="AH68" s="181"/>
      <c r="AI68" s="181"/>
      <c r="AJ68" s="181"/>
      <c r="AK68" s="181"/>
      <c r="AL68" s="181"/>
      <c r="AM68" s="181"/>
      <c r="AN68" s="181"/>
    </row>
    <row r="69" spans="1:95" customFormat="1" ht="15" x14ac:dyDescent="0.25">
      <c r="A69" s="983" t="s">
        <v>82</v>
      </c>
      <c r="B69" s="1012" t="s">
        <v>83</v>
      </c>
      <c r="C69" s="1020"/>
      <c r="D69" s="1021"/>
      <c r="E69" s="1213" t="s">
        <v>94</v>
      </c>
      <c r="F69" s="1128"/>
      <c r="G69" s="1128"/>
      <c r="H69" s="1128"/>
      <c r="I69" s="1128"/>
      <c r="J69" s="1128"/>
      <c r="K69" s="1128"/>
      <c r="L69" s="1128"/>
      <c r="M69" s="1128"/>
      <c r="N69" s="1128"/>
      <c r="O69" s="1128"/>
      <c r="P69" s="1128"/>
      <c r="Q69" s="1128"/>
      <c r="R69" s="1128"/>
      <c r="S69" s="1128"/>
      <c r="T69" s="1128"/>
      <c r="U69" s="1128"/>
      <c r="V69" s="1128"/>
      <c r="W69" s="1128"/>
      <c r="X69" s="1128"/>
      <c r="Y69" s="1128"/>
      <c r="Z69" s="1128"/>
      <c r="AA69" s="1128"/>
      <c r="AB69" s="1128"/>
      <c r="AC69" s="1128"/>
      <c r="AD69" s="1128"/>
      <c r="AE69" s="1128"/>
      <c r="AF69" s="1128"/>
      <c r="AG69" s="1128"/>
      <c r="AH69" s="1128"/>
      <c r="AI69" s="1128"/>
      <c r="AJ69" s="1128"/>
      <c r="AK69" s="1128"/>
      <c r="AL69" s="1214"/>
      <c r="CA69" s="80"/>
      <c r="CB69" s="80"/>
      <c r="CC69" s="80"/>
      <c r="CD69" s="80"/>
      <c r="CE69" s="80"/>
      <c r="CF69" s="80"/>
      <c r="CG69" s="80"/>
      <c r="CH69" s="80"/>
      <c r="CI69" s="80"/>
      <c r="CJ69" s="80"/>
      <c r="CK69" s="80"/>
      <c r="CL69" s="80"/>
      <c r="CM69" s="80"/>
      <c r="CN69" s="80"/>
      <c r="CO69" s="80"/>
      <c r="CP69" s="80"/>
      <c r="CQ69" s="80"/>
    </row>
    <row r="70" spans="1:95" customFormat="1" ht="15" x14ac:dyDescent="0.25">
      <c r="A70" s="1019"/>
      <c r="B70" s="1146"/>
      <c r="C70" s="1022"/>
      <c r="D70" s="1023"/>
      <c r="E70" s="1222" t="s">
        <v>11</v>
      </c>
      <c r="F70" s="1221"/>
      <c r="G70" s="1222" t="s">
        <v>12</v>
      </c>
      <c r="H70" s="1221"/>
      <c r="I70" s="1222" t="s">
        <v>13</v>
      </c>
      <c r="J70" s="1221"/>
      <c r="K70" s="1222" t="s">
        <v>14</v>
      </c>
      <c r="L70" s="1221"/>
      <c r="M70" s="1222" t="s">
        <v>15</v>
      </c>
      <c r="N70" s="1221"/>
      <c r="O70" s="1213" t="s">
        <v>16</v>
      </c>
      <c r="P70" s="1214"/>
      <c r="Q70" s="1213" t="s">
        <v>17</v>
      </c>
      <c r="R70" s="1214"/>
      <c r="S70" s="1213" t="s">
        <v>18</v>
      </c>
      <c r="T70" s="1214"/>
      <c r="U70" s="1213" t="s">
        <v>19</v>
      </c>
      <c r="V70" s="1214"/>
      <c r="W70" s="1213" t="s">
        <v>20</v>
      </c>
      <c r="X70" s="1214"/>
      <c r="Y70" s="1213" t="s">
        <v>21</v>
      </c>
      <c r="Z70" s="1214"/>
      <c r="AA70" s="1213" t="s">
        <v>22</v>
      </c>
      <c r="AB70" s="1214"/>
      <c r="AC70" s="1213" t="s">
        <v>23</v>
      </c>
      <c r="AD70" s="1214"/>
      <c r="AE70" s="1213" t="s">
        <v>24</v>
      </c>
      <c r="AF70" s="1214"/>
      <c r="AG70" s="1213" t="s">
        <v>25</v>
      </c>
      <c r="AH70" s="1214"/>
      <c r="AI70" s="1213" t="s">
        <v>26</v>
      </c>
      <c r="AJ70" s="1214"/>
      <c r="AK70" s="1213" t="s">
        <v>27</v>
      </c>
      <c r="AL70" s="1214"/>
      <c r="CA70" s="80"/>
      <c r="CB70" s="80"/>
      <c r="CC70" s="80"/>
      <c r="CD70" s="80"/>
      <c r="CE70" s="80"/>
      <c r="CF70" s="80"/>
      <c r="CG70" s="80"/>
      <c r="CH70" s="80"/>
      <c r="CI70" s="80"/>
      <c r="CJ70" s="80"/>
      <c r="CK70" s="80"/>
      <c r="CL70" s="80"/>
      <c r="CM70" s="80"/>
      <c r="CN70" s="80"/>
      <c r="CO70" s="80"/>
      <c r="CP70" s="80"/>
      <c r="CQ70" s="80"/>
    </row>
    <row r="71" spans="1:95" customFormat="1" ht="15" x14ac:dyDescent="0.25">
      <c r="A71" s="986"/>
      <c r="B71" s="17" t="s">
        <v>32</v>
      </c>
      <c r="C71" s="152" t="s">
        <v>33</v>
      </c>
      <c r="D71" s="774" t="s">
        <v>34</v>
      </c>
      <c r="E71" s="674" t="s">
        <v>33</v>
      </c>
      <c r="F71" s="774" t="s">
        <v>34</v>
      </c>
      <c r="G71" s="674" t="s">
        <v>33</v>
      </c>
      <c r="H71" s="774" t="s">
        <v>34</v>
      </c>
      <c r="I71" s="674" t="s">
        <v>33</v>
      </c>
      <c r="J71" s="774" t="s">
        <v>34</v>
      </c>
      <c r="K71" s="674" t="s">
        <v>33</v>
      </c>
      <c r="L71" s="774" t="s">
        <v>34</v>
      </c>
      <c r="M71" s="674" t="s">
        <v>33</v>
      </c>
      <c r="N71" s="774" t="s">
        <v>34</v>
      </c>
      <c r="O71" s="674" t="s">
        <v>33</v>
      </c>
      <c r="P71" s="774" t="s">
        <v>34</v>
      </c>
      <c r="Q71" s="674" t="s">
        <v>33</v>
      </c>
      <c r="R71" s="774" t="s">
        <v>34</v>
      </c>
      <c r="S71" s="674" t="s">
        <v>33</v>
      </c>
      <c r="T71" s="774" t="s">
        <v>34</v>
      </c>
      <c r="U71" s="674" t="s">
        <v>33</v>
      </c>
      <c r="V71" s="615" t="s">
        <v>34</v>
      </c>
      <c r="W71" s="674" t="s">
        <v>33</v>
      </c>
      <c r="X71" s="774" t="s">
        <v>34</v>
      </c>
      <c r="Y71" s="674" t="s">
        <v>33</v>
      </c>
      <c r="Z71" s="774" t="s">
        <v>34</v>
      </c>
      <c r="AA71" s="674" t="s">
        <v>33</v>
      </c>
      <c r="AB71" s="774" t="s">
        <v>34</v>
      </c>
      <c r="AC71" s="674" t="s">
        <v>33</v>
      </c>
      <c r="AD71" s="774" t="s">
        <v>34</v>
      </c>
      <c r="AE71" s="674" t="s">
        <v>33</v>
      </c>
      <c r="AF71" s="774" t="s">
        <v>34</v>
      </c>
      <c r="AG71" s="674" t="s">
        <v>33</v>
      </c>
      <c r="AH71" s="774" t="s">
        <v>34</v>
      </c>
      <c r="AI71" s="674" t="s">
        <v>33</v>
      </c>
      <c r="AJ71" s="774" t="s">
        <v>34</v>
      </c>
      <c r="AK71" s="674" t="s">
        <v>33</v>
      </c>
      <c r="AL71" s="774" t="s">
        <v>34</v>
      </c>
      <c r="CA71" s="80"/>
      <c r="CB71" s="80"/>
      <c r="CC71" s="80"/>
      <c r="CD71" s="80"/>
      <c r="CE71" s="80"/>
      <c r="CF71" s="80"/>
      <c r="CG71" s="80"/>
      <c r="CH71" s="80"/>
      <c r="CI71" s="80"/>
      <c r="CJ71" s="80"/>
      <c r="CK71" s="80"/>
      <c r="CL71" s="80"/>
      <c r="CM71" s="80"/>
      <c r="CN71" s="80"/>
      <c r="CO71" s="80"/>
      <c r="CP71" s="80"/>
      <c r="CQ71" s="80"/>
    </row>
    <row r="72" spans="1:95" customFormat="1" ht="15" x14ac:dyDescent="0.25">
      <c r="A72" s="497" t="s">
        <v>87</v>
      </c>
      <c r="B72" s="132">
        <f t="shared" ref="B72:B77" si="42">SUM(C72+D72)</f>
        <v>7</v>
      </c>
      <c r="C72" s="133">
        <f>SUM(E72+G72+I72+K72+M72+O72+Q72+S72+U72+W72+Y72+AA72+AC72+AE72+AG72+AI72+AK72)</f>
        <v>0</v>
      </c>
      <c r="D72" s="545">
        <f>SUM(F72+H72+J72+L72+N72+P72+R72+T72+V72+X72+Z72+AB72+AD72+AF72+AH72+AJ72+AL72)</f>
        <v>7</v>
      </c>
      <c r="E72" s="28"/>
      <c r="F72" s="542"/>
      <c r="G72" s="28"/>
      <c r="H72" s="27"/>
      <c r="I72" s="28"/>
      <c r="J72" s="27"/>
      <c r="K72" s="28"/>
      <c r="L72" s="27">
        <v>1</v>
      </c>
      <c r="M72" s="28"/>
      <c r="N72" s="27">
        <v>2</v>
      </c>
      <c r="O72" s="28"/>
      <c r="P72" s="27">
        <v>3</v>
      </c>
      <c r="Q72" s="28"/>
      <c r="R72" s="27">
        <v>1</v>
      </c>
      <c r="S72" s="28"/>
      <c r="T72" s="27"/>
      <c r="U72" s="28"/>
      <c r="V72" s="156"/>
      <c r="W72" s="28"/>
      <c r="X72" s="27"/>
      <c r="Y72" s="28"/>
      <c r="Z72" s="27"/>
      <c r="AA72" s="28"/>
      <c r="AB72" s="27"/>
      <c r="AC72" s="28"/>
      <c r="AD72" s="27"/>
      <c r="AE72" s="28"/>
      <c r="AF72" s="27"/>
      <c r="AG72" s="28"/>
      <c r="AH72" s="27"/>
      <c r="AI72" s="28"/>
      <c r="AJ72" s="27"/>
      <c r="AK72" s="498"/>
      <c r="AL72" s="27"/>
      <c r="CA72" s="80"/>
      <c r="CB72" s="80"/>
      <c r="CC72" s="80"/>
      <c r="CD72" s="80"/>
      <c r="CE72" s="80"/>
      <c r="CF72" s="80"/>
      <c r="CG72" s="80"/>
      <c r="CH72" s="80"/>
      <c r="CI72" s="80"/>
      <c r="CJ72" s="80"/>
      <c r="CK72" s="80"/>
      <c r="CL72" s="80"/>
      <c r="CM72" s="80"/>
      <c r="CN72" s="80"/>
      <c r="CO72" s="80"/>
      <c r="CP72" s="80"/>
      <c r="CQ72" s="80"/>
    </row>
    <row r="73" spans="1:95" customFormat="1" ht="15" x14ac:dyDescent="0.25">
      <c r="A73" s="157" t="s">
        <v>88</v>
      </c>
      <c r="B73" s="68">
        <f t="shared" si="42"/>
        <v>8</v>
      </c>
      <c r="C73" s="69">
        <f t="shared" ref="C73:D77" si="43">SUM(E73+G73+I73+K73+M73+O73+Q73+S73+U73+W73+Y73+AA73+AC73+AE73+AG73+AI73+AK73)</f>
        <v>0</v>
      </c>
      <c r="D73" s="84">
        <f t="shared" si="43"/>
        <v>8</v>
      </c>
      <c r="E73" s="41"/>
      <c r="F73" s="42"/>
      <c r="G73" s="41"/>
      <c r="H73" s="40"/>
      <c r="I73" s="41"/>
      <c r="J73" s="40"/>
      <c r="K73" s="41"/>
      <c r="L73" s="40">
        <v>1</v>
      </c>
      <c r="M73" s="41"/>
      <c r="N73" s="40">
        <v>1</v>
      </c>
      <c r="O73" s="41"/>
      <c r="P73" s="40">
        <v>3</v>
      </c>
      <c r="Q73" s="41"/>
      <c r="R73" s="40">
        <v>0</v>
      </c>
      <c r="S73" s="41"/>
      <c r="T73" s="40"/>
      <c r="U73" s="41"/>
      <c r="V73" s="158">
        <v>1</v>
      </c>
      <c r="W73" s="41"/>
      <c r="X73" s="40"/>
      <c r="Y73" s="41"/>
      <c r="Z73" s="40"/>
      <c r="AA73" s="41"/>
      <c r="AB73" s="40"/>
      <c r="AC73" s="41"/>
      <c r="AD73" s="40"/>
      <c r="AE73" s="41"/>
      <c r="AF73" s="40"/>
      <c r="AG73" s="41"/>
      <c r="AH73" s="40"/>
      <c r="AI73" s="41"/>
      <c r="AJ73" s="40">
        <v>1</v>
      </c>
      <c r="AK73" s="85"/>
      <c r="AL73" s="40">
        <v>1</v>
      </c>
      <c r="CA73" s="80"/>
      <c r="CB73" s="80"/>
      <c r="CC73" s="80"/>
      <c r="CD73" s="80"/>
      <c r="CE73" s="80"/>
      <c r="CF73" s="80"/>
      <c r="CG73" s="80"/>
      <c r="CH73" s="80"/>
      <c r="CI73" s="80"/>
      <c r="CJ73" s="80"/>
      <c r="CK73" s="80"/>
      <c r="CL73" s="80"/>
      <c r="CM73" s="80"/>
      <c r="CN73" s="80"/>
      <c r="CO73" s="80"/>
      <c r="CP73" s="80"/>
      <c r="CQ73" s="80"/>
    </row>
    <row r="74" spans="1:95" customFormat="1" ht="15" x14ac:dyDescent="0.25">
      <c r="A74" s="157" t="s">
        <v>89</v>
      </c>
      <c r="B74" s="68">
        <f t="shared" si="42"/>
        <v>301</v>
      </c>
      <c r="C74" s="69">
        <f t="shared" si="43"/>
        <v>0</v>
      </c>
      <c r="D74" s="84">
        <f t="shared" si="43"/>
        <v>301</v>
      </c>
      <c r="E74" s="41"/>
      <c r="F74" s="42"/>
      <c r="G74" s="41"/>
      <c r="H74" s="40"/>
      <c r="I74" s="41"/>
      <c r="J74" s="40">
        <v>3</v>
      </c>
      <c r="K74" s="41"/>
      <c r="L74" s="40">
        <v>13</v>
      </c>
      <c r="M74" s="41"/>
      <c r="N74" s="40">
        <v>59</v>
      </c>
      <c r="O74" s="41"/>
      <c r="P74" s="40">
        <v>94</v>
      </c>
      <c r="Q74" s="41"/>
      <c r="R74" s="40">
        <v>73</v>
      </c>
      <c r="S74" s="41"/>
      <c r="T74" s="40">
        <v>45</v>
      </c>
      <c r="U74" s="41"/>
      <c r="V74" s="158">
        <v>13</v>
      </c>
      <c r="W74" s="41"/>
      <c r="X74" s="40"/>
      <c r="Y74" s="41"/>
      <c r="Z74" s="40"/>
      <c r="AA74" s="41"/>
      <c r="AB74" s="40"/>
      <c r="AC74" s="41"/>
      <c r="AD74" s="40"/>
      <c r="AE74" s="41"/>
      <c r="AF74" s="40"/>
      <c r="AG74" s="41"/>
      <c r="AH74" s="40"/>
      <c r="AI74" s="41"/>
      <c r="AJ74" s="40">
        <v>1</v>
      </c>
      <c r="AK74" s="85"/>
      <c r="AL74" s="40"/>
      <c r="CA74" s="80"/>
      <c r="CB74" s="80"/>
      <c r="CC74" s="80"/>
      <c r="CD74" s="80"/>
      <c r="CE74" s="80"/>
      <c r="CF74" s="80"/>
      <c r="CG74" s="80"/>
      <c r="CH74" s="80"/>
      <c r="CI74" s="80"/>
      <c r="CJ74" s="80"/>
      <c r="CK74" s="80"/>
      <c r="CL74" s="80"/>
      <c r="CM74" s="80"/>
      <c r="CN74" s="80"/>
      <c r="CO74" s="80"/>
      <c r="CP74" s="80"/>
      <c r="CQ74" s="80"/>
    </row>
    <row r="75" spans="1:95" customFormat="1" ht="15" x14ac:dyDescent="0.25">
      <c r="A75" s="157" t="s">
        <v>90</v>
      </c>
      <c r="B75" s="68">
        <f t="shared" si="42"/>
        <v>5</v>
      </c>
      <c r="C75" s="69">
        <f t="shared" si="43"/>
        <v>0</v>
      </c>
      <c r="D75" s="84">
        <f t="shared" si="43"/>
        <v>5</v>
      </c>
      <c r="E75" s="41"/>
      <c r="F75" s="42"/>
      <c r="G75" s="41"/>
      <c r="H75" s="40"/>
      <c r="I75" s="41"/>
      <c r="J75" s="40"/>
      <c r="K75" s="41"/>
      <c r="L75" s="40">
        <v>0</v>
      </c>
      <c r="M75" s="41"/>
      <c r="N75" s="40">
        <v>0</v>
      </c>
      <c r="O75" s="41"/>
      <c r="P75" s="40">
        <v>4</v>
      </c>
      <c r="Q75" s="41"/>
      <c r="R75" s="40">
        <v>1</v>
      </c>
      <c r="S75" s="41"/>
      <c r="T75" s="40">
        <v>0</v>
      </c>
      <c r="U75" s="41"/>
      <c r="V75" s="158">
        <v>0</v>
      </c>
      <c r="W75" s="41"/>
      <c r="X75" s="40"/>
      <c r="Y75" s="41"/>
      <c r="Z75" s="40"/>
      <c r="AA75" s="41"/>
      <c r="AB75" s="40"/>
      <c r="AC75" s="41"/>
      <c r="AD75" s="40"/>
      <c r="AE75" s="41"/>
      <c r="AF75" s="40"/>
      <c r="AG75" s="41"/>
      <c r="AH75" s="40"/>
      <c r="AI75" s="41"/>
      <c r="AJ75" s="40"/>
      <c r="AK75" s="85"/>
      <c r="AL75" s="40"/>
      <c r="CA75" s="80"/>
      <c r="CB75" s="80"/>
      <c r="CC75" s="80"/>
      <c r="CD75" s="80"/>
      <c r="CE75" s="80"/>
      <c r="CF75" s="80"/>
      <c r="CG75" s="80"/>
      <c r="CH75" s="80"/>
      <c r="CI75" s="80"/>
      <c r="CJ75" s="80"/>
      <c r="CK75" s="80"/>
      <c r="CL75" s="80"/>
      <c r="CM75" s="80"/>
      <c r="CN75" s="80"/>
      <c r="CO75" s="80"/>
      <c r="CP75" s="80"/>
      <c r="CQ75" s="80"/>
    </row>
    <row r="76" spans="1:95" customFormat="1" ht="15" x14ac:dyDescent="0.25">
      <c r="A76" s="160" t="s">
        <v>91</v>
      </c>
      <c r="B76" s="161">
        <f t="shared" si="42"/>
        <v>118</v>
      </c>
      <c r="C76" s="92">
        <f t="shared" si="43"/>
        <v>0</v>
      </c>
      <c r="D76" s="93">
        <f t="shared" si="43"/>
        <v>118</v>
      </c>
      <c r="E76" s="94"/>
      <c r="F76" s="95"/>
      <c r="G76" s="94"/>
      <c r="H76" s="96"/>
      <c r="I76" s="94"/>
      <c r="J76" s="96"/>
      <c r="K76" s="94"/>
      <c r="L76" s="96">
        <v>6</v>
      </c>
      <c r="M76" s="94"/>
      <c r="N76" s="96">
        <v>14</v>
      </c>
      <c r="O76" s="94"/>
      <c r="P76" s="96">
        <v>23</v>
      </c>
      <c r="Q76" s="94"/>
      <c r="R76" s="96">
        <v>16</v>
      </c>
      <c r="S76" s="94"/>
      <c r="T76" s="96">
        <v>18</v>
      </c>
      <c r="U76" s="94"/>
      <c r="V76" s="162">
        <v>13</v>
      </c>
      <c r="W76" s="94"/>
      <c r="X76" s="96">
        <v>9</v>
      </c>
      <c r="Y76" s="94"/>
      <c r="Z76" s="96">
        <v>8</v>
      </c>
      <c r="AA76" s="94"/>
      <c r="AB76" s="96">
        <v>4</v>
      </c>
      <c r="AC76" s="94"/>
      <c r="AD76" s="96">
        <v>2</v>
      </c>
      <c r="AE76" s="94"/>
      <c r="AF76" s="96">
        <v>1</v>
      </c>
      <c r="AG76" s="94"/>
      <c r="AH76" s="96">
        <v>2</v>
      </c>
      <c r="AI76" s="94"/>
      <c r="AJ76" s="96"/>
      <c r="AK76" s="163"/>
      <c r="AL76" s="96">
        <v>2</v>
      </c>
      <c r="CA76" s="80"/>
      <c r="CB76" s="80"/>
      <c r="CC76" s="80"/>
      <c r="CD76" s="80"/>
      <c r="CE76" s="80"/>
      <c r="CF76" s="80"/>
      <c r="CG76" s="80"/>
      <c r="CH76" s="80"/>
      <c r="CI76" s="80"/>
      <c r="CJ76" s="80"/>
      <c r="CK76" s="80"/>
      <c r="CL76" s="80"/>
      <c r="CM76" s="80"/>
      <c r="CN76" s="80"/>
      <c r="CO76" s="80"/>
      <c r="CP76" s="80"/>
      <c r="CQ76" s="80"/>
    </row>
    <row r="77" spans="1:95" customFormat="1" ht="15" x14ac:dyDescent="0.25">
      <c r="A77" s="166" t="s">
        <v>92</v>
      </c>
      <c r="B77" s="137">
        <f t="shared" si="42"/>
        <v>0</v>
      </c>
      <c r="C77" s="138">
        <f t="shared" si="43"/>
        <v>0</v>
      </c>
      <c r="D77" s="139">
        <f t="shared" si="43"/>
        <v>0</v>
      </c>
      <c r="E77" s="55"/>
      <c r="F77" s="56"/>
      <c r="G77" s="55"/>
      <c r="H77" s="140"/>
      <c r="I77" s="55"/>
      <c r="J77" s="140"/>
      <c r="K77" s="55"/>
      <c r="L77" s="140"/>
      <c r="M77" s="55"/>
      <c r="N77" s="140"/>
      <c r="O77" s="55"/>
      <c r="P77" s="140"/>
      <c r="Q77" s="55"/>
      <c r="R77" s="140"/>
      <c r="S77" s="55"/>
      <c r="T77" s="140"/>
      <c r="U77" s="55"/>
      <c r="V77" s="167"/>
      <c r="W77" s="55"/>
      <c r="X77" s="140"/>
      <c r="Y77" s="55"/>
      <c r="Z77" s="140"/>
      <c r="AA77" s="55"/>
      <c r="AB77" s="140"/>
      <c r="AC77" s="55"/>
      <c r="AD77" s="140"/>
      <c r="AE77" s="55"/>
      <c r="AF77" s="140"/>
      <c r="AG77" s="55"/>
      <c r="AH77" s="140"/>
      <c r="AI77" s="55"/>
      <c r="AJ77" s="140"/>
      <c r="AK77" s="141"/>
      <c r="AL77" s="140"/>
      <c r="CA77" s="80"/>
      <c r="CB77" s="80"/>
      <c r="CC77" s="80"/>
      <c r="CD77" s="80"/>
      <c r="CE77" s="80"/>
      <c r="CF77" s="80"/>
      <c r="CG77" s="80"/>
      <c r="CH77" s="80"/>
      <c r="CI77" s="80"/>
      <c r="CJ77" s="80"/>
      <c r="CK77" s="80"/>
      <c r="CL77" s="80"/>
      <c r="CM77" s="80"/>
      <c r="CN77" s="80"/>
      <c r="CO77" s="80"/>
      <c r="CP77" s="80"/>
      <c r="CQ77" s="80"/>
    </row>
    <row r="78" spans="1:95" customFormat="1" ht="15" x14ac:dyDescent="0.25">
      <c r="A78" s="789" t="s">
        <v>83</v>
      </c>
      <c r="B78" s="675">
        <f t="shared" ref="B78:AL78" si="44">SUM(B72:B77)</f>
        <v>439</v>
      </c>
      <c r="C78" s="671">
        <f t="shared" si="44"/>
        <v>0</v>
      </c>
      <c r="D78" s="782">
        <f t="shared" si="44"/>
        <v>439</v>
      </c>
      <c r="E78" s="676">
        <f t="shared" si="44"/>
        <v>0</v>
      </c>
      <c r="F78" s="790">
        <f t="shared" si="44"/>
        <v>0</v>
      </c>
      <c r="G78" s="676">
        <f t="shared" si="44"/>
        <v>0</v>
      </c>
      <c r="H78" s="673">
        <f t="shared" si="44"/>
        <v>0</v>
      </c>
      <c r="I78" s="676">
        <f t="shared" si="44"/>
        <v>0</v>
      </c>
      <c r="J78" s="673">
        <f t="shared" si="44"/>
        <v>3</v>
      </c>
      <c r="K78" s="676">
        <f t="shared" si="44"/>
        <v>0</v>
      </c>
      <c r="L78" s="673">
        <f t="shared" si="44"/>
        <v>21</v>
      </c>
      <c r="M78" s="676">
        <f t="shared" si="44"/>
        <v>0</v>
      </c>
      <c r="N78" s="673">
        <f t="shared" si="44"/>
        <v>76</v>
      </c>
      <c r="O78" s="676">
        <f t="shared" si="44"/>
        <v>0</v>
      </c>
      <c r="P78" s="673">
        <f t="shared" si="44"/>
        <v>127</v>
      </c>
      <c r="Q78" s="676">
        <f t="shared" si="44"/>
        <v>0</v>
      </c>
      <c r="R78" s="673">
        <f t="shared" si="44"/>
        <v>91</v>
      </c>
      <c r="S78" s="676">
        <f t="shared" si="44"/>
        <v>0</v>
      </c>
      <c r="T78" s="673">
        <f t="shared" si="44"/>
        <v>63</v>
      </c>
      <c r="U78" s="791">
        <f t="shared" si="44"/>
        <v>0</v>
      </c>
      <c r="V78" s="677">
        <f t="shared" si="44"/>
        <v>27</v>
      </c>
      <c r="W78" s="676">
        <f t="shared" si="44"/>
        <v>0</v>
      </c>
      <c r="X78" s="673">
        <f t="shared" si="44"/>
        <v>9</v>
      </c>
      <c r="Y78" s="676">
        <f t="shared" si="44"/>
        <v>0</v>
      </c>
      <c r="Z78" s="673">
        <f t="shared" si="44"/>
        <v>8</v>
      </c>
      <c r="AA78" s="676">
        <f t="shared" si="44"/>
        <v>0</v>
      </c>
      <c r="AB78" s="673">
        <f t="shared" si="44"/>
        <v>4</v>
      </c>
      <c r="AC78" s="676">
        <f t="shared" si="44"/>
        <v>0</v>
      </c>
      <c r="AD78" s="673">
        <f t="shared" si="44"/>
        <v>2</v>
      </c>
      <c r="AE78" s="676">
        <f t="shared" si="44"/>
        <v>0</v>
      </c>
      <c r="AF78" s="673">
        <f t="shared" si="44"/>
        <v>1</v>
      </c>
      <c r="AG78" s="676">
        <f t="shared" si="44"/>
        <v>0</v>
      </c>
      <c r="AH78" s="673">
        <f t="shared" si="44"/>
        <v>2</v>
      </c>
      <c r="AI78" s="676">
        <f t="shared" si="44"/>
        <v>0</v>
      </c>
      <c r="AJ78" s="673">
        <f t="shared" si="44"/>
        <v>2</v>
      </c>
      <c r="AK78" s="792">
        <f t="shared" si="44"/>
        <v>0</v>
      </c>
      <c r="AL78" s="673">
        <f t="shared" si="44"/>
        <v>3</v>
      </c>
      <c r="CA78" s="80"/>
      <c r="CB78" s="80"/>
      <c r="CC78" s="80"/>
      <c r="CD78" s="80"/>
      <c r="CE78" s="80"/>
      <c r="CF78" s="80"/>
      <c r="CG78" s="80"/>
      <c r="CH78" s="80"/>
      <c r="CI78" s="80"/>
      <c r="CJ78" s="80"/>
      <c r="CK78" s="80"/>
      <c r="CL78" s="80"/>
      <c r="CM78" s="80"/>
      <c r="CN78" s="80"/>
      <c r="CO78" s="80"/>
      <c r="CP78" s="80"/>
      <c r="CQ78" s="80"/>
    </row>
    <row r="79" spans="1:95" s="5" customFormat="1" ht="11.25" x14ac:dyDescent="0.15">
      <c r="A79" s="149" t="s">
        <v>95</v>
      </c>
      <c r="B79" s="182"/>
      <c r="C79" s="182"/>
      <c r="D79" s="182"/>
      <c r="E79" s="182"/>
      <c r="F79" s="182"/>
      <c r="G79" s="182"/>
      <c r="H79" s="182"/>
      <c r="I79" s="11"/>
      <c r="J79" s="11"/>
      <c r="K79" s="11"/>
      <c r="L79" s="11"/>
      <c r="M79" s="11"/>
      <c r="N79" s="11"/>
      <c r="O79" s="11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V79" s="12"/>
      <c r="BW79" s="12"/>
      <c r="BX79" s="12"/>
      <c r="BY79" s="12"/>
    </row>
    <row r="80" spans="1:95" ht="21" x14ac:dyDescent="0.2">
      <c r="A80" s="183" t="s">
        <v>96</v>
      </c>
      <c r="B80" s="773" t="s">
        <v>5</v>
      </c>
      <c r="C80" s="674" t="s">
        <v>97</v>
      </c>
      <c r="D80" s="678" t="s">
        <v>98</v>
      </c>
      <c r="E80" s="774" t="s">
        <v>99</v>
      </c>
      <c r="F80" s="1"/>
      <c r="G80" s="10"/>
      <c r="H80" s="10"/>
      <c r="I80" s="10"/>
      <c r="J80" s="10"/>
      <c r="K80" s="10"/>
      <c r="L80" s="10"/>
      <c r="M80" s="10"/>
      <c r="N80" s="186" t="s">
        <v>100</v>
      </c>
      <c r="O80" s="10"/>
      <c r="P80" s="10"/>
      <c r="Q80" s="10"/>
      <c r="R80" s="9"/>
      <c r="S80" s="9"/>
      <c r="T80" s="9"/>
      <c r="U80" s="9"/>
      <c r="V80" s="9"/>
      <c r="W80" s="9"/>
      <c r="X80" s="10"/>
      <c r="Y80" s="10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</row>
    <row r="81" spans="1:55" s="2" customFormat="1" x14ac:dyDescent="0.2">
      <c r="A81" s="499" t="s">
        <v>101</v>
      </c>
      <c r="B81" s="490">
        <f>SUM(C81:E81)</f>
        <v>0</v>
      </c>
      <c r="C81" s="28"/>
      <c r="D81" s="189"/>
      <c r="E81" s="542"/>
      <c r="F81" s="19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9"/>
      <c r="S81" s="9"/>
      <c r="T81" s="9"/>
      <c r="U81" s="9"/>
      <c r="V81" s="9"/>
      <c r="W81" s="9"/>
      <c r="X81" s="10"/>
      <c r="Y81" s="10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</row>
    <row r="82" spans="1:55" s="2" customFormat="1" x14ac:dyDescent="0.2">
      <c r="A82" s="191" t="s">
        <v>102</v>
      </c>
      <c r="B82" s="192">
        <f t="shared" ref="B82:B98" si="45">SUM(C82:E82)</f>
        <v>0</v>
      </c>
      <c r="C82" s="41"/>
      <c r="D82" s="87"/>
      <c r="E82" s="42"/>
      <c r="F82" s="19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9"/>
      <c r="S82" s="9"/>
      <c r="T82" s="9"/>
      <c r="U82" s="9"/>
      <c r="V82" s="9"/>
      <c r="W82" s="9"/>
      <c r="X82" s="10"/>
      <c r="Y82" s="10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</row>
    <row r="83" spans="1:55" s="2" customFormat="1" x14ac:dyDescent="0.2">
      <c r="A83" s="191" t="s">
        <v>103</v>
      </c>
      <c r="B83" s="192">
        <f t="shared" si="45"/>
        <v>0</v>
      </c>
      <c r="C83" s="41"/>
      <c r="D83" s="87"/>
      <c r="E83" s="42"/>
      <c r="F83" s="19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9"/>
      <c r="S83" s="9"/>
      <c r="T83" s="9"/>
      <c r="U83" s="9"/>
      <c r="V83" s="9"/>
      <c r="W83" s="9"/>
      <c r="X83" s="10"/>
      <c r="Y83" s="10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</row>
    <row r="84" spans="1:55" s="2" customFormat="1" x14ac:dyDescent="0.2">
      <c r="A84" s="191" t="s">
        <v>104</v>
      </c>
      <c r="B84" s="192">
        <f t="shared" si="45"/>
        <v>213</v>
      </c>
      <c r="C84" s="41">
        <v>213</v>
      </c>
      <c r="D84" s="87"/>
      <c r="E84" s="42"/>
      <c r="F84" s="19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9"/>
      <c r="S84" s="9"/>
      <c r="T84" s="9"/>
      <c r="U84" s="9"/>
      <c r="V84" s="9"/>
      <c r="W84" s="9"/>
      <c r="X84" s="10"/>
      <c r="Y84" s="10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</row>
    <row r="85" spans="1:55" s="2" customFormat="1" x14ac:dyDescent="0.2">
      <c r="A85" s="191" t="s">
        <v>105</v>
      </c>
      <c r="B85" s="192">
        <f t="shared" si="45"/>
        <v>0</v>
      </c>
      <c r="C85" s="41"/>
      <c r="D85" s="87"/>
      <c r="E85" s="42"/>
      <c r="F85" s="19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9"/>
      <c r="S85" s="9"/>
      <c r="T85" s="9"/>
      <c r="U85" s="9"/>
      <c r="V85" s="9"/>
      <c r="W85" s="9"/>
      <c r="X85" s="10"/>
      <c r="Y85" s="10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</row>
    <row r="86" spans="1:55" s="2" customFormat="1" x14ac:dyDescent="0.2">
      <c r="A86" s="191" t="s">
        <v>106</v>
      </c>
      <c r="B86" s="192">
        <f t="shared" si="45"/>
        <v>0</v>
      </c>
      <c r="C86" s="41"/>
      <c r="D86" s="87"/>
      <c r="E86" s="42"/>
      <c r="F86" s="19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9"/>
      <c r="S86" s="9"/>
      <c r="T86" s="9"/>
      <c r="U86" s="9"/>
      <c r="V86" s="9"/>
      <c r="W86" s="9"/>
      <c r="X86" s="10"/>
      <c r="Y86" s="10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</row>
    <row r="87" spans="1:55" s="2" customFormat="1" x14ac:dyDescent="0.2">
      <c r="A87" s="191" t="s">
        <v>107</v>
      </c>
      <c r="B87" s="192">
        <f t="shared" si="45"/>
        <v>92</v>
      </c>
      <c r="C87" s="41">
        <v>92</v>
      </c>
      <c r="D87" s="87"/>
      <c r="E87" s="42"/>
      <c r="F87" s="19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9"/>
      <c r="S87" s="9"/>
      <c r="T87" s="9"/>
      <c r="U87" s="9"/>
      <c r="V87" s="9"/>
      <c r="W87" s="9"/>
      <c r="X87" s="10"/>
      <c r="Y87" s="10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</row>
    <row r="88" spans="1:55" s="2" customFormat="1" x14ac:dyDescent="0.2">
      <c r="A88" s="191" t="s">
        <v>108</v>
      </c>
      <c r="B88" s="192">
        <f t="shared" si="45"/>
        <v>0</v>
      </c>
      <c r="C88" s="41"/>
      <c r="D88" s="87"/>
      <c r="E88" s="42"/>
      <c r="F88" s="19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9"/>
      <c r="S88" s="9"/>
      <c r="T88" s="9"/>
      <c r="U88" s="9"/>
      <c r="V88" s="9"/>
      <c r="W88" s="9"/>
      <c r="X88" s="10"/>
      <c r="Y88" s="10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</row>
    <row r="89" spans="1:55" s="2" customFormat="1" x14ac:dyDescent="0.2">
      <c r="A89" s="191" t="s">
        <v>109</v>
      </c>
      <c r="B89" s="192">
        <f t="shared" si="45"/>
        <v>0</v>
      </c>
      <c r="C89" s="41"/>
      <c r="D89" s="87"/>
      <c r="E89" s="42"/>
      <c r="F89" s="190"/>
      <c r="G89" s="6"/>
      <c r="H89" s="6"/>
      <c r="I89" s="10"/>
      <c r="J89" s="10"/>
      <c r="K89" s="10"/>
      <c r="L89" s="10"/>
      <c r="M89" s="10"/>
      <c r="N89" s="10"/>
      <c r="O89" s="10"/>
      <c r="P89" s="10"/>
      <c r="Q89" s="10"/>
      <c r="R89" s="9"/>
      <c r="S89" s="9"/>
      <c r="T89" s="9"/>
      <c r="U89" s="9"/>
      <c r="V89" s="9"/>
      <c r="W89" s="9"/>
      <c r="X89" s="10"/>
      <c r="Y89" s="10"/>
    </row>
    <row r="90" spans="1:55" s="2" customFormat="1" x14ac:dyDescent="0.2">
      <c r="A90" s="191" t="s">
        <v>110</v>
      </c>
      <c r="B90" s="192">
        <f t="shared" si="45"/>
        <v>0</v>
      </c>
      <c r="C90" s="41"/>
      <c r="D90" s="87"/>
      <c r="E90" s="42"/>
      <c r="F90" s="190"/>
      <c r="G90" s="6"/>
      <c r="H90" s="6"/>
      <c r="I90" s="10"/>
      <c r="J90" s="10"/>
      <c r="K90" s="10"/>
      <c r="L90" s="10"/>
      <c r="M90" s="10"/>
      <c r="N90" s="10"/>
      <c r="O90" s="10"/>
      <c r="P90" s="10"/>
      <c r="Q90" s="10"/>
      <c r="R90" s="9"/>
      <c r="S90" s="9"/>
      <c r="T90" s="9"/>
      <c r="U90" s="9"/>
      <c r="V90" s="9"/>
      <c r="W90" s="9"/>
      <c r="X90" s="10"/>
      <c r="Y90" s="10"/>
    </row>
    <row r="91" spans="1:55" s="2" customFormat="1" x14ac:dyDescent="0.2">
      <c r="A91" s="191" t="s">
        <v>111</v>
      </c>
      <c r="B91" s="192">
        <f t="shared" si="45"/>
        <v>0</v>
      </c>
      <c r="C91" s="41"/>
      <c r="D91" s="87"/>
      <c r="E91" s="42"/>
      <c r="F91" s="190"/>
      <c r="G91" s="6"/>
      <c r="H91" s="6"/>
      <c r="I91" s="10"/>
      <c r="J91" s="10"/>
      <c r="K91" s="10"/>
      <c r="L91" s="10"/>
      <c r="M91" s="10"/>
      <c r="N91" s="10"/>
      <c r="O91" s="10"/>
      <c r="P91" s="10"/>
      <c r="Q91" s="10"/>
      <c r="R91" s="9"/>
      <c r="S91" s="9"/>
      <c r="T91" s="9"/>
      <c r="U91" s="9"/>
      <c r="V91" s="9"/>
      <c r="W91" s="9"/>
      <c r="X91" s="10"/>
      <c r="Y91" s="10"/>
    </row>
    <row r="92" spans="1:55" s="2" customFormat="1" x14ac:dyDescent="0.2">
      <c r="A92" s="193" t="s">
        <v>112</v>
      </c>
      <c r="B92" s="192">
        <f t="shared" si="45"/>
        <v>0</v>
      </c>
      <c r="C92" s="41"/>
      <c r="D92" s="87"/>
      <c r="E92" s="42"/>
      <c r="F92" s="190"/>
      <c r="G92" s="6"/>
      <c r="H92" s="6"/>
      <c r="I92" s="10"/>
      <c r="J92" s="10"/>
      <c r="K92" s="10"/>
      <c r="L92" s="10"/>
      <c r="M92" s="10"/>
      <c r="N92" s="10"/>
      <c r="O92" s="10"/>
      <c r="P92" s="10"/>
      <c r="Q92" s="10"/>
      <c r="R92" s="9"/>
      <c r="S92" s="9"/>
      <c r="T92" s="9"/>
      <c r="U92" s="9"/>
      <c r="V92" s="9"/>
      <c r="W92" s="9"/>
      <c r="X92" s="10"/>
      <c r="Y92" s="10"/>
    </row>
    <row r="93" spans="1:55" s="2" customFormat="1" x14ac:dyDescent="0.2">
      <c r="A93" s="191" t="s">
        <v>113</v>
      </c>
      <c r="B93" s="192">
        <f t="shared" si="45"/>
        <v>224</v>
      </c>
      <c r="C93" s="41">
        <v>224</v>
      </c>
      <c r="D93" s="87"/>
      <c r="E93" s="42"/>
      <c r="F93" s="190"/>
      <c r="G93" s="6"/>
      <c r="H93" s="6"/>
      <c r="I93" s="10"/>
      <c r="J93" s="10"/>
      <c r="K93" s="10"/>
      <c r="L93" s="10"/>
      <c r="M93" s="10"/>
      <c r="N93" s="10"/>
      <c r="O93" s="10"/>
      <c r="P93" s="10"/>
      <c r="Q93" s="10"/>
      <c r="R93" s="9"/>
      <c r="S93" s="9"/>
      <c r="T93" s="9"/>
      <c r="U93" s="9"/>
      <c r="V93" s="9"/>
      <c r="W93" s="9"/>
      <c r="X93" s="10"/>
      <c r="Y93" s="10"/>
    </row>
    <row r="94" spans="1:55" s="2" customFormat="1" x14ac:dyDescent="0.2">
      <c r="A94" s="191" t="s">
        <v>114</v>
      </c>
      <c r="B94" s="192">
        <f t="shared" si="45"/>
        <v>0</v>
      </c>
      <c r="C94" s="41"/>
      <c r="D94" s="87"/>
      <c r="E94" s="42"/>
      <c r="F94" s="190"/>
      <c r="G94" s="6"/>
      <c r="H94" s="6"/>
      <c r="I94" s="10"/>
      <c r="J94" s="10"/>
      <c r="K94" s="10"/>
      <c r="L94" s="10"/>
      <c r="M94" s="10"/>
      <c r="N94" s="10"/>
      <c r="O94" s="10"/>
      <c r="P94" s="10"/>
      <c r="Q94" s="10"/>
      <c r="R94" s="9"/>
      <c r="S94" s="9"/>
      <c r="T94" s="9"/>
      <c r="U94" s="9"/>
      <c r="V94" s="9"/>
      <c r="W94" s="9"/>
      <c r="X94" s="10"/>
      <c r="Y94" s="10"/>
    </row>
    <row r="95" spans="1:55" s="2" customFormat="1" x14ac:dyDescent="0.2">
      <c r="A95" s="191" t="s">
        <v>115</v>
      </c>
      <c r="B95" s="192">
        <f t="shared" si="45"/>
        <v>0</v>
      </c>
      <c r="C95" s="41"/>
      <c r="D95" s="87"/>
      <c r="E95" s="42"/>
      <c r="F95" s="190"/>
      <c r="G95" s="6"/>
      <c r="H95" s="6"/>
      <c r="I95" s="10"/>
      <c r="J95" s="10"/>
      <c r="K95" s="10"/>
      <c r="L95" s="10"/>
      <c r="M95" s="10"/>
      <c r="N95" s="10"/>
      <c r="O95" s="10"/>
      <c r="P95" s="10"/>
      <c r="Q95" s="10"/>
      <c r="R95" s="9"/>
      <c r="S95" s="9"/>
      <c r="T95" s="9"/>
      <c r="U95" s="9"/>
      <c r="V95" s="9"/>
      <c r="W95" s="9"/>
      <c r="X95" s="10"/>
      <c r="Y95" s="10"/>
    </row>
    <row r="96" spans="1:55" s="2" customFormat="1" x14ac:dyDescent="0.2">
      <c r="A96" s="191" t="s">
        <v>116</v>
      </c>
      <c r="B96" s="192">
        <f t="shared" si="45"/>
        <v>0</v>
      </c>
      <c r="C96" s="41"/>
      <c r="D96" s="87"/>
      <c r="E96" s="42"/>
      <c r="F96" s="190"/>
      <c r="G96" s="6"/>
      <c r="H96" s="6"/>
      <c r="I96" s="10"/>
      <c r="J96" s="10"/>
      <c r="K96" s="10"/>
      <c r="L96" s="10"/>
      <c r="M96" s="10"/>
      <c r="N96" s="10"/>
      <c r="O96" s="10"/>
      <c r="P96" s="10"/>
      <c r="Q96" s="10"/>
      <c r="R96" s="9"/>
      <c r="S96" s="9"/>
      <c r="T96" s="9"/>
      <c r="U96" s="9"/>
      <c r="V96" s="9"/>
      <c r="W96" s="9"/>
      <c r="X96" s="10"/>
      <c r="Y96" s="10"/>
    </row>
    <row r="97" spans="1:92" s="2" customFormat="1" x14ac:dyDescent="0.2">
      <c r="A97" s="191" t="s">
        <v>117</v>
      </c>
      <c r="B97" s="192">
        <f t="shared" si="45"/>
        <v>0</v>
      </c>
      <c r="C97" s="41"/>
      <c r="D97" s="87"/>
      <c r="E97" s="42"/>
      <c r="F97" s="190"/>
      <c r="G97" s="6"/>
      <c r="H97" s="6"/>
      <c r="I97" s="10"/>
      <c r="J97" s="10"/>
      <c r="K97" s="10"/>
      <c r="L97" s="10"/>
      <c r="M97" s="10"/>
      <c r="N97" s="10"/>
      <c r="O97" s="10"/>
      <c r="P97" s="10"/>
      <c r="Q97" s="10"/>
      <c r="R97" s="9"/>
      <c r="S97" s="9"/>
      <c r="T97" s="9"/>
      <c r="U97" s="9"/>
      <c r="V97" s="9"/>
      <c r="W97" s="9"/>
      <c r="X97" s="10"/>
      <c r="Y97" s="10"/>
      <c r="BV97" s="3"/>
      <c r="BW97" s="3"/>
      <c r="BX97" s="4"/>
      <c r="BY97" s="4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</row>
    <row r="98" spans="1:92" s="2" customFormat="1" x14ac:dyDescent="0.2">
      <c r="A98" s="191" t="s">
        <v>118</v>
      </c>
      <c r="B98" s="192">
        <f t="shared" si="45"/>
        <v>0</v>
      </c>
      <c r="C98" s="41"/>
      <c r="D98" s="87"/>
      <c r="E98" s="42"/>
      <c r="F98" s="190"/>
      <c r="G98" s="6"/>
      <c r="H98" s="6"/>
      <c r="I98" s="10"/>
      <c r="J98" s="10"/>
      <c r="K98" s="10"/>
      <c r="L98" s="10"/>
      <c r="M98" s="10"/>
      <c r="N98" s="10"/>
      <c r="O98" s="10"/>
      <c r="P98" s="10"/>
      <c r="Q98" s="10"/>
      <c r="R98" s="9"/>
      <c r="S98" s="9"/>
      <c r="T98" s="9"/>
      <c r="U98" s="9"/>
      <c r="V98" s="9"/>
      <c r="W98" s="9"/>
      <c r="X98" s="10"/>
      <c r="Y98" s="10"/>
      <c r="BV98" s="3"/>
      <c r="BW98" s="3"/>
      <c r="BX98" s="4"/>
      <c r="BY98" s="4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</row>
    <row r="99" spans="1:92" s="2" customFormat="1" x14ac:dyDescent="0.2">
      <c r="A99" s="191" t="s">
        <v>119</v>
      </c>
      <c r="B99" s="192">
        <f>SUM(C99:E99)</f>
        <v>0</v>
      </c>
      <c r="C99" s="41"/>
      <c r="D99" s="87"/>
      <c r="E99" s="42"/>
      <c r="F99" s="190"/>
      <c r="G99" s="6"/>
      <c r="H99" s="6"/>
      <c r="I99" s="10"/>
      <c r="J99" s="10"/>
      <c r="K99" s="10"/>
      <c r="L99" s="10"/>
      <c r="M99" s="10"/>
      <c r="N99" s="10"/>
      <c r="O99" s="10"/>
      <c r="P99" s="10"/>
      <c r="Q99" s="10"/>
      <c r="R99" s="9"/>
      <c r="S99" s="9"/>
      <c r="T99" s="9"/>
      <c r="U99" s="9"/>
      <c r="V99" s="9"/>
      <c r="W99" s="9"/>
      <c r="X99" s="10"/>
      <c r="Y99" s="10"/>
      <c r="BV99" s="3"/>
      <c r="BW99" s="3"/>
      <c r="BX99" s="4"/>
      <c r="BY99" s="4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</row>
    <row r="100" spans="1:92" s="2" customFormat="1" x14ac:dyDescent="0.2">
      <c r="A100" s="191" t="s">
        <v>120</v>
      </c>
      <c r="B100" s="192">
        <f>SUM(C100:E100)</f>
        <v>0</v>
      </c>
      <c r="C100" s="41"/>
      <c r="D100" s="87"/>
      <c r="E100" s="42"/>
      <c r="F100" s="190"/>
      <c r="G100" s="6"/>
      <c r="H100" s="6"/>
      <c r="I100" s="10"/>
      <c r="J100" s="10"/>
      <c r="K100" s="10"/>
      <c r="L100" s="10"/>
      <c r="M100" s="10"/>
      <c r="N100" s="10"/>
      <c r="O100" s="10"/>
      <c r="P100" s="10"/>
      <c r="Q100" s="10"/>
      <c r="R100" s="9"/>
      <c r="S100" s="9"/>
      <c r="T100" s="9"/>
      <c r="U100" s="9"/>
      <c r="V100" s="9"/>
      <c r="W100" s="9"/>
      <c r="X100" s="10"/>
      <c r="Y100" s="10"/>
      <c r="BV100" s="3"/>
      <c r="BW100" s="3"/>
      <c r="BX100" s="4"/>
      <c r="BY100" s="4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</row>
    <row r="101" spans="1:92" s="2" customFormat="1" x14ac:dyDescent="0.2">
      <c r="A101" s="789" t="s">
        <v>83</v>
      </c>
      <c r="B101" s="793">
        <f>SUM(B81:B100)</f>
        <v>529</v>
      </c>
      <c r="C101" s="676">
        <f>SUM(C81:C100)</f>
        <v>529</v>
      </c>
      <c r="D101" s="679">
        <f t="shared" ref="D101:E101" si="46">SUM(D81:D100)</f>
        <v>0</v>
      </c>
      <c r="E101" s="790">
        <f t="shared" si="46"/>
        <v>0</v>
      </c>
      <c r="F101" s="190"/>
      <c r="G101" s="6"/>
      <c r="H101" s="6"/>
      <c r="I101" s="10"/>
      <c r="J101" s="10"/>
      <c r="K101" s="10"/>
      <c r="L101" s="10"/>
      <c r="M101" s="10"/>
      <c r="N101" s="10"/>
      <c r="O101" s="10"/>
      <c r="P101" s="10"/>
      <c r="Q101" s="10"/>
      <c r="R101" s="9"/>
      <c r="S101" s="9"/>
      <c r="T101" s="9"/>
      <c r="U101" s="9"/>
      <c r="V101" s="9"/>
      <c r="W101" s="9"/>
      <c r="X101" s="10"/>
      <c r="Y101" s="10"/>
      <c r="BV101" s="3"/>
      <c r="BW101" s="3"/>
      <c r="BX101" s="4"/>
      <c r="BY101" s="4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</row>
    <row r="102" spans="1:92" s="5" customFormat="1" ht="11.25" x14ac:dyDescent="0.15">
      <c r="A102" s="11" t="s">
        <v>121</v>
      </c>
      <c r="BV102" s="12"/>
      <c r="BW102" s="12"/>
      <c r="BX102" s="12"/>
      <c r="BY102" s="12"/>
    </row>
    <row r="103" spans="1:92" s="2" customFormat="1" ht="14.25" customHeight="1" x14ac:dyDescent="0.2">
      <c r="A103" s="982" t="s">
        <v>122</v>
      </c>
      <c r="B103" s="984"/>
      <c r="C103" s="982" t="s">
        <v>5</v>
      </c>
      <c r="D103" s="983"/>
      <c r="E103" s="984"/>
      <c r="F103" s="1222" t="s">
        <v>6</v>
      </c>
      <c r="G103" s="1117"/>
      <c r="H103" s="1117"/>
      <c r="I103" s="1117"/>
      <c r="J103" s="1117"/>
      <c r="K103" s="1117"/>
      <c r="L103" s="1117"/>
      <c r="M103" s="1117"/>
      <c r="N103" s="1117"/>
      <c r="O103" s="1117"/>
      <c r="P103" s="1117"/>
      <c r="Q103" s="1117"/>
      <c r="R103" s="1117"/>
      <c r="S103" s="1117"/>
      <c r="T103" s="1117"/>
      <c r="U103" s="1117"/>
      <c r="V103" s="1117"/>
      <c r="W103" s="1117"/>
      <c r="X103" s="1117"/>
      <c r="Y103" s="1117"/>
      <c r="Z103" s="1117"/>
      <c r="AA103" s="1117"/>
      <c r="AB103" s="1117"/>
      <c r="AC103" s="1117"/>
      <c r="AD103" s="1117"/>
      <c r="AE103" s="1117"/>
      <c r="AF103" s="1117"/>
      <c r="AG103" s="1117"/>
      <c r="AH103" s="1117"/>
      <c r="AI103" s="1117"/>
      <c r="AJ103" s="1117"/>
      <c r="AK103" s="1117"/>
      <c r="AL103" s="1117"/>
      <c r="AM103" s="1226"/>
      <c r="AN103" s="1008" t="s">
        <v>7</v>
      </c>
      <c r="AO103" s="984" t="s">
        <v>123</v>
      </c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V103" s="3"/>
      <c r="BW103" s="3"/>
      <c r="BX103" s="4"/>
      <c r="BY103" s="4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</row>
    <row r="104" spans="1:92" s="2" customFormat="1" x14ac:dyDescent="0.2">
      <c r="A104" s="1045"/>
      <c r="B104" s="990"/>
      <c r="C104" s="1165"/>
      <c r="D104" s="986"/>
      <c r="E104" s="987"/>
      <c r="F104" s="1222" t="s">
        <v>11</v>
      </c>
      <c r="G104" s="1221"/>
      <c r="H104" s="1222" t="s">
        <v>12</v>
      </c>
      <c r="I104" s="1221"/>
      <c r="J104" s="1222" t="s">
        <v>13</v>
      </c>
      <c r="K104" s="1221"/>
      <c r="L104" s="1222" t="s">
        <v>14</v>
      </c>
      <c r="M104" s="1221"/>
      <c r="N104" s="1222" t="s">
        <v>15</v>
      </c>
      <c r="O104" s="1221"/>
      <c r="P104" s="1213" t="s">
        <v>16</v>
      </c>
      <c r="Q104" s="1214"/>
      <c r="R104" s="1213" t="s">
        <v>17</v>
      </c>
      <c r="S104" s="1214"/>
      <c r="T104" s="1213" t="s">
        <v>18</v>
      </c>
      <c r="U104" s="1214"/>
      <c r="V104" s="1213" t="s">
        <v>19</v>
      </c>
      <c r="W104" s="1214"/>
      <c r="X104" s="1213" t="s">
        <v>20</v>
      </c>
      <c r="Y104" s="1214"/>
      <c r="Z104" s="1213" t="s">
        <v>21</v>
      </c>
      <c r="AA104" s="1214"/>
      <c r="AB104" s="1213" t="s">
        <v>22</v>
      </c>
      <c r="AC104" s="1214"/>
      <c r="AD104" s="1213" t="s">
        <v>23</v>
      </c>
      <c r="AE104" s="1214"/>
      <c r="AF104" s="1213" t="s">
        <v>24</v>
      </c>
      <c r="AG104" s="1214"/>
      <c r="AH104" s="1213" t="s">
        <v>25</v>
      </c>
      <c r="AI104" s="1214"/>
      <c r="AJ104" s="1213" t="s">
        <v>26</v>
      </c>
      <c r="AK104" s="1214"/>
      <c r="AL104" s="1213" t="s">
        <v>27</v>
      </c>
      <c r="AM104" s="1223"/>
      <c r="AN104" s="1009"/>
      <c r="AO104" s="990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V104" s="3"/>
      <c r="BW104" s="3"/>
      <c r="BX104" s="4"/>
      <c r="BY104" s="4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</row>
    <row r="105" spans="1:92" s="2" customFormat="1" x14ac:dyDescent="0.2">
      <c r="A105" s="1165"/>
      <c r="B105" s="986"/>
      <c r="C105" s="674" t="s">
        <v>32</v>
      </c>
      <c r="D105" s="678" t="s">
        <v>45</v>
      </c>
      <c r="E105" s="774" t="s">
        <v>34</v>
      </c>
      <c r="F105" s="674" t="s">
        <v>45</v>
      </c>
      <c r="G105" s="774" t="s">
        <v>34</v>
      </c>
      <c r="H105" s="674" t="s">
        <v>45</v>
      </c>
      <c r="I105" s="615" t="s">
        <v>34</v>
      </c>
      <c r="J105" s="674" t="s">
        <v>45</v>
      </c>
      <c r="K105" s="774" t="s">
        <v>34</v>
      </c>
      <c r="L105" s="674" t="s">
        <v>45</v>
      </c>
      <c r="M105" s="615" t="s">
        <v>34</v>
      </c>
      <c r="N105" s="674" t="s">
        <v>45</v>
      </c>
      <c r="O105" s="774" t="s">
        <v>34</v>
      </c>
      <c r="P105" s="674" t="s">
        <v>45</v>
      </c>
      <c r="Q105" s="615" t="s">
        <v>34</v>
      </c>
      <c r="R105" s="674" t="s">
        <v>45</v>
      </c>
      <c r="S105" s="774" t="s">
        <v>34</v>
      </c>
      <c r="T105" s="674" t="s">
        <v>45</v>
      </c>
      <c r="U105" s="615" t="s">
        <v>34</v>
      </c>
      <c r="V105" s="674" t="s">
        <v>45</v>
      </c>
      <c r="W105" s="774" t="s">
        <v>34</v>
      </c>
      <c r="X105" s="674" t="s">
        <v>45</v>
      </c>
      <c r="Y105" s="774" t="s">
        <v>34</v>
      </c>
      <c r="Z105" s="674" t="s">
        <v>45</v>
      </c>
      <c r="AA105" s="615" t="s">
        <v>34</v>
      </c>
      <c r="AB105" s="674" t="s">
        <v>45</v>
      </c>
      <c r="AC105" s="774" t="s">
        <v>34</v>
      </c>
      <c r="AD105" s="674" t="s">
        <v>45</v>
      </c>
      <c r="AE105" s="615" t="s">
        <v>34</v>
      </c>
      <c r="AF105" s="674" t="s">
        <v>45</v>
      </c>
      <c r="AG105" s="774" t="s">
        <v>34</v>
      </c>
      <c r="AH105" s="674" t="s">
        <v>45</v>
      </c>
      <c r="AI105" s="615" t="s">
        <v>34</v>
      </c>
      <c r="AJ105" s="674" t="s">
        <v>45</v>
      </c>
      <c r="AK105" s="774" t="s">
        <v>34</v>
      </c>
      <c r="AL105" s="674" t="s">
        <v>45</v>
      </c>
      <c r="AM105" s="785" t="s">
        <v>34</v>
      </c>
      <c r="AN105" s="1010"/>
      <c r="AO105" s="987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V105" s="3"/>
      <c r="BW105" s="3"/>
      <c r="BX105" s="4"/>
      <c r="BY105" s="4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</row>
    <row r="106" spans="1:92" s="2" customFormat="1" x14ac:dyDescent="0.2">
      <c r="A106" s="1231" t="s">
        <v>124</v>
      </c>
      <c r="B106" s="1232"/>
      <c r="C106" s="132">
        <f>SUM(C107:C113)</f>
        <v>750</v>
      </c>
      <c r="D106" s="24">
        <f>SUM(D107:D113)</f>
        <v>364</v>
      </c>
      <c r="E106" s="545">
        <f>SUM(E107:E113)</f>
        <v>386</v>
      </c>
      <c r="F106" s="675">
        <f t="shared" ref="F106:AN106" si="47">SUM(F107:F113)</f>
        <v>15</v>
      </c>
      <c r="G106" s="547">
        <f t="shared" si="47"/>
        <v>17</v>
      </c>
      <c r="H106" s="675">
        <f t="shared" si="47"/>
        <v>14</v>
      </c>
      <c r="I106" s="547">
        <f t="shared" si="47"/>
        <v>11</v>
      </c>
      <c r="J106" s="675">
        <f t="shared" si="47"/>
        <v>8</v>
      </c>
      <c r="K106" s="547">
        <f t="shared" si="47"/>
        <v>14</v>
      </c>
      <c r="L106" s="675">
        <f t="shared" si="47"/>
        <v>13</v>
      </c>
      <c r="M106" s="547">
        <f t="shared" si="47"/>
        <v>15</v>
      </c>
      <c r="N106" s="675">
        <f t="shared" si="47"/>
        <v>19</v>
      </c>
      <c r="O106" s="547">
        <f t="shared" si="47"/>
        <v>16</v>
      </c>
      <c r="P106" s="675">
        <f t="shared" si="47"/>
        <v>12</v>
      </c>
      <c r="Q106" s="547">
        <f t="shared" si="47"/>
        <v>18</v>
      </c>
      <c r="R106" s="675">
        <f t="shared" si="47"/>
        <v>11</v>
      </c>
      <c r="S106" s="547">
        <f t="shared" si="47"/>
        <v>17</v>
      </c>
      <c r="T106" s="675">
        <f t="shared" si="47"/>
        <v>14</v>
      </c>
      <c r="U106" s="547">
        <f t="shared" si="47"/>
        <v>16</v>
      </c>
      <c r="V106" s="675">
        <f t="shared" si="47"/>
        <v>11</v>
      </c>
      <c r="W106" s="547">
        <f t="shared" si="47"/>
        <v>13</v>
      </c>
      <c r="X106" s="675">
        <f t="shared" si="47"/>
        <v>15</v>
      </c>
      <c r="Y106" s="547">
        <f t="shared" si="47"/>
        <v>22</v>
      </c>
      <c r="Z106" s="675">
        <f t="shared" si="47"/>
        <v>13</v>
      </c>
      <c r="AA106" s="547">
        <f t="shared" si="47"/>
        <v>19</v>
      </c>
      <c r="AB106" s="675">
        <f t="shared" si="47"/>
        <v>35</v>
      </c>
      <c r="AC106" s="547">
        <f t="shared" si="47"/>
        <v>21</v>
      </c>
      <c r="AD106" s="675">
        <f t="shared" si="47"/>
        <v>28</v>
      </c>
      <c r="AE106" s="547">
        <f t="shared" si="47"/>
        <v>20</v>
      </c>
      <c r="AF106" s="675">
        <f t="shared" si="47"/>
        <v>39</v>
      </c>
      <c r="AG106" s="547">
        <f t="shared" si="47"/>
        <v>28</v>
      </c>
      <c r="AH106" s="675">
        <f t="shared" si="47"/>
        <v>39</v>
      </c>
      <c r="AI106" s="547">
        <f t="shared" si="47"/>
        <v>34</v>
      </c>
      <c r="AJ106" s="675">
        <f t="shared" si="47"/>
        <v>25</v>
      </c>
      <c r="AK106" s="547">
        <f t="shared" si="47"/>
        <v>34</v>
      </c>
      <c r="AL106" s="675">
        <f t="shared" si="47"/>
        <v>53</v>
      </c>
      <c r="AM106" s="516">
        <f t="shared" si="47"/>
        <v>71</v>
      </c>
      <c r="AN106" s="517">
        <f t="shared" si="47"/>
        <v>691</v>
      </c>
      <c r="AO106" s="550">
        <f>SUM(AO107:AO109)</f>
        <v>0</v>
      </c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V106" s="3"/>
      <c r="BW106" s="3"/>
      <c r="BX106" s="4"/>
      <c r="BY106" s="4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</row>
    <row r="107" spans="1:92" s="2" customFormat="1" ht="14.25" customHeight="1" x14ac:dyDescent="0.2">
      <c r="A107" s="1034" t="s">
        <v>125</v>
      </c>
      <c r="B107" s="200" t="s">
        <v>126</v>
      </c>
      <c r="C107" s="132">
        <f t="shared" ref="C107:C113" si="48">SUM(D107+E107)</f>
        <v>329</v>
      </c>
      <c r="D107" s="24">
        <f t="shared" ref="D107:E113" si="49">SUM(F107+H107+J107+L107+N107+P107+R107+T107+V107+X107+Z107+AB107+AD107+AF107+AH107+AJ107+AL107)</f>
        <v>149</v>
      </c>
      <c r="E107" s="545">
        <f t="shared" si="49"/>
        <v>180</v>
      </c>
      <c r="F107" s="201">
        <v>13</v>
      </c>
      <c r="G107" s="518">
        <v>16</v>
      </c>
      <c r="H107" s="500">
        <v>11</v>
      </c>
      <c r="I107" s="202">
        <v>8</v>
      </c>
      <c r="J107" s="500">
        <v>7</v>
      </c>
      <c r="K107" s="202">
        <v>11</v>
      </c>
      <c r="L107" s="201">
        <v>7</v>
      </c>
      <c r="M107" s="518">
        <v>7</v>
      </c>
      <c r="N107" s="500">
        <v>9</v>
      </c>
      <c r="O107" s="202">
        <v>4</v>
      </c>
      <c r="P107" s="500">
        <v>6</v>
      </c>
      <c r="Q107" s="202">
        <v>8</v>
      </c>
      <c r="R107" s="500">
        <v>3</v>
      </c>
      <c r="S107" s="202">
        <v>7</v>
      </c>
      <c r="T107" s="500">
        <v>8</v>
      </c>
      <c r="U107" s="202">
        <v>7</v>
      </c>
      <c r="V107" s="500">
        <v>3</v>
      </c>
      <c r="W107" s="202">
        <v>4</v>
      </c>
      <c r="X107" s="500">
        <v>6</v>
      </c>
      <c r="Y107" s="202">
        <v>10</v>
      </c>
      <c r="Z107" s="500">
        <v>1</v>
      </c>
      <c r="AA107" s="202">
        <v>13</v>
      </c>
      <c r="AB107" s="500">
        <v>8</v>
      </c>
      <c r="AC107" s="202">
        <v>11</v>
      </c>
      <c r="AD107" s="500">
        <v>12</v>
      </c>
      <c r="AE107" s="202">
        <v>11</v>
      </c>
      <c r="AF107" s="500">
        <v>15</v>
      </c>
      <c r="AG107" s="202">
        <v>15</v>
      </c>
      <c r="AH107" s="500">
        <v>12</v>
      </c>
      <c r="AI107" s="202">
        <v>10</v>
      </c>
      <c r="AJ107" s="500">
        <v>9</v>
      </c>
      <c r="AK107" s="202">
        <v>11</v>
      </c>
      <c r="AL107" s="500">
        <v>19</v>
      </c>
      <c r="AM107" s="203">
        <v>27</v>
      </c>
      <c r="AN107" s="518">
        <v>293</v>
      </c>
      <c r="AO107" s="544">
        <v>0</v>
      </c>
      <c r="AP107" s="146" t="str">
        <f>CA107&amp;CB107</f>
        <v/>
      </c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"/>
      <c r="BB107" s="3"/>
      <c r="BV107" s="3"/>
      <c r="BW107" s="3"/>
      <c r="BX107" s="4"/>
      <c r="BY107" s="4"/>
      <c r="CA107" s="32" t="str">
        <f>IF(AND($C107&gt;0,AN107="")," * No olvide digitar la variable "&amp;AN$103&amp;""&amp;". Digite CERO si no tiene",IF(AN107&gt;$C107," * La variable "&amp;AN$103&amp;""&amp;" No puede ser mayor al Total.",""))</f>
        <v/>
      </c>
      <c r="CB107" s="32" t="str">
        <f>IF(AND($C107&gt;0,AO107="")," * No olvide digitar la variable "&amp;AO$103&amp;""&amp;". Digite CERO si no tiene",IF(AO107&gt;$C107," * La variable "&amp;AO$103&amp;""&amp;" No puede ser mayor al Total.",""))</f>
        <v/>
      </c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33">
        <f>IF(AND($C107&gt;0,AN107=""),1,IF(AN107&gt;$C107,1,0))</f>
        <v>0</v>
      </c>
      <c r="CN107" s="33">
        <f>IF(AND($C107&gt;0,AO107=""),1,IF(AO107&gt;$C107,1,0))</f>
        <v>0</v>
      </c>
    </row>
    <row r="108" spans="1:92" s="2" customFormat="1" x14ac:dyDescent="0.2">
      <c r="A108" s="1210"/>
      <c r="B108" s="204" t="s">
        <v>127</v>
      </c>
      <c r="C108" s="161">
        <f t="shared" si="48"/>
        <v>107</v>
      </c>
      <c r="D108" s="37">
        <f t="shared" si="49"/>
        <v>63</v>
      </c>
      <c r="E108" s="205">
        <f t="shared" si="49"/>
        <v>44</v>
      </c>
      <c r="F108" s="206"/>
      <c r="G108" s="207"/>
      <c r="H108" s="208">
        <v>0</v>
      </c>
      <c r="I108" s="209">
        <v>1</v>
      </c>
      <c r="J108" s="206">
        <v>1</v>
      </c>
      <c r="K108" s="210">
        <v>1</v>
      </c>
      <c r="L108" s="208">
        <v>0</v>
      </c>
      <c r="M108" s="211">
        <v>1</v>
      </c>
      <c r="N108" s="206">
        <v>1</v>
      </c>
      <c r="O108" s="210">
        <v>1</v>
      </c>
      <c r="P108" s="209">
        <v>1</v>
      </c>
      <c r="Q108" s="211">
        <v>2</v>
      </c>
      <c r="R108" s="212">
        <v>2</v>
      </c>
      <c r="S108" s="210">
        <v>2</v>
      </c>
      <c r="T108" s="209">
        <v>1</v>
      </c>
      <c r="U108" s="211">
        <v>3</v>
      </c>
      <c r="V108" s="212">
        <v>1</v>
      </c>
      <c r="W108" s="210">
        <v>0</v>
      </c>
      <c r="X108" s="209">
        <v>2</v>
      </c>
      <c r="Y108" s="210">
        <v>1</v>
      </c>
      <c r="Z108" s="212">
        <v>2</v>
      </c>
      <c r="AA108" s="211">
        <v>2</v>
      </c>
      <c r="AB108" s="212">
        <v>7</v>
      </c>
      <c r="AC108" s="210">
        <v>1</v>
      </c>
      <c r="AD108" s="209">
        <v>6</v>
      </c>
      <c r="AE108" s="211">
        <v>0</v>
      </c>
      <c r="AF108" s="212">
        <v>7</v>
      </c>
      <c r="AG108" s="210">
        <v>6</v>
      </c>
      <c r="AH108" s="209">
        <v>14</v>
      </c>
      <c r="AI108" s="211">
        <v>3</v>
      </c>
      <c r="AJ108" s="212">
        <v>5</v>
      </c>
      <c r="AK108" s="210">
        <v>9</v>
      </c>
      <c r="AL108" s="209">
        <v>13</v>
      </c>
      <c r="AM108" s="213">
        <v>11</v>
      </c>
      <c r="AN108" s="208">
        <v>107</v>
      </c>
      <c r="AO108" s="207">
        <v>0</v>
      </c>
      <c r="AP108" s="146" t="str">
        <f t="shared" ref="AP108:AP109" si="50">CA108&amp;CB108</f>
        <v/>
      </c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"/>
      <c r="BB108" s="3"/>
      <c r="BV108" s="3"/>
      <c r="BW108" s="3"/>
      <c r="BX108" s="4"/>
      <c r="BY108" s="4"/>
      <c r="CA108" s="32" t="str">
        <f t="shared" ref="CA108:CB112" si="51">IF(AND($C108&gt;0,AN108="")," * No olvide digitar la variable "&amp;AN$103&amp;""&amp;". Digite CERO si no tiene",IF(AN108&gt;$C108," * La variable "&amp;AN$103&amp;""&amp;" No puede ser mayor al Total.",""))</f>
        <v/>
      </c>
      <c r="CB108" s="32" t="str">
        <f t="shared" si="51"/>
        <v/>
      </c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33">
        <f t="shared" ref="CM108:CN113" si="52">IF(AND($C108&gt;0,AN108=""),1,IF(AN108&gt;$C108,1,0))</f>
        <v>0</v>
      </c>
      <c r="CN108" s="33">
        <f t="shared" si="52"/>
        <v>0</v>
      </c>
    </row>
    <row r="109" spans="1:92" s="2" customFormat="1" ht="15" thickBot="1" x14ac:dyDescent="0.25">
      <c r="A109" s="1036"/>
      <c r="B109" s="214" t="s">
        <v>128</v>
      </c>
      <c r="C109" s="215">
        <f t="shared" si="48"/>
        <v>62</v>
      </c>
      <c r="D109" s="216">
        <f t="shared" si="49"/>
        <v>28</v>
      </c>
      <c r="E109" s="217">
        <f t="shared" si="49"/>
        <v>34</v>
      </c>
      <c r="F109" s="218"/>
      <c r="G109" s="219"/>
      <c r="H109" s="220"/>
      <c r="I109" s="221"/>
      <c r="J109" s="218"/>
      <c r="K109" s="222"/>
      <c r="L109" s="220"/>
      <c r="M109" s="223"/>
      <c r="N109" s="218">
        <v>1</v>
      </c>
      <c r="O109" s="222">
        <v>2</v>
      </c>
      <c r="P109" s="221">
        <v>1</v>
      </c>
      <c r="Q109" s="223">
        <v>2</v>
      </c>
      <c r="R109" s="224">
        <v>1</v>
      </c>
      <c r="S109" s="222">
        <v>1</v>
      </c>
      <c r="T109" s="221">
        <v>1</v>
      </c>
      <c r="U109" s="223">
        <v>0</v>
      </c>
      <c r="V109" s="224">
        <v>1</v>
      </c>
      <c r="W109" s="222">
        <v>0</v>
      </c>
      <c r="X109" s="221">
        <v>2</v>
      </c>
      <c r="Y109" s="222">
        <v>6</v>
      </c>
      <c r="Z109" s="224">
        <v>0</v>
      </c>
      <c r="AA109" s="223">
        <v>0</v>
      </c>
      <c r="AB109" s="224">
        <v>6</v>
      </c>
      <c r="AC109" s="222">
        <v>1</v>
      </c>
      <c r="AD109" s="221">
        <v>1</v>
      </c>
      <c r="AE109" s="223">
        <v>2</v>
      </c>
      <c r="AF109" s="224">
        <v>4</v>
      </c>
      <c r="AG109" s="222">
        <v>1</v>
      </c>
      <c r="AH109" s="221">
        <v>3</v>
      </c>
      <c r="AI109" s="223">
        <v>4</v>
      </c>
      <c r="AJ109" s="224">
        <v>4</v>
      </c>
      <c r="AK109" s="222">
        <v>4</v>
      </c>
      <c r="AL109" s="221">
        <v>3</v>
      </c>
      <c r="AM109" s="225">
        <v>11</v>
      </c>
      <c r="AN109" s="220">
        <v>54</v>
      </c>
      <c r="AO109" s="219">
        <v>0</v>
      </c>
      <c r="AP109" s="146" t="str">
        <f t="shared" si="50"/>
        <v/>
      </c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"/>
      <c r="BB109" s="3"/>
      <c r="BV109" s="3"/>
      <c r="BW109" s="3"/>
      <c r="BX109" s="4"/>
      <c r="BY109" s="4"/>
      <c r="CA109" s="32" t="str">
        <f t="shared" si="51"/>
        <v/>
      </c>
      <c r="CB109" s="32" t="str">
        <f t="shared" si="51"/>
        <v/>
      </c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33">
        <f t="shared" si="52"/>
        <v>0</v>
      </c>
      <c r="CN109" s="33">
        <f t="shared" si="52"/>
        <v>0</v>
      </c>
    </row>
    <row r="110" spans="1:92" s="2" customFormat="1" ht="15" thickTop="1" x14ac:dyDescent="0.2">
      <c r="A110" s="1037" t="s">
        <v>129</v>
      </c>
      <c r="B110" s="1038"/>
      <c r="C110" s="114">
        <f t="shared" si="48"/>
        <v>27</v>
      </c>
      <c r="D110" s="69">
        <f t="shared" si="49"/>
        <v>9</v>
      </c>
      <c r="E110" s="226">
        <f t="shared" si="49"/>
        <v>18</v>
      </c>
      <c r="F110" s="227"/>
      <c r="G110" s="228"/>
      <c r="H110" s="229"/>
      <c r="I110" s="230"/>
      <c r="J110" s="231"/>
      <c r="K110" s="228"/>
      <c r="L110" s="229">
        <v>1</v>
      </c>
      <c r="M110" s="232">
        <v>1</v>
      </c>
      <c r="N110" s="231">
        <v>2</v>
      </c>
      <c r="O110" s="228">
        <v>3</v>
      </c>
      <c r="P110" s="230"/>
      <c r="Q110" s="232">
        <v>1</v>
      </c>
      <c r="R110" s="233">
        <v>1</v>
      </c>
      <c r="S110" s="228">
        <v>3</v>
      </c>
      <c r="T110" s="230">
        <v>1</v>
      </c>
      <c r="U110" s="232">
        <v>2</v>
      </c>
      <c r="V110" s="233">
        <v>1</v>
      </c>
      <c r="W110" s="228">
        <v>1</v>
      </c>
      <c r="X110" s="230">
        <v>2</v>
      </c>
      <c r="Y110" s="228"/>
      <c r="Z110" s="233">
        <v>1</v>
      </c>
      <c r="AA110" s="232">
        <v>1</v>
      </c>
      <c r="AB110" s="233"/>
      <c r="AC110" s="228">
        <v>1</v>
      </c>
      <c r="AD110" s="230"/>
      <c r="AE110" s="232">
        <v>1</v>
      </c>
      <c r="AF110" s="233"/>
      <c r="AG110" s="228">
        <v>1</v>
      </c>
      <c r="AH110" s="230"/>
      <c r="AI110" s="232">
        <v>2</v>
      </c>
      <c r="AJ110" s="233"/>
      <c r="AK110" s="228"/>
      <c r="AL110" s="230"/>
      <c r="AM110" s="234">
        <v>1</v>
      </c>
      <c r="AN110" s="229">
        <v>21</v>
      </c>
      <c r="AO110" s="235"/>
      <c r="AP110" s="146" t="str">
        <f>CA110</f>
        <v/>
      </c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"/>
      <c r="BB110" s="3"/>
      <c r="BV110" s="3"/>
      <c r="BW110" s="3"/>
      <c r="BX110" s="4"/>
      <c r="BY110" s="4"/>
      <c r="CA110" s="32" t="str">
        <f t="shared" si="51"/>
        <v/>
      </c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33">
        <f t="shared" si="52"/>
        <v>0</v>
      </c>
      <c r="CN110" s="5"/>
    </row>
    <row r="111" spans="1:92" s="2" customFormat="1" x14ac:dyDescent="0.2">
      <c r="A111" s="1039" t="s">
        <v>130</v>
      </c>
      <c r="B111" s="1040"/>
      <c r="C111" s="36">
        <f t="shared" si="48"/>
        <v>91</v>
      </c>
      <c r="D111" s="69">
        <f t="shared" si="49"/>
        <v>49</v>
      </c>
      <c r="E111" s="236">
        <f t="shared" si="49"/>
        <v>42</v>
      </c>
      <c r="F111" s="237"/>
      <c r="G111" s="238">
        <v>1</v>
      </c>
      <c r="H111" s="239">
        <v>1</v>
      </c>
      <c r="I111" s="240">
        <v>1</v>
      </c>
      <c r="J111" s="227"/>
      <c r="K111" s="241">
        <v>1</v>
      </c>
      <c r="L111" s="239">
        <v>1</v>
      </c>
      <c r="M111" s="242">
        <v>1</v>
      </c>
      <c r="N111" s="227">
        <v>2</v>
      </c>
      <c r="O111" s="241">
        <v>1</v>
      </c>
      <c r="P111" s="240">
        <v>1</v>
      </c>
      <c r="Q111" s="242">
        <v>1</v>
      </c>
      <c r="R111" s="243">
        <v>3</v>
      </c>
      <c r="S111" s="241">
        <v>1</v>
      </c>
      <c r="T111" s="240">
        <v>2</v>
      </c>
      <c r="U111" s="242">
        <v>1</v>
      </c>
      <c r="V111" s="243">
        <v>2</v>
      </c>
      <c r="W111" s="241">
        <v>4</v>
      </c>
      <c r="X111" s="240">
        <v>1</v>
      </c>
      <c r="Y111" s="241">
        <v>2</v>
      </c>
      <c r="Z111" s="243">
        <v>3</v>
      </c>
      <c r="AA111" s="242"/>
      <c r="AB111" s="243">
        <v>7</v>
      </c>
      <c r="AC111" s="241">
        <v>3</v>
      </c>
      <c r="AD111" s="240">
        <v>4</v>
      </c>
      <c r="AE111" s="242">
        <v>2</v>
      </c>
      <c r="AF111" s="243">
        <v>5</v>
      </c>
      <c r="AG111" s="241">
        <v>1</v>
      </c>
      <c r="AH111" s="240">
        <v>5</v>
      </c>
      <c r="AI111" s="242">
        <v>6</v>
      </c>
      <c r="AJ111" s="243">
        <v>3</v>
      </c>
      <c r="AK111" s="241">
        <v>5</v>
      </c>
      <c r="AL111" s="240">
        <v>9</v>
      </c>
      <c r="AM111" s="244">
        <v>11</v>
      </c>
      <c r="AN111" s="239">
        <v>86</v>
      </c>
      <c r="AO111" s="245"/>
      <c r="AP111" s="146" t="str">
        <f t="shared" ref="AP111:AP113" si="53">CA111</f>
        <v/>
      </c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"/>
      <c r="BB111" s="3"/>
      <c r="BV111" s="3"/>
      <c r="BW111" s="3"/>
      <c r="BX111" s="4"/>
      <c r="BY111" s="4"/>
      <c r="CA111" s="32" t="str">
        <f t="shared" si="51"/>
        <v/>
      </c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33">
        <f t="shared" si="52"/>
        <v>0</v>
      </c>
      <c r="CN111" s="5"/>
    </row>
    <row r="112" spans="1:92" s="2" customFormat="1" x14ac:dyDescent="0.2">
      <c r="A112" s="1039" t="s">
        <v>131</v>
      </c>
      <c r="B112" s="1040"/>
      <c r="C112" s="161">
        <f t="shared" si="48"/>
        <v>106</v>
      </c>
      <c r="D112" s="37">
        <f t="shared" si="49"/>
        <v>47</v>
      </c>
      <c r="E112" s="246">
        <f t="shared" si="49"/>
        <v>59</v>
      </c>
      <c r="F112" s="206">
        <v>1</v>
      </c>
      <c r="G112" s="207"/>
      <c r="H112" s="208">
        <v>2</v>
      </c>
      <c r="I112" s="209">
        <v>1</v>
      </c>
      <c r="J112" s="206"/>
      <c r="K112" s="210">
        <v>1</v>
      </c>
      <c r="L112" s="208">
        <v>3</v>
      </c>
      <c r="M112" s="211">
        <v>5</v>
      </c>
      <c r="N112" s="206">
        <v>3</v>
      </c>
      <c r="O112" s="210">
        <v>5</v>
      </c>
      <c r="P112" s="209"/>
      <c r="Q112" s="211">
        <v>2</v>
      </c>
      <c r="R112" s="212">
        <v>1</v>
      </c>
      <c r="S112" s="210">
        <v>2</v>
      </c>
      <c r="T112" s="209">
        <v>1</v>
      </c>
      <c r="U112" s="211">
        <v>2</v>
      </c>
      <c r="V112" s="212">
        <v>2</v>
      </c>
      <c r="W112" s="210">
        <v>4</v>
      </c>
      <c r="X112" s="209">
        <v>1</v>
      </c>
      <c r="Y112" s="210">
        <v>1</v>
      </c>
      <c r="Z112" s="212">
        <v>4</v>
      </c>
      <c r="AA112" s="211">
        <v>3</v>
      </c>
      <c r="AB112" s="212">
        <v>7</v>
      </c>
      <c r="AC112" s="210">
        <v>4</v>
      </c>
      <c r="AD112" s="209">
        <v>2</v>
      </c>
      <c r="AE112" s="211">
        <v>4</v>
      </c>
      <c r="AF112" s="212">
        <v>5</v>
      </c>
      <c r="AG112" s="210">
        <v>4</v>
      </c>
      <c r="AH112" s="209">
        <v>3</v>
      </c>
      <c r="AI112" s="211">
        <v>7</v>
      </c>
      <c r="AJ112" s="212">
        <v>4</v>
      </c>
      <c r="AK112" s="210">
        <v>4</v>
      </c>
      <c r="AL112" s="209">
        <v>8</v>
      </c>
      <c r="AM112" s="213">
        <v>10</v>
      </c>
      <c r="AN112" s="208">
        <v>104</v>
      </c>
      <c r="AO112" s="247"/>
      <c r="AP112" s="146" t="str">
        <f t="shared" si="53"/>
        <v/>
      </c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"/>
      <c r="BB112" s="3"/>
      <c r="BV112" s="3"/>
      <c r="BW112" s="3"/>
      <c r="BX112" s="4"/>
      <c r="BY112" s="4"/>
      <c r="CA112" s="32" t="str">
        <f t="shared" si="51"/>
        <v/>
      </c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33">
        <f t="shared" si="52"/>
        <v>0</v>
      </c>
      <c r="CN112" s="5"/>
    </row>
    <row r="113" spans="1:91" s="2" customFormat="1" x14ac:dyDescent="0.2">
      <c r="A113" s="1041" t="s">
        <v>132</v>
      </c>
      <c r="B113" s="1042"/>
      <c r="C113" s="137">
        <f t="shared" si="48"/>
        <v>28</v>
      </c>
      <c r="D113" s="138">
        <f t="shared" si="49"/>
        <v>19</v>
      </c>
      <c r="E113" s="248">
        <f t="shared" si="49"/>
        <v>9</v>
      </c>
      <c r="F113" s="249">
        <v>1</v>
      </c>
      <c r="G113" s="250"/>
      <c r="H113" s="251"/>
      <c r="I113" s="252"/>
      <c r="J113" s="249"/>
      <c r="K113" s="253"/>
      <c r="L113" s="251">
        <v>1</v>
      </c>
      <c r="M113" s="254"/>
      <c r="N113" s="249">
        <v>1</v>
      </c>
      <c r="O113" s="253"/>
      <c r="P113" s="252">
        <v>3</v>
      </c>
      <c r="Q113" s="254">
        <v>2</v>
      </c>
      <c r="R113" s="680"/>
      <c r="S113" s="253">
        <v>1</v>
      </c>
      <c r="T113" s="252"/>
      <c r="U113" s="254">
        <v>1</v>
      </c>
      <c r="V113" s="680">
        <v>1</v>
      </c>
      <c r="W113" s="253"/>
      <c r="X113" s="252">
        <v>1</v>
      </c>
      <c r="Y113" s="253">
        <v>2</v>
      </c>
      <c r="Z113" s="680">
        <v>2</v>
      </c>
      <c r="AA113" s="254"/>
      <c r="AB113" s="680"/>
      <c r="AC113" s="253"/>
      <c r="AD113" s="252">
        <v>3</v>
      </c>
      <c r="AE113" s="254"/>
      <c r="AF113" s="680">
        <v>3</v>
      </c>
      <c r="AG113" s="253"/>
      <c r="AH113" s="252">
        <v>2</v>
      </c>
      <c r="AI113" s="254">
        <v>2</v>
      </c>
      <c r="AJ113" s="680"/>
      <c r="AK113" s="253">
        <v>1</v>
      </c>
      <c r="AL113" s="252">
        <v>1</v>
      </c>
      <c r="AM113" s="255"/>
      <c r="AN113" s="251">
        <v>26</v>
      </c>
      <c r="AO113" s="256"/>
      <c r="AP113" s="146" t="str">
        <f t="shared" si="53"/>
        <v/>
      </c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"/>
      <c r="BB113" s="3"/>
      <c r="BV113" s="3"/>
      <c r="BW113" s="3"/>
      <c r="BX113" s="4"/>
      <c r="BY113" s="4"/>
      <c r="CA113" s="32" t="str">
        <f>IF(AND($C113&gt;0,AN113="")," * No olvide digitar la variable "&amp;AN$103&amp;""&amp;". Digite CERO si no tiene",IF(AN113&gt;$C113," * La variable "&amp;AN$103&amp;""&amp;" No puede ser mayor al Total.",""))</f>
        <v/>
      </c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33">
        <f t="shared" si="52"/>
        <v>0</v>
      </c>
    </row>
    <row r="114" spans="1:91" s="5" customFormat="1" ht="12" x14ac:dyDescent="0.2">
      <c r="A114" s="11" t="s">
        <v>133</v>
      </c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V114" s="12"/>
      <c r="BW114" s="12"/>
      <c r="BX114" s="12"/>
      <c r="BY114" s="12"/>
      <c r="CM114" s="80"/>
    </row>
    <row r="115" spans="1:91" s="2" customFormat="1" x14ac:dyDescent="0.2">
      <c r="A115" s="1222" t="s">
        <v>134</v>
      </c>
      <c r="B115" s="1117"/>
      <c r="C115" s="1221"/>
      <c r="D115" s="773" t="s">
        <v>83</v>
      </c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V115" s="3"/>
      <c r="BW115" s="3"/>
      <c r="BX115" s="4"/>
      <c r="BY115" s="4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</row>
    <row r="116" spans="1:91" s="2" customFormat="1" ht="21" x14ac:dyDescent="0.2">
      <c r="A116" s="1046" t="s">
        <v>135</v>
      </c>
      <c r="B116" s="1047"/>
      <c r="C116" s="491" t="s">
        <v>136</v>
      </c>
      <c r="D116" s="492"/>
      <c r="E116" s="190"/>
      <c r="BV116" s="3"/>
      <c r="BW116" s="3"/>
      <c r="BX116" s="4"/>
      <c r="BY116" s="4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</row>
    <row r="117" spans="1:91" s="2" customFormat="1" x14ac:dyDescent="0.2">
      <c r="A117" s="1048"/>
      <c r="B117" s="1049"/>
      <c r="C117" s="259" t="s">
        <v>137</v>
      </c>
      <c r="D117" s="260"/>
      <c r="E117" s="190"/>
      <c r="BV117" s="3"/>
      <c r="BW117" s="3"/>
      <c r="BX117" s="4"/>
      <c r="BY117" s="4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</row>
    <row r="118" spans="1:91" s="2" customFormat="1" ht="21" x14ac:dyDescent="0.2">
      <c r="A118" s="1169"/>
      <c r="B118" s="1051"/>
      <c r="C118" s="261" t="s">
        <v>138</v>
      </c>
      <c r="D118" s="262"/>
      <c r="E118" s="190"/>
      <c r="BV118" s="3"/>
      <c r="BW118" s="3"/>
      <c r="BX118" s="4"/>
      <c r="BY118" s="4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</row>
    <row r="119" spans="1:91" s="5" customFormat="1" ht="11.25" x14ac:dyDescent="0.15">
      <c r="A119" s="1052" t="s">
        <v>139</v>
      </c>
      <c r="B119" s="1052"/>
      <c r="C119" s="1052"/>
      <c r="D119" s="1052"/>
      <c r="E119" s="1052"/>
      <c r="F119" s="1052"/>
      <c r="G119" s="1052"/>
      <c r="H119" s="1052"/>
      <c r="I119" s="1052"/>
      <c r="J119" s="1052"/>
      <c r="K119" s="1053"/>
      <c r="L119" s="681"/>
      <c r="M119" s="682"/>
      <c r="N119" s="682"/>
      <c r="O119" s="683"/>
      <c r="P119" s="124"/>
      <c r="Q119" s="682"/>
      <c r="R119" s="683"/>
      <c r="S119" s="124"/>
      <c r="T119" s="682"/>
      <c r="U119" s="124"/>
      <c r="V119" s="124"/>
      <c r="W119" s="683"/>
      <c r="X119" s="683"/>
      <c r="Y119" s="683"/>
      <c r="Z119" s="266"/>
      <c r="AA119" s="124"/>
      <c r="AB119" s="683"/>
      <c r="AC119" s="683"/>
      <c r="AD119" s="683"/>
      <c r="AE119" s="683"/>
      <c r="AF119" s="266"/>
      <c r="AG119" s="124"/>
      <c r="AH119" s="683"/>
      <c r="AI119" s="683"/>
      <c r="AJ119" s="683"/>
      <c r="AK119" s="124"/>
      <c r="AL119" s="682"/>
      <c r="AM119" s="683"/>
      <c r="AN119" s="682"/>
      <c r="AO119" s="267"/>
      <c r="AP119" s="124"/>
      <c r="BV119" s="12"/>
      <c r="BW119" s="12"/>
      <c r="BX119" s="12"/>
      <c r="BY119" s="12"/>
    </row>
    <row r="120" spans="1:91" s="2" customFormat="1" ht="14.25" customHeight="1" x14ac:dyDescent="0.2">
      <c r="A120" s="1012" t="s">
        <v>122</v>
      </c>
      <c r="B120" s="1021"/>
      <c r="C120" s="982" t="s">
        <v>5</v>
      </c>
      <c r="D120" s="983"/>
      <c r="E120" s="984"/>
      <c r="F120" s="1222" t="s">
        <v>6</v>
      </c>
      <c r="G120" s="1117"/>
      <c r="H120" s="1117"/>
      <c r="I120" s="1117"/>
      <c r="J120" s="1117"/>
      <c r="K120" s="1117"/>
      <c r="L120" s="1117"/>
      <c r="M120" s="1117"/>
      <c r="N120" s="1117"/>
      <c r="O120" s="1117"/>
      <c r="P120" s="1117"/>
      <c r="Q120" s="1117"/>
      <c r="R120" s="1117"/>
      <c r="S120" s="1117"/>
      <c r="T120" s="1117"/>
      <c r="U120" s="1117"/>
      <c r="V120" s="1117"/>
      <c r="W120" s="1117"/>
      <c r="X120" s="1117"/>
      <c r="Y120" s="1117"/>
      <c r="Z120" s="1117"/>
      <c r="AA120" s="1117"/>
      <c r="AB120" s="1117"/>
      <c r="AC120" s="1117"/>
      <c r="AD120" s="1117"/>
      <c r="AE120" s="1117"/>
      <c r="AF120" s="1117"/>
      <c r="AG120" s="1117"/>
      <c r="AH120" s="1117"/>
      <c r="AI120" s="1117"/>
      <c r="AJ120" s="1117"/>
      <c r="AK120" s="1117"/>
      <c r="AL120" s="1117"/>
      <c r="AM120" s="1226"/>
      <c r="AN120" s="1221" t="s">
        <v>7</v>
      </c>
      <c r="AO120" s="268"/>
      <c r="BV120" s="3"/>
      <c r="BW120" s="3"/>
      <c r="BX120" s="4"/>
      <c r="BY120" s="4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</row>
    <row r="121" spans="1:91" s="2" customFormat="1" x14ac:dyDescent="0.2">
      <c r="A121" s="1013"/>
      <c r="B121" s="1054"/>
      <c r="C121" s="1165"/>
      <c r="D121" s="986"/>
      <c r="E121" s="987"/>
      <c r="F121" s="1222" t="s">
        <v>11</v>
      </c>
      <c r="G121" s="1221"/>
      <c r="H121" s="1222" t="s">
        <v>12</v>
      </c>
      <c r="I121" s="1221"/>
      <c r="J121" s="1222" t="s">
        <v>13</v>
      </c>
      <c r="K121" s="1221"/>
      <c r="L121" s="1222" t="s">
        <v>14</v>
      </c>
      <c r="M121" s="1221"/>
      <c r="N121" s="1222" t="s">
        <v>15</v>
      </c>
      <c r="O121" s="1221"/>
      <c r="P121" s="1213" t="s">
        <v>16</v>
      </c>
      <c r="Q121" s="1214"/>
      <c r="R121" s="1213" t="s">
        <v>17</v>
      </c>
      <c r="S121" s="1214"/>
      <c r="T121" s="1213" t="s">
        <v>18</v>
      </c>
      <c r="U121" s="1214"/>
      <c r="V121" s="1213" t="s">
        <v>19</v>
      </c>
      <c r="W121" s="1214"/>
      <c r="X121" s="1213" t="s">
        <v>20</v>
      </c>
      <c r="Y121" s="1214"/>
      <c r="Z121" s="1213" t="s">
        <v>21</v>
      </c>
      <c r="AA121" s="1214"/>
      <c r="AB121" s="1213" t="s">
        <v>22</v>
      </c>
      <c r="AC121" s="1214"/>
      <c r="AD121" s="1213" t="s">
        <v>23</v>
      </c>
      <c r="AE121" s="1214"/>
      <c r="AF121" s="1213" t="s">
        <v>24</v>
      </c>
      <c r="AG121" s="1214"/>
      <c r="AH121" s="1213" t="s">
        <v>25</v>
      </c>
      <c r="AI121" s="1214"/>
      <c r="AJ121" s="1213" t="s">
        <v>26</v>
      </c>
      <c r="AK121" s="1214"/>
      <c r="AL121" s="1213" t="s">
        <v>27</v>
      </c>
      <c r="AM121" s="1223"/>
      <c r="AN121" s="1221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V121" s="3"/>
      <c r="BW121" s="3"/>
      <c r="BX121" s="4"/>
      <c r="BY121" s="4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</row>
    <row r="122" spans="1:91" s="2" customFormat="1" x14ac:dyDescent="0.2">
      <c r="A122" s="1146"/>
      <c r="B122" s="1023"/>
      <c r="C122" s="684" t="s">
        <v>32</v>
      </c>
      <c r="D122" s="664" t="s">
        <v>45</v>
      </c>
      <c r="E122" s="774" t="s">
        <v>34</v>
      </c>
      <c r="F122" s="674" t="s">
        <v>45</v>
      </c>
      <c r="G122" s="774" t="s">
        <v>34</v>
      </c>
      <c r="H122" s="674" t="s">
        <v>45</v>
      </c>
      <c r="I122" s="774" t="s">
        <v>34</v>
      </c>
      <c r="J122" s="674" t="s">
        <v>45</v>
      </c>
      <c r="K122" s="774" t="s">
        <v>34</v>
      </c>
      <c r="L122" s="674" t="s">
        <v>45</v>
      </c>
      <c r="M122" s="774" t="s">
        <v>34</v>
      </c>
      <c r="N122" s="674" t="s">
        <v>45</v>
      </c>
      <c r="O122" s="774" t="s">
        <v>34</v>
      </c>
      <c r="P122" s="674" t="s">
        <v>45</v>
      </c>
      <c r="Q122" s="774" t="s">
        <v>34</v>
      </c>
      <c r="R122" s="674" t="s">
        <v>45</v>
      </c>
      <c r="S122" s="774" t="s">
        <v>34</v>
      </c>
      <c r="T122" s="674" t="s">
        <v>45</v>
      </c>
      <c r="U122" s="774" t="s">
        <v>34</v>
      </c>
      <c r="V122" s="674" t="s">
        <v>45</v>
      </c>
      <c r="W122" s="774" t="s">
        <v>34</v>
      </c>
      <c r="X122" s="674" t="s">
        <v>45</v>
      </c>
      <c r="Y122" s="774" t="s">
        <v>34</v>
      </c>
      <c r="Z122" s="674" t="s">
        <v>45</v>
      </c>
      <c r="AA122" s="774" t="s">
        <v>34</v>
      </c>
      <c r="AB122" s="674" t="s">
        <v>45</v>
      </c>
      <c r="AC122" s="774" t="s">
        <v>34</v>
      </c>
      <c r="AD122" s="674" t="s">
        <v>45</v>
      </c>
      <c r="AE122" s="615" t="s">
        <v>34</v>
      </c>
      <c r="AF122" s="674" t="s">
        <v>45</v>
      </c>
      <c r="AG122" s="774" t="s">
        <v>34</v>
      </c>
      <c r="AH122" s="674" t="s">
        <v>45</v>
      </c>
      <c r="AI122" s="615" t="s">
        <v>34</v>
      </c>
      <c r="AJ122" s="674" t="s">
        <v>45</v>
      </c>
      <c r="AK122" s="774" t="s">
        <v>34</v>
      </c>
      <c r="AL122" s="674" t="s">
        <v>45</v>
      </c>
      <c r="AM122" s="785" t="s">
        <v>34</v>
      </c>
      <c r="AN122" s="1221"/>
      <c r="AO122" s="269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V122" s="3"/>
      <c r="BW122" s="3"/>
      <c r="BX122" s="4"/>
      <c r="BY122" s="4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</row>
    <row r="123" spans="1:91" s="2" customFormat="1" x14ac:dyDescent="0.2">
      <c r="A123" s="1136" t="s">
        <v>140</v>
      </c>
      <c r="B123" s="1137"/>
      <c r="C123" s="114">
        <f>SUM(D123+E123)</f>
        <v>0</v>
      </c>
      <c r="D123" s="115">
        <f t="shared" ref="D123:E125" si="54">SUM(F123+H123+J123+L123+N123+P123+R123+T123+V123+X123+Z123+AB123+AD123+AF123+AH123+AJ123+AL123)</f>
        <v>0</v>
      </c>
      <c r="E123" s="70">
        <f t="shared" si="54"/>
        <v>0</v>
      </c>
      <c r="F123" s="270"/>
      <c r="G123" s="271"/>
      <c r="H123" s="270"/>
      <c r="I123" s="271"/>
      <c r="J123" s="270"/>
      <c r="K123" s="271"/>
      <c r="L123" s="270"/>
      <c r="M123" s="271"/>
      <c r="N123" s="270"/>
      <c r="O123" s="271"/>
      <c r="P123" s="270"/>
      <c r="Q123" s="271"/>
      <c r="R123" s="270"/>
      <c r="S123" s="271"/>
      <c r="T123" s="270"/>
      <c r="U123" s="271"/>
      <c r="V123" s="270"/>
      <c r="W123" s="271"/>
      <c r="X123" s="270"/>
      <c r="Y123" s="271"/>
      <c r="Z123" s="270"/>
      <c r="AA123" s="271"/>
      <c r="AB123" s="270"/>
      <c r="AC123" s="271"/>
      <c r="AD123" s="272"/>
      <c r="AE123" s="273"/>
      <c r="AF123" s="270"/>
      <c r="AG123" s="271"/>
      <c r="AH123" s="272"/>
      <c r="AI123" s="273"/>
      <c r="AJ123" s="270"/>
      <c r="AK123" s="271"/>
      <c r="AL123" s="272"/>
      <c r="AM123" s="274"/>
      <c r="AN123" s="275"/>
      <c r="AO123" s="146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"/>
      <c r="BV123" s="3"/>
      <c r="BW123" s="3"/>
      <c r="BX123" s="4"/>
      <c r="BY123" s="4"/>
      <c r="CA123" s="32" t="str">
        <f>IF(AND($C123&gt;0,AN123="")," * No olvide digitar la variable "&amp;AN$120&amp;""&amp;". Digite CERO si no tiene",IF(AN123&gt;$C123," * La variable "&amp;AN$120&amp;""&amp;" No puede ser mayor al Total.",""))</f>
        <v/>
      </c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33">
        <f>IF(AND($C123&gt;0,AN123=""),1,IF(AN123&gt;$C123,1,0))</f>
        <v>0</v>
      </c>
    </row>
    <row r="124" spans="1:91" s="2" customFormat="1" x14ac:dyDescent="0.2">
      <c r="A124" s="1057" t="s">
        <v>141</v>
      </c>
      <c r="B124" s="1058"/>
      <c r="C124" s="68">
        <f>SUM(D124+E124)</f>
        <v>7</v>
      </c>
      <c r="D124" s="69">
        <f t="shared" si="54"/>
        <v>4</v>
      </c>
      <c r="E124" s="84">
        <f t="shared" si="54"/>
        <v>3</v>
      </c>
      <c r="F124" s="276"/>
      <c r="G124" s="277"/>
      <c r="H124" s="276"/>
      <c r="I124" s="277"/>
      <c r="J124" s="276"/>
      <c r="K124" s="277"/>
      <c r="L124" s="276"/>
      <c r="M124" s="277">
        <v>1</v>
      </c>
      <c r="N124" s="276"/>
      <c r="O124" s="277"/>
      <c r="P124" s="276"/>
      <c r="Q124" s="277"/>
      <c r="R124" s="276"/>
      <c r="S124" s="277"/>
      <c r="T124" s="276"/>
      <c r="U124" s="277"/>
      <c r="V124" s="276"/>
      <c r="W124" s="277">
        <v>1</v>
      </c>
      <c r="X124" s="276"/>
      <c r="Y124" s="277"/>
      <c r="Z124" s="276">
        <v>1</v>
      </c>
      <c r="AA124" s="277"/>
      <c r="AB124" s="276"/>
      <c r="AC124" s="277"/>
      <c r="AD124" s="278"/>
      <c r="AE124" s="279">
        <v>1</v>
      </c>
      <c r="AF124" s="276">
        <v>1</v>
      </c>
      <c r="AG124" s="277"/>
      <c r="AH124" s="278"/>
      <c r="AI124" s="279"/>
      <c r="AJ124" s="276">
        <v>1</v>
      </c>
      <c r="AK124" s="277"/>
      <c r="AL124" s="278">
        <v>1</v>
      </c>
      <c r="AM124" s="280"/>
      <c r="AN124" s="83">
        <v>7</v>
      </c>
      <c r="AO124" s="146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"/>
      <c r="BV124" s="3"/>
      <c r="BW124" s="3"/>
      <c r="BX124" s="4"/>
      <c r="BY124" s="4"/>
      <c r="CA124" s="32" t="str">
        <f t="shared" ref="CA124:CA125" si="55">IF(AND($C124&gt;0,AN124="")," * No olvide digitar la variable "&amp;AN$120&amp;""&amp;". Digite CERO si no tiene",IF(AN124&gt;$C124," * La variable "&amp;AN$120&amp;""&amp;" No puede ser mayor al Total.",""))</f>
        <v/>
      </c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33">
        <f t="shared" ref="CM124:CM125" si="56">IF(AND($C124&gt;0,AN124=""),1,IF(AN124&gt;$C124,1,0))</f>
        <v>0</v>
      </c>
    </row>
    <row r="125" spans="1:91" s="2" customFormat="1" ht="14.25" customHeight="1" x14ac:dyDescent="0.2">
      <c r="A125" s="1059" t="s">
        <v>142</v>
      </c>
      <c r="B125" s="1060"/>
      <c r="C125" s="137">
        <f>SUM(D125+E125)</f>
        <v>9</v>
      </c>
      <c r="D125" s="138">
        <f t="shared" si="54"/>
        <v>3</v>
      </c>
      <c r="E125" s="139">
        <f t="shared" si="54"/>
        <v>6</v>
      </c>
      <c r="F125" s="281"/>
      <c r="G125" s="282"/>
      <c r="H125" s="281"/>
      <c r="I125" s="282"/>
      <c r="J125" s="281"/>
      <c r="K125" s="282"/>
      <c r="L125" s="281"/>
      <c r="M125" s="282"/>
      <c r="N125" s="281"/>
      <c r="O125" s="282"/>
      <c r="P125" s="281"/>
      <c r="Q125" s="282"/>
      <c r="R125" s="281"/>
      <c r="S125" s="282"/>
      <c r="T125" s="281"/>
      <c r="U125" s="282"/>
      <c r="V125" s="281"/>
      <c r="W125" s="282"/>
      <c r="X125" s="281"/>
      <c r="Y125" s="282"/>
      <c r="Z125" s="281"/>
      <c r="AA125" s="282"/>
      <c r="AB125" s="281"/>
      <c r="AC125" s="282"/>
      <c r="AD125" s="283">
        <v>1</v>
      </c>
      <c r="AE125" s="284">
        <v>1</v>
      </c>
      <c r="AF125" s="281">
        <v>1</v>
      </c>
      <c r="AG125" s="282">
        <v>1</v>
      </c>
      <c r="AH125" s="283"/>
      <c r="AI125" s="284">
        <v>1</v>
      </c>
      <c r="AJ125" s="281"/>
      <c r="AK125" s="282"/>
      <c r="AL125" s="283">
        <v>1</v>
      </c>
      <c r="AM125" s="285">
        <v>3</v>
      </c>
      <c r="AN125" s="286">
        <v>9</v>
      </c>
      <c r="AO125" s="146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"/>
      <c r="BV125" s="3"/>
      <c r="BW125" s="3"/>
      <c r="BX125" s="4"/>
      <c r="BY125" s="4"/>
      <c r="CA125" s="32" t="str">
        <f t="shared" si="55"/>
        <v/>
      </c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33">
        <f t="shared" si="56"/>
        <v>0</v>
      </c>
    </row>
    <row r="126" spans="1:91" s="5" customFormat="1" ht="11.25" x14ac:dyDescent="0.15">
      <c r="A126" s="11" t="s">
        <v>143</v>
      </c>
      <c r="X126" s="12"/>
      <c r="Y126" s="12"/>
      <c r="BV126" s="12"/>
      <c r="BW126" s="12"/>
      <c r="BX126" s="129"/>
      <c r="BY126" s="129"/>
    </row>
    <row r="127" spans="1:91" s="2" customFormat="1" ht="14.25" customHeight="1" x14ac:dyDescent="0.2">
      <c r="A127" s="1012" t="s">
        <v>144</v>
      </c>
      <c r="B127" s="1021"/>
      <c r="C127" s="1012" t="s">
        <v>83</v>
      </c>
      <c r="D127" s="1020"/>
      <c r="E127" s="1021"/>
      <c r="F127" s="1222" t="s">
        <v>145</v>
      </c>
      <c r="G127" s="1221"/>
      <c r="H127" s="1233" t="s">
        <v>146</v>
      </c>
      <c r="I127" s="1221"/>
      <c r="J127" s="1222" t="s">
        <v>147</v>
      </c>
      <c r="K127" s="1221"/>
      <c r="L127" s="1222" t="s">
        <v>15</v>
      </c>
      <c r="M127" s="1221"/>
      <c r="N127" s="1222" t="s">
        <v>148</v>
      </c>
      <c r="O127" s="1221"/>
      <c r="P127" s="1222" t="s">
        <v>149</v>
      </c>
      <c r="Q127" s="1221"/>
      <c r="R127" s="1213" t="s">
        <v>150</v>
      </c>
      <c r="S127" s="1214"/>
      <c r="T127" s="1213" t="s">
        <v>151</v>
      </c>
      <c r="U127" s="1214"/>
      <c r="V127" s="1213" t="s">
        <v>152</v>
      </c>
      <c r="W127" s="1128"/>
      <c r="X127" s="1213" t="s">
        <v>153</v>
      </c>
      <c r="Y127" s="1214"/>
      <c r="Z127" s="1171" t="s">
        <v>154</v>
      </c>
      <c r="AA127" s="1128"/>
      <c r="AB127" s="1128"/>
      <c r="AC127" s="1128"/>
      <c r="AD127" s="1214"/>
      <c r="AE127" s="1227" t="s">
        <v>155</v>
      </c>
      <c r="AF127" s="1068" t="s">
        <v>43</v>
      </c>
      <c r="AG127" s="984" t="s">
        <v>44</v>
      </c>
      <c r="AH127" s="1172" t="s">
        <v>156</v>
      </c>
      <c r="AI127" s="1173" t="s">
        <v>157</v>
      </c>
      <c r="AJ127" s="999" t="s">
        <v>158</v>
      </c>
      <c r="AK127" s="984" t="s">
        <v>159</v>
      </c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</row>
    <row r="128" spans="1:91" s="2" customFormat="1" x14ac:dyDescent="0.2">
      <c r="A128" s="1146"/>
      <c r="B128" s="1023"/>
      <c r="C128" s="684" t="s">
        <v>32</v>
      </c>
      <c r="D128" s="664" t="s">
        <v>33</v>
      </c>
      <c r="E128" s="778" t="s">
        <v>34</v>
      </c>
      <c r="F128" s="674" t="s">
        <v>45</v>
      </c>
      <c r="G128" s="685" t="s">
        <v>34</v>
      </c>
      <c r="H128" s="674" t="s">
        <v>45</v>
      </c>
      <c r="I128" s="685" t="s">
        <v>34</v>
      </c>
      <c r="J128" s="674" t="s">
        <v>45</v>
      </c>
      <c r="K128" s="685" t="s">
        <v>34</v>
      </c>
      <c r="L128" s="674" t="s">
        <v>45</v>
      </c>
      <c r="M128" s="685" t="s">
        <v>34</v>
      </c>
      <c r="N128" s="674" t="s">
        <v>45</v>
      </c>
      <c r="O128" s="685" t="s">
        <v>34</v>
      </c>
      <c r="P128" s="674" t="s">
        <v>45</v>
      </c>
      <c r="Q128" s="685" t="s">
        <v>34</v>
      </c>
      <c r="R128" s="674" t="s">
        <v>45</v>
      </c>
      <c r="S128" s="685" t="s">
        <v>34</v>
      </c>
      <c r="T128" s="674" t="s">
        <v>45</v>
      </c>
      <c r="U128" s="685" t="s">
        <v>34</v>
      </c>
      <c r="V128" s="674" t="s">
        <v>45</v>
      </c>
      <c r="W128" s="686" t="s">
        <v>34</v>
      </c>
      <c r="X128" s="674" t="s">
        <v>45</v>
      </c>
      <c r="Y128" s="685" t="s">
        <v>34</v>
      </c>
      <c r="Z128" s="687" t="s">
        <v>160</v>
      </c>
      <c r="AA128" s="678" t="s">
        <v>161</v>
      </c>
      <c r="AB128" s="290" t="s">
        <v>162</v>
      </c>
      <c r="AC128" s="678" t="s">
        <v>163</v>
      </c>
      <c r="AD128" s="615" t="s">
        <v>164</v>
      </c>
      <c r="AE128" s="1227"/>
      <c r="AF128" s="1069"/>
      <c r="AG128" s="987"/>
      <c r="AH128" s="1172"/>
      <c r="AI128" s="1173"/>
      <c r="AJ128" s="1000"/>
      <c r="AK128" s="987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</row>
    <row r="129" spans="1:96" ht="15" x14ac:dyDescent="0.25">
      <c r="A129" s="1136" t="s">
        <v>165</v>
      </c>
      <c r="B129" s="1137"/>
      <c r="C129" s="132">
        <f>SUM(D129+E129)</f>
        <v>3</v>
      </c>
      <c r="D129" s="133">
        <f t="shared" ref="D129:E131" si="57">SUM(F129+H129+J129+L129+N129+P129+R129+T129+V129+X129)</f>
        <v>2</v>
      </c>
      <c r="E129" s="545">
        <f t="shared" si="57"/>
        <v>1</v>
      </c>
      <c r="F129" s="201"/>
      <c r="G129" s="544"/>
      <c r="H129" s="201"/>
      <c r="I129" s="544">
        <v>1</v>
      </c>
      <c r="J129" s="201"/>
      <c r="K129" s="544"/>
      <c r="L129" s="201"/>
      <c r="M129" s="544"/>
      <c r="N129" s="201"/>
      <c r="O129" s="544"/>
      <c r="P129" s="201">
        <v>1</v>
      </c>
      <c r="Q129" s="544"/>
      <c r="R129" s="201">
        <v>1</v>
      </c>
      <c r="S129" s="544"/>
      <c r="T129" s="201"/>
      <c r="U129" s="544"/>
      <c r="V129" s="201"/>
      <c r="W129" s="544"/>
      <c r="X129" s="201"/>
      <c r="Y129" s="519"/>
      <c r="Z129" s="291">
        <v>1</v>
      </c>
      <c r="AA129" s="78"/>
      <c r="AB129" s="78">
        <v>1</v>
      </c>
      <c r="AC129" s="78"/>
      <c r="AD129" s="544"/>
      <c r="AE129" s="292">
        <v>1</v>
      </c>
      <c r="AF129" s="291">
        <v>0</v>
      </c>
      <c r="AG129" s="544">
        <v>0</v>
      </c>
      <c r="AH129" s="201">
        <v>0</v>
      </c>
      <c r="AI129" s="78">
        <v>0</v>
      </c>
      <c r="AJ129" s="78">
        <v>0</v>
      </c>
      <c r="AK129" s="544">
        <v>1</v>
      </c>
      <c r="AL129" s="2" t="str">
        <f>CA129&amp;CB129&amp;CC129&amp;CD129&amp;CE129&amp;CF129</f>
        <v/>
      </c>
      <c r="BV129" s="2"/>
      <c r="BW129" s="2"/>
      <c r="BX129" s="2"/>
      <c r="BY129" s="2"/>
      <c r="CA129" s="32" t="str">
        <f>IF(AND($C129&gt;0,AF129="")," * No olvide digitar la variable "&amp;AF$127&amp;""&amp;". Digite CERO si no tiene",IF(AF129&gt;$C129," * La variable "&amp;AF$127&amp;""&amp;" No puede ser mayor al Total.",""))</f>
        <v/>
      </c>
      <c r="CB129" s="32" t="str">
        <f>IF(AND($C129&gt;0,AG129="")," * No olvide digitar la variable "&amp;AG$127&amp;""&amp;". Digite CERO si no tiene",IF(AG129&gt;$C129," * La variable "&amp;AG$127&amp;""&amp;" No puede ser mayor al Total.",""))</f>
        <v/>
      </c>
      <c r="CC129" s="32" t="str">
        <f>IF(AND($C129&gt;0,AH129="")," * No olvide digitar la variable "&amp;AH$127&amp;""&amp;". Digite CERO si no tiene",IF(AH129&gt;$C129," * La variable "&amp;AH$127&amp;""&amp;" No puede ser mayor al Total.",""))</f>
        <v/>
      </c>
      <c r="CD129" s="32" t="str">
        <f>IF(AND($E129&gt;0,AI129="")," * No olvide digitar la variable "&amp;AI$127&amp;""&amp;". Digite CERO si no tiene",IF(AI129&gt;$E129," * La variable "&amp;AI$127&amp;""&amp;" No puede ser mayor al Total.",""))</f>
        <v/>
      </c>
      <c r="CE129" s="32" t="str">
        <f>IF(AND($C129&gt;0,AJ129="")," * No olvide digitar la variable "&amp;AJ$127&amp;""&amp;". Digite CERO si no tiene",IF(AJ129&gt;$C129," * La variable "&amp;AJ$127&amp;""&amp;" No puede ser mayor al Total.",""))</f>
        <v/>
      </c>
      <c r="CF129" s="32" t="str">
        <f>IF(AND($C129&gt;0,AK129="")," * No olvide digitar la variable "&amp;AK$127&amp;""&amp;". Digite CERO si no tiene",IF(AK129&gt;$C129," * La variable "&amp;AK$127&amp;""&amp;" No puede ser mayor al Total.",""))</f>
        <v/>
      </c>
      <c r="CM129" s="33">
        <f>IF(AND($C129&gt;0,AF129=""),1,IF(AF129&gt;$C129,1,0))</f>
        <v>0</v>
      </c>
      <c r="CN129" s="33">
        <f t="shared" ref="CN129:CR131" si="58">IF(AND($C129&gt;0,AG129=""),1,IF(AG129&gt;$C129,1,0))</f>
        <v>0</v>
      </c>
      <c r="CO129" s="33">
        <f t="shared" si="58"/>
        <v>0</v>
      </c>
      <c r="CP129" s="33">
        <f t="shared" si="58"/>
        <v>0</v>
      </c>
      <c r="CQ129" s="33">
        <f t="shared" si="58"/>
        <v>0</v>
      </c>
      <c r="CR129" s="34">
        <f>IF(AND($C129&gt;0,AK129=""),1,IF(AK129&gt;$C129,1,0))</f>
        <v>0</v>
      </c>
    </row>
    <row r="130" spans="1:96" ht="15" x14ac:dyDescent="0.25">
      <c r="A130" s="1037" t="s">
        <v>166</v>
      </c>
      <c r="B130" s="1038"/>
      <c r="C130" s="293">
        <f>SUM(D130+E130)</f>
        <v>31</v>
      </c>
      <c r="D130" s="115">
        <f t="shared" si="57"/>
        <v>17</v>
      </c>
      <c r="E130" s="70">
        <f t="shared" si="57"/>
        <v>14</v>
      </c>
      <c r="F130" s="270">
        <v>1</v>
      </c>
      <c r="G130" s="275">
        <v>3</v>
      </c>
      <c r="H130" s="270">
        <v>1</v>
      </c>
      <c r="I130" s="275">
        <v>6</v>
      </c>
      <c r="J130" s="270">
        <v>1</v>
      </c>
      <c r="K130" s="275"/>
      <c r="L130" s="270">
        <v>3</v>
      </c>
      <c r="M130" s="275"/>
      <c r="N130" s="270">
        <v>7</v>
      </c>
      <c r="O130" s="275">
        <v>3</v>
      </c>
      <c r="P130" s="270">
        <v>1</v>
      </c>
      <c r="Q130" s="275">
        <v>1</v>
      </c>
      <c r="R130" s="270">
        <v>2</v>
      </c>
      <c r="S130" s="275"/>
      <c r="T130" s="270">
        <v>1</v>
      </c>
      <c r="U130" s="275">
        <v>1</v>
      </c>
      <c r="V130" s="270"/>
      <c r="W130" s="275"/>
      <c r="X130" s="270"/>
      <c r="Y130" s="294"/>
      <c r="Z130" s="295">
        <v>10</v>
      </c>
      <c r="AA130" s="296"/>
      <c r="AB130" s="296">
        <v>7</v>
      </c>
      <c r="AC130" s="296">
        <v>7</v>
      </c>
      <c r="AD130" s="275"/>
      <c r="AE130" s="297">
        <v>7</v>
      </c>
      <c r="AF130" s="295">
        <v>0</v>
      </c>
      <c r="AG130" s="275">
        <v>0</v>
      </c>
      <c r="AH130" s="270">
        <v>0</v>
      </c>
      <c r="AI130" s="296">
        <v>0</v>
      </c>
      <c r="AJ130" s="296">
        <v>1</v>
      </c>
      <c r="AK130" s="275">
        <v>5</v>
      </c>
      <c r="AL130" s="2" t="str">
        <f t="shared" ref="AL130:AL131" si="59">CA130&amp;CB130&amp;CC130&amp;CD130&amp;CE130&amp;CF130</f>
        <v/>
      </c>
      <c r="BV130" s="2"/>
      <c r="BW130" s="2"/>
      <c r="BX130" s="2"/>
      <c r="BY130" s="2"/>
      <c r="CA130" s="32" t="str">
        <f t="shared" ref="CA130:CC131" si="60">IF(AND($C130&gt;0,AF130="")," * No olvide digitar la variable "&amp;AF$127&amp;""&amp;". Digite CERO si no tiene",IF(AF130&gt;$C130," * La variable "&amp;AF$127&amp;""&amp;" No puede ser mayor al Total.",""))</f>
        <v/>
      </c>
      <c r="CB130" s="32" t="str">
        <f t="shared" si="60"/>
        <v/>
      </c>
      <c r="CC130" s="32" t="str">
        <f t="shared" si="60"/>
        <v/>
      </c>
      <c r="CD130" s="32" t="str">
        <f t="shared" ref="CD130:CD131" si="61">IF(AND($E130&gt;0,AI130="")," * No olvide digitar la variable "&amp;AI$127&amp;""&amp;". Digite CERO si no tiene",IF(AI130&gt;$E130," * La variable "&amp;AI$127&amp;""&amp;" No puede ser mayor al Total.",""))</f>
        <v/>
      </c>
      <c r="CE130" s="32" t="str">
        <f t="shared" ref="CE130:CF131" si="62">IF(AND($C130&gt;0,AJ130="")," * No olvide digitar la variable "&amp;AJ$127&amp;""&amp;". Digite CERO si no tiene",IF(AJ130&gt;$C130," * La variable "&amp;AJ$127&amp;""&amp;" No puede ser mayor al Total.",""))</f>
        <v/>
      </c>
      <c r="CF130" s="32" t="str">
        <f t="shared" si="62"/>
        <v/>
      </c>
      <c r="CM130" s="33">
        <f t="shared" ref="CM130:CM131" si="63">IF(AND($C130&gt;0,AF130=""),1,IF(AF130&gt;$C130,1,0))</f>
        <v>0</v>
      </c>
      <c r="CN130" s="33">
        <f t="shared" si="58"/>
        <v>0</v>
      </c>
      <c r="CO130" s="33">
        <f t="shared" si="58"/>
        <v>0</v>
      </c>
      <c r="CP130" s="33">
        <f t="shared" si="58"/>
        <v>0</v>
      </c>
      <c r="CQ130" s="33">
        <f t="shared" si="58"/>
        <v>0</v>
      </c>
      <c r="CR130" s="34">
        <f t="shared" si="58"/>
        <v>0</v>
      </c>
    </row>
    <row r="131" spans="1:96" ht="15" x14ac:dyDescent="0.25">
      <c r="A131" s="1170" t="s">
        <v>167</v>
      </c>
      <c r="B131" s="1063"/>
      <c r="C131" s="298">
        <f>SUM(D131+E131)</f>
        <v>0</v>
      </c>
      <c r="D131" s="299">
        <f t="shared" si="57"/>
        <v>0</v>
      </c>
      <c r="E131" s="116">
        <f t="shared" si="57"/>
        <v>0</v>
      </c>
      <c r="F131" s="300"/>
      <c r="G131" s="101"/>
      <c r="H131" s="300"/>
      <c r="I131" s="101"/>
      <c r="J131" s="300"/>
      <c r="K131" s="101"/>
      <c r="L131" s="300"/>
      <c r="M131" s="101"/>
      <c r="N131" s="300"/>
      <c r="O131" s="101"/>
      <c r="P131" s="300"/>
      <c r="Q131" s="101"/>
      <c r="R131" s="300"/>
      <c r="S131" s="101"/>
      <c r="T131" s="300"/>
      <c r="U131" s="101"/>
      <c r="V131" s="300"/>
      <c r="W131" s="101"/>
      <c r="X131" s="300"/>
      <c r="Y131" s="301"/>
      <c r="Z131" s="302"/>
      <c r="AA131" s="100"/>
      <c r="AB131" s="100"/>
      <c r="AC131" s="100"/>
      <c r="AD131" s="101"/>
      <c r="AE131" s="505"/>
      <c r="AF131" s="302"/>
      <c r="AG131" s="101"/>
      <c r="AH131" s="300"/>
      <c r="AI131" s="100"/>
      <c r="AJ131" s="100"/>
      <c r="AK131" s="101"/>
      <c r="AL131" s="2" t="str">
        <f t="shared" si="59"/>
        <v/>
      </c>
      <c r="BV131" s="2"/>
      <c r="BW131" s="2"/>
      <c r="BX131" s="2"/>
      <c r="BY131" s="2"/>
      <c r="CA131" s="32" t="str">
        <f t="shared" si="60"/>
        <v/>
      </c>
      <c r="CB131" s="32" t="str">
        <f t="shared" si="60"/>
        <v/>
      </c>
      <c r="CC131" s="32" t="str">
        <f t="shared" si="60"/>
        <v/>
      </c>
      <c r="CD131" s="32" t="str">
        <f t="shared" si="61"/>
        <v/>
      </c>
      <c r="CE131" s="32" t="str">
        <f t="shared" si="62"/>
        <v/>
      </c>
      <c r="CF131" s="32" t="str">
        <f t="shared" si="62"/>
        <v/>
      </c>
      <c r="CM131" s="33">
        <f t="shared" si="63"/>
        <v>0</v>
      </c>
      <c r="CN131" s="33">
        <f t="shared" si="58"/>
        <v>0</v>
      </c>
      <c r="CO131" s="33">
        <f t="shared" si="58"/>
        <v>0</v>
      </c>
      <c r="CP131" s="33">
        <f t="shared" si="58"/>
        <v>0</v>
      </c>
      <c r="CQ131" s="33">
        <f t="shared" si="58"/>
        <v>0</v>
      </c>
      <c r="CR131" s="34">
        <f t="shared" si="58"/>
        <v>0</v>
      </c>
    </row>
    <row r="132" spans="1:96" s="5" customFormat="1" ht="11.25" x14ac:dyDescent="0.15">
      <c r="A132" s="61" t="s">
        <v>168</v>
      </c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AL132" s="12"/>
      <c r="AM132" s="12"/>
      <c r="AN132" s="12"/>
      <c r="AO132" s="12"/>
      <c r="AP132" s="12"/>
      <c r="AQ132" s="12"/>
      <c r="AR132" s="129"/>
      <c r="AS132" s="129"/>
      <c r="AT132" s="129"/>
      <c r="AU132" s="129"/>
      <c r="AV132" s="129"/>
      <c r="AW132" s="129"/>
      <c r="AX132" s="129"/>
      <c r="AY132" s="129"/>
      <c r="AZ132" s="129"/>
      <c r="BA132" s="129"/>
      <c r="BB132" s="129"/>
      <c r="BC132" s="129"/>
      <c r="BD132" s="129"/>
      <c r="BE132" s="129"/>
      <c r="BF132" s="129"/>
      <c r="BG132" s="129"/>
      <c r="BH132" s="129"/>
      <c r="BI132" s="129"/>
      <c r="BJ132" s="129"/>
      <c r="BK132" s="129"/>
      <c r="BL132" s="129"/>
      <c r="BM132" s="129"/>
      <c r="BN132" s="129"/>
      <c r="BO132" s="129"/>
      <c r="BP132" s="129"/>
      <c r="BQ132" s="129"/>
      <c r="BV132" s="12"/>
      <c r="BW132" s="12"/>
      <c r="BX132" s="12"/>
      <c r="BY132" s="12"/>
    </row>
    <row r="133" spans="1:96" x14ac:dyDescent="0.2">
      <c r="A133" s="1064" t="s">
        <v>144</v>
      </c>
      <c r="B133" s="1128" t="s">
        <v>169</v>
      </c>
      <c r="C133" s="1128"/>
      <c r="D133" s="1128"/>
      <c r="E133" s="1214"/>
      <c r="F133" s="1234" t="s">
        <v>170</v>
      </c>
      <c r="G133" s="1234"/>
      <c r="AB133" s="303"/>
      <c r="AC133" s="303"/>
      <c r="AD133" s="303"/>
      <c r="AH133" s="303"/>
      <c r="AI133" s="303"/>
      <c r="AJ133" s="303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3"/>
      <c r="BL133" s="3"/>
      <c r="BM133" s="3"/>
      <c r="BN133" s="3"/>
      <c r="BO133" s="3"/>
      <c r="BP133" s="3"/>
      <c r="BU133" s="3"/>
      <c r="BX133" s="3"/>
      <c r="BY133" s="3"/>
    </row>
    <row r="134" spans="1:96" x14ac:dyDescent="0.2">
      <c r="A134" s="1140"/>
      <c r="B134" s="304" t="s">
        <v>171</v>
      </c>
      <c r="C134" s="305" t="s">
        <v>172</v>
      </c>
      <c r="D134" s="678" t="s">
        <v>173</v>
      </c>
      <c r="E134" s="774" t="s">
        <v>174</v>
      </c>
      <c r="F134" s="688" t="s">
        <v>175</v>
      </c>
      <c r="G134" s="794" t="s">
        <v>176</v>
      </c>
      <c r="AB134" s="303"/>
      <c r="AC134" s="303"/>
      <c r="AD134" s="303"/>
      <c r="AH134" s="303"/>
      <c r="AI134" s="303"/>
      <c r="AJ134" s="303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3"/>
      <c r="BL134" s="3"/>
      <c r="BM134" s="3"/>
      <c r="BN134" s="3"/>
      <c r="BO134" s="3"/>
      <c r="BP134" s="3"/>
      <c r="BU134" s="3"/>
      <c r="BX134" s="3"/>
      <c r="BY134" s="3"/>
    </row>
    <row r="135" spans="1:96" ht="15" x14ac:dyDescent="0.25">
      <c r="A135" s="501" t="s">
        <v>165</v>
      </c>
      <c r="B135" s="201">
        <v>2</v>
      </c>
      <c r="C135" s="78">
        <v>1</v>
      </c>
      <c r="D135" s="309"/>
      <c r="E135" s="553"/>
      <c r="F135" s="201">
        <v>2</v>
      </c>
      <c r="G135" s="544">
        <v>1</v>
      </c>
      <c r="P135" s="303"/>
      <c r="AB135" s="303"/>
      <c r="AC135" s="303"/>
      <c r="AD135" s="303"/>
      <c r="AF135"/>
      <c r="AG135"/>
      <c r="AH135" s="303"/>
      <c r="AI135" s="303"/>
      <c r="AJ135" s="303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3"/>
      <c r="BL135" s="3"/>
      <c r="BM135" s="3"/>
      <c r="BN135" s="3"/>
      <c r="BO135" s="3"/>
      <c r="BP135" s="3"/>
      <c r="BU135" s="3"/>
      <c r="BX135" s="3"/>
      <c r="BY135" s="3"/>
    </row>
    <row r="136" spans="1:96" ht="15" x14ac:dyDescent="0.25">
      <c r="A136" s="310" t="s">
        <v>166</v>
      </c>
      <c r="B136" s="311"/>
      <c r="C136" s="312"/>
      <c r="D136" s="82">
        <v>14</v>
      </c>
      <c r="E136" s="83">
        <v>17</v>
      </c>
      <c r="F136" s="276">
        <v>17</v>
      </c>
      <c r="G136" s="83">
        <v>14</v>
      </c>
      <c r="P136" s="303"/>
      <c r="AB136" s="303"/>
      <c r="AC136" s="303"/>
      <c r="AD136" s="303"/>
      <c r="AF136"/>
      <c r="AG136"/>
      <c r="AH136" s="303"/>
      <c r="AI136" s="303"/>
      <c r="AJ136" s="303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3"/>
      <c r="BL136" s="3"/>
      <c r="BM136" s="3"/>
      <c r="BN136" s="3"/>
      <c r="BO136" s="3"/>
      <c r="BP136" s="3"/>
      <c r="BU136" s="3"/>
      <c r="BX136" s="3"/>
      <c r="BY136" s="3"/>
    </row>
    <row r="137" spans="1:96" ht="15" x14ac:dyDescent="0.25">
      <c r="A137" s="636" t="s">
        <v>167</v>
      </c>
      <c r="B137" s="300"/>
      <c r="C137" s="100"/>
      <c r="D137" s="100"/>
      <c r="E137" s="101"/>
      <c r="F137" s="300"/>
      <c r="G137" s="101"/>
      <c r="P137" s="303"/>
      <c r="AB137" s="303"/>
      <c r="AC137" s="303"/>
      <c r="AD137" s="303"/>
      <c r="AF137"/>
      <c r="AG137"/>
      <c r="AH137" s="303"/>
      <c r="AI137" s="303"/>
      <c r="AJ137" s="303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3"/>
      <c r="BL137" s="3"/>
      <c r="BM137" s="3"/>
      <c r="BN137" s="3"/>
      <c r="BO137" s="3"/>
      <c r="BP137" s="3"/>
      <c r="BU137" s="3"/>
      <c r="BX137" s="3"/>
      <c r="BY137" s="3"/>
    </row>
    <row r="138" spans="1:96" s="5" customFormat="1" ht="11.25" x14ac:dyDescent="0.15">
      <c r="A138" s="11" t="s">
        <v>177</v>
      </c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BV138" s="12"/>
      <c r="BW138" s="12"/>
      <c r="BX138" s="12"/>
      <c r="BY138" s="12"/>
    </row>
    <row r="139" spans="1:96" ht="14.25" customHeight="1" x14ac:dyDescent="0.2">
      <c r="A139" s="1012" t="s">
        <v>144</v>
      </c>
      <c r="B139" s="1021"/>
      <c r="C139" s="979" t="s">
        <v>83</v>
      </c>
      <c r="D139" s="1222" t="s">
        <v>6</v>
      </c>
      <c r="E139" s="1117"/>
      <c r="F139" s="1117"/>
      <c r="G139" s="1117"/>
      <c r="H139" s="1117"/>
      <c r="I139" s="1226"/>
      <c r="J139" s="984" t="s">
        <v>7</v>
      </c>
      <c r="K139" s="10"/>
      <c r="L139" s="9"/>
      <c r="M139" s="9"/>
      <c r="N139" s="9"/>
      <c r="O139" s="9"/>
      <c r="P139" s="9"/>
      <c r="Q139" s="9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</row>
    <row r="140" spans="1:96" x14ac:dyDescent="0.2">
      <c r="A140" s="1146"/>
      <c r="B140" s="1023"/>
      <c r="C140" s="1147"/>
      <c r="D140" s="674" t="s">
        <v>13</v>
      </c>
      <c r="E140" s="678" t="s">
        <v>14</v>
      </c>
      <c r="F140" s="678" t="s">
        <v>15</v>
      </c>
      <c r="G140" s="678" t="s">
        <v>148</v>
      </c>
      <c r="H140" s="678" t="s">
        <v>149</v>
      </c>
      <c r="I140" s="689" t="s">
        <v>150</v>
      </c>
      <c r="J140" s="987"/>
      <c r="K140" s="10"/>
      <c r="L140" s="9"/>
      <c r="M140" s="9"/>
      <c r="N140" s="9"/>
      <c r="O140" s="9"/>
      <c r="P140" s="9"/>
      <c r="Q140" s="9"/>
    </row>
    <row r="141" spans="1:96" x14ac:dyDescent="0.2">
      <c r="A141" s="1034" t="s">
        <v>178</v>
      </c>
      <c r="B141" s="493" t="s">
        <v>179</v>
      </c>
      <c r="C141" s="494">
        <f>SUM(D141:I141)</f>
        <v>1</v>
      </c>
      <c r="D141" s="28"/>
      <c r="E141" s="189"/>
      <c r="F141" s="189"/>
      <c r="G141" s="189">
        <v>1</v>
      </c>
      <c r="H141" s="189"/>
      <c r="I141" s="148"/>
      <c r="J141" s="542">
        <v>1</v>
      </c>
      <c r="K141" s="146" t="str">
        <f>CA141</f>
        <v/>
      </c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"/>
      <c r="X141" s="3"/>
      <c r="Y141" s="3"/>
      <c r="CA141" s="32" t="str">
        <f>IF(AND($C141&gt;0,J141="")," * No olvide digitar la variable "&amp;J$139&amp;""&amp;". Digite CERO si no tiene",IF(J141&gt;$C141," * La variable "&amp;J$139&amp;""&amp;" No puede ser mayor al Total.",""))</f>
        <v/>
      </c>
      <c r="CM141" s="33">
        <f>IF(AND($C141&gt;0,J141=""),1,IF(J141&gt;$C141,1,0))</f>
        <v>0</v>
      </c>
    </row>
    <row r="142" spans="1:96" x14ac:dyDescent="0.2">
      <c r="A142" s="1148"/>
      <c r="B142" s="317" t="s">
        <v>180</v>
      </c>
      <c r="C142" s="318">
        <f>SUM(D142:I142)</f>
        <v>1</v>
      </c>
      <c r="D142" s="55"/>
      <c r="E142" s="319"/>
      <c r="F142" s="319"/>
      <c r="G142" s="319">
        <v>1</v>
      </c>
      <c r="H142" s="319"/>
      <c r="I142" s="142"/>
      <c r="J142" s="56">
        <v>0</v>
      </c>
      <c r="K142" s="146" t="str">
        <f>CA142</f>
        <v/>
      </c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"/>
      <c r="X142" s="3"/>
      <c r="Y142" s="3"/>
      <c r="CA142" s="32" t="str">
        <f>IF(AND($C142&gt;0,J142="")," * No olvide digitar la variable "&amp;J$139&amp;""&amp;". Digite CERO si no tiene",IF(J142&gt;$C142," * La variable "&amp;J$139&amp;""&amp;" No puede ser mayor al Total.",""))</f>
        <v/>
      </c>
      <c r="CM142" s="33">
        <f>IF(AND($C142&gt;0,J142=""),1,IF(J142&gt;$C142,1,0))</f>
        <v>0</v>
      </c>
    </row>
    <row r="143" spans="1:96" s="5" customFormat="1" ht="11.25" x14ac:dyDescent="0.15">
      <c r="A143" s="11" t="s">
        <v>181</v>
      </c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BV143" s="12"/>
      <c r="BW143" s="12"/>
      <c r="BX143" s="129"/>
      <c r="BY143" s="129"/>
    </row>
    <row r="144" spans="1:96" x14ac:dyDescent="0.2">
      <c r="A144" s="1072" t="s">
        <v>182</v>
      </c>
      <c r="B144" s="1072" t="s">
        <v>183</v>
      </c>
      <c r="C144" s="10"/>
      <c r="D144" s="32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</row>
    <row r="145" spans="1:77" s="2" customFormat="1" x14ac:dyDescent="0.2">
      <c r="A145" s="1145"/>
      <c r="B145" s="1145"/>
      <c r="C145" s="10"/>
      <c r="D145" s="32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BV145" s="3"/>
      <c r="BW145" s="3"/>
      <c r="BX145" s="4"/>
      <c r="BY145" s="4"/>
    </row>
    <row r="146" spans="1:77" s="2" customFormat="1" x14ac:dyDescent="0.2">
      <c r="A146" s="495" t="s">
        <v>184</v>
      </c>
      <c r="B146" s="496">
        <v>2</v>
      </c>
      <c r="C146" s="19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BV146" s="3"/>
      <c r="BW146" s="3"/>
      <c r="BX146" s="4"/>
      <c r="BY146" s="4"/>
    </row>
    <row r="147" spans="1:77" s="2" customFormat="1" x14ac:dyDescent="0.2">
      <c r="A147" s="323" t="s">
        <v>185</v>
      </c>
      <c r="B147" s="324">
        <v>0</v>
      </c>
      <c r="C147" s="19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BV147" s="3"/>
      <c r="BW147" s="3"/>
      <c r="BX147" s="4"/>
      <c r="BY147" s="4"/>
    </row>
    <row r="148" spans="1:77" s="2" customFormat="1" x14ac:dyDescent="0.2">
      <c r="A148" s="323" t="s">
        <v>186</v>
      </c>
      <c r="B148" s="324">
        <v>15</v>
      </c>
      <c r="C148" s="19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BV148" s="3"/>
      <c r="BW148" s="3"/>
      <c r="BX148" s="4"/>
      <c r="BY148" s="4"/>
    </row>
    <row r="149" spans="1:77" s="2" customFormat="1" x14ac:dyDescent="0.2">
      <c r="A149" s="323" t="s">
        <v>187</v>
      </c>
      <c r="B149" s="324">
        <v>1</v>
      </c>
      <c r="C149" s="19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BV149" s="3"/>
      <c r="BW149" s="3"/>
      <c r="BX149" s="4"/>
      <c r="BY149" s="4"/>
    </row>
    <row r="150" spans="1:77" s="2" customFormat="1" x14ac:dyDescent="0.2">
      <c r="A150" s="323" t="s">
        <v>188</v>
      </c>
      <c r="B150" s="324">
        <v>0</v>
      </c>
      <c r="C150" s="19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BV150" s="3"/>
      <c r="BW150" s="3"/>
      <c r="BX150" s="4"/>
      <c r="BY150" s="4"/>
    </row>
    <row r="151" spans="1:77" s="2" customFormat="1" x14ac:dyDescent="0.2">
      <c r="A151" s="325" t="s">
        <v>189</v>
      </c>
      <c r="B151" s="326">
        <v>5</v>
      </c>
      <c r="C151" s="19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BV151" s="3"/>
      <c r="BW151" s="3"/>
      <c r="BX151" s="4"/>
      <c r="BY151" s="4"/>
    </row>
    <row r="152" spans="1:77" s="2" customFormat="1" x14ac:dyDescent="0.2">
      <c r="A152" s="325" t="s">
        <v>190</v>
      </c>
      <c r="B152" s="326">
        <v>0</v>
      </c>
      <c r="C152" s="19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BV152" s="3"/>
      <c r="BW152" s="3"/>
      <c r="BX152" s="4"/>
      <c r="BY152" s="4"/>
    </row>
    <row r="153" spans="1:77" s="2" customFormat="1" x14ac:dyDescent="0.2">
      <c r="A153" s="325" t="s">
        <v>191</v>
      </c>
      <c r="B153" s="324">
        <v>0</v>
      </c>
      <c r="C153" s="19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BV153" s="3"/>
      <c r="BW153" s="3"/>
      <c r="BX153" s="4"/>
      <c r="BY153" s="4"/>
    </row>
    <row r="154" spans="1:77" s="2" customFormat="1" x14ac:dyDescent="0.2">
      <c r="A154" s="325" t="s">
        <v>192</v>
      </c>
      <c r="B154" s="326">
        <v>4</v>
      </c>
      <c r="C154" s="19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BV154" s="3"/>
      <c r="BW154" s="3"/>
      <c r="BX154" s="3"/>
      <c r="BY154" s="3"/>
    </row>
    <row r="155" spans="1:77" s="2" customFormat="1" x14ac:dyDescent="0.2">
      <c r="A155" s="327" t="s">
        <v>193</v>
      </c>
      <c r="B155" s="328">
        <v>17</v>
      </c>
      <c r="C155" s="19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BV155" s="3"/>
      <c r="BW155" s="3"/>
      <c r="BX155" s="4"/>
      <c r="BY155" s="4"/>
    </row>
    <row r="156" spans="1:77" s="2" customFormat="1" x14ac:dyDescent="0.2">
      <c r="A156" s="329" t="s">
        <v>194</v>
      </c>
      <c r="B156" s="328">
        <v>58</v>
      </c>
      <c r="C156" s="190"/>
      <c r="D156" s="10"/>
      <c r="E156" s="10"/>
      <c r="F156" s="10"/>
      <c r="G156" s="330"/>
      <c r="H156" s="330"/>
      <c r="I156" s="330"/>
      <c r="J156" s="330"/>
      <c r="K156" s="330"/>
      <c r="L156" s="330"/>
      <c r="M156" s="330"/>
      <c r="N156" s="330"/>
      <c r="O156" s="330"/>
      <c r="P156" s="330"/>
      <c r="Q156" s="330"/>
      <c r="R156" s="330"/>
      <c r="S156" s="330"/>
      <c r="T156" s="330"/>
      <c r="U156" s="330"/>
      <c r="V156" s="330"/>
      <c r="W156" s="10"/>
      <c r="BV156" s="3"/>
      <c r="BW156" s="3"/>
      <c r="BX156" s="4"/>
      <c r="BY156" s="4"/>
    </row>
    <row r="157" spans="1:77" s="2" customFormat="1" x14ac:dyDescent="0.2">
      <c r="A157" s="329" t="s">
        <v>195</v>
      </c>
      <c r="B157" s="328">
        <v>18</v>
      </c>
      <c r="C157" s="190"/>
      <c r="D157" s="10"/>
      <c r="E157" s="10"/>
      <c r="F157" s="10"/>
      <c r="G157" s="330"/>
      <c r="H157" s="330"/>
      <c r="I157" s="330"/>
      <c r="J157" s="330"/>
      <c r="K157" s="330"/>
      <c r="L157" s="330"/>
      <c r="M157" s="330"/>
      <c r="N157" s="330"/>
      <c r="O157" s="330"/>
      <c r="P157" s="330"/>
      <c r="Q157" s="330"/>
      <c r="R157" s="330"/>
      <c r="S157" s="330"/>
      <c r="T157" s="330"/>
      <c r="U157" s="330"/>
      <c r="V157" s="330"/>
      <c r="W157" s="10"/>
      <c r="BV157" s="3"/>
      <c r="BW157" s="3"/>
      <c r="BX157" s="4"/>
      <c r="BY157" s="4"/>
    </row>
    <row r="158" spans="1:77" s="2" customFormat="1" x14ac:dyDescent="0.2">
      <c r="A158" s="795" t="s">
        <v>83</v>
      </c>
      <c r="B158" s="793">
        <f>SUM(B146:B157)</f>
        <v>120</v>
      </c>
      <c r="C158" s="10"/>
      <c r="D158" s="10"/>
      <c r="E158" s="10"/>
      <c r="F158" s="10"/>
      <c r="G158" s="330"/>
      <c r="H158" s="330"/>
      <c r="I158" s="330"/>
      <c r="J158" s="330"/>
      <c r="K158" s="330"/>
      <c r="L158" s="330"/>
      <c r="M158" s="330"/>
      <c r="N158" s="330"/>
      <c r="O158" s="330"/>
      <c r="P158" s="330"/>
      <c r="Q158" s="330"/>
      <c r="R158" s="330"/>
      <c r="S158" s="330"/>
      <c r="T158" s="330"/>
      <c r="U158" s="330"/>
      <c r="V158" s="330"/>
      <c r="W158" s="10"/>
      <c r="BV158" s="3"/>
      <c r="BW158" s="4"/>
      <c r="BX158" s="4"/>
      <c r="BY158" s="4"/>
    </row>
    <row r="159" spans="1:77" s="5" customFormat="1" ht="11.25" x14ac:dyDescent="0.15">
      <c r="A159" s="145" t="s">
        <v>196</v>
      </c>
      <c r="B159" s="11"/>
      <c r="C159" s="11"/>
      <c r="BV159" s="12"/>
      <c r="BW159" s="12"/>
      <c r="BX159" s="129"/>
      <c r="BY159" s="129"/>
    </row>
    <row r="160" spans="1:77" s="2" customFormat="1" ht="21" x14ac:dyDescent="0.2">
      <c r="A160" s="1222" t="s">
        <v>197</v>
      </c>
      <c r="B160" s="1221"/>
      <c r="C160" s="773" t="s">
        <v>198</v>
      </c>
      <c r="D160" s="773" t="s">
        <v>199</v>
      </c>
      <c r="BV160" s="4"/>
      <c r="BW160" s="4"/>
      <c r="BX160" s="4"/>
      <c r="BY160" s="4"/>
    </row>
    <row r="161" spans="1:77" s="2" customFormat="1" x14ac:dyDescent="0.2">
      <c r="A161" s="796" t="s">
        <v>200</v>
      </c>
      <c r="B161" s="789" t="s">
        <v>201</v>
      </c>
      <c r="C161" s="797"/>
      <c r="D161" s="797"/>
      <c r="BV161" s="4"/>
      <c r="BW161" s="4"/>
      <c r="BX161" s="4"/>
      <c r="BY161" s="4"/>
    </row>
    <row r="162" spans="1:77" s="5" customFormat="1" ht="11.25" x14ac:dyDescent="0.15">
      <c r="A162" s="11" t="s">
        <v>202</v>
      </c>
      <c r="B162" s="11"/>
      <c r="C162" s="11"/>
      <c r="D162" s="11"/>
      <c r="E162" s="11"/>
      <c r="F162" s="11"/>
      <c r="G162" s="61"/>
      <c r="H162" s="61"/>
      <c r="I162" s="61"/>
      <c r="J162" s="61"/>
      <c r="K162" s="61"/>
      <c r="L162" s="61"/>
      <c r="M162" s="12"/>
      <c r="BV162" s="12"/>
      <c r="BW162" s="12"/>
      <c r="BX162" s="129"/>
      <c r="BY162" s="129"/>
    </row>
    <row r="163" spans="1:77" s="2" customFormat="1" ht="14.25" customHeight="1" x14ac:dyDescent="0.2">
      <c r="A163" s="1012" t="s">
        <v>197</v>
      </c>
      <c r="B163" s="1021"/>
      <c r="C163" s="1213" t="s">
        <v>203</v>
      </c>
      <c r="D163" s="1128"/>
      <c r="E163" s="1214"/>
      <c r="F163" s="1072" t="s">
        <v>7</v>
      </c>
      <c r="G163" s="1117" t="s">
        <v>204</v>
      </c>
      <c r="H163" s="1117"/>
      <c r="I163" s="1221"/>
      <c r="J163" s="1222" t="s">
        <v>205</v>
      </c>
      <c r="K163" s="1117"/>
      <c r="L163" s="1221"/>
      <c r="BV163" s="3"/>
      <c r="BW163" s="4"/>
      <c r="BX163" s="4"/>
      <c r="BY163" s="4"/>
    </row>
    <row r="164" spans="1:77" s="2" customFormat="1" ht="21" x14ac:dyDescent="0.2">
      <c r="A164" s="1146"/>
      <c r="B164" s="1023"/>
      <c r="C164" s="334" t="s">
        <v>83</v>
      </c>
      <c r="D164" s="17" t="s">
        <v>206</v>
      </c>
      <c r="E164" s="18" t="s">
        <v>207</v>
      </c>
      <c r="F164" s="1145"/>
      <c r="G164" s="17" t="s">
        <v>208</v>
      </c>
      <c r="H164" s="19" t="s">
        <v>209</v>
      </c>
      <c r="I164" s="18" t="s">
        <v>210</v>
      </c>
      <c r="J164" s="17" t="s">
        <v>208</v>
      </c>
      <c r="K164" s="19" t="s">
        <v>209</v>
      </c>
      <c r="L164" s="18" t="s">
        <v>210</v>
      </c>
      <c r="BV164" s="3"/>
      <c r="BW164" s="4"/>
      <c r="BX164" s="4"/>
      <c r="BY164" s="4"/>
    </row>
    <row r="165" spans="1:77" s="2" customFormat="1" x14ac:dyDescent="0.2">
      <c r="A165" s="1034" t="s">
        <v>211</v>
      </c>
      <c r="B165" s="502" t="s">
        <v>212</v>
      </c>
      <c r="C165" s="494">
        <f>SUM(D165+E165)</f>
        <v>0</v>
      </c>
      <c r="D165" s="28"/>
      <c r="E165" s="542"/>
      <c r="F165" s="496"/>
      <c r="G165" s="28"/>
      <c r="H165" s="514"/>
      <c r="I165" s="542"/>
      <c r="J165" s="28"/>
      <c r="K165" s="514"/>
      <c r="L165" s="542"/>
      <c r="BV165" s="3"/>
      <c r="BW165" s="4"/>
      <c r="BX165" s="4"/>
      <c r="BY165" s="4"/>
    </row>
    <row r="166" spans="1:77" s="2" customFormat="1" x14ac:dyDescent="0.2">
      <c r="A166" s="1148"/>
      <c r="B166" s="336" t="s">
        <v>213</v>
      </c>
      <c r="C166" s="638">
        <f>SUM(D166+E166)</f>
        <v>0</v>
      </c>
      <c r="D166" s="117"/>
      <c r="E166" s="118"/>
      <c r="F166" s="639"/>
      <c r="G166" s="117"/>
      <c r="H166" s="120"/>
      <c r="I166" s="118"/>
      <c r="J166" s="117"/>
      <c r="K166" s="120"/>
      <c r="L166" s="118"/>
      <c r="BV166" s="3"/>
      <c r="BW166" s="4"/>
      <c r="BX166" s="4"/>
      <c r="BY166" s="4"/>
    </row>
    <row r="167" spans="1:77" s="5" customFormat="1" ht="11.25" x14ac:dyDescent="0.15">
      <c r="A167" s="145" t="s">
        <v>214</v>
      </c>
      <c r="BV167" s="12"/>
      <c r="BW167" s="12"/>
      <c r="BX167" s="129"/>
      <c r="BY167" s="129"/>
    </row>
    <row r="168" spans="1:77" s="2" customFormat="1" ht="21" x14ac:dyDescent="0.2">
      <c r="A168" s="1213" t="s">
        <v>215</v>
      </c>
      <c r="B168" s="1214"/>
      <c r="C168" s="773" t="s">
        <v>170</v>
      </c>
      <c r="D168" s="674" t="s">
        <v>7</v>
      </c>
      <c r="E168" s="678" t="s">
        <v>216</v>
      </c>
      <c r="F168" s="774" t="s">
        <v>99</v>
      </c>
      <c r="G168" s="330"/>
      <c r="BV168" s="3"/>
      <c r="BW168" s="3"/>
      <c r="BX168" s="4"/>
      <c r="BY168" s="4"/>
    </row>
    <row r="169" spans="1:77" s="2" customFormat="1" x14ac:dyDescent="0.2">
      <c r="A169" s="1034" t="s">
        <v>217</v>
      </c>
      <c r="B169" s="339" t="s">
        <v>218</v>
      </c>
      <c r="C169" s="496"/>
      <c r="D169" s="28"/>
      <c r="E169" s="340"/>
      <c r="F169" s="554"/>
      <c r="G169" s="146"/>
      <c r="BV169" s="3"/>
      <c r="BW169" s="3"/>
      <c r="BX169" s="4"/>
      <c r="BY169" s="4"/>
    </row>
    <row r="170" spans="1:77" s="2" customFormat="1" x14ac:dyDescent="0.2">
      <c r="A170" s="1148"/>
      <c r="B170" s="136" t="s">
        <v>219</v>
      </c>
      <c r="C170" s="639"/>
      <c r="D170" s="117"/>
      <c r="E170" s="342"/>
      <c r="F170" s="343"/>
      <c r="G170" s="146"/>
      <c r="BV170" s="3"/>
      <c r="BW170" s="3"/>
      <c r="BX170" s="4"/>
      <c r="BY170" s="4"/>
    </row>
    <row r="171" spans="1:77" s="2" customFormat="1" x14ac:dyDescent="0.2">
      <c r="A171" s="344" t="s">
        <v>220</v>
      </c>
      <c r="B171" s="344" t="s">
        <v>218</v>
      </c>
      <c r="C171" s="797"/>
      <c r="D171" s="690"/>
      <c r="E171" s="691"/>
      <c r="F171" s="798"/>
      <c r="G171" s="146"/>
      <c r="BV171" s="3"/>
      <c r="BW171" s="3"/>
      <c r="BX171" s="4"/>
      <c r="BY171" s="4"/>
    </row>
    <row r="172" spans="1:77" s="2" customFormat="1" x14ac:dyDescent="0.2">
      <c r="A172" s="1034" t="s">
        <v>221</v>
      </c>
      <c r="B172" s="339" t="s">
        <v>222</v>
      </c>
      <c r="C172" s="496"/>
      <c r="D172" s="28"/>
      <c r="E172" s="189"/>
      <c r="F172" s="554"/>
      <c r="G172" s="146"/>
      <c r="BV172" s="3"/>
      <c r="BW172" s="3"/>
      <c r="BX172" s="4"/>
      <c r="BY172" s="4"/>
    </row>
    <row r="173" spans="1:77" s="2" customFormat="1" x14ac:dyDescent="0.2">
      <c r="A173" s="1035"/>
      <c r="B173" s="35" t="s">
        <v>223</v>
      </c>
      <c r="C173" s="324"/>
      <c r="D173" s="71"/>
      <c r="E173" s="77"/>
      <c r="F173" s="72"/>
      <c r="G173" s="146"/>
      <c r="BV173" s="3"/>
      <c r="BW173" s="3"/>
      <c r="BX173" s="4"/>
      <c r="BY173" s="4"/>
    </row>
    <row r="174" spans="1:77" s="2" customFormat="1" x14ac:dyDescent="0.2">
      <c r="A174" s="1148"/>
      <c r="B174" s="136" t="s">
        <v>224</v>
      </c>
      <c r="C174" s="639"/>
      <c r="D174" s="117"/>
      <c r="E174" s="122"/>
      <c r="F174" s="118"/>
      <c r="G174" s="146"/>
      <c r="BV174" s="3"/>
      <c r="BW174" s="3"/>
      <c r="BX174" s="4"/>
      <c r="BY174" s="4"/>
    </row>
    <row r="175" spans="1:77" s="5" customFormat="1" ht="11.25" x14ac:dyDescent="0.15">
      <c r="A175" s="348" t="s">
        <v>225</v>
      </c>
      <c r="B175" s="11"/>
      <c r="C175" s="11"/>
      <c r="D175" s="11"/>
      <c r="E175" s="11"/>
      <c r="F175" s="11"/>
      <c r="G175" s="11"/>
      <c r="H175" s="11"/>
      <c r="I175" s="11"/>
      <c r="BV175" s="12"/>
      <c r="BW175" s="12"/>
      <c r="BX175" s="129"/>
      <c r="BY175" s="129"/>
    </row>
    <row r="176" spans="1:77" s="2" customFormat="1" ht="14.25" customHeight="1" x14ac:dyDescent="0.2">
      <c r="A176" s="1012" t="s">
        <v>197</v>
      </c>
      <c r="B176" s="1021"/>
      <c r="C176" s="1213" t="s">
        <v>226</v>
      </c>
      <c r="D176" s="1128"/>
      <c r="E176" s="1128"/>
      <c r="F176" s="1174" t="s">
        <v>7</v>
      </c>
      <c r="G176" s="1173" t="s">
        <v>216</v>
      </c>
      <c r="H176" s="1221" t="s">
        <v>99</v>
      </c>
      <c r="BV176" s="3"/>
      <c r="BW176" s="4"/>
      <c r="BX176" s="4"/>
      <c r="BY176" s="4"/>
    </row>
    <row r="177" spans="1:77" s="2" customFormat="1" x14ac:dyDescent="0.2">
      <c r="A177" s="1146"/>
      <c r="B177" s="1023"/>
      <c r="C177" s="334" t="s">
        <v>227</v>
      </c>
      <c r="D177" s="674" t="s">
        <v>217</v>
      </c>
      <c r="E177" s="774" t="s">
        <v>228</v>
      </c>
      <c r="F177" s="1174"/>
      <c r="G177" s="1173"/>
      <c r="H177" s="1221"/>
      <c r="BV177" s="3"/>
      <c r="BW177" s="4"/>
      <c r="BX177" s="4"/>
      <c r="BY177" s="4"/>
    </row>
    <row r="178" spans="1:77" s="2" customFormat="1" x14ac:dyDescent="0.2">
      <c r="A178" s="1150" t="s">
        <v>229</v>
      </c>
      <c r="B178" s="503" t="s">
        <v>224</v>
      </c>
      <c r="C178" s="494">
        <f t="shared" ref="C178:C183" si="64">SUM(D178:E178)</f>
        <v>0</v>
      </c>
      <c r="D178" s="28"/>
      <c r="E178" s="542"/>
      <c r="F178" s="28"/>
      <c r="G178" s="189"/>
      <c r="H178" s="542"/>
      <c r="I178" s="303"/>
      <c r="BV178" s="3"/>
      <c r="BW178" s="4"/>
      <c r="BX178" s="4"/>
      <c r="BY178" s="4"/>
    </row>
    <row r="179" spans="1:77" s="2" customFormat="1" x14ac:dyDescent="0.2">
      <c r="A179" s="1077"/>
      <c r="B179" s="191" t="s">
        <v>222</v>
      </c>
      <c r="C179" s="350">
        <f t="shared" si="64"/>
        <v>287</v>
      </c>
      <c r="D179" s="41">
        <v>287</v>
      </c>
      <c r="E179" s="42"/>
      <c r="F179" s="41">
        <v>287</v>
      </c>
      <c r="G179" s="87"/>
      <c r="H179" s="42"/>
      <c r="I179" s="303"/>
      <c r="BV179" s="3"/>
      <c r="BW179" s="4"/>
      <c r="BX179" s="4"/>
      <c r="BY179" s="4"/>
    </row>
    <row r="180" spans="1:77" s="2" customFormat="1" x14ac:dyDescent="0.2">
      <c r="A180" s="1078"/>
      <c r="B180" s="336" t="s">
        <v>223</v>
      </c>
      <c r="C180" s="318">
        <f t="shared" si="64"/>
        <v>0</v>
      </c>
      <c r="D180" s="117"/>
      <c r="E180" s="118"/>
      <c r="F180" s="117"/>
      <c r="G180" s="122"/>
      <c r="H180" s="118"/>
      <c r="I180" s="303"/>
      <c r="BV180" s="3"/>
      <c r="BW180" s="4"/>
      <c r="BX180" s="4"/>
      <c r="BY180" s="4"/>
    </row>
    <row r="181" spans="1:77" s="2" customFormat="1" x14ac:dyDescent="0.2">
      <c r="A181" s="1034" t="s">
        <v>230</v>
      </c>
      <c r="B181" s="503" t="s">
        <v>224</v>
      </c>
      <c r="C181" s="494">
        <f t="shared" si="64"/>
        <v>0</v>
      </c>
      <c r="D181" s="28"/>
      <c r="E181" s="542"/>
      <c r="F181" s="28"/>
      <c r="G181" s="189"/>
      <c r="H181" s="542"/>
      <c r="I181" s="303"/>
      <c r="BV181" s="3"/>
      <c r="BW181" s="4"/>
      <c r="BX181" s="4"/>
      <c r="BY181" s="4"/>
    </row>
    <row r="182" spans="1:77" s="2" customFormat="1" x14ac:dyDescent="0.2">
      <c r="A182" s="1035"/>
      <c r="B182" s="191" t="s">
        <v>222</v>
      </c>
      <c r="C182" s="350">
        <f t="shared" si="64"/>
        <v>150</v>
      </c>
      <c r="D182" s="41">
        <v>150</v>
      </c>
      <c r="E182" s="42"/>
      <c r="F182" s="41">
        <v>150</v>
      </c>
      <c r="G182" s="87"/>
      <c r="H182" s="42"/>
      <c r="I182" s="303"/>
      <c r="BV182" s="3"/>
      <c r="BW182" s="4"/>
      <c r="BX182" s="4"/>
      <c r="BY182" s="4"/>
    </row>
    <row r="183" spans="1:77" s="2" customFormat="1" x14ac:dyDescent="0.2">
      <c r="A183" s="1148"/>
      <c r="B183" s="336" t="s">
        <v>223</v>
      </c>
      <c r="C183" s="318">
        <f t="shared" si="64"/>
        <v>0</v>
      </c>
      <c r="D183" s="117"/>
      <c r="E183" s="118"/>
      <c r="F183" s="117"/>
      <c r="G183" s="122"/>
      <c r="H183" s="118"/>
      <c r="I183" s="303"/>
      <c r="BV183" s="3"/>
      <c r="BW183" s="4"/>
      <c r="BX183" s="4"/>
      <c r="BY183" s="4"/>
    </row>
    <row r="184" spans="1:77" s="5" customFormat="1" ht="11.25" x14ac:dyDescent="0.15">
      <c r="A184" s="13" t="s">
        <v>231</v>
      </c>
      <c r="B184" s="13"/>
      <c r="C184" s="13"/>
      <c r="D184" s="13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BV184" s="12"/>
      <c r="BW184" s="12"/>
      <c r="BX184" s="129"/>
      <c r="BY184" s="129"/>
    </row>
    <row r="185" spans="1:77" s="2" customFormat="1" x14ac:dyDescent="0.2">
      <c r="A185" s="1079" t="s">
        <v>232</v>
      </c>
      <c r="B185" s="1025" t="s">
        <v>233</v>
      </c>
      <c r="C185" s="1026"/>
      <c r="D185" s="1027"/>
      <c r="E185" s="1215" t="s">
        <v>6</v>
      </c>
      <c r="F185" s="1154"/>
      <c r="G185" s="1154"/>
      <c r="H185" s="1154"/>
      <c r="I185" s="1154"/>
      <c r="J185" s="1154"/>
      <c r="K185" s="1154"/>
      <c r="L185" s="1154"/>
      <c r="M185" s="1154"/>
      <c r="N185" s="1154"/>
      <c r="O185" s="1154"/>
      <c r="P185" s="1154"/>
      <c r="Q185" s="1154"/>
      <c r="R185" s="1154"/>
      <c r="S185" s="1154"/>
      <c r="T185" s="1154"/>
      <c r="U185" s="1154"/>
      <c r="V185" s="1154"/>
      <c r="W185" s="1154"/>
      <c r="X185" s="1154"/>
      <c r="Y185" s="1154"/>
      <c r="Z185" s="1154"/>
      <c r="AA185" s="1154"/>
      <c r="AB185" s="1154"/>
      <c r="AC185" s="1154"/>
      <c r="AD185" s="1154"/>
      <c r="AE185" s="1154"/>
      <c r="AF185" s="1154"/>
      <c r="AG185" s="1154"/>
      <c r="AH185" s="1154"/>
      <c r="AI185" s="1154"/>
      <c r="AJ185" s="1154"/>
      <c r="AK185" s="1154"/>
      <c r="AL185" s="1235"/>
      <c r="BV185" s="3"/>
      <c r="BW185" s="4"/>
      <c r="BX185" s="4"/>
      <c r="BY185" s="4"/>
    </row>
    <row r="186" spans="1:77" s="2" customFormat="1" x14ac:dyDescent="0.2">
      <c r="A186" s="1080"/>
      <c r="B186" s="1152"/>
      <c r="C186" s="1029"/>
      <c r="D186" s="1030"/>
      <c r="E186" s="1222" t="s">
        <v>11</v>
      </c>
      <c r="F186" s="1221"/>
      <c r="G186" s="1222" t="s">
        <v>12</v>
      </c>
      <c r="H186" s="1221"/>
      <c r="I186" s="1222" t="s">
        <v>13</v>
      </c>
      <c r="J186" s="1221"/>
      <c r="K186" s="1222" t="s">
        <v>14</v>
      </c>
      <c r="L186" s="1221"/>
      <c r="M186" s="1222" t="s">
        <v>15</v>
      </c>
      <c r="N186" s="1221"/>
      <c r="O186" s="1213" t="s">
        <v>16</v>
      </c>
      <c r="P186" s="1214"/>
      <c r="Q186" s="1213" t="s">
        <v>17</v>
      </c>
      <c r="R186" s="1214"/>
      <c r="S186" s="1213" t="s">
        <v>18</v>
      </c>
      <c r="T186" s="1214"/>
      <c r="U186" s="1213" t="s">
        <v>19</v>
      </c>
      <c r="V186" s="1214"/>
      <c r="W186" s="1213" t="s">
        <v>20</v>
      </c>
      <c r="X186" s="1214"/>
      <c r="Y186" s="1213" t="s">
        <v>21</v>
      </c>
      <c r="Z186" s="1214"/>
      <c r="AA186" s="1213" t="s">
        <v>22</v>
      </c>
      <c r="AB186" s="1214"/>
      <c r="AC186" s="1213" t="s">
        <v>23</v>
      </c>
      <c r="AD186" s="1214"/>
      <c r="AE186" s="1213" t="s">
        <v>24</v>
      </c>
      <c r="AF186" s="1214"/>
      <c r="AG186" s="1213" t="s">
        <v>25</v>
      </c>
      <c r="AH186" s="1214"/>
      <c r="AI186" s="1213" t="s">
        <v>26</v>
      </c>
      <c r="AJ186" s="1214"/>
      <c r="AK186" s="1213" t="s">
        <v>27</v>
      </c>
      <c r="AL186" s="1214"/>
      <c r="BV186" s="3"/>
      <c r="BW186" s="4"/>
      <c r="BX186" s="4"/>
      <c r="BY186" s="4"/>
    </row>
    <row r="187" spans="1:77" s="2" customFormat="1" x14ac:dyDescent="0.2">
      <c r="A187" s="1151"/>
      <c r="B187" s="692" t="s">
        <v>32</v>
      </c>
      <c r="C187" s="799" t="s">
        <v>33</v>
      </c>
      <c r="D187" s="800" t="s">
        <v>34</v>
      </c>
      <c r="E187" s="674" t="s">
        <v>45</v>
      </c>
      <c r="F187" s="774" t="s">
        <v>34</v>
      </c>
      <c r="G187" s="674" t="s">
        <v>45</v>
      </c>
      <c r="H187" s="774" t="s">
        <v>34</v>
      </c>
      <c r="I187" s="674" t="s">
        <v>45</v>
      </c>
      <c r="J187" s="774" t="s">
        <v>34</v>
      </c>
      <c r="K187" s="674" t="s">
        <v>45</v>
      </c>
      <c r="L187" s="615" t="s">
        <v>34</v>
      </c>
      <c r="M187" s="674" t="s">
        <v>45</v>
      </c>
      <c r="N187" s="774" t="s">
        <v>34</v>
      </c>
      <c r="O187" s="674" t="s">
        <v>45</v>
      </c>
      <c r="P187" s="615" t="s">
        <v>34</v>
      </c>
      <c r="Q187" s="674" t="s">
        <v>45</v>
      </c>
      <c r="R187" s="774" t="s">
        <v>34</v>
      </c>
      <c r="S187" s="674" t="s">
        <v>45</v>
      </c>
      <c r="T187" s="615" t="s">
        <v>34</v>
      </c>
      <c r="U187" s="674" t="s">
        <v>45</v>
      </c>
      <c r="V187" s="774" t="s">
        <v>34</v>
      </c>
      <c r="W187" s="674" t="s">
        <v>45</v>
      </c>
      <c r="X187" s="615" t="s">
        <v>34</v>
      </c>
      <c r="Y187" s="674" t="s">
        <v>45</v>
      </c>
      <c r="Z187" s="774" t="s">
        <v>34</v>
      </c>
      <c r="AA187" s="674" t="s">
        <v>45</v>
      </c>
      <c r="AB187" s="774" t="s">
        <v>34</v>
      </c>
      <c r="AC187" s="674" t="s">
        <v>45</v>
      </c>
      <c r="AD187" s="774" t="s">
        <v>34</v>
      </c>
      <c r="AE187" s="674" t="s">
        <v>45</v>
      </c>
      <c r="AF187" s="774" t="s">
        <v>34</v>
      </c>
      <c r="AG187" s="674" t="s">
        <v>45</v>
      </c>
      <c r="AH187" s="774" t="s">
        <v>34</v>
      </c>
      <c r="AI187" s="674" t="s">
        <v>45</v>
      </c>
      <c r="AJ187" s="774" t="s">
        <v>34</v>
      </c>
      <c r="AK187" s="674" t="s">
        <v>45</v>
      </c>
      <c r="AL187" s="774" t="s">
        <v>34</v>
      </c>
      <c r="BV187" s="3"/>
      <c r="BW187" s="4"/>
      <c r="BX187" s="4"/>
      <c r="BY187" s="4"/>
    </row>
    <row r="188" spans="1:77" s="2" customFormat="1" x14ac:dyDescent="0.2">
      <c r="A188" s="504" t="s">
        <v>234</v>
      </c>
      <c r="B188" s="355">
        <f>SUM(C188+D188)</f>
        <v>0</v>
      </c>
      <c r="C188" s="356">
        <f>SUM(O188+Q188+S188+U188+W188+Y188+AA188+AC188+AE188+AG188+AI188+AK188)</f>
        <v>0</v>
      </c>
      <c r="D188" s="555">
        <f>SUM(P188+R188+T188+V188+X188+Z188+AB188+AD188+AF188+AH188+AJ188+AL188)</f>
        <v>0</v>
      </c>
      <c r="E188" s="801"/>
      <c r="F188" s="359"/>
      <c r="G188" s="360"/>
      <c r="H188" s="802"/>
      <c r="I188" s="801"/>
      <c r="J188" s="359"/>
      <c r="K188" s="360"/>
      <c r="L188" s="802"/>
      <c r="M188" s="360"/>
      <c r="N188" s="802"/>
      <c r="O188" s="803"/>
      <c r="P188" s="804"/>
      <c r="Q188" s="805"/>
      <c r="R188" s="806"/>
      <c r="S188" s="803"/>
      <c r="T188" s="804"/>
      <c r="U188" s="805"/>
      <c r="V188" s="806"/>
      <c r="W188" s="803"/>
      <c r="X188" s="804"/>
      <c r="Y188" s="805"/>
      <c r="Z188" s="806"/>
      <c r="AA188" s="805"/>
      <c r="AB188" s="806"/>
      <c r="AC188" s="805"/>
      <c r="AD188" s="806"/>
      <c r="AE188" s="805"/>
      <c r="AF188" s="806"/>
      <c r="AG188" s="805"/>
      <c r="AH188" s="806"/>
      <c r="AI188" s="805"/>
      <c r="AJ188" s="806"/>
      <c r="AK188" s="805"/>
      <c r="AL188" s="806"/>
      <c r="BV188" s="3"/>
      <c r="BW188" s="4"/>
      <c r="BX188" s="4"/>
      <c r="BY188" s="4"/>
    </row>
    <row r="189" spans="1:77" s="2" customFormat="1" x14ac:dyDescent="0.2">
      <c r="A189" s="366" t="s">
        <v>235</v>
      </c>
      <c r="B189" s="367">
        <f>SUM(C189+D189)</f>
        <v>0</v>
      </c>
      <c r="C189" s="368">
        <f t="shared" ref="C189:D191" si="65">SUM(E189+G189+I189+K189+M189+O189+Q189+S189+U189+W189+Y189+AA189+AC189+AE189+AG189+AI189+AK189)</f>
        <v>0</v>
      </c>
      <c r="D189" s="369">
        <f t="shared" si="65"/>
        <v>0</v>
      </c>
      <c r="E189" s="506"/>
      <c r="F189" s="507"/>
      <c r="G189" s="506"/>
      <c r="H189" s="507"/>
      <c r="I189" s="506"/>
      <c r="J189" s="507"/>
      <c r="K189" s="508"/>
      <c r="L189" s="509"/>
      <c r="M189" s="506"/>
      <c r="N189" s="507"/>
      <c r="O189" s="508"/>
      <c r="P189" s="509"/>
      <c r="Q189" s="506"/>
      <c r="R189" s="507"/>
      <c r="S189" s="508"/>
      <c r="T189" s="509"/>
      <c r="U189" s="506"/>
      <c r="V189" s="507"/>
      <c r="W189" s="508"/>
      <c r="X189" s="509"/>
      <c r="Y189" s="506"/>
      <c r="Z189" s="507"/>
      <c r="AA189" s="506"/>
      <c r="AB189" s="507"/>
      <c r="AC189" s="506"/>
      <c r="AD189" s="507"/>
      <c r="AE189" s="506"/>
      <c r="AF189" s="507"/>
      <c r="AG189" s="506"/>
      <c r="AH189" s="507"/>
      <c r="AI189" s="506"/>
      <c r="AJ189" s="507"/>
      <c r="AK189" s="506"/>
      <c r="AL189" s="507"/>
      <c r="BV189" s="3"/>
      <c r="BW189" s="4"/>
      <c r="BX189" s="4"/>
      <c r="BY189" s="4"/>
    </row>
    <row r="190" spans="1:77" s="2" customFormat="1" x14ac:dyDescent="0.2">
      <c r="A190" s="374" t="s">
        <v>236</v>
      </c>
      <c r="B190" s="367">
        <f>SUM(C190+D190)</f>
        <v>0</v>
      </c>
      <c r="C190" s="368">
        <f t="shared" si="65"/>
        <v>0</v>
      </c>
      <c r="D190" s="369">
        <f t="shared" si="65"/>
        <v>0</v>
      </c>
      <c r="E190" s="506"/>
      <c r="F190" s="507"/>
      <c r="G190" s="506"/>
      <c r="H190" s="507"/>
      <c r="I190" s="506"/>
      <c r="J190" s="507"/>
      <c r="K190" s="508"/>
      <c r="L190" s="509"/>
      <c r="M190" s="506"/>
      <c r="N190" s="507"/>
      <c r="O190" s="508"/>
      <c r="P190" s="509"/>
      <c r="Q190" s="506"/>
      <c r="R190" s="507"/>
      <c r="S190" s="508"/>
      <c r="T190" s="509"/>
      <c r="U190" s="506"/>
      <c r="V190" s="507"/>
      <c r="W190" s="508"/>
      <c r="X190" s="509"/>
      <c r="Y190" s="506"/>
      <c r="Z190" s="507"/>
      <c r="AA190" s="506"/>
      <c r="AB190" s="507"/>
      <c r="AC190" s="506"/>
      <c r="AD190" s="507"/>
      <c r="AE190" s="506"/>
      <c r="AF190" s="507"/>
      <c r="AG190" s="506"/>
      <c r="AH190" s="507"/>
      <c r="AI190" s="506"/>
      <c r="AJ190" s="507"/>
      <c r="AK190" s="506"/>
      <c r="AL190" s="507"/>
      <c r="BV190" s="3"/>
      <c r="BW190" s="4"/>
      <c r="BX190" s="4"/>
      <c r="BY190" s="4"/>
    </row>
    <row r="191" spans="1:77" s="2" customFormat="1" x14ac:dyDescent="0.2">
      <c r="A191" s="375" t="s">
        <v>99</v>
      </c>
      <c r="B191" s="376">
        <f>SUM(C191+D191)</f>
        <v>0</v>
      </c>
      <c r="C191" s="377">
        <f t="shared" si="65"/>
        <v>0</v>
      </c>
      <c r="D191" s="378">
        <f t="shared" si="65"/>
        <v>0</v>
      </c>
      <c r="E191" s="510"/>
      <c r="F191" s="511"/>
      <c r="G191" s="510"/>
      <c r="H191" s="511"/>
      <c r="I191" s="510"/>
      <c r="J191" s="511"/>
      <c r="K191" s="512"/>
      <c r="L191" s="513"/>
      <c r="M191" s="510"/>
      <c r="N191" s="511"/>
      <c r="O191" s="512"/>
      <c r="P191" s="513"/>
      <c r="Q191" s="510"/>
      <c r="R191" s="511"/>
      <c r="S191" s="512"/>
      <c r="T191" s="513"/>
      <c r="U191" s="510"/>
      <c r="V191" s="511"/>
      <c r="W191" s="512"/>
      <c r="X191" s="513"/>
      <c r="Y191" s="510"/>
      <c r="Z191" s="511"/>
      <c r="AA191" s="510"/>
      <c r="AB191" s="511"/>
      <c r="AC191" s="510"/>
      <c r="AD191" s="511"/>
      <c r="AE191" s="510"/>
      <c r="AF191" s="511"/>
      <c r="AG191" s="510"/>
      <c r="AH191" s="511"/>
      <c r="AI191" s="510"/>
      <c r="AJ191" s="511"/>
      <c r="AK191" s="510"/>
      <c r="AL191" s="511"/>
      <c r="BV191" s="3"/>
      <c r="BW191" s="4"/>
      <c r="BX191" s="4"/>
      <c r="BY191" s="4"/>
    </row>
    <row r="192" spans="1:77" s="5" customFormat="1" ht="11.25" x14ac:dyDescent="0.15">
      <c r="A192" s="182" t="s">
        <v>237</v>
      </c>
      <c r="B192" s="807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BV192" s="12"/>
      <c r="BW192" s="129"/>
      <c r="BX192" s="129"/>
      <c r="BY192" s="129"/>
    </row>
    <row r="193" spans="1:95" ht="14.25" customHeight="1" x14ac:dyDescent="0.2">
      <c r="A193" s="1238" t="s">
        <v>144</v>
      </c>
      <c r="B193" s="1238"/>
      <c r="C193" s="1238" t="s">
        <v>83</v>
      </c>
      <c r="D193" s="1238"/>
      <c r="E193" s="1238"/>
      <c r="F193" s="1236" t="s">
        <v>11</v>
      </c>
      <c r="G193" s="1236"/>
      <c r="H193" s="1236" t="s">
        <v>12</v>
      </c>
      <c r="I193" s="1236"/>
      <c r="J193" s="1236" t="s">
        <v>13</v>
      </c>
      <c r="K193" s="1236"/>
      <c r="L193" s="1236" t="s">
        <v>238</v>
      </c>
      <c r="M193" s="1236"/>
      <c r="N193" s="1236" t="s">
        <v>239</v>
      </c>
      <c r="O193" s="1236"/>
      <c r="P193" s="1238" t="s">
        <v>240</v>
      </c>
      <c r="Q193" s="1238"/>
      <c r="R193" s="1238" t="s">
        <v>241</v>
      </c>
      <c r="S193" s="1238"/>
      <c r="T193" s="1238" t="s">
        <v>242</v>
      </c>
      <c r="U193" s="1239"/>
      <c r="V193" s="984" t="s">
        <v>157</v>
      </c>
      <c r="W193" s="1072" t="s">
        <v>243</v>
      </c>
      <c r="X193" s="1072" t="s">
        <v>244</v>
      </c>
      <c r="Y193" s="1072" t="s">
        <v>245</v>
      </c>
      <c r="Z193" s="1072" t="s">
        <v>246</v>
      </c>
      <c r="AA193" s="1072" t="s">
        <v>247</v>
      </c>
      <c r="AB193" s="1213" t="s">
        <v>248</v>
      </c>
      <c r="AC193" s="1128"/>
      <c r="AD193" s="1128"/>
      <c r="AE193" s="1214"/>
      <c r="AF193" s="1215" t="s">
        <v>170</v>
      </c>
      <c r="AG193" s="1216"/>
      <c r="AH193" s="1086" t="s">
        <v>155</v>
      </c>
      <c r="AI193" s="1086" t="s">
        <v>156</v>
      </c>
      <c r="AJ193" s="1072" t="s">
        <v>158</v>
      </c>
      <c r="AK193" s="1072" t="s">
        <v>159</v>
      </c>
      <c r="AL193" s="996" t="s">
        <v>43</v>
      </c>
      <c r="AM193" s="984" t="s">
        <v>44</v>
      </c>
      <c r="AN193" s="3"/>
      <c r="AO193" s="3"/>
      <c r="AP193" s="3"/>
      <c r="AQ193" s="3"/>
      <c r="AR193" s="3"/>
      <c r="AS193" s="3"/>
      <c r="AT193" s="3"/>
      <c r="AU193" s="3"/>
      <c r="BX193" s="3"/>
    </row>
    <row r="194" spans="1:95" ht="21" x14ac:dyDescent="0.2">
      <c r="A194" s="1238"/>
      <c r="B194" s="1238"/>
      <c r="C194" s="808" t="s">
        <v>32</v>
      </c>
      <c r="D194" s="809" t="s">
        <v>45</v>
      </c>
      <c r="E194" s="778" t="s">
        <v>34</v>
      </c>
      <c r="F194" s="810" t="s">
        <v>45</v>
      </c>
      <c r="G194" s="811" t="s">
        <v>34</v>
      </c>
      <c r="H194" s="810" t="s">
        <v>45</v>
      </c>
      <c r="I194" s="811" t="s">
        <v>34</v>
      </c>
      <c r="J194" s="810" t="s">
        <v>45</v>
      </c>
      <c r="K194" s="811" t="s">
        <v>34</v>
      </c>
      <c r="L194" s="810" t="s">
        <v>45</v>
      </c>
      <c r="M194" s="811" t="s">
        <v>34</v>
      </c>
      <c r="N194" s="810" t="s">
        <v>45</v>
      </c>
      <c r="O194" s="811" t="s">
        <v>34</v>
      </c>
      <c r="P194" s="810" t="s">
        <v>45</v>
      </c>
      <c r="Q194" s="811" t="s">
        <v>34</v>
      </c>
      <c r="R194" s="810" t="s">
        <v>45</v>
      </c>
      <c r="S194" s="811" t="s">
        <v>34</v>
      </c>
      <c r="T194" s="810" t="s">
        <v>45</v>
      </c>
      <c r="U194" s="812" t="s">
        <v>34</v>
      </c>
      <c r="V194" s="987"/>
      <c r="W194" s="1145"/>
      <c r="X194" s="1145"/>
      <c r="Y194" s="1145"/>
      <c r="Z194" s="1145"/>
      <c r="AA194" s="1145"/>
      <c r="AB194" s="813" t="s">
        <v>171</v>
      </c>
      <c r="AC194" s="813" t="s">
        <v>172</v>
      </c>
      <c r="AD194" s="813" t="s">
        <v>173</v>
      </c>
      <c r="AE194" s="774" t="s">
        <v>174</v>
      </c>
      <c r="AF194" s="814" t="s">
        <v>175</v>
      </c>
      <c r="AG194" s="776" t="s">
        <v>176</v>
      </c>
      <c r="AH194" s="1087"/>
      <c r="AI194" s="1087"/>
      <c r="AJ194" s="1145"/>
      <c r="AK194" s="1145"/>
      <c r="AL194" s="997"/>
      <c r="AM194" s="987"/>
      <c r="AN194" s="3"/>
      <c r="AO194" s="3"/>
      <c r="AP194" s="3"/>
      <c r="AQ194" s="3"/>
      <c r="AR194" s="3"/>
      <c r="AS194" s="3"/>
      <c r="AT194" s="3"/>
      <c r="AU194" s="3"/>
      <c r="BX194" s="3"/>
    </row>
    <row r="195" spans="1:95" x14ac:dyDescent="0.2">
      <c r="A195" s="1237" t="s">
        <v>249</v>
      </c>
      <c r="B195" s="487" t="s">
        <v>250</v>
      </c>
      <c r="C195" s="132">
        <f>SUM(D195:E195)</f>
        <v>2</v>
      </c>
      <c r="D195" s="24">
        <f>SUM(F195+H195+J195+L195+N195+P195+R195+T195)</f>
        <v>0</v>
      </c>
      <c r="E195" s="556">
        <f>G195+I195+K195+M195+O195+Q195+S195+U195</f>
        <v>2</v>
      </c>
      <c r="F195" s="201"/>
      <c r="G195" s="78"/>
      <c r="H195" s="201"/>
      <c r="I195" s="78">
        <v>1</v>
      </c>
      <c r="J195" s="201"/>
      <c r="K195" s="78"/>
      <c r="L195" s="201"/>
      <c r="M195" s="78"/>
      <c r="N195" s="201"/>
      <c r="O195" s="78"/>
      <c r="P195" s="201"/>
      <c r="Q195" s="78">
        <v>1</v>
      </c>
      <c r="R195" s="201"/>
      <c r="S195" s="78"/>
      <c r="T195" s="201"/>
      <c r="U195" s="203"/>
      <c r="V195" s="557"/>
      <c r="W195" s="486">
        <v>1</v>
      </c>
      <c r="X195" s="486">
        <v>1</v>
      </c>
      <c r="Y195" s="486">
        <v>2</v>
      </c>
      <c r="Z195" s="486">
        <v>2</v>
      </c>
      <c r="AA195" s="518"/>
      <c r="AB195" s="486"/>
      <c r="AC195" s="486">
        <v>1</v>
      </c>
      <c r="AD195" s="486"/>
      <c r="AE195" s="544">
        <v>1</v>
      </c>
      <c r="AF195" s="486">
        <v>2</v>
      </c>
      <c r="AG195" s="519"/>
      <c r="AH195" s="395"/>
      <c r="AI195" s="544">
        <v>0</v>
      </c>
      <c r="AJ195" s="486">
        <v>0</v>
      </c>
      <c r="AK195" s="486">
        <v>0</v>
      </c>
      <c r="AL195" s="201">
        <v>0</v>
      </c>
      <c r="AM195" s="544">
        <v>0</v>
      </c>
      <c r="AN195" s="31" t="str">
        <f>CA195&amp;CB195&amp;CC195&amp;CD195&amp;CE195</f>
        <v/>
      </c>
      <c r="AO195" s="31"/>
      <c r="AP195" s="31"/>
      <c r="AQ195" s="31"/>
      <c r="AR195" s="31"/>
      <c r="AS195" s="3"/>
      <c r="AT195" s="3"/>
      <c r="BX195" s="3"/>
      <c r="CA195" s="32" t="str">
        <f t="shared" ref="CA195:CE196" si="66">IF(AND($C195&gt;0,AI195="")," * No olvide digitar la variable "&amp;AI$193&amp;""&amp;". Digite CERO si no tiene",IF(AI195&gt;$C195," * La variable "&amp;AI$193&amp;""&amp;" No puede ser mayor al Total.",""))</f>
        <v/>
      </c>
      <c r="CB195" s="32" t="str">
        <f t="shared" si="66"/>
        <v/>
      </c>
      <c r="CC195" s="32" t="str">
        <f t="shared" si="66"/>
        <v/>
      </c>
      <c r="CD195" s="32" t="str">
        <f t="shared" si="66"/>
        <v/>
      </c>
      <c r="CE195" s="32" t="str">
        <f t="shared" si="66"/>
        <v/>
      </c>
      <c r="CM195" s="33">
        <f>IF(AND($C195&gt;0,AI195=""),1,IF(AI195&gt;$C195,1,0))</f>
        <v>0</v>
      </c>
      <c r="CN195" s="33">
        <f t="shared" ref="CN195:CP196" si="67">IF(AND($C195&gt;0,AJ195=""),1,IF(AJ195&gt;$C195,1,0))</f>
        <v>0</v>
      </c>
      <c r="CO195" s="33">
        <f t="shared" si="67"/>
        <v>0</v>
      </c>
      <c r="CP195" s="33">
        <f t="shared" si="67"/>
        <v>0</v>
      </c>
      <c r="CQ195" s="33">
        <f>IF(AND($C195&gt;0,AM195=""),1,IF(AM195&gt;$C195,1,0))</f>
        <v>0</v>
      </c>
    </row>
    <row r="196" spans="1:95" x14ac:dyDescent="0.2">
      <c r="A196" s="1237"/>
      <c r="B196" s="136" t="s">
        <v>251</v>
      </c>
      <c r="C196" s="396">
        <f>SUM(D196:E196)</f>
        <v>3</v>
      </c>
      <c r="D196" s="397">
        <f>SUM(F196+H196+J196+L196+N196+P196+R196+T196)</f>
        <v>0</v>
      </c>
      <c r="E196" s="398">
        <f>G196+I196+K196+M196+O196+Q196+S196+U196</f>
        <v>3</v>
      </c>
      <c r="F196" s="281"/>
      <c r="G196" s="399"/>
      <c r="H196" s="281"/>
      <c r="I196" s="399">
        <v>1</v>
      </c>
      <c r="J196" s="281"/>
      <c r="K196" s="399"/>
      <c r="L196" s="281"/>
      <c r="M196" s="399"/>
      <c r="N196" s="281"/>
      <c r="O196" s="399"/>
      <c r="P196" s="281"/>
      <c r="Q196" s="399">
        <v>2</v>
      </c>
      <c r="R196" s="281"/>
      <c r="S196" s="399"/>
      <c r="T196" s="281"/>
      <c r="U196" s="285"/>
      <c r="V196" s="400">
        <v>2</v>
      </c>
      <c r="W196" s="401">
        <v>1</v>
      </c>
      <c r="X196" s="401">
        <v>2</v>
      </c>
      <c r="Y196" s="401"/>
      <c r="Z196" s="401"/>
      <c r="AA196" s="283"/>
      <c r="AB196" s="401"/>
      <c r="AC196" s="401"/>
      <c r="AD196" s="401">
        <v>3</v>
      </c>
      <c r="AE196" s="286"/>
      <c r="AF196" s="401">
        <v>3</v>
      </c>
      <c r="AG196" s="402"/>
      <c r="AH196" s="403"/>
      <c r="AI196" s="286">
        <v>0</v>
      </c>
      <c r="AJ196" s="401">
        <v>0</v>
      </c>
      <c r="AK196" s="401">
        <v>0</v>
      </c>
      <c r="AL196" s="300">
        <v>0</v>
      </c>
      <c r="AM196" s="101">
        <v>0</v>
      </c>
      <c r="AN196" s="31" t="str">
        <f>CA196&amp;CB196&amp;CC196&amp;CD196&amp;CE196</f>
        <v/>
      </c>
      <c r="AO196" s="31"/>
      <c r="AP196" s="31"/>
      <c r="AQ196" s="31"/>
      <c r="AR196" s="31"/>
      <c r="AS196" s="3"/>
      <c r="AT196" s="3"/>
      <c r="BX196" s="3"/>
      <c r="CA196" s="32" t="str">
        <f t="shared" si="66"/>
        <v/>
      </c>
      <c r="CB196" s="32" t="str">
        <f t="shared" si="66"/>
        <v/>
      </c>
      <c r="CC196" s="32" t="str">
        <f t="shared" si="66"/>
        <v/>
      </c>
      <c r="CD196" s="32" t="str">
        <f t="shared" si="66"/>
        <v/>
      </c>
      <c r="CE196" s="32" t="str">
        <f t="shared" si="66"/>
        <v/>
      </c>
      <c r="CM196" s="33">
        <f>IF(AND($C196&gt;0,AI196=""),1,IF(AI196&gt;$C196,1,0))</f>
        <v>0</v>
      </c>
      <c r="CN196" s="33">
        <f t="shared" si="67"/>
        <v>0</v>
      </c>
      <c r="CO196" s="33">
        <f t="shared" si="67"/>
        <v>0</v>
      </c>
      <c r="CP196" s="33">
        <f t="shared" si="67"/>
        <v>0</v>
      </c>
      <c r="CQ196" s="33">
        <f>IF(AND($C196&gt;0,AM196=""),1,IF(AM196&gt;$C196,1,0))</f>
        <v>0</v>
      </c>
    </row>
    <row r="197" spans="1:95" s="5" customFormat="1" ht="11.25" x14ac:dyDescent="0.15">
      <c r="A197" s="11" t="s">
        <v>252</v>
      </c>
      <c r="B197" s="11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BV197" s="12"/>
      <c r="BW197" s="12"/>
      <c r="BX197" s="12"/>
      <c r="BY197" s="12"/>
    </row>
    <row r="198" spans="1:95" x14ac:dyDescent="0.2">
      <c r="A198" s="334" t="s">
        <v>4</v>
      </c>
      <c r="B198" s="334" t="s">
        <v>83</v>
      </c>
      <c r="C198" s="17" t="s">
        <v>253</v>
      </c>
      <c r="D198" s="18" t="s">
        <v>254</v>
      </c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</row>
    <row r="199" spans="1:95" x14ac:dyDescent="0.2">
      <c r="A199" s="487" t="s">
        <v>255</v>
      </c>
      <c r="B199" s="488">
        <f>SUM(C199:D199)</f>
        <v>5</v>
      </c>
      <c r="C199" s="201"/>
      <c r="D199" s="544">
        <v>5</v>
      </c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</row>
    <row r="200" spans="1:95" x14ac:dyDescent="0.2">
      <c r="A200" s="136" t="s">
        <v>256</v>
      </c>
      <c r="B200" s="406">
        <f>SUM(C200)</f>
        <v>0</v>
      </c>
      <c r="C200" s="281"/>
      <c r="D200" s="777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</row>
    <row r="201" spans="1:95" s="5" customFormat="1" ht="11.25" x14ac:dyDescent="0.15">
      <c r="A201" s="655" t="s">
        <v>257</v>
      </c>
      <c r="B201" s="656"/>
      <c r="C201" s="409"/>
      <c r="D201" s="13"/>
      <c r="F201" s="410"/>
      <c r="G201" s="267"/>
      <c r="H201" s="124"/>
      <c r="I201" s="267"/>
      <c r="J201" s="411"/>
      <c r="K201" s="411"/>
      <c r="L201" s="267"/>
      <c r="M201" s="124"/>
      <c r="N201" s="267"/>
      <c r="O201" s="267"/>
      <c r="P201" s="124"/>
      <c r="Q201" s="267"/>
      <c r="R201" s="267"/>
      <c r="S201" s="124"/>
      <c r="T201" s="267"/>
      <c r="U201" s="267"/>
      <c r="V201" s="411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BV201" s="12"/>
      <c r="BW201" s="12"/>
      <c r="BX201" s="12"/>
      <c r="BY201" s="12"/>
    </row>
    <row r="202" spans="1:95" ht="14.25" customHeight="1" x14ac:dyDescent="0.2">
      <c r="A202" s="979" t="s">
        <v>144</v>
      </c>
      <c r="B202" s="1012" t="s">
        <v>83</v>
      </c>
      <c r="C202" s="1020"/>
      <c r="D202" s="1021"/>
      <c r="E202" s="1219" t="s">
        <v>6</v>
      </c>
      <c r="F202" s="1163"/>
      <c r="G202" s="1163"/>
      <c r="H202" s="1163"/>
      <c r="I202" s="1163"/>
      <c r="J202" s="1163"/>
      <c r="K202" s="1163"/>
      <c r="L202" s="1163"/>
      <c r="M202" s="1163"/>
      <c r="N202" s="1163"/>
      <c r="O202" s="1163"/>
      <c r="P202" s="1163"/>
      <c r="Q202" s="1163"/>
      <c r="R202" s="1163"/>
      <c r="S202" s="1163"/>
      <c r="T202" s="1163"/>
      <c r="U202" s="1163"/>
      <c r="V202" s="1163"/>
      <c r="W202" s="1163"/>
      <c r="X202" s="1163"/>
      <c r="Y202" s="1163"/>
      <c r="Z202" s="1163"/>
      <c r="AA202" s="1163"/>
      <c r="AB202" s="1163"/>
      <c r="AC202" s="1163"/>
      <c r="AD202" s="1163"/>
      <c r="AE202" s="1163"/>
      <c r="AF202" s="1163"/>
      <c r="AG202" s="1163"/>
      <c r="AH202" s="1163"/>
      <c r="AI202" s="1163"/>
      <c r="AJ202" s="1220"/>
      <c r="AK202" s="1100" t="s">
        <v>258</v>
      </c>
      <c r="AL202" s="984"/>
      <c r="AM202" s="1240" t="s">
        <v>43</v>
      </c>
      <c r="AN202" s="1221" t="s">
        <v>44</v>
      </c>
      <c r="BT202" s="3"/>
      <c r="BU202" s="3"/>
      <c r="BX202" s="3"/>
      <c r="BY202" s="412"/>
    </row>
    <row r="203" spans="1:95" x14ac:dyDescent="0.2">
      <c r="A203" s="1096"/>
      <c r="B203" s="1146"/>
      <c r="C203" s="1022"/>
      <c r="D203" s="1023"/>
      <c r="E203" s="1222" t="s">
        <v>12</v>
      </c>
      <c r="F203" s="1221"/>
      <c r="G203" s="1222" t="s">
        <v>13</v>
      </c>
      <c r="H203" s="1221"/>
      <c r="I203" s="1222" t="s">
        <v>14</v>
      </c>
      <c r="J203" s="1221"/>
      <c r="K203" s="1222" t="s">
        <v>15</v>
      </c>
      <c r="L203" s="1221"/>
      <c r="M203" s="1213" t="s">
        <v>16</v>
      </c>
      <c r="N203" s="1214"/>
      <c r="O203" s="1213" t="s">
        <v>17</v>
      </c>
      <c r="P203" s="1214"/>
      <c r="Q203" s="1213" t="s">
        <v>18</v>
      </c>
      <c r="R203" s="1214"/>
      <c r="S203" s="1213" t="s">
        <v>19</v>
      </c>
      <c r="T203" s="1214"/>
      <c r="U203" s="1213" t="s">
        <v>20</v>
      </c>
      <c r="V203" s="1214"/>
      <c r="W203" s="1213" t="s">
        <v>21</v>
      </c>
      <c r="X203" s="1214"/>
      <c r="Y203" s="1213" t="s">
        <v>22</v>
      </c>
      <c r="Z203" s="1214"/>
      <c r="AA203" s="1213" t="s">
        <v>23</v>
      </c>
      <c r="AB203" s="1214"/>
      <c r="AC203" s="1213" t="s">
        <v>24</v>
      </c>
      <c r="AD203" s="1214"/>
      <c r="AE203" s="1213" t="s">
        <v>25</v>
      </c>
      <c r="AF203" s="1214"/>
      <c r="AG203" s="1213" t="s">
        <v>26</v>
      </c>
      <c r="AH203" s="1214"/>
      <c r="AI203" s="1213" t="s">
        <v>27</v>
      </c>
      <c r="AJ203" s="1223"/>
      <c r="AK203" s="1101"/>
      <c r="AL203" s="987"/>
      <c r="AM203" s="1240"/>
      <c r="AN203" s="1221"/>
      <c r="BT203" s="3"/>
      <c r="BU203" s="3"/>
      <c r="BX203" s="3"/>
      <c r="BY203" s="412"/>
    </row>
    <row r="204" spans="1:95" x14ac:dyDescent="0.2">
      <c r="A204" s="1147"/>
      <c r="B204" s="808" t="s">
        <v>32</v>
      </c>
      <c r="C204" s="15" t="s">
        <v>33</v>
      </c>
      <c r="D204" s="778" t="s">
        <v>34</v>
      </c>
      <c r="E204" s="810" t="s">
        <v>45</v>
      </c>
      <c r="F204" s="811" t="s">
        <v>34</v>
      </c>
      <c r="G204" s="810" t="s">
        <v>45</v>
      </c>
      <c r="H204" s="811" t="s">
        <v>34</v>
      </c>
      <c r="I204" s="810" t="s">
        <v>45</v>
      </c>
      <c r="J204" s="811" t="s">
        <v>34</v>
      </c>
      <c r="K204" s="810" t="s">
        <v>45</v>
      </c>
      <c r="L204" s="811" t="s">
        <v>34</v>
      </c>
      <c r="M204" s="810" t="s">
        <v>45</v>
      </c>
      <c r="N204" s="774" t="s">
        <v>34</v>
      </c>
      <c r="O204" s="810" t="s">
        <v>45</v>
      </c>
      <c r="P204" s="774" t="s">
        <v>34</v>
      </c>
      <c r="Q204" s="810" t="s">
        <v>45</v>
      </c>
      <c r="R204" s="774" t="s">
        <v>34</v>
      </c>
      <c r="S204" s="810" t="s">
        <v>45</v>
      </c>
      <c r="T204" s="811" t="s">
        <v>34</v>
      </c>
      <c r="U204" s="810" t="s">
        <v>45</v>
      </c>
      <c r="V204" s="811" t="s">
        <v>34</v>
      </c>
      <c r="W204" s="779" t="s">
        <v>45</v>
      </c>
      <c r="X204" s="811" t="s">
        <v>34</v>
      </c>
      <c r="Y204" s="779" t="s">
        <v>45</v>
      </c>
      <c r="Z204" s="811" t="s">
        <v>34</v>
      </c>
      <c r="AA204" s="779" t="s">
        <v>45</v>
      </c>
      <c r="AB204" s="811" t="s">
        <v>34</v>
      </c>
      <c r="AC204" s="779" t="s">
        <v>45</v>
      </c>
      <c r="AD204" s="811" t="s">
        <v>34</v>
      </c>
      <c r="AE204" s="779" t="s">
        <v>45</v>
      </c>
      <c r="AF204" s="811" t="s">
        <v>34</v>
      </c>
      <c r="AG204" s="779" t="s">
        <v>45</v>
      </c>
      <c r="AH204" s="811" t="s">
        <v>34</v>
      </c>
      <c r="AI204" s="779" t="s">
        <v>45</v>
      </c>
      <c r="AJ204" s="776" t="s">
        <v>34</v>
      </c>
      <c r="AK204" s="780" t="s">
        <v>259</v>
      </c>
      <c r="AL204" s="780" t="s">
        <v>260</v>
      </c>
      <c r="AM204" s="1240"/>
      <c r="AN204" s="1221"/>
      <c r="BT204" s="3"/>
      <c r="BU204" s="3"/>
      <c r="BX204" s="3"/>
      <c r="BY204" s="412"/>
    </row>
    <row r="205" spans="1:95" x14ac:dyDescent="0.2">
      <c r="A205" s="815" t="s">
        <v>261</v>
      </c>
      <c r="B205" s="816">
        <f>SUM(C205+D205)</f>
        <v>30</v>
      </c>
      <c r="C205" s="817">
        <f>E205+G205+I205+K205+M205+O205+Q205+S205+U205+W205+Y205+AA205+AC205+AE205+AG205+AI205</f>
        <v>11</v>
      </c>
      <c r="D205" s="782">
        <f>F205+H205+J205+L205+N205+P205+R205+T205+V205+X205+Z205+AB205+AD205+AF205+AH205+AJ205</f>
        <v>19</v>
      </c>
      <c r="E205" s="818"/>
      <c r="F205" s="819"/>
      <c r="G205" s="818">
        <v>0</v>
      </c>
      <c r="H205" s="819">
        <v>2</v>
      </c>
      <c r="I205" s="818">
        <v>2</v>
      </c>
      <c r="J205" s="819">
        <v>7</v>
      </c>
      <c r="K205" s="818">
        <v>4</v>
      </c>
      <c r="L205" s="819">
        <v>6</v>
      </c>
      <c r="M205" s="818">
        <v>3</v>
      </c>
      <c r="N205" s="783">
        <v>1</v>
      </c>
      <c r="O205" s="818">
        <v>1</v>
      </c>
      <c r="P205" s="783">
        <v>0</v>
      </c>
      <c r="Q205" s="818">
        <v>0</v>
      </c>
      <c r="R205" s="783">
        <v>2</v>
      </c>
      <c r="S205" s="818"/>
      <c r="T205" s="819"/>
      <c r="U205" s="818">
        <v>0</v>
      </c>
      <c r="V205" s="819">
        <v>1</v>
      </c>
      <c r="W205" s="818">
        <v>1</v>
      </c>
      <c r="X205" s="783">
        <v>0</v>
      </c>
      <c r="Y205" s="818"/>
      <c r="Z205" s="783"/>
      <c r="AA205" s="818"/>
      <c r="AB205" s="783"/>
      <c r="AC205" s="818"/>
      <c r="AD205" s="783"/>
      <c r="AE205" s="818"/>
      <c r="AF205" s="783"/>
      <c r="AG205" s="818"/>
      <c r="AH205" s="783"/>
      <c r="AI205" s="818"/>
      <c r="AJ205" s="784"/>
      <c r="AK205" s="783">
        <v>0</v>
      </c>
      <c r="AL205" s="783">
        <v>0</v>
      </c>
      <c r="AM205" s="818">
        <v>0</v>
      </c>
      <c r="AN205" s="783">
        <v>0</v>
      </c>
      <c r="AO205" s="2" t="str">
        <f>CA205&amp;CB205&amp;CC205&amp;CD205</f>
        <v/>
      </c>
      <c r="BT205" s="3"/>
      <c r="BU205" s="3"/>
      <c r="BX205" s="3"/>
      <c r="BY205" s="412"/>
      <c r="CA205" s="32" t="str">
        <f>IF(AND($D205&gt;0,AK205="")," * No olvide digitar la variable "&amp;AK$202&amp;""&amp;" Masculimo. Digite CERO si no tiene",IF(AK205&gt;$D205," * La variable "&amp;AK$202&amp;""&amp;" Masculino No puede ser mayor al Total Mujeres.",""))</f>
        <v/>
      </c>
      <c r="CB205" s="32" t="str">
        <f>IF(AND($C205&gt;0,AL205="")," * No olvide digitar la variable "&amp;AK$202&amp;""&amp;" Femenino. Digite CERO si no tiene",IF(AL205&gt;$C205," * La variable "&amp;AK$202&amp;""&amp;" Femenino No puede ser mayor al Total Hombres.",""))</f>
        <v/>
      </c>
      <c r="CC205" s="32" t="str">
        <f>IF(AND($B205&gt;0,AM205="")," * No olvide digitar la variable "&amp;AM$202&amp;""&amp;". Digite CERO si no tiene",IF(AM205&gt;$B205," * La variable "&amp;AM$202&amp;""&amp;" No puede ser mayor al Total.",""))</f>
        <v/>
      </c>
      <c r="CD205" s="32" t="str">
        <f>IF(AND($B205&gt;0,AN205="")," * No olvide digitar la variable "&amp;AN$202&amp;""&amp;". Digite CERO si no tiene",IF(AN205&gt;$B205," * La variable "&amp;AN$202&amp;""&amp;" No puede ser mayor al Total.",""))</f>
        <v/>
      </c>
      <c r="CM205" s="33">
        <f>IF(AND($D205&gt;0,AK205=""),1,IF(AK205&gt;$D205,1,0))</f>
        <v>0</v>
      </c>
      <c r="CN205" s="33">
        <f>IF(AND($C205&gt;0,AL205=""),1,IF(AL205&gt;$C205,1,0))</f>
        <v>0</v>
      </c>
      <c r="CO205" s="33">
        <f>IF(AND($B205&gt;0,AM205=""),1,IF(AM205&gt;$B205,1,0))</f>
        <v>0</v>
      </c>
      <c r="CP205" s="33">
        <f>IF(AND($B205&gt;0,AN205=""),1,IF(AN205&gt;$B205,1,0))</f>
        <v>0</v>
      </c>
    </row>
    <row r="206" spans="1:95" s="5" customFormat="1" ht="11.25" x14ac:dyDescent="0.15">
      <c r="A206" s="11" t="s">
        <v>262</v>
      </c>
      <c r="B206" s="11"/>
      <c r="BV206" s="12"/>
      <c r="BW206" s="12"/>
      <c r="BX206" s="12"/>
      <c r="BY206" s="12"/>
    </row>
    <row r="207" spans="1:95" ht="14.25" customHeight="1" x14ac:dyDescent="0.2">
      <c r="A207" s="1021" t="s">
        <v>263</v>
      </c>
      <c r="B207" s="982" t="s">
        <v>83</v>
      </c>
      <c r="C207" s="983"/>
      <c r="D207" s="984"/>
      <c r="E207" s="1224" t="s">
        <v>264</v>
      </c>
      <c r="F207" s="1167"/>
      <c r="G207" s="1167"/>
      <c r="H207" s="1167"/>
      <c r="I207" s="1167"/>
      <c r="J207" s="1167"/>
      <c r="K207" s="1167"/>
      <c r="L207" s="1225"/>
      <c r="M207" s="983" t="s">
        <v>265</v>
      </c>
      <c r="N207" s="1109"/>
      <c r="O207" s="984" t="s">
        <v>266</v>
      </c>
      <c r="BX207" s="3"/>
      <c r="BY207" s="3"/>
    </row>
    <row r="208" spans="1:95" ht="14.25" customHeight="1" x14ac:dyDescent="0.2">
      <c r="A208" s="1054"/>
      <c r="B208" s="1165"/>
      <c r="C208" s="986"/>
      <c r="D208" s="987"/>
      <c r="E208" s="1222" t="s">
        <v>11</v>
      </c>
      <c r="F208" s="1221"/>
      <c r="G208" s="1222" t="s">
        <v>12</v>
      </c>
      <c r="H208" s="1221"/>
      <c r="I208" s="1222" t="s">
        <v>13</v>
      </c>
      <c r="J208" s="1221"/>
      <c r="K208" s="1222" t="s">
        <v>267</v>
      </c>
      <c r="L208" s="1226"/>
      <c r="M208" s="986"/>
      <c r="N208" s="1110"/>
      <c r="O208" s="990"/>
    </row>
    <row r="209" spans="1:96" x14ac:dyDescent="0.2">
      <c r="A209" s="1054"/>
      <c r="B209" s="808" t="s">
        <v>32</v>
      </c>
      <c r="C209" s="809" t="s">
        <v>33</v>
      </c>
      <c r="D209" s="778" t="s">
        <v>34</v>
      </c>
      <c r="E209" s="810" t="s">
        <v>45</v>
      </c>
      <c r="F209" s="423" t="s">
        <v>34</v>
      </c>
      <c r="G209" s="810" t="s">
        <v>45</v>
      </c>
      <c r="H209" s="423" t="s">
        <v>34</v>
      </c>
      <c r="I209" s="424" t="s">
        <v>45</v>
      </c>
      <c r="J209" s="425" t="s">
        <v>34</v>
      </c>
      <c r="K209" s="810" t="s">
        <v>45</v>
      </c>
      <c r="L209" s="785" t="s">
        <v>34</v>
      </c>
      <c r="M209" s="820" t="s">
        <v>268</v>
      </c>
      <c r="N209" s="428" t="s">
        <v>269</v>
      </c>
      <c r="O209" s="987"/>
    </row>
    <row r="210" spans="1:96" x14ac:dyDescent="0.2">
      <c r="A210" s="1023"/>
      <c r="B210" s="429">
        <f t="shared" ref="B210:B215" si="68">+C210+D210</f>
        <v>6</v>
      </c>
      <c r="C210" s="430">
        <f>+E210+G210+I210+K210</f>
        <v>3</v>
      </c>
      <c r="D210" s="431">
        <f>+F210+H210+J210+L210</f>
        <v>3</v>
      </c>
      <c r="E210" s="821">
        <f t="shared" ref="E210:O210" si="69">SUM(E211:E215)</f>
        <v>1</v>
      </c>
      <c r="F210" s="786">
        <f t="shared" si="69"/>
        <v>0</v>
      </c>
      <c r="G210" s="821">
        <f t="shared" si="69"/>
        <v>0</v>
      </c>
      <c r="H210" s="786">
        <f t="shared" si="69"/>
        <v>0</v>
      </c>
      <c r="I210" s="821">
        <f t="shared" si="69"/>
        <v>0</v>
      </c>
      <c r="J210" s="822">
        <f t="shared" si="69"/>
        <v>0</v>
      </c>
      <c r="K210" s="816">
        <f t="shared" si="69"/>
        <v>2</v>
      </c>
      <c r="L210" s="787">
        <f t="shared" si="69"/>
        <v>3</v>
      </c>
      <c r="M210" s="788">
        <f t="shared" si="69"/>
        <v>4</v>
      </c>
      <c r="N210" s="786">
        <f t="shared" si="69"/>
        <v>2</v>
      </c>
      <c r="O210" s="823">
        <f t="shared" si="69"/>
        <v>3</v>
      </c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</row>
    <row r="211" spans="1:96" x14ac:dyDescent="0.2">
      <c r="A211" s="487" t="s">
        <v>270</v>
      </c>
      <c r="B211" s="438">
        <f t="shared" si="68"/>
        <v>6</v>
      </c>
      <c r="C211" s="439">
        <f>+E211+G211+I211+K211</f>
        <v>3</v>
      </c>
      <c r="D211" s="545">
        <f>+F211+H211+J211+L211</f>
        <v>3</v>
      </c>
      <c r="E211" s="270">
        <v>1</v>
      </c>
      <c r="F211" s="275"/>
      <c r="G211" s="270"/>
      <c r="H211" s="275"/>
      <c r="I211" s="270"/>
      <c r="J211" s="271"/>
      <c r="K211" s="270">
        <v>2</v>
      </c>
      <c r="L211" s="294">
        <v>3</v>
      </c>
      <c r="M211" s="272">
        <v>4</v>
      </c>
      <c r="N211" s="275">
        <v>2</v>
      </c>
      <c r="O211" s="441">
        <v>3</v>
      </c>
      <c r="P211" s="146" t="str">
        <f>CA211&amp;CB211&amp;CC211&amp;CD211</f>
        <v/>
      </c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"/>
      <c r="AC211" s="3"/>
      <c r="AD211" s="3"/>
      <c r="AE211" s="3"/>
      <c r="CA211" s="32" t="str">
        <f>IF(AND($B211&gt;0,M211="")," * No olvide digitar la variable "&amp;M$207&amp;""&amp;" Única. Digite CERO si no tiene.","")</f>
        <v/>
      </c>
      <c r="CB211" s="32" t="str">
        <f>IF(AND($B211&gt;0,N211="")," * No olvide digitar la variable "&amp;M$207&amp;""&amp;" Múltiple. Digite CERO si no tiene.","")</f>
        <v/>
      </c>
      <c r="CC211" s="32" t="str">
        <f>IF(AND(M211+N211&gt;$B211)," * La variable "&amp;M$207&amp;""&amp;"  No puede ser mayor al Total.","")</f>
        <v/>
      </c>
      <c r="CD211" s="32" t="str">
        <f>IF(AND($B211&gt;0,O211="")," * No olvide digitar la variable "&amp;O$207&amp;""&amp;". Digite CERO si no tiene",IF(O211&gt;$B211," * La variable "&amp;O$207&amp;""&amp;" No puede ser mayor al Total.",""))</f>
        <v/>
      </c>
      <c r="CM211" s="33">
        <f>IF(AND($B211&gt;0,M211=""),1,0)</f>
        <v>0</v>
      </c>
      <c r="CN211" s="33">
        <f>IF(AND($B211&gt;0,N211=""),1,0)</f>
        <v>0</v>
      </c>
      <c r="CO211" s="33">
        <f>IF(AND(M211+N211&gt;$B211),1,0)</f>
        <v>0</v>
      </c>
      <c r="CP211" s="33">
        <f>IF(AND($B211&gt;0,O211=""),1,0)</f>
        <v>0</v>
      </c>
      <c r="CR211" s="5"/>
    </row>
    <row r="212" spans="1:96" x14ac:dyDescent="0.2">
      <c r="A212" s="35" t="s">
        <v>271</v>
      </c>
      <c r="B212" s="442">
        <f t="shared" si="68"/>
        <v>0</v>
      </c>
      <c r="C212" s="443">
        <f t="shared" ref="C212:D215" si="70">+E212+G212+I212+K212</f>
        <v>0</v>
      </c>
      <c r="D212" s="84">
        <f t="shared" si="70"/>
        <v>0</v>
      </c>
      <c r="E212" s="276"/>
      <c r="F212" s="83"/>
      <c r="G212" s="276"/>
      <c r="H212" s="83"/>
      <c r="I212" s="276"/>
      <c r="J212" s="277"/>
      <c r="K212" s="276"/>
      <c r="L212" s="444"/>
      <c r="M212" s="278"/>
      <c r="N212" s="83"/>
      <c r="O212" s="445"/>
      <c r="P212" s="146" t="str">
        <f t="shared" ref="P212:P215" si="71">CA212&amp;CB212&amp;CC212&amp;CD212</f>
        <v/>
      </c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"/>
      <c r="AC212" s="3"/>
      <c r="AD212" s="3"/>
      <c r="AE212" s="3"/>
      <c r="CA212" s="32" t="str">
        <f t="shared" ref="CA212:CA215" si="72">IF(AND($B212&gt;0,M212="")," * No olvide digitar la variable "&amp;M$207&amp;""&amp;" Única. Digite CERO si no tiene.","")</f>
        <v/>
      </c>
      <c r="CB212" s="32" t="str">
        <f t="shared" ref="CB212:CB215" si="73">IF(AND($B212&gt;0,N212="")," * No olvide digitar la variable "&amp;M$207&amp;""&amp;" Múltiple. Digite CERO si no tiene.","")</f>
        <v/>
      </c>
      <c r="CC212" s="32" t="str">
        <f t="shared" ref="CC212:CC215" si="74">IF(AND(M212+N212&gt;$B212)," * La variable "&amp;M$207&amp;""&amp;"  No puede ser mayor al Total.","")</f>
        <v/>
      </c>
      <c r="CD212" s="32" t="str">
        <f t="shared" ref="CD212:CD215" si="75">IF(AND($B212&gt;0,O212="")," * No olvide digitar la variable "&amp;O$207&amp;""&amp;". Digite CERO si no tiene",IF(O212&gt;$B212," * La variable "&amp;O$207&amp;""&amp;" No puede ser mayor al Total.",""))</f>
        <v/>
      </c>
      <c r="CM212" s="33">
        <f t="shared" ref="CM212:CN215" si="76">IF(AND($B212&gt;0,M212=""),1,0)</f>
        <v>0</v>
      </c>
      <c r="CN212" s="33">
        <f t="shared" si="76"/>
        <v>0</v>
      </c>
      <c r="CO212" s="33">
        <f t="shared" ref="CO212:CO215" si="77">IF(AND(M212+N212&gt;$B212),1,0)</f>
        <v>0</v>
      </c>
      <c r="CP212" s="33">
        <f t="shared" ref="CP212:CP215" si="78">IF(AND($B212&gt;0,O212=""),1,0)</f>
        <v>0</v>
      </c>
    </row>
    <row r="213" spans="1:96" x14ac:dyDescent="0.2">
      <c r="A213" s="35" t="s">
        <v>272</v>
      </c>
      <c r="B213" s="442">
        <f t="shared" si="68"/>
        <v>0</v>
      </c>
      <c r="C213" s="443">
        <f t="shared" si="70"/>
        <v>0</v>
      </c>
      <c r="D213" s="84">
        <f t="shared" si="70"/>
        <v>0</v>
      </c>
      <c r="E213" s="276"/>
      <c r="F213" s="83"/>
      <c r="G213" s="276"/>
      <c r="H213" s="83"/>
      <c r="I213" s="276"/>
      <c r="J213" s="277"/>
      <c r="K213" s="276"/>
      <c r="L213" s="444"/>
      <c r="M213" s="278"/>
      <c r="N213" s="83"/>
      <c r="O213" s="445"/>
      <c r="P213" s="146" t="str">
        <f t="shared" si="71"/>
        <v/>
      </c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"/>
      <c r="AC213" s="3"/>
      <c r="AD213" s="3"/>
      <c r="AE213" s="3"/>
      <c r="CA213" s="32" t="str">
        <f t="shared" si="72"/>
        <v/>
      </c>
      <c r="CB213" s="32" t="str">
        <f t="shared" si="73"/>
        <v/>
      </c>
      <c r="CC213" s="32" t="str">
        <f t="shared" si="74"/>
        <v/>
      </c>
      <c r="CD213" s="32" t="str">
        <f t="shared" si="75"/>
        <v/>
      </c>
      <c r="CM213" s="33">
        <f t="shared" si="76"/>
        <v>0</v>
      </c>
      <c r="CN213" s="33">
        <f t="shared" si="76"/>
        <v>0</v>
      </c>
      <c r="CO213" s="33">
        <f t="shared" si="77"/>
        <v>0</v>
      </c>
      <c r="CP213" s="33">
        <f t="shared" si="78"/>
        <v>0</v>
      </c>
    </row>
    <row r="214" spans="1:96" x14ac:dyDescent="0.2">
      <c r="A214" s="35" t="s">
        <v>273</v>
      </c>
      <c r="B214" s="442">
        <f t="shared" si="68"/>
        <v>0</v>
      </c>
      <c r="C214" s="443">
        <f t="shared" si="70"/>
        <v>0</v>
      </c>
      <c r="D214" s="84">
        <f t="shared" si="70"/>
        <v>0</v>
      </c>
      <c r="E214" s="446"/>
      <c r="F214" s="447"/>
      <c r="G214" s="446"/>
      <c r="H214" s="447"/>
      <c r="I214" s="446"/>
      <c r="J214" s="448"/>
      <c r="K214" s="446"/>
      <c r="L214" s="449"/>
      <c r="M214" s="450"/>
      <c r="N214" s="447"/>
      <c r="O214" s="451"/>
      <c r="P214" s="146" t="str">
        <f t="shared" si="71"/>
        <v/>
      </c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"/>
      <c r="AC214" s="3"/>
      <c r="AD214" s="3"/>
      <c r="AE214" s="3"/>
      <c r="CA214" s="32" t="str">
        <f t="shared" si="72"/>
        <v/>
      </c>
      <c r="CB214" s="32" t="str">
        <f t="shared" si="73"/>
        <v/>
      </c>
      <c r="CC214" s="32" t="str">
        <f t="shared" si="74"/>
        <v/>
      </c>
      <c r="CD214" s="32" t="str">
        <f t="shared" si="75"/>
        <v/>
      </c>
      <c r="CM214" s="33">
        <f t="shared" si="76"/>
        <v>0</v>
      </c>
      <c r="CN214" s="33">
        <f t="shared" si="76"/>
        <v>0</v>
      </c>
      <c r="CO214" s="33">
        <f t="shared" si="77"/>
        <v>0</v>
      </c>
      <c r="CP214" s="33">
        <f t="shared" si="78"/>
        <v>0</v>
      </c>
    </row>
    <row r="215" spans="1:96" x14ac:dyDescent="0.2">
      <c r="A215" s="670" t="s">
        <v>274</v>
      </c>
      <c r="B215" s="453">
        <f t="shared" si="68"/>
        <v>0</v>
      </c>
      <c r="C215" s="454">
        <f t="shared" si="70"/>
        <v>0</v>
      </c>
      <c r="D215" s="116">
        <f t="shared" si="70"/>
        <v>0</v>
      </c>
      <c r="E215" s="281"/>
      <c r="F215" s="282"/>
      <c r="G215" s="281"/>
      <c r="H215" s="282"/>
      <c r="I215" s="281"/>
      <c r="J215" s="282"/>
      <c r="K215" s="281"/>
      <c r="L215" s="285"/>
      <c r="M215" s="283"/>
      <c r="N215" s="282"/>
      <c r="O215" s="455"/>
      <c r="P215" s="146" t="str">
        <f t="shared" si="71"/>
        <v/>
      </c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"/>
      <c r="AC215" s="3"/>
      <c r="AD215" s="3"/>
      <c r="AE215" s="3"/>
      <c r="CA215" s="32" t="str">
        <f t="shared" si="72"/>
        <v/>
      </c>
      <c r="CB215" s="32" t="str">
        <f t="shared" si="73"/>
        <v/>
      </c>
      <c r="CC215" s="32" t="str">
        <f t="shared" si="74"/>
        <v/>
      </c>
      <c r="CD215" s="32" t="str">
        <f t="shared" si="75"/>
        <v/>
      </c>
      <c r="CM215" s="33">
        <f t="shared" si="76"/>
        <v>0</v>
      </c>
      <c r="CN215" s="33">
        <f t="shared" si="76"/>
        <v>0</v>
      </c>
      <c r="CO215" s="33">
        <f t="shared" si="77"/>
        <v>0</v>
      </c>
      <c r="CP215" s="33">
        <f t="shared" si="78"/>
        <v>0</v>
      </c>
    </row>
    <row r="232" spans="1:95" x14ac:dyDescent="0.2">
      <c r="A232" s="456">
        <f>SUM(B12:B15,B20:B25,B41:B46,B67,B101,C106:C113,D116:D118,C123:C125,C129:C130,B135,C135,D136,E136,C141:C142,B158,C161:D161,C165:C166,C169:C174,C178:C183,B188:B191,C195:C196,B199:B200,B205,B210)</f>
        <v>11369</v>
      </c>
      <c r="B232" s="456" t="e">
        <f>SUM(#REF!)</f>
        <v>#REF!</v>
      </c>
      <c r="C232" s="456"/>
      <c r="D232" s="456"/>
      <c r="E232" s="456"/>
      <c r="F232" s="456"/>
      <c r="G232" s="456"/>
      <c r="H232" s="456"/>
      <c r="I232" s="456"/>
      <c r="J232" s="456"/>
      <c r="K232" s="456"/>
      <c r="L232" s="456"/>
      <c r="M232" s="456"/>
      <c r="BV232" s="2"/>
      <c r="BW232" s="2"/>
      <c r="BX232" s="2"/>
      <c r="BY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</row>
    <row r="248" spans="1:95" ht="15" x14ac:dyDescent="0.25">
      <c r="A248" s="457">
        <f>SUM(B12:B15,B20:B26,B31:B36,B41:B46,B51:B56,B61:B66,B72:B77,B81:B100,C107:C113,D116:D118,C123:C125,C129:C131,C141:C142,B146:B157,C161:D161,C165:C166,C169:F174,C178:C183,B188:B191,C195:C196,B199:B200,B205,B211:B215)</f>
        <v>11024</v>
      </c>
      <c r="B248" s="458">
        <f>SUM(CM12:CS215)</f>
        <v>0</v>
      </c>
      <c r="BV248" s="2"/>
      <c r="BW248" s="2"/>
      <c r="BX248" s="2"/>
      <c r="BY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</row>
  </sheetData>
  <mergeCells count="344">
    <mergeCell ref="A207:A210"/>
    <mergeCell ref="B207:D208"/>
    <mergeCell ref="E207:L207"/>
    <mergeCell ref="M207:N208"/>
    <mergeCell ref="O207:O209"/>
    <mergeCell ref="E208:F208"/>
    <mergeCell ref="G208:H208"/>
    <mergeCell ref="I208:J208"/>
    <mergeCell ref="K208:L208"/>
    <mergeCell ref="A202:A204"/>
    <mergeCell ref="B202:D203"/>
    <mergeCell ref="E202:AJ202"/>
    <mergeCell ref="AK202:AL203"/>
    <mergeCell ref="AM202:AM204"/>
    <mergeCell ref="AN202:AN204"/>
    <mergeCell ref="E203:F203"/>
    <mergeCell ref="G203:H203"/>
    <mergeCell ref="I203:J203"/>
    <mergeCell ref="K203:L203"/>
    <mergeCell ref="Y203:Z203"/>
    <mergeCell ref="AA203:AB203"/>
    <mergeCell ref="AC203:AD203"/>
    <mergeCell ref="AE203:AF203"/>
    <mergeCell ref="AG203:AH203"/>
    <mergeCell ref="AI203:AJ203"/>
    <mergeCell ref="M203:N203"/>
    <mergeCell ref="O203:P203"/>
    <mergeCell ref="Q203:R203"/>
    <mergeCell ref="S203:T203"/>
    <mergeCell ref="U203:V203"/>
    <mergeCell ref="W203:X203"/>
    <mergeCell ref="AI193:AI194"/>
    <mergeCell ref="AJ193:AJ194"/>
    <mergeCell ref="AK193:AK194"/>
    <mergeCell ref="AL193:AL194"/>
    <mergeCell ref="AM193:AM194"/>
    <mergeCell ref="A195:A196"/>
    <mergeCell ref="Y193:Y194"/>
    <mergeCell ref="Z193:Z194"/>
    <mergeCell ref="AA193:AA194"/>
    <mergeCell ref="AB193:AE193"/>
    <mergeCell ref="AF193:AG193"/>
    <mergeCell ref="AH193:AH194"/>
    <mergeCell ref="P193:Q193"/>
    <mergeCell ref="R193:S193"/>
    <mergeCell ref="T193:U193"/>
    <mergeCell ref="V193:V194"/>
    <mergeCell ref="W193:W194"/>
    <mergeCell ref="X193:X194"/>
    <mergeCell ref="A193:B194"/>
    <mergeCell ref="C193:E193"/>
    <mergeCell ref="F193:G193"/>
    <mergeCell ref="H193:I193"/>
    <mergeCell ref="J193:K193"/>
    <mergeCell ref="L193:M193"/>
    <mergeCell ref="N193:O193"/>
    <mergeCell ref="U186:V186"/>
    <mergeCell ref="W186:X186"/>
    <mergeCell ref="I186:J186"/>
    <mergeCell ref="K186:L186"/>
    <mergeCell ref="M186:N186"/>
    <mergeCell ref="O186:P186"/>
    <mergeCell ref="Q186:R186"/>
    <mergeCell ref="S186:T186"/>
    <mergeCell ref="F176:F177"/>
    <mergeCell ref="G176:G177"/>
    <mergeCell ref="H176:H177"/>
    <mergeCell ref="A178:A180"/>
    <mergeCell ref="A181:A183"/>
    <mergeCell ref="A185:A187"/>
    <mergeCell ref="B185:D186"/>
    <mergeCell ref="E185:AL185"/>
    <mergeCell ref="E186:F186"/>
    <mergeCell ref="G186:H186"/>
    <mergeCell ref="AG186:AH186"/>
    <mergeCell ref="AI186:AJ186"/>
    <mergeCell ref="AK186:AL186"/>
    <mergeCell ref="Y186:Z186"/>
    <mergeCell ref="AA186:AB186"/>
    <mergeCell ref="AC186:AD186"/>
    <mergeCell ref="AE186:AF186"/>
    <mergeCell ref="A165:A166"/>
    <mergeCell ref="A168:B168"/>
    <mergeCell ref="A169:A170"/>
    <mergeCell ref="A172:A174"/>
    <mergeCell ref="A176:B177"/>
    <mergeCell ref="C176:E176"/>
    <mergeCell ref="A160:B160"/>
    <mergeCell ref="A163:B164"/>
    <mergeCell ref="C163:E163"/>
    <mergeCell ref="F163:F164"/>
    <mergeCell ref="G163:I163"/>
    <mergeCell ref="J163:L163"/>
    <mergeCell ref="A139:B140"/>
    <mergeCell ref="C139:C140"/>
    <mergeCell ref="D139:I139"/>
    <mergeCell ref="J139:J140"/>
    <mergeCell ref="A141:A142"/>
    <mergeCell ref="A144:A145"/>
    <mergeCell ref="B144:B145"/>
    <mergeCell ref="AJ127:AJ128"/>
    <mergeCell ref="AK127:AK128"/>
    <mergeCell ref="A129:B129"/>
    <mergeCell ref="A130:B130"/>
    <mergeCell ref="A131:B131"/>
    <mergeCell ref="A133:A134"/>
    <mergeCell ref="B133:E133"/>
    <mergeCell ref="F133:G133"/>
    <mergeCell ref="Z127:AD127"/>
    <mergeCell ref="AE127:AE128"/>
    <mergeCell ref="AF127:AF128"/>
    <mergeCell ref="AG127:AG128"/>
    <mergeCell ref="AH127:AH128"/>
    <mergeCell ref="AI127:AI128"/>
    <mergeCell ref="N127:O127"/>
    <mergeCell ref="P127:Q127"/>
    <mergeCell ref="R127:S127"/>
    <mergeCell ref="T127:U127"/>
    <mergeCell ref="V127:W127"/>
    <mergeCell ref="X127:Y127"/>
    <mergeCell ref="A123:B123"/>
    <mergeCell ref="A124:B124"/>
    <mergeCell ref="A125:B125"/>
    <mergeCell ref="A127:B128"/>
    <mergeCell ref="C127:E127"/>
    <mergeCell ref="F127:G127"/>
    <mergeCell ref="H127:I127"/>
    <mergeCell ref="J127:K127"/>
    <mergeCell ref="L127:M127"/>
    <mergeCell ref="A116:B118"/>
    <mergeCell ref="A119:K119"/>
    <mergeCell ref="A120:B122"/>
    <mergeCell ref="C120:E121"/>
    <mergeCell ref="F120:AM120"/>
    <mergeCell ref="AN120:AN122"/>
    <mergeCell ref="F121:G121"/>
    <mergeCell ref="H121:I121"/>
    <mergeCell ref="J121:K121"/>
    <mergeCell ref="L121:M121"/>
    <mergeCell ref="AL121:AM121"/>
    <mergeCell ref="Z121:AA121"/>
    <mergeCell ref="AB121:AC121"/>
    <mergeCell ref="AD121:AE121"/>
    <mergeCell ref="AF121:AG121"/>
    <mergeCell ref="AH121:AI121"/>
    <mergeCell ref="AJ121:AK121"/>
    <mergeCell ref="N121:O121"/>
    <mergeCell ref="P121:Q121"/>
    <mergeCell ref="R121:S121"/>
    <mergeCell ref="T121:U121"/>
    <mergeCell ref="V121:W121"/>
    <mergeCell ref="X121:Y121"/>
    <mergeCell ref="A107:A109"/>
    <mergeCell ref="A110:B110"/>
    <mergeCell ref="A111:B111"/>
    <mergeCell ref="A112:B112"/>
    <mergeCell ref="A113:B113"/>
    <mergeCell ref="A115:C115"/>
    <mergeCell ref="AD104:AE104"/>
    <mergeCell ref="AF104:AG104"/>
    <mergeCell ref="AH104:AI104"/>
    <mergeCell ref="A106:B106"/>
    <mergeCell ref="A103:B105"/>
    <mergeCell ref="C103:E104"/>
    <mergeCell ref="K70:L70"/>
    <mergeCell ref="M70:N70"/>
    <mergeCell ref="O70:P70"/>
    <mergeCell ref="Q70:R70"/>
    <mergeCell ref="S70:T70"/>
    <mergeCell ref="AN103:AN105"/>
    <mergeCell ref="AO103:AO105"/>
    <mergeCell ref="F104:G104"/>
    <mergeCell ref="H104:I104"/>
    <mergeCell ref="J104:K104"/>
    <mergeCell ref="L104:M104"/>
    <mergeCell ref="N104:O104"/>
    <mergeCell ref="P104:Q104"/>
    <mergeCell ref="R104:S104"/>
    <mergeCell ref="T104:U104"/>
    <mergeCell ref="F103:AM103"/>
    <mergeCell ref="V104:W104"/>
    <mergeCell ref="X104:Y104"/>
    <mergeCell ref="Z104:AA104"/>
    <mergeCell ref="AB104:AC104"/>
    <mergeCell ref="AJ104:AK104"/>
    <mergeCell ref="AL104:AM104"/>
    <mergeCell ref="A69:A71"/>
    <mergeCell ref="B69:D70"/>
    <mergeCell ref="E69:AL69"/>
    <mergeCell ref="E70:F70"/>
    <mergeCell ref="G70:H70"/>
    <mergeCell ref="Q59:R59"/>
    <mergeCell ref="S59:T59"/>
    <mergeCell ref="U59:V59"/>
    <mergeCell ref="W59:X59"/>
    <mergeCell ref="Y59:Z59"/>
    <mergeCell ref="AA59:AB59"/>
    <mergeCell ref="A58:A60"/>
    <mergeCell ref="B58:D59"/>
    <mergeCell ref="E58:AL58"/>
    <mergeCell ref="AG70:AH70"/>
    <mergeCell ref="AI70:AJ70"/>
    <mergeCell ref="AK70:AL70"/>
    <mergeCell ref="U70:V70"/>
    <mergeCell ref="W70:X70"/>
    <mergeCell ref="Y70:Z70"/>
    <mergeCell ref="AA70:AB70"/>
    <mergeCell ref="AC70:AD70"/>
    <mergeCell ref="AE70:AF70"/>
    <mergeCell ref="I70:J70"/>
    <mergeCell ref="AM58:AN59"/>
    <mergeCell ref="E59:F59"/>
    <mergeCell ref="G59:H59"/>
    <mergeCell ref="I59:J59"/>
    <mergeCell ref="K59:L59"/>
    <mergeCell ref="M59:N59"/>
    <mergeCell ref="O59:P59"/>
    <mergeCell ref="AA49:AB49"/>
    <mergeCell ref="AC49:AD49"/>
    <mergeCell ref="AE49:AF49"/>
    <mergeCell ref="AG49:AH49"/>
    <mergeCell ref="AI49:AJ49"/>
    <mergeCell ref="AK49:AL49"/>
    <mergeCell ref="O49:P49"/>
    <mergeCell ref="Q49:R49"/>
    <mergeCell ref="S49:T49"/>
    <mergeCell ref="U49:V49"/>
    <mergeCell ref="W49:X49"/>
    <mergeCell ref="Y49:Z49"/>
    <mergeCell ref="AC59:AD59"/>
    <mergeCell ref="AE59:AF59"/>
    <mergeCell ref="AG59:AH59"/>
    <mergeCell ref="AI59:AJ59"/>
    <mergeCell ref="AK59:AL59"/>
    <mergeCell ref="A48:A50"/>
    <mergeCell ref="B48:D49"/>
    <mergeCell ref="E48:AL48"/>
    <mergeCell ref="AM48:AM50"/>
    <mergeCell ref="AN48:AN50"/>
    <mergeCell ref="E49:F49"/>
    <mergeCell ref="G49:H49"/>
    <mergeCell ref="I49:J49"/>
    <mergeCell ref="K49:L49"/>
    <mergeCell ref="M49:N49"/>
    <mergeCell ref="A38:A40"/>
    <mergeCell ref="B38:D39"/>
    <mergeCell ref="E38:AL38"/>
    <mergeCell ref="AM38:AM40"/>
    <mergeCell ref="AN38:AN40"/>
    <mergeCell ref="E39:F39"/>
    <mergeCell ref="G39:H39"/>
    <mergeCell ref="I39:J39"/>
    <mergeCell ref="K39:L39"/>
    <mergeCell ref="M39:N39"/>
    <mergeCell ref="AA39:AB39"/>
    <mergeCell ref="AC39:AD39"/>
    <mergeCell ref="AE39:AF39"/>
    <mergeCell ref="AG39:AH39"/>
    <mergeCell ref="AI39:AJ39"/>
    <mergeCell ref="AK39:AL39"/>
    <mergeCell ref="O39:P39"/>
    <mergeCell ref="Q39:R39"/>
    <mergeCell ref="S39:T39"/>
    <mergeCell ref="U39:V39"/>
    <mergeCell ref="W39:X39"/>
    <mergeCell ref="Y39:Z39"/>
    <mergeCell ref="AM28:AM30"/>
    <mergeCell ref="AN28:AN30"/>
    <mergeCell ref="E29:F29"/>
    <mergeCell ref="G29:H29"/>
    <mergeCell ref="I29:J29"/>
    <mergeCell ref="K29:L29"/>
    <mergeCell ref="M29:N29"/>
    <mergeCell ref="O29:P29"/>
    <mergeCell ref="Q29:R29"/>
    <mergeCell ref="S29:T29"/>
    <mergeCell ref="A27:H27"/>
    <mergeCell ref="A28:A30"/>
    <mergeCell ref="B28:D29"/>
    <mergeCell ref="E28:AL28"/>
    <mergeCell ref="U29:V29"/>
    <mergeCell ref="W29:X29"/>
    <mergeCell ref="Y29:Z29"/>
    <mergeCell ref="U18:V18"/>
    <mergeCell ref="W18:X18"/>
    <mergeCell ref="Y18:Z18"/>
    <mergeCell ref="AA18:AB18"/>
    <mergeCell ref="AC18:AD18"/>
    <mergeCell ref="AE18:AF18"/>
    <mergeCell ref="AA29:AB29"/>
    <mergeCell ref="AC29:AD29"/>
    <mergeCell ref="AE29:AF29"/>
    <mergeCell ref="AG29:AH29"/>
    <mergeCell ref="AI29:AJ29"/>
    <mergeCell ref="AK29:AL29"/>
    <mergeCell ref="A17:A19"/>
    <mergeCell ref="B17:D18"/>
    <mergeCell ref="AQ17:AQ19"/>
    <mergeCell ref="AR17:AR19"/>
    <mergeCell ref="E18:F18"/>
    <mergeCell ref="G18:H18"/>
    <mergeCell ref="I18:J18"/>
    <mergeCell ref="K18:L18"/>
    <mergeCell ref="M18:N18"/>
    <mergeCell ref="O18:P18"/>
    <mergeCell ref="Q18:R18"/>
    <mergeCell ref="S18:T18"/>
    <mergeCell ref="AG18:AH18"/>
    <mergeCell ref="AI18:AJ18"/>
    <mergeCell ref="AK18:AL18"/>
    <mergeCell ref="E17:AL17"/>
    <mergeCell ref="AM17:AM19"/>
    <mergeCell ref="AN17:AN19"/>
    <mergeCell ref="AO17:AO19"/>
    <mergeCell ref="AP17:AP19"/>
    <mergeCell ref="AR9:AR11"/>
    <mergeCell ref="AS9:AS11"/>
    <mergeCell ref="E10:F10"/>
    <mergeCell ref="G10:H10"/>
    <mergeCell ref="I10:J10"/>
    <mergeCell ref="K10:L10"/>
    <mergeCell ref="M10:N10"/>
    <mergeCell ref="O10:P10"/>
    <mergeCell ref="Q10:R10"/>
    <mergeCell ref="S10:T10"/>
    <mergeCell ref="AO10:AO11"/>
    <mergeCell ref="AP10:AP11"/>
    <mergeCell ref="AQ10:AQ11"/>
    <mergeCell ref="A6:O6"/>
    <mergeCell ref="A9:A11"/>
    <mergeCell ref="B9:D10"/>
    <mergeCell ref="E9:AL9"/>
    <mergeCell ref="AM9:AM11"/>
    <mergeCell ref="AN9:AQ9"/>
    <mergeCell ref="U10:V10"/>
    <mergeCell ref="W10:X10"/>
    <mergeCell ref="Y10:Z10"/>
    <mergeCell ref="AA10:AB10"/>
    <mergeCell ref="AC10:AD10"/>
    <mergeCell ref="AE10:AF10"/>
    <mergeCell ref="AG10:AH10"/>
    <mergeCell ref="AI10:AJ10"/>
    <mergeCell ref="AK10:AL10"/>
    <mergeCell ref="AN10:AN11"/>
  </mergeCells>
  <dataValidations count="9">
    <dataValidation operator="greaterThanOrEqual" allowBlank="1" showInputMessage="1" showErrorMessage="1" errorTitle="Error" error="Favor Ingrese sólo Números." sqref="AO31:AO36" xr:uid="{00000000-0002-0000-0500-000000000000}"/>
    <dataValidation type="whole" allowBlank="1" showInputMessage="1" showErrorMessage="1" sqref="E188:AL191" xr:uid="{00000000-0002-0000-0500-000001000000}">
      <formula1>0</formula1>
      <formula2>9.99999999999999E+37</formula2>
    </dataValidation>
    <dataValidation type="whole" allowBlank="1" showInputMessage="1" showErrorMessage="1" sqref="C169:F174" xr:uid="{00000000-0002-0000-0500-000002000000}">
      <formula1>0</formula1>
      <formula2>9.99999999999999E+35</formula2>
    </dataValidation>
    <dataValidation type="whole" allowBlank="1" showInputMessage="1" showErrorMessage="1" sqref="B135:G137" xr:uid="{00000000-0002-0000-0500-000003000000}">
      <formula1>0</formula1>
      <formula2>9.99999999999999E+32</formula2>
    </dataValidation>
    <dataValidation type="whole" allowBlank="1" showInputMessage="1" showErrorMessage="1" sqref="F107:AO113" xr:uid="{00000000-0002-0000-0500-000004000000}">
      <formula1>0</formula1>
      <formula2>9.99999999999999E+33</formula2>
    </dataValidation>
    <dataValidation type="whole" allowBlank="1" showInputMessage="1" showErrorMessage="1" sqref="E61:AN66" xr:uid="{00000000-0002-0000-0500-000005000000}">
      <formula1>0</formula1>
      <formula2>9.99999999999999E+46</formula2>
    </dataValidation>
    <dataValidation type="whole" allowBlank="1" showInputMessage="1" showErrorMessage="1" sqref="C199:D200 AN31:AN36 E33:AM36" xr:uid="{00000000-0002-0000-0500-000006000000}">
      <formula1>0</formula1>
      <formula2>9.99999999999999E+41</formula2>
    </dataValidation>
    <dataValidation type="whole" allowBlank="1" showInputMessage="1" showErrorMessage="1" sqref="E12:AS15 E20:AR26 E31:AM32 E41:AM42 E51:AM52" xr:uid="{00000000-0002-0000-0500-000007000000}">
      <formula1>0</formula1>
      <formula2>9.99999999999999E+40</formula2>
    </dataValidation>
    <dataValidation type="whole" operator="greaterThanOrEqual" allowBlank="1" showInputMessage="1" showErrorMessage="1" errorTitle="Error" error="Favor Ingrese sólo Números." sqref="E211:O215 E72:AL77 F129:AK131 F123:AN125 D165:L166 F195:AM196 C161:D161 E205:AN205 C81:E100 E43:AM46 AO27:AO30 D116:D118 D178:H183 D141:J142 B146:B157 AP27:AP36 AN41:AN46 AN51:AN56 E53:AM56" xr:uid="{00000000-0002-0000-0500-000008000000}">
      <formula1>0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T248"/>
  <sheetViews>
    <sheetView workbookViewId="0">
      <selection activeCell="B13" sqref="B13:B15"/>
    </sheetView>
  </sheetViews>
  <sheetFormatPr baseColWidth="10" defaultColWidth="11.42578125" defaultRowHeight="14.25" x14ac:dyDescent="0.2"/>
  <cols>
    <col min="1" max="1" width="44.7109375" style="2" customWidth="1"/>
    <col min="2" max="2" width="32.5703125" style="2" customWidth="1"/>
    <col min="3" max="3" width="14.140625" style="2" customWidth="1"/>
    <col min="4" max="4" width="12.42578125" style="2" customWidth="1"/>
    <col min="5" max="5" width="13.140625" style="2" customWidth="1"/>
    <col min="6" max="6" width="11.42578125" style="2"/>
    <col min="7" max="7" width="11.85546875" style="2" customWidth="1"/>
    <col min="8" max="9" width="14.42578125" style="2" customWidth="1"/>
    <col min="10" max="10" width="12.5703125" style="2" customWidth="1"/>
    <col min="11" max="13" width="11.42578125" style="2"/>
    <col min="14" max="14" width="12.42578125" style="2" customWidth="1"/>
    <col min="15" max="15" width="12" style="2" customWidth="1"/>
    <col min="16" max="16" width="11.42578125" style="2"/>
    <col min="17" max="17" width="11.42578125" style="2" customWidth="1"/>
    <col min="18" max="22" width="11.42578125" style="2"/>
    <col min="23" max="25" width="13.5703125" style="2" customWidth="1"/>
    <col min="26" max="26" width="15.140625" style="2" customWidth="1"/>
    <col min="27" max="27" width="12.85546875" style="2" customWidth="1"/>
    <col min="28" max="28" width="13.140625" style="2" customWidth="1"/>
    <col min="29" max="30" width="11.42578125" style="2"/>
    <col min="31" max="31" width="13.28515625" style="2" customWidth="1"/>
    <col min="32" max="33" width="15.140625" style="2" customWidth="1"/>
    <col min="34" max="37" width="11.42578125" style="2"/>
    <col min="38" max="38" width="12.5703125" style="2" customWidth="1"/>
    <col min="39" max="40" width="13" style="2" customWidth="1"/>
    <col min="41" max="41" width="13.140625" style="2" customWidth="1"/>
    <col min="42" max="42" width="13.28515625" style="2" customWidth="1"/>
    <col min="43" max="43" width="14.42578125" style="2" customWidth="1"/>
    <col min="44" max="44" width="15.28515625" style="2" customWidth="1"/>
    <col min="45" max="72" width="11.42578125" style="2"/>
    <col min="73" max="73" width="15.42578125" style="2" customWidth="1"/>
    <col min="74" max="74" width="15.42578125" style="3" customWidth="1"/>
    <col min="75" max="75" width="15.7109375" style="3" customWidth="1"/>
    <col min="76" max="77" width="15.7109375" style="4" customWidth="1"/>
    <col min="78" max="78" width="11" style="2" hidden="1" customWidth="1"/>
    <col min="79" max="95" width="11.42578125" style="5" hidden="1" customWidth="1"/>
    <col min="96" max="98" width="11.42578125" style="2" hidden="1" customWidth="1"/>
    <col min="99" max="16384" width="11.42578125" style="2"/>
  </cols>
  <sheetData>
    <row r="1" spans="1:97" x14ac:dyDescent="0.2">
      <c r="A1" s="1" t="s">
        <v>0</v>
      </c>
    </row>
    <row r="2" spans="1:97" x14ac:dyDescent="0.2">
      <c r="A2" s="1" t="str">
        <f>CONCATENATE("COMUNA: ",[7]NOMBRE!B2, " (",[7]NOMBRE!C2,[7]NOMBRE!D2,[7]NOMBRE!E2,[7]NOMBRE!F2,[7]NOMBRE!G2,")")</f>
        <v>COMUNA: LINARES (07401)</v>
      </c>
    </row>
    <row r="3" spans="1:97" x14ac:dyDescent="0.2">
      <c r="A3" s="1" t="str">
        <f>CONCATENATE("ESTABLECIMIENTO/ESTRATEGIA: ", [7]NOMBRE!B3, " (",[7]NOMBRE!C3,[7]NOMBRE!D3,[7]NOMBRE!E3,[7]NOMBRE!F3,[7]NOMBRE!G3,[7]NOMBRE!H3,")")</f>
        <v>ESTABLECIMIENTO/ESTRATEGIA: HOSPITAL PRESIDENTE CARLOS IBAÑEZ DEL CAMPO (116108)</v>
      </c>
    </row>
    <row r="4" spans="1:97" x14ac:dyDescent="0.2">
      <c r="A4" s="1" t="str">
        <f>CONCATENATE("MES: ",[7]NOMBRE!B6, " (",[7]NOMBRE!C6,[7]NOMBRE!D6,")")</f>
        <v>MES: JUNIO (06)</v>
      </c>
    </row>
    <row r="5" spans="1:97" x14ac:dyDescent="0.2">
      <c r="A5" s="6" t="str">
        <f>CONCATENATE("AÑO: ",[7]NOMBRE!B7)</f>
        <v>AÑO: 2025</v>
      </c>
      <c r="AP5" s="7"/>
    </row>
    <row r="6" spans="1:97" ht="15" x14ac:dyDescent="0.2">
      <c r="A6" s="978" t="s">
        <v>1</v>
      </c>
      <c r="B6" s="978"/>
      <c r="C6" s="978"/>
      <c r="D6" s="978"/>
      <c r="E6" s="978"/>
      <c r="F6" s="978"/>
      <c r="G6" s="978"/>
      <c r="H6" s="978"/>
      <c r="I6" s="978"/>
      <c r="J6" s="978"/>
      <c r="K6" s="978"/>
      <c r="L6" s="978"/>
      <c r="M6" s="978"/>
      <c r="N6" s="978"/>
      <c r="O6" s="978"/>
      <c r="P6" s="8"/>
      <c r="Q6" s="8"/>
      <c r="R6" s="8"/>
      <c r="S6" s="8"/>
      <c r="T6" s="9"/>
      <c r="U6" s="9"/>
      <c r="V6" s="9"/>
      <c r="W6" s="9"/>
      <c r="X6" s="9"/>
      <c r="Y6" s="9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</row>
    <row r="7" spans="1:97" s="5" customFormat="1" ht="11.25" x14ac:dyDescent="0.15">
      <c r="A7" s="11" t="s">
        <v>2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BV7" s="12"/>
      <c r="BW7" s="12"/>
      <c r="BX7" s="12"/>
      <c r="BY7" s="12"/>
    </row>
    <row r="8" spans="1:97" s="5" customFormat="1" ht="11.25" x14ac:dyDescent="0.15">
      <c r="A8" s="13" t="s">
        <v>3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1"/>
      <c r="O8" s="11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V8" s="12"/>
      <c r="BW8" s="12"/>
      <c r="BX8" s="12"/>
      <c r="BY8" s="12"/>
    </row>
    <row r="9" spans="1:97" ht="14.25" customHeight="1" x14ac:dyDescent="0.2">
      <c r="A9" s="979" t="s">
        <v>4</v>
      </c>
      <c r="B9" s="982" t="s">
        <v>5</v>
      </c>
      <c r="C9" s="983"/>
      <c r="D9" s="984"/>
      <c r="E9" s="1236" t="s">
        <v>6</v>
      </c>
      <c r="F9" s="1236"/>
      <c r="G9" s="1236"/>
      <c r="H9" s="1236"/>
      <c r="I9" s="1236"/>
      <c r="J9" s="1236"/>
      <c r="K9" s="1236"/>
      <c r="L9" s="1236"/>
      <c r="M9" s="1236"/>
      <c r="N9" s="1236"/>
      <c r="O9" s="1236"/>
      <c r="P9" s="1236"/>
      <c r="Q9" s="1236"/>
      <c r="R9" s="1236"/>
      <c r="S9" s="1236"/>
      <c r="T9" s="1236"/>
      <c r="U9" s="1236"/>
      <c r="V9" s="1236"/>
      <c r="W9" s="1236"/>
      <c r="X9" s="1236"/>
      <c r="Y9" s="1236"/>
      <c r="Z9" s="1236"/>
      <c r="AA9" s="1236"/>
      <c r="AB9" s="1236"/>
      <c r="AC9" s="1236"/>
      <c r="AD9" s="1236"/>
      <c r="AE9" s="1236"/>
      <c r="AF9" s="1236"/>
      <c r="AG9" s="1236"/>
      <c r="AH9" s="1236"/>
      <c r="AI9" s="1236"/>
      <c r="AJ9" s="1236"/>
      <c r="AK9" s="1236"/>
      <c r="AL9" s="1241"/>
      <c r="AM9" s="984" t="s">
        <v>7</v>
      </c>
      <c r="AN9" s="1222" t="s">
        <v>8</v>
      </c>
      <c r="AO9" s="1117"/>
      <c r="AP9" s="1117"/>
      <c r="AQ9" s="1221"/>
      <c r="AR9" s="996" t="s">
        <v>9</v>
      </c>
      <c r="AS9" s="984" t="s">
        <v>10</v>
      </c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</row>
    <row r="10" spans="1:97" ht="14.25" customHeight="1" x14ac:dyDescent="0.2">
      <c r="A10" s="1096"/>
      <c r="B10" s="1165"/>
      <c r="C10" s="986"/>
      <c r="D10" s="987"/>
      <c r="E10" s="1236" t="s">
        <v>11</v>
      </c>
      <c r="F10" s="1236"/>
      <c r="G10" s="1236" t="s">
        <v>12</v>
      </c>
      <c r="H10" s="1236"/>
      <c r="I10" s="1236" t="s">
        <v>13</v>
      </c>
      <c r="J10" s="1236"/>
      <c r="K10" s="1236" t="s">
        <v>14</v>
      </c>
      <c r="L10" s="1236"/>
      <c r="M10" s="1236" t="s">
        <v>15</v>
      </c>
      <c r="N10" s="1236"/>
      <c r="O10" s="1238" t="s">
        <v>16</v>
      </c>
      <c r="P10" s="1238"/>
      <c r="Q10" s="1238" t="s">
        <v>17</v>
      </c>
      <c r="R10" s="1238"/>
      <c r="S10" s="1238" t="s">
        <v>18</v>
      </c>
      <c r="T10" s="1238"/>
      <c r="U10" s="1238" t="s">
        <v>19</v>
      </c>
      <c r="V10" s="1238"/>
      <c r="W10" s="1238" t="s">
        <v>20</v>
      </c>
      <c r="X10" s="1238"/>
      <c r="Y10" s="1238" t="s">
        <v>21</v>
      </c>
      <c r="Z10" s="1238"/>
      <c r="AA10" s="1238" t="s">
        <v>22</v>
      </c>
      <c r="AB10" s="1238"/>
      <c r="AC10" s="1238" t="s">
        <v>23</v>
      </c>
      <c r="AD10" s="1238"/>
      <c r="AE10" s="1238" t="s">
        <v>24</v>
      </c>
      <c r="AF10" s="1238"/>
      <c r="AG10" s="1238" t="s">
        <v>25</v>
      </c>
      <c r="AH10" s="1238"/>
      <c r="AI10" s="1238" t="s">
        <v>26</v>
      </c>
      <c r="AJ10" s="1238"/>
      <c r="AK10" s="1238" t="s">
        <v>27</v>
      </c>
      <c r="AL10" s="1239"/>
      <c r="AM10" s="990"/>
      <c r="AN10" s="996" t="s">
        <v>28</v>
      </c>
      <c r="AO10" s="999" t="s">
        <v>29</v>
      </c>
      <c r="AP10" s="999" t="s">
        <v>30</v>
      </c>
      <c r="AQ10" s="1001" t="s">
        <v>31</v>
      </c>
      <c r="AR10" s="998"/>
      <c r="AS10" s="990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</row>
    <row r="11" spans="1:97" x14ac:dyDescent="0.2">
      <c r="A11" s="1147"/>
      <c r="B11" s="14" t="s">
        <v>32</v>
      </c>
      <c r="C11" s="15" t="s">
        <v>33</v>
      </c>
      <c r="D11" s="16" t="s">
        <v>34</v>
      </c>
      <c r="E11" s="17" t="s">
        <v>33</v>
      </c>
      <c r="F11" s="18" t="s">
        <v>34</v>
      </c>
      <c r="G11" s="17" t="s">
        <v>33</v>
      </c>
      <c r="H11" s="18" t="s">
        <v>34</v>
      </c>
      <c r="I11" s="17" t="s">
        <v>33</v>
      </c>
      <c r="J11" s="18" t="s">
        <v>34</v>
      </c>
      <c r="K11" s="17" t="s">
        <v>33</v>
      </c>
      <c r="L11" s="18" t="s">
        <v>34</v>
      </c>
      <c r="M11" s="17" t="s">
        <v>33</v>
      </c>
      <c r="N11" s="18" t="s">
        <v>34</v>
      </c>
      <c r="O11" s="17" t="s">
        <v>33</v>
      </c>
      <c r="P11" s="18" t="s">
        <v>34</v>
      </c>
      <c r="Q11" s="17" t="s">
        <v>33</v>
      </c>
      <c r="R11" s="18" t="s">
        <v>34</v>
      </c>
      <c r="S11" s="17" t="s">
        <v>33</v>
      </c>
      <c r="T11" s="18" t="s">
        <v>34</v>
      </c>
      <c r="U11" s="17" t="s">
        <v>33</v>
      </c>
      <c r="V11" s="18" t="s">
        <v>34</v>
      </c>
      <c r="W11" s="17" t="s">
        <v>33</v>
      </c>
      <c r="X11" s="18" t="s">
        <v>34</v>
      </c>
      <c r="Y11" s="17" t="s">
        <v>33</v>
      </c>
      <c r="Z11" s="18" t="s">
        <v>34</v>
      </c>
      <c r="AA11" s="17" t="s">
        <v>33</v>
      </c>
      <c r="AB11" s="18" t="s">
        <v>34</v>
      </c>
      <c r="AC11" s="17" t="s">
        <v>33</v>
      </c>
      <c r="AD11" s="18" t="s">
        <v>34</v>
      </c>
      <c r="AE11" s="17" t="s">
        <v>33</v>
      </c>
      <c r="AF11" s="18" t="s">
        <v>34</v>
      </c>
      <c r="AG11" s="19" t="s">
        <v>33</v>
      </c>
      <c r="AH11" s="20" t="s">
        <v>34</v>
      </c>
      <c r="AI11" s="17" t="s">
        <v>33</v>
      </c>
      <c r="AJ11" s="18" t="s">
        <v>34</v>
      </c>
      <c r="AK11" s="19" t="s">
        <v>33</v>
      </c>
      <c r="AL11" s="21" t="s">
        <v>34</v>
      </c>
      <c r="AM11" s="987"/>
      <c r="AN11" s="997"/>
      <c r="AO11" s="1000"/>
      <c r="AP11" s="1000"/>
      <c r="AQ11" s="1002"/>
      <c r="AR11" s="997"/>
      <c r="AS11" s="987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</row>
    <row r="12" spans="1:97" ht="15" x14ac:dyDescent="0.25">
      <c r="A12" s="489" t="s">
        <v>35</v>
      </c>
      <c r="B12" s="23">
        <f>SUM(C12+D12)</f>
        <v>3610</v>
      </c>
      <c r="C12" s="24">
        <f t="shared" ref="C12:D15" si="0">SUM(E12+G12+I12+K12+M12+O12+Q12+S12+U12+W12+Y12+AA12+AC12+AE12+AG12+AI12+AK12)</f>
        <v>1786</v>
      </c>
      <c r="D12" s="25">
        <f t="shared" si="0"/>
        <v>1824</v>
      </c>
      <c r="E12" s="514">
        <v>328</v>
      </c>
      <c r="F12" s="27">
        <v>308</v>
      </c>
      <c r="G12" s="514">
        <v>164</v>
      </c>
      <c r="H12" s="27">
        <v>156</v>
      </c>
      <c r="I12" s="514">
        <v>132</v>
      </c>
      <c r="J12" s="27">
        <v>136</v>
      </c>
      <c r="K12" s="28">
        <v>62</v>
      </c>
      <c r="L12" s="27">
        <v>82</v>
      </c>
      <c r="M12" s="514">
        <v>49</v>
      </c>
      <c r="N12" s="27">
        <v>79</v>
      </c>
      <c r="O12" s="28">
        <v>76</v>
      </c>
      <c r="P12" s="27">
        <v>77</v>
      </c>
      <c r="Q12" s="514">
        <v>82</v>
      </c>
      <c r="R12" s="27">
        <v>76</v>
      </c>
      <c r="S12" s="28">
        <v>74</v>
      </c>
      <c r="T12" s="542">
        <v>80</v>
      </c>
      <c r="U12" s="28">
        <v>73</v>
      </c>
      <c r="V12" s="542">
        <v>77</v>
      </c>
      <c r="W12" s="28">
        <v>60</v>
      </c>
      <c r="X12" s="542">
        <v>82</v>
      </c>
      <c r="Y12" s="28">
        <v>56</v>
      </c>
      <c r="Z12" s="542">
        <v>81</v>
      </c>
      <c r="AA12" s="28">
        <v>80</v>
      </c>
      <c r="AB12" s="27">
        <v>83</v>
      </c>
      <c r="AC12" s="28">
        <v>120</v>
      </c>
      <c r="AD12" s="27">
        <v>92</v>
      </c>
      <c r="AE12" s="28">
        <v>129</v>
      </c>
      <c r="AF12" s="27">
        <v>96</v>
      </c>
      <c r="AG12" s="28">
        <v>99</v>
      </c>
      <c r="AH12" s="542">
        <v>81</v>
      </c>
      <c r="AI12" s="28">
        <v>87</v>
      </c>
      <c r="AJ12" s="542">
        <v>102</v>
      </c>
      <c r="AK12" s="28">
        <v>115</v>
      </c>
      <c r="AL12" s="515">
        <v>136</v>
      </c>
      <c r="AM12" s="542">
        <v>3533</v>
      </c>
      <c r="AN12" s="28">
        <v>150</v>
      </c>
      <c r="AO12" s="514">
        <v>1</v>
      </c>
      <c r="AP12" s="514">
        <v>210</v>
      </c>
      <c r="AQ12" s="542">
        <v>65</v>
      </c>
      <c r="AR12" s="28">
        <v>484</v>
      </c>
      <c r="AS12" s="542">
        <v>4073</v>
      </c>
      <c r="AT12" s="30" t="str">
        <f>CA12&amp;CB12&amp;CC12&amp;CD12&amp;CE12&amp;CF12&amp;CG12</f>
        <v/>
      </c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"/>
      <c r="BF12" s="3"/>
      <c r="BG12" s="3"/>
      <c r="CA12" s="32" t="str">
        <f>IF(AND($B12&gt;0,AM12="")," * No olvide digitar la variable "&amp;AM$9&amp;""&amp;". Digite CERO si no tiene",IF(AM12&gt;$B12," * La variable "&amp;AM$9&amp;""&amp;" No puede ser mayor al Total.",""))</f>
        <v/>
      </c>
      <c r="CB12" s="32" t="str">
        <f>IF(AND($B12&gt;0,AN12="")," * No olvide digitar la variable "&amp;AN$9&amp;""&amp;" SAPU/SAR/SUR. Digite CERO si no tiene",IF(AN12&gt;$B12," * La variable "&amp;AN$9&amp;""&amp;" SAPU/SAR/SUR No puede ser mayor al Total.",""))</f>
        <v/>
      </c>
      <c r="CC12" s="32" t="str">
        <f>IF(AND($B12&gt;0,AO12="")," * No olvide digitar la variable "&amp;AN$9&amp;""&amp;" Hospital Baja Complejidad. Digite CERO si no tiene",IF(AO12&gt;$B12," * La variable "&amp;AN$9&amp;""&amp;" Hospital Baja Complejidad No puede ser mayor al Total.",""))</f>
        <v/>
      </c>
      <c r="CD12" s="32" t="str">
        <f>IF(AND($B12&gt;0,AP12="")," * No olvide digitar la variable "&amp;AN$9&amp;""&amp;" Hospital Mediana/Alta Complejidad. Digite CERO si no tiene",IF(AP12&gt;$B12," * La variable "&amp;AN$9&amp;""&amp;" Hospital Mediana/Alta Complejidad No puede ser mayor al Total.",""))</f>
        <v/>
      </c>
      <c r="CE12" s="32" t="str">
        <f>IF(AND($B12&gt;0,AQ12="")," * No olvide digitar la variable "&amp;AN$9&amp;""&amp;" Otros Establecimientos de la Red. Digite CERO si no tiene",IF(AQ12&gt;$B12," * La variable "&amp;AN$9&amp;""&amp;" Otros Establecimientos de la Red No puede ser mayor al Total.",""))</f>
        <v/>
      </c>
      <c r="CF12" s="32" t="str">
        <f>IF(AND($B12&gt;0,AR12="")," * No olvide digitar la variable "&amp;AR$9&amp;""&amp;". Digite CERO si no tiene",IF(AR12&gt;$B12," * La variable "&amp;AR$9&amp;""&amp;" No puede ser mayor al Total.",""))</f>
        <v/>
      </c>
      <c r="CG12" s="32" t="str">
        <f>IF(AND($B12&gt;0,AS12="")," * No olvide digitar la variable "&amp;AS$9&amp;""&amp;". Digite CERO si no tiene",IF(B12&gt;AS12," * La variable "&amp;AS$9&amp;""&amp;" No puede ser menor al Total.",""))</f>
        <v/>
      </c>
      <c r="CM12" s="33">
        <f t="shared" ref="CM12:CR15" si="1">IF(AND($B12&gt;0,AM12=""),1,IF(AM12&gt;$B12,1,0))</f>
        <v>0</v>
      </c>
      <c r="CN12" s="33">
        <f t="shared" si="1"/>
        <v>0</v>
      </c>
      <c r="CO12" s="33">
        <f t="shared" si="1"/>
        <v>0</v>
      </c>
      <c r="CP12" s="33">
        <f t="shared" si="1"/>
        <v>0</v>
      </c>
      <c r="CQ12" s="33">
        <f t="shared" si="1"/>
        <v>0</v>
      </c>
      <c r="CR12" s="34">
        <f t="shared" si="1"/>
        <v>0</v>
      </c>
      <c r="CS12" s="34">
        <f>IF(AND($B12&gt;0,AS12=""),1,IF(B12&gt;AS12,1,0))</f>
        <v>0</v>
      </c>
    </row>
    <row r="13" spans="1:97" ht="15" x14ac:dyDescent="0.25">
      <c r="A13" s="35" t="s">
        <v>36</v>
      </c>
      <c r="B13" s="36">
        <f>SUM(C13+D13)</f>
        <v>222</v>
      </c>
      <c r="C13" s="37">
        <f t="shared" si="0"/>
        <v>0</v>
      </c>
      <c r="D13" s="38">
        <f t="shared" si="0"/>
        <v>222</v>
      </c>
      <c r="E13" s="39"/>
      <c r="F13" s="40"/>
      <c r="G13" s="39"/>
      <c r="H13" s="40"/>
      <c r="I13" s="39"/>
      <c r="J13" s="40">
        <v>2</v>
      </c>
      <c r="K13" s="39"/>
      <c r="L13" s="40">
        <v>20</v>
      </c>
      <c r="M13" s="41"/>
      <c r="N13" s="42">
        <v>38</v>
      </c>
      <c r="O13" s="41"/>
      <c r="P13" s="42">
        <v>39</v>
      </c>
      <c r="Q13" s="41"/>
      <c r="R13" s="42">
        <v>47</v>
      </c>
      <c r="S13" s="41"/>
      <c r="T13" s="42">
        <v>33</v>
      </c>
      <c r="U13" s="41"/>
      <c r="V13" s="42">
        <v>20</v>
      </c>
      <c r="W13" s="41"/>
      <c r="X13" s="42">
        <v>10</v>
      </c>
      <c r="Y13" s="41"/>
      <c r="Z13" s="42">
        <v>6</v>
      </c>
      <c r="AA13" s="41"/>
      <c r="AB13" s="42">
        <v>1</v>
      </c>
      <c r="AC13" s="41"/>
      <c r="AD13" s="42">
        <v>2</v>
      </c>
      <c r="AE13" s="41"/>
      <c r="AF13" s="42"/>
      <c r="AG13" s="41"/>
      <c r="AH13" s="42">
        <v>2</v>
      </c>
      <c r="AI13" s="41"/>
      <c r="AJ13" s="42">
        <v>1</v>
      </c>
      <c r="AK13" s="41"/>
      <c r="AL13" s="43">
        <v>1</v>
      </c>
      <c r="AM13" s="42">
        <v>211</v>
      </c>
      <c r="AN13" s="41">
        <v>1</v>
      </c>
      <c r="AO13" s="39">
        <v>0</v>
      </c>
      <c r="AP13" s="39">
        <v>4</v>
      </c>
      <c r="AQ13" s="42">
        <v>0</v>
      </c>
      <c r="AR13" s="41">
        <v>18</v>
      </c>
      <c r="AS13" s="42">
        <v>401</v>
      </c>
      <c r="AT13" s="30" t="str">
        <f>CA13&amp;CB13&amp;CC13&amp;CD13&amp;CE13&amp;CF13&amp;CG13</f>
        <v/>
      </c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"/>
      <c r="BF13" s="3"/>
      <c r="BG13" s="3"/>
      <c r="CA13" s="32" t="str">
        <f t="shared" ref="CA13:CA15" si="2">IF(AND($B13&gt;0,AM13="")," * No olvide digitar la variable "&amp;AM$9&amp;""&amp;". Digite CERO si no tiene",IF(AM13&gt;$B13," * La variable "&amp;AM$9&amp;""&amp;" No puede ser mayor al Total.",""))</f>
        <v/>
      </c>
      <c r="CB13" s="32" t="str">
        <f>IF(AND($B13&gt;0,AN13="")," * No olvide digitar la variable "&amp;AN$9&amp;""&amp;" SAPU/SAR/SUR. Digite CERO si no tiene",IF(AN13&gt;$B13," * La variable "&amp;AN$9&amp;""&amp;" SAPU/SAR/SUR No puede ser mayor al Total.",""))</f>
        <v/>
      </c>
      <c r="CC13" s="32" t="str">
        <f>IF(AND($B13&gt;0,AO13="")," * No olvide digitar la variable "&amp;AN$9&amp;""&amp;" Hospital Baja Complejidad. Digite CERO si no tiene",IF(AO13&gt;$B13," * La variable "&amp;AN$9&amp;""&amp;" Hospital Baja Complejidad No puede ser mayor al Total.",""))</f>
        <v/>
      </c>
      <c r="CD13" s="32" t="str">
        <f>IF(AND($B13&gt;0,AP13="")," * No olvide digitar la variable "&amp;AN$9&amp;""&amp;" Hospital Mediana/Alta Complejidad. Digite CERO si no tiene",IF(AP13&gt;$B13," * La variable "&amp;AN$9&amp;""&amp;" Hospital Mediana/Alta Complejidad No puede ser mayor al Total.",""))</f>
        <v/>
      </c>
      <c r="CE13" s="32" t="str">
        <f>IF(AND($B13&gt;0,AQ13="")," * No olvide digitar la variable "&amp;AN$9&amp;""&amp;" Otros Establecimientos de la Red. Digite CERO si no tiene",IF(AQ13&gt;$B13," * La variable "&amp;AN$9&amp;""&amp;" Otros Establecimientos de la Red No puede ser mayor al Total.",""))</f>
        <v/>
      </c>
      <c r="CF13" s="32" t="str">
        <f>IF(AND($B13&gt;0,AR13="")," * No olvide digitar la variable "&amp;AR$9&amp;""&amp;". Digite CERO si no tiene",IF(AR13&gt;$B13," * La variable "&amp;AR$9&amp;""&amp;" No puede ser mayor al Total.",""))</f>
        <v/>
      </c>
      <c r="CG13" s="32" t="str">
        <f>IF(AND($B13&gt;0,AS13="")," * No olvide digitar la variable "&amp;AS$9&amp;""&amp;". Digite CERO si no tiene",IF(B13&gt;AS13," * La variable "&amp;AS$9&amp;""&amp;" No puede ser menor al Total.",""))</f>
        <v/>
      </c>
      <c r="CM13" s="33">
        <f t="shared" si="1"/>
        <v>0</v>
      </c>
      <c r="CN13" s="33">
        <f t="shared" si="1"/>
        <v>0</v>
      </c>
      <c r="CO13" s="33">
        <f t="shared" si="1"/>
        <v>0</v>
      </c>
      <c r="CP13" s="33">
        <f t="shared" si="1"/>
        <v>0</v>
      </c>
      <c r="CQ13" s="33">
        <f t="shared" si="1"/>
        <v>0</v>
      </c>
      <c r="CR13" s="34">
        <f t="shared" si="1"/>
        <v>0</v>
      </c>
      <c r="CS13" s="34">
        <f>IF(AND($B13&gt;0,AS13=""),1,IF(B13&gt;AS13,1,0))</f>
        <v>0</v>
      </c>
    </row>
    <row r="14" spans="1:97" x14ac:dyDescent="0.2">
      <c r="A14" s="44" t="s">
        <v>37</v>
      </c>
      <c r="B14" s="45">
        <f>SUM(C14+D14)</f>
        <v>157</v>
      </c>
      <c r="C14" s="46">
        <f t="shared" si="0"/>
        <v>0</v>
      </c>
      <c r="D14" s="47">
        <f t="shared" si="0"/>
        <v>157</v>
      </c>
      <c r="E14" s="41"/>
      <c r="F14" s="42"/>
      <c r="G14" s="41"/>
      <c r="H14" s="42"/>
      <c r="I14" s="41"/>
      <c r="J14" s="42">
        <v>1</v>
      </c>
      <c r="K14" s="41"/>
      <c r="L14" s="42">
        <v>14</v>
      </c>
      <c r="M14" s="41"/>
      <c r="N14" s="42">
        <v>29</v>
      </c>
      <c r="O14" s="41"/>
      <c r="P14" s="42">
        <v>37</v>
      </c>
      <c r="Q14" s="41"/>
      <c r="R14" s="42">
        <v>30</v>
      </c>
      <c r="S14" s="41"/>
      <c r="T14" s="42">
        <v>20</v>
      </c>
      <c r="U14" s="41"/>
      <c r="V14" s="42">
        <v>9</v>
      </c>
      <c r="W14" s="41"/>
      <c r="X14" s="42">
        <v>7</v>
      </c>
      <c r="Y14" s="41"/>
      <c r="Z14" s="42">
        <v>2</v>
      </c>
      <c r="AA14" s="41"/>
      <c r="AB14" s="42">
        <v>2</v>
      </c>
      <c r="AC14" s="41"/>
      <c r="AD14" s="42">
        <v>2</v>
      </c>
      <c r="AE14" s="41"/>
      <c r="AF14" s="42">
        <v>2</v>
      </c>
      <c r="AG14" s="41"/>
      <c r="AH14" s="42">
        <v>1</v>
      </c>
      <c r="AI14" s="41"/>
      <c r="AJ14" s="42"/>
      <c r="AK14" s="41"/>
      <c r="AL14" s="43">
        <v>1</v>
      </c>
      <c r="AM14" s="42">
        <v>153</v>
      </c>
      <c r="AN14" s="48"/>
      <c r="AO14" s="48"/>
      <c r="AP14" s="48"/>
      <c r="AQ14" s="49"/>
      <c r="AR14" s="50"/>
      <c r="AS14" s="49"/>
      <c r="AT14" s="30" t="str">
        <f t="shared" ref="AT14:AT15" si="3">CA14&amp;CB14&amp;CC14&amp;CD14&amp;CE14&amp;CF14&amp;CG14</f>
        <v/>
      </c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"/>
      <c r="BF14" s="3"/>
      <c r="BG14" s="3"/>
      <c r="CA14" s="32" t="str">
        <f t="shared" si="2"/>
        <v/>
      </c>
      <c r="CM14" s="33">
        <f t="shared" si="1"/>
        <v>0</v>
      </c>
    </row>
    <row r="15" spans="1:97" x14ac:dyDescent="0.2">
      <c r="A15" s="51" t="s">
        <v>38</v>
      </c>
      <c r="B15" s="52">
        <f>SUM(C15+D15)</f>
        <v>0</v>
      </c>
      <c r="C15" s="53">
        <f t="shared" si="0"/>
        <v>0</v>
      </c>
      <c r="D15" s="54">
        <f t="shared" si="0"/>
        <v>0</v>
      </c>
      <c r="E15" s="55"/>
      <c r="F15" s="56"/>
      <c r="G15" s="55"/>
      <c r="H15" s="56"/>
      <c r="I15" s="55"/>
      <c r="J15" s="56"/>
      <c r="K15" s="55"/>
      <c r="L15" s="56"/>
      <c r="M15" s="55"/>
      <c r="N15" s="56"/>
      <c r="O15" s="55"/>
      <c r="P15" s="56"/>
      <c r="Q15" s="55"/>
      <c r="R15" s="56"/>
      <c r="S15" s="55"/>
      <c r="T15" s="56"/>
      <c r="U15" s="55"/>
      <c r="V15" s="56"/>
      <c r="W15" s="55"/>
      <c r="X15" s="56"/>
      <c r="Y15" s="55"/>
      <c r="Z15" s="56"/>
      <c r="AA15" s="55"/>
      <c r="AB15" s="56"/>
      <c r="AC15" s="55"/>
      <c r="AD15" s="56"/>
      <c r="AE15" s="55"/>
      <c r="AF15" s="56"/>
      <c r="AG15" s="55"/>
      <c r="AH15" s="56"/>
      <c r="AI15" s="55"/>
      <c r="AJ15" s="56"/>
      <c r="AK15" s="55"/>
      <c r="AL15" s="57"/>
      <c r="AM15" s="56"/>
      <c r="AN15" s="58"/>
      <c r="AO15" s="58"/>
      <c r="AP15" s="58"/>
      <c r="AQ15" s="59"/>
      <c r="AR15" s="60"/>
      <c r="AS15" s="59"/>
      <c r="AT15" s="30" t="str">
        <f t="shared" si="3"/>
        <v/>
      </c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"/>
      <c r="BF15" s="3"/>
      <c r="BG15" s="3"/>
      <c r="CA15" s="32" t="str">
        <f t="shared" si="2"/>
        <v/>
      </c>
      <c r="CM15" s="33">
        <f t="shared" si="1"/>
        <v>0</v>
      </c>
    </row>
    <row r="16" spans="1:97" s="5" customFormat="1" ht="11.25" x14ac:dyDescent="0.15">
      <c r="A16" s="61" t="s">
        <v>39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V16" s="12"/>
      <c r="BW16" s="12"/>
      <c r="BX16" s="12"/>
      <c r="BY16" s="12"/>
    </row>
    <row r="17" spans="1:97" ht="14.25" customHeight="1" x14ac:dyDescent="0.2">
      <c r="A17" s="979" t="s">
        <v>40</v>
      </c>
      <c r="B17" s="982" t="s">
        <v>5</v>
      </c>
      <c r="C17" s="983"/>
      <c r="D17" s="984"/>
      <c r="E17" s="1222" t="s">
        <v>6</v>
      </c>
      <c r="F17" s="1117"/>
      <c r="G17" s="1117"/>
      <c r="H17" s="1117"/>
      <c r="I17" s="1117"/>
      <c r="J17" s="1117"/>
      <c r="K17" s="1117"/>
      <c r="L17" s="1117"/>
      <c r="M17" s="1117"/>
      <c r="N17" s="1117"/>
      <c r="O17" s="1117"/>
      <c r="P17" s="1117"/>
      <c r="Q17" s="1117"/>
      <c r="R17" s="1117"/>
      <c r="S17" s="1117"/>
      <c r="T17" s="1117"/>
      <c r="U17" s="1117"/>
      <c r="V17" s="1117"/>
      <c r="W17" s="1117"/>
      <c r="X17" s="1117"/>
      <c r="Y17" s="1117"/>
      <c r="Z17" s="1117"/>
      <c r="AA17" s="1117"/>
      <c r="AB17" s="1117"/>
      <c r="AC17" s="1117"/>
      <c r="AD17" s="1117"/>
      <c r="AE17" s="1117"/>
      <c r="AF17" s="1117"/>
      <c r="AG17" s="1117"/>
      <c r="AH17" s="1117"/>
      <c r="AI17" s="1117"/>
      <c r="AJ17" s="1117"/>
      <c r="AK17" s="1117"/>
      <c r="AL17" s="1226"/>
      <c r="AM17" s="1008" t="s">
        <v>7</v>
      </c>
      <c r="AN17" s="999" t="s">
        <v>41</v>
      </c>
      <c r="AO17" s="999" t="s">
        <v>10</v>
      </c>
      <c r="AP17" s="999" t="s">
        <v>42</v>
      </c>
      <c r="AQ17" s="999" t="s">
        <v>43</v>
      </c>
      <c r="AR17" s="984" t="s">
        <v>44</v>
      </c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</row>
    <row r="18" spans="1:97" x14ac:dyDescent="0.2">
      <c r="A18" s="1096"/>
      <c r="B18" s="1165"/>
      <c r="C18" s="986"/>
      <c r="D18" s="987"/>
      <c r="E18" s="1222" t="s">
        <v>11</v>
      </c>
      <c r="F18" s="1221"/>
      <c r="G18" s="1222" t="s">
        <v>12</v>
      </c>
      <c r="H18" s="1221"/>
      <c r="I18" s="1222" t="s">
        <v>13</v>
      </c>
      <c r="J18" s="1221"/>
      <c r="K18" s="1222" t="s">
        <v>14</v>
      </c>
      <c r="L18" s="1221"/>
      <c r="M18" s="1222" t="s">
        <v>15</v>
      </c>
      <c r="N18" s="1221"/>
      <c r="O18" s="1213" t="s">
        <v>16</v>
      </c>
      <c r="P18" s="1214"/>
      <c r="Q18" s="1213" t="s">
        <v>17</v>
      </c>
      <c r="R18" s="1214"/>
      <c r="S18" s="1213" t="s">
        <v>18</v>
      </c>
      <c r="T18" s="1214"/>
      <c r="U18" s="1213" t="s">
        <v>19</v>
      </c>
      <c r="V18" s="1214"/>
      <c r="W18" s="1213" t="s">
        <v>20</v>
      </c>
      <c r="X18" s="1214"/>
      <c r="Y18" s="1213" t="s">
        <v>21</v>
      </c>
      <c r="Z18" s="1214"/>
      <c r="AA18" s="1213" t="s">
        <v>22</v>
      </c>
      <c r="AB18" s="1214"/>
      <c r="AC18" s="1213" t="s">
        <v>23</v>
      </c>
      <c r="AD18" s="1214"/>
      <c r="AE18" s="1213" t="s">
        <v>24</v>
      </c>
      <c r="AF18" s="1214"/>
      <c r="AG18" s="1213" t="s">
        <v>25</v>
      </c>
      <c r="AH18" s="1214"/>
      <c r="AI18" s="1213" t="s">
        <v>26</v>
      </c>
      <c r="AJ18" s="1214"/>
      <c r="AK18" s="1213" t="s">
        <v>27</v>
      </c>
      <c r="AL18" s="1223"/>
      <c r="AM18" s="1009"/>
      <c r="AN18" s="1003"/>
      <c r="AO18" s="1003"/>
      <c r="AP18" s="1003"/>
      <c r="AQ18" s="1003"/>
      <c r="AR18" s="990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</row>
    <row r="19" spans="1:97" x14ac:dyDescent="0.2">
      <c r="A19" s="1147"/>
      <c r="B19" s="808" t="s">
        <v>32</v>
      </c>
      <c r="C19" s="809" t="s">
        <v>45</v>
      </c>
      <c r="D19" s="774" t="s">
        <v>34</v>
      </c>
      <c r="E19" s="810" t="s">
        <v>45</v>
      </c>
      <c r="F19" s="774" t="s">
        <v>34</v>
      </c>
      <c r="G19" s="810" t="s">
        <v>45</v>
      </c>
      <c r="H19" s="774" t="s">
        <v>34</v>
      </c>
      <c r="I19" s="810" t="s">
        <v>45</v>
      </c>
      <c r="J19" s="774" t="s">
        <v>34</v>
      </c>
      <c r="K19" s="810" t="s">
        <v>45</v>
      </c>
      <c r="L19" s="774" t="s">
        <v>34</v>
      </c>
      <c r="M19" s="810" t="s">
        <v>45</v>
      </c>
      <c r="N19" s="774" t="s">
        <v>34</v>
      </c>
      <c r="O19" s="810" t="s">
        <v>45</v>
      </c>
      <c r="P19" s="774" t="s">
        <v>34</v>
      </c>
      <c r="Q19" s="810" t="s">
        <v>45</v>
      </c>
      <c r="R19" s="774" t="s">
        <v>34</v>
      </c>
      <c r="S19" s="810" t="s">
        <v>45</v>
      </c>
      <c r="T19" s="774" t="s">
        <v>34</v>
      </c>
      <c r="U19" s="810" t="s">
        <v>45</v>
      </c>
      <c r="V19" s="774" t="s">
        <v>34</v>
      </c>
      <c r="W19" s="810" t="s">
        <v>45</v>
      </c>
      <c r="X19" s="774" t="s">
        <v>34</v>
      </c>
      <c r="Y19" s="810" t="s">
        <v>45</v>
      </c>
      <c r="Z19" s="774" t="s">
        <v>34</v>
      </c>
      <c r="AA19" s="810" t="s">
        <v>45</v>
      </c>
      <c r="AB19" s="774" t="s">
        <v>34</v>
      </c>
      <c r="AC19" s="810" t="s">
        <v>45</v>
      </c>
      <c r="AD19" s="774" t="s">
        <v>34</v>
      </c>
      <c r="AE19" s="810" t="s">
        <v>45</v>
      </c>
      <c r="AF19" s="774" t="s">
        <v>34</v>
      </c>
      <c r="AG19" s="810" t="s">
        <v>45</v>
      </c>
      <c r="AH19" s="774" t="s">
        <v>34</v>
      </c>
      <c r="AI19" s="810" t="s">
        <v>45</v>
      </c>
      <c r="AJ19" s="774" t="s">
        <v>34</v>
      </c>
      <c r="AK19" s="810" t="s">
        <v>45</v>
      </c>
      <c r="AL19" s="785" t="s">
        <v>34</v>
      </c>
      <c r="AM19" s="1010"/>
      <c r="AN19" s="1000"/>
      <c r="AO19" s="1000"/>
      <c r="AP19" s="1000"/>
      <c r="AQ19" s="1000"/>
      <c r="AR19" s="987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</row>
    <row r="20" spans="1:97" ht="15" x14ac:dyDescent="0.25">
      <c r="A20" s="487" t="s">
        <v>46</v>
      </c>
      <c r="B20" s="68">
        <f t="shared" ref="B20:B26" si="4">SUM(C20+D20)</f>
        <v>0</v>
      </c>
      <c r="C20" s="69">
        <f t="shared" ref="C20:D26" si="5">SUM(E20+G20+I20+K20+M20+O20+Q20+S20+U20+W20+Y20+AA20+AC20+AE20+AG20+AI20+AK20)</f>
        <v>0</v>
      </c>
      <c r="D20" s="70">
        <f t="shared" si="5"/>
        <v>0</v>
      </c>
      <c r="E20" s="71"/>
      <c r="F20" s="72"/>
      <c r="G20" s="71"/>
      <c r="H20" s="72"/>
      <c r="I20" s="71"/>
      <c r="J20" s="73"/>
      <c r="K20" s="71"/>
      <c r="L20" s="73"/>
      <c r="M20" s="71"/>
      <c r="N20" s="73"/>
      <c r="O20" s="74"/>
      <c r="P20" s="73"/>
      <c r="Q20" s="74"/>
      <c r="R20" s="73"/>
      <c r="S20" s="74"/>
      <c r="T20" s="73"/>
      <c r="U20" s="74"/>
      <c r="V20" s="73"/>
      <c r="W20" s="74"/>
      <c r="X20" s="73"/>
      <c r="Y20" s="74"/>
      <c r="Z20" s="73"/>
      <c r="AA20" s="74"/>
      <c r="AB20" s="73"/>
      <c r="AC20" s="74"/>
      <c r="AD20" s="73"/>
      <c r="AE20" s="74"/>
      <c r="AF20" s="73"/>
      <c r="AG20" s="74"/>
      <c r="AH20" s="73"/>
      <c r="AI20" s="74"/>
      <c r="AJ20" s="73"/>
      <c r="AK20" s="74"/>
      <c r="AL20" s="75"/>
      <c r="AM20" s="76"/>
      <c r="AN20" s="77"/>
      <c r="AO20" s="77"/>
      <c r="AP20" s="77"/>
      <c r="AQ20" s="78"/>
      <c r="AR20" s="544"/>
      <c r="AS20" s="30" t="str">
        <f>$CA20&amp;$CB20&amp;$CC20&amp;$CD20&amp;$CE20&amp;$CF20</f>
        <v/>
      </c>
      <c r="AT20" s="31"/>
      <c r="AU20" s="31"/>
      <c r="AV20" s="31"/>
      <c r="AW20" s="31"/>
      <c r="AX20" s="31"/>
      <c r="AY20" s="31"/>
      <c r="AZ20" s="3"/>
      <c r="BA20" s="3"/>
      <c r="BB20" s="3"/>
      <c r="BC20" s="3"/>
      <c r="BD20" s="3"/>
      <c r="BE20" s="3"/>
      <c r="BF20" s="3"/>
      <c r="BG20" s="3"/>
      <c r="BH20" s="3"/>
      <c r="BI20" s="3"/>
      <c r="CA20" s="32" t="str">
        <f>IF(AND($B20&gt;0,AM20="")," * No olvide digitar la variable "&amp;AM$17&amp;""&amp;". Digite CERO si no tiene",IF(AM20&gt;$B20," * La variable "&amp;AM$20&amp;""&amp;" No puede ser mayor al Total.",""))</f>
        <v/>
      </c>
      <c r="CB20" s="32" t="str">
        <f>IF(AND($B20&gt;0,AN20="")," * No olvide digitar la variable "&amp;AN$17&amp;""&amp;". Digite CERO si no tiene",IF(AN20&gt;$B20," * La variable "&amp;AN$17&amp;""&amp;" No puede ser mayor al Total.",""))</f>
        <v/>
      </c>
      <c r="CC20" s="32" t="str">
        <f>IF(AND($B20&gt;0,AO20="")," * No olvide digitar la variable "&amp;AO$17&amp;""&amp;". Digite CERO si no tiene",IF(B20&gt;AO20," * La variable "&amp;AO$17&amp;""&amp;" No puede ser menor al Total.",""))</f>
        <v/>
      </c>
      <c r="CD20" s="32" t="str">
        <f>IF(AND($B20&gt;0,AP20="")," * No olvide digitar la variable "&amp;AP$17&amp;""&amp;". Digite CERO si no tiene",IF(AP20&gt;$B20," * La variable "&amp;AP$17&amp;""&amp;" No puede ser mayor al Total.",""))</f>
        <v/>
      </c>
      <c r="CE20" s="32" t="str">
        <f>IF(AND($B20&gt;0,AQ20="")," * No olvide digitar la variable "&amp;AQ$17&amp;""&amp;". Digite CERO si no tiene",IF(AQ20&gt;$B20," * La variable "&amp;AQ$17&amp;""&amp;" No puede ser mayor al Total.",""))</f>
        <v/>
      </c>
      <c r="CF20" s="32" t="str">
        <f>IF(AND($B20&gt;0,AR20="")," * No olvide digitar la variable "&amp;AR$17&amp;""&amp;". Digite CERO si no tiene",IF(AR20&gt;$B20," * La variable "&amp;AR$17&amp;""&amp;" No puede ser mayor al Total.",""))</f>
        <v/>
      </c>
      <c r="CG20" s="80"/>
      <c r="CM20" s="33">
        <f t="shared" ref="CM20:CR26" si="6">IF(AND($B20&gt;0,AM20=""),1,IF(AM20&gt;$B20,1,0))</f>
        <v>0</v>
      </c>
      <c r="CN20" s="33">
        <f t="shared" si="6"/>
        <v>0</v>
      </c>
      <c r="CO20" s="33">
        <f>IF(AND($B20&gt;0,AO20=""),1,IF(B20&gt;$AO20,1,0))</f>
        <v>0</v>
      </c>
      <c r="CP20" s="33">
        <f t="shared" si="6"/>
        <v>0</v>
      </c>
      <c r="CQ20" s="33">
        <f t="shared" si="6"/>
        <v>0</v>
      </c>
      <c r="CR20" s="34">
        <f t="shared" si="6"/>
        <v>0</v>
      </c>
      <c r="CS20"/>
    </row>
    <row r="21" spans="1:97" ht="15" x14ac:dyDescent="0.25">
      <c r="A21" s="81" t="s">
        <v>47</v>
      </c>
      <c r="B21" s="68">
        <f t="shared" si="4"/>
        <v>0</v>
      </c>
      <c r="C21" s="69">
        <f t="shared" si="5"/>
        <v>0</v>
      </c>
      <c r="D21" s="70">
        <f t="shared" si="5"/>
        <v>0</v>
      </c>
      <c r="E21" s="71"/>
      <c r="F21" s="72"/>
      <c r="G21" s="71"/>
      <c r="H21" s="72"/>
      <c r="I21" s="71"/>
      <c r="J21" s="73"/>
      <c r="K21" s="71"/>
      <c r="L21" s="73"/>
      <c r="M21" s="71"/>
      <c r="N21" s="73"/>
      <c r="O21" s="74"/>
      <c r="P21" s="73"/>
      <c r="Q21" s="74"/>
      <c r="R21" s="73"/>
      <c r="S21" s="74"/>
      <c r="T21" s="73"/>
      <c r="U21" s="74"/>
      <c r="V21" s="73"/>
      <c r="W21" s="74"/>
      <c r="X21" s="73"/>
      <c r="Y21" s="74"/>
      <c r="Z21" s="73"/>
      <c r="AA21" s="74"/>
      <c r="AB21" s="73"/>
      <c r="AC21" s="74"/>
      <c r="AD21" s="73"/>
      <c r="AE21" s="74"/>
      <c r="AF21" s="73"/>
      <c r="AG21" s="74"/>
      <c r="AH21" s="73"/>
      <c r="AI21" s="74"/>
      <c r="AJ21" s="73"/>
      <c r="AK21" s="74"/>
      <c r="AL21" s="75"/>
      <c r="AM21" s="76"/>
      <c r="AN21" s="77"/>
      <c r="AO21" s="77"/>
      <c r="AP21" s="77"/>
      <c r="AQ21" s="82"/>
      <c r="AR21" s="83"/>
      <c r="AS21" s="30" t="str">
        <f t="shared" ref="AS21:AS26" si="7">$CA21&amp;$CB21&amp;$CC21&amp;$CD21&amp;$CE21&amp;$CF21</f>
        <v/>
      </c>
      <c r="AT21" s="31"/>
      <c r="AU21" s="31"/>
      <c r="AV21" s="31"/>
      <c r="AW21" s="31"/>
      <c r="AX21" s="31"/>
      <c r="AY21" s="31"/>
      <c r="AZ21" s="3"/>
      <c r="BA21" s="3"/>
      <c r="BB21" s="3"/>
      <c r="BC21" s="3"/>
      <c r="BD21" s="3"/>
      <c r="BE21" s="3"/>
      <c r="BF21" s="3"/>
      <c r="BG21" s="3"/>
      <c r="BH21" s="3"/>
      <c r="BI21" s="3"/>
      <c r="CA21" s="32" t="str">
        <f>IF(AND($B21&gt;0,AM21="")," * No olvide digitar la variable "&amp;AM$17&amp;""&amp;". Digite CERO si no tiene",IF(AM21&gt;$B21," * La variable "&amp;AM$20&amp;""&amp;" No puede ser mayor al Total.",""))</f>
        <v/>
      </c>
      <c r="CB21" s="32" t="str">
        <f>IF(AND($B21&gt;0,AN21="")," * No olvide digitar la variable "&amp;AN$17&amp;""&amp;". Digite CERO si no tiene",IF(AN21&gt;$B21," * La variable "&amp;AN$17&amp;""&amp;" No puede ser mayor al Total.",""))</f>
        <v/>
      </c>
      <c r="CC21" s="32" t="str">
        <f t="shared" ref="CC21:CC23" si="8">IF(AND($B21&gt;0,AO21="")," * No olvide digitar la variable "&amp;AO$17&amp;""&amp;". Digite CERO si no tiene",IF(B21&gt;AO21," * La variable "&amp;AO$17&amp;""&amp;" No puede ser menor al Total.",""))</f>
        <v/>
      </c>
      <c r="CD21" s="32" t="str">
        <f>IF(AND($B21&gt;0,AP21="")," * No olvide digitar la variable "&amp;AP$17&amp;""&amp;". Digite CERO si no tiene",IF(AP21&gt;$B21," * La variable "&amp;AP$17&amp;""&amp;" No puede ser mayor al Total.",""))</f>
        <v/>
      </c>
      <c r="CE21" s="32" t="str">
        <f t="shared" ref="CE21:CF23" si="9">IF(AND($B21&gt;0,AQ21="")," * No olvide digitar la variable "&amp;AQ$17&amp;""&amp;". Digite CERO si no tiene",IF(AQ21&gt;$B21," * La variable "&amp;AQ$17&amp;""&amp;" No puede ser mayor al Total.",""))</f>
        <v/>
      </c>
      <c r="CF21" s="32" t="str">
        <f t="shared" si="9"/>
        <v/>
      </c>
      <c r="CM21" s="33">
        <f t="shared" si="6"/>
        <v>0</v>
      </c>
      <c r="CN21" s="33">
        <f t="shared" si="6"/>
        <v>0</v>
      </c>
      <c r="CO21" s="33">
        <f t="shared" ref="CO21:CO23" si="10">IF(AND($B21&gt;0,AO21=""),1,IF(B21&gt;$AO21,1,0))</f>
        <v>0</v>
      </c>
      <c r="CP21" s="33">
        <f t="shared" si="6"/>
        <v>0</v>
      </c>
      <c r="CQ21" s="33">
        <f t="shared" si="6"/>
        <v>0</v>
      </c>
      <c r="CR21" s="34">
        <f t="shared" si="6"/>
        <v>0</v>
      </c>
    </row>
    <row r="22" spans="1:97" ht="15" x14ac:dyDescent="0.25">
      <c r="A22" s="35" t="s">
        <v>48</v>
      </c>
      <c r="B22" s="68">
        <f t="shared" si="4"/>
        <v>0</v>
      </c>
      <c r="C22" s="69">
        <f t="shared" si="5"/>
        <v>0</v>
      </c>
      <c r="D22" s="84">
        <f t="shared" si="5"/>
        <v>0</v>
      </c>
      <c r="E22" s="41"/>
      <c r="F22" s="42"/>
      <c r="G22" s="41"/>
      <c r="H22" s="42"/>
      <c r="I22" s="41"/>
      <c r="J22" s="40"/>
      <c r="K22" s="41"/>
      <c r="L22" s="40"/>
      <c r="M22" s="41"/>
      <c r="N22" s="40"/>
      <c r="O22" s="85"/>
      <c r="P22" s="40"/>
      <c r="Q22" s="85"/>
      <c r="R22" s="40"/>
      <c r="S22" s="85"/>
      <c r="T22" s="40"/>
      <c r="U22" s="85"/>
      <c r="V22" s="40"/>
      <c r="W22" s="85"/>
      <c r="X22" s="40"/>
      <c r="Y22" s="85"/>
      <c r="Z22" s="40"/>
      <c r="AA22" s="85"/>
      <c r="AB22" s="40"/>
      <c r="AC22" s="85"/>
      <c r="AD22" s="40"/>
      <c r="AE22" s="85"/>
      <c r="AF22" s="40"/>
      <c r="AG22" s="85"/>
      <c r="AH22" s="40"/>
      <c r="AI22" s="85"/>
      <c r="AJ22" s="40"/>
      <c r="AK22" s="85"/>
      <c r="AL22" s="86"/>
      <c r="AM22" s="39"/>
      <c r="AN22" s="87"/>
      <c r="AO22" s="87"/>
      <c r="AP22" s="88"/>
      <c r="AQ22" s="82"/>
      <c r="AR22" s="83"/>
      <c r="AS22" s="30" t="str">
        <f t="shared" si="7"/>
        <v/>
      </c>
      <c r="AT22" s="31"/>
      <c r="AU22" s="31"/>
      <c r="AV22" s="31"/>
      <c r="AW22" s="31"/>
      <c r="AX22" s="31"/>
      <c r="AY22" s="31"/>
      <c r="AZ22" s="3"/>
      <c r="BA22" s="3"/>
      <c r="BB22" s="3"/>
      <c r="BC22" s="3"/>
      <c r="BD22" s="3"/>
      <c r="BE22" s="3"/>
      <c r="BF22" s="3"/>
      <c r="BG22" s="3"/>
      <c r="BH22" s="3"/>
      <c r="BI22" s="3"/>
      <c r="CA22" s="32" t="str">
        <f t="shared" ref="CA22:CA23" si="11">IF(AND($B22&gt;0,AM22="")," * No olvide digitar la variable "&amp;AM$17&amp;""&amp;". Digite CERO si no tiene",IF(AM22&gt;$B22," * La variable "&amp;AM$20&amp;""&amp;" No puede ser mayor al Total.",""))</f>
        <v/>
      </c>
      <c r="CB22" s="32" t="str">
        <f t="shared" ref="CB22:CB23" si="12">IF(AND($B22&gt;0,AN22="")," * No olvide digitar la variable "&amp;AN$17&amp;""&amp;". Digite CERO si no tiene",IF(AN22&gt;$B22," * La variable "&amp;AN$17&amp;""&amp;" No puede ser mayor al Total.",""))</f>
        <v/>
      </c>
      <c r="CC22" s="32" t="str">
        <f t="shared" si="8"/>
        <v/>
      </c>
      <c r="CD22" s="89"/>
      <c r="CE22" s="32" t="str">
        <f t="shared" si="9"/>
        <v/>
      </c>
      <c r="CF22" s="32" t="str">
        <f t="shared" si="9"/>
        <v/>
      </c>
      <c r="CM22" s="33">
        <f t="shared" si="6"/>
        <v>0</v>
      </c>
      <c r="CN22" s="33">
        <f t="shared" si="6"/>
        <v>0</v>
      </c>
      <c r="CO22" s="33">
        <f t="shared" si="10"/>
        <v>0</v>
      </c>
      <c r="CP22" s="89"/>
      <c r="CQ22" s="33">
        <f t="shared" si="6"/>
        <v>0</v>
      </c>
      <c r="CR22" s="34">
        <f t="shared" si="6"/>
        <v>0</v>
      </c>
    </row>
    <row r="23" spans="1:97" ht="15.75" thickBot="1" x14ac:dyDescent="0.3">
      <c r="A23" s="90" t="s">
        <v>49</v>
      </c>
      <c r="B23" s="91">
        <f t="shared" si="4"/>
        <v>0</v>
      </c>
      <c r="C23" s="92">
        <f t="shared" si="5"/>
        <v>0</v>
      </c>
      <c r="D23" s="93">
        <f t="shared" si="5"/>
        <v>0</v>
      </c>
      <c r="E23" s="94"/>
      <c r="F23" s="95"/>
      <c r="G23" s="94"/>
      <c r="H23" s="95"/>
      <c r="I23" s="94"/>
      <c r="J23" s="96"/>
      <c r="K23" s="97"/>
      <c r="L23" s="95"/>
      <c r="M23" s="94"/>
      <c r="N23" s="95"/>
      <c r="O23" s="94"/>
      <c r="P23" s="95"/>
      <c r="Q23" s="94"/>
      <c r="R23" s="95"/>
      <c r="S23" s="94"/>
      <c r="T23" s="95"/>
      <c r="U23" s="94"/>
      <c r="V23" s="95"/>
      <c r="W23" s="94"/>
      <c r="X23" s="95"/>
      <c r="Y23" s="94"/>
      <c r="Z23" s="95"/>
      <c r="AA23" s="94"/>
      <c r="AB23" s="95"/>
      <c r="AC23" s="94"/>
      <c r="AD23" s="95"/>
      <c r="AE23" s="94"/>
      <c r="AF23" s="95"/>
      <c r="AG23" s="94"/>
      <c r="AH23" s="95"/>
      <c r="AI23" s="94"/>
      <c r="AJ23" s="95"/>
      <c r="AK23" s="94"/>
      <c r="AL23" s="98"/>
      <c r="AM23" s="97"/>
      <c r="AN23" s="99"/>
      <c r="AO23" s="99"/>
      <c r="AP23" s="99"/>
      <c r="AQ23" s="100"/>
      <c r="AR23" s="101"/>
      <c r="AS23" s="30" t="str">
        <f t="shared" si="7"/>
        <v/>
      </c>
      <c r="AT23" s="31"/>
      <c r="AU23" s="31"/>
      <c r="AV23" s="31"/>
      <c r="AW23" s="31"/>
      <c r="AX23" s="31"/>
      <c r="AY23" s="31"/>
      <c r="AZ23" s="3"/>
      <c r="BA23" s="3"/>
      <c r="BB23" s="3"/>
      <c r="BC23" s="3"/>
      <c r="BD23" s="3"/>
      <c r="BE23" s="3"/>
      <c r="BF23" s="3"/>
      <c r="BG23" s="3"/>
      <c r="BH23" s="3"/>
      <c r="BI23" s="3"/>
      <c r="CA23" s="32" t="str">
        <f t="shared" si="11"/>
        <v/>
      </c>
      <c r="CB23" s="32" t="str">
        <f t="shared" si="12"/>
        <v/>
      </c>
      <c r="CC23" s="32" t="str">
        <f t="shared" si="8"/>
        <v/>
      </c>
      <c r="CD23" s="32" t="str">
        <f>IF(AND($B23&gt;0,AP23="")," * No olvide digitar la variable "&amp;AP$17&amp;""&amp;". Digite CERO si no tiene",IF(AP23&gt;$B23," * La variable "&amp;AP$17&amp;""&amp;" No puede ser mayor al Total.",""))</f>
        <v/>
      </c>
      <c r="CE23" s="32" t="str">
        <f t="shared" si="9"/>
        <v/>
      </c>
      <c r="CF23" s="32" t="str">
        <f t="shared" si="9"/>
        <v/>
      </c>
      <c r="CM23" s="33">
        <f t="shared" si="6"/>
        <v>0</v>
      </c>
      <c r="CN23" s="33">
        <f t="shared" si="6"/>
        <v>0</v>
      </c>
      <c r="CO23" s="33">
        <f t="shared" si="10"/>
        <v>0</v>
      </c>
      <c r="CP23" s="33">
        <f t="shared" si="6"/>
        <v>0</v>
      </c>
      <c r="CQ23" s="33">
        <f t="shared" si="6"/>
        <v>0</v>
      </c>
      <c r="CR23" s="34">
        <f t="shared" si="6"/>
        <v>0</v>
      </c>
    </row>
    <row r="24" spans="1:97" ht="15.75" thickTop="1" x14ac:dyDescent="0.25">
      <c r="A24" s="81" t="s">
        <v>50</v>
      </c>
      <c r="B24" s="102">
        <f t="shared" si="4"/>
        <v>0</v>
      </c>
      <c r="C24" s="103">
        <f t="shared" si="5"/>
        <v>0</v>
      </c>
      <c r="D24" s="104">
        <f t="shared" si="5"/>
        <v>0</v>
      </c>
      <c r="E24" s="105"/>
      <c r="F24" s="106"/>
      <c r="G24" s="105"/>
      <c r="H24" s="106"/>
      <c r="I24" s="105"/>
      <c r="J24" s="107"/>
      <c r="K24" s="108"/>
      <c r="L24" s="106"/>
      <c r="M24" s="105"/>
      <c r="N24" s="106"/>
      <c r="O24" s="105"/>
      <c r="P24" s="106"/>
      <c r="Q24" s="105"/>
      <c r="R24" s="106"/>
      <c r="S24" s="105"/>
      <c r="T24" s="106"/>
      <c r="U24" s="105"/>
      <c r="V24" s="106"/>
      <c r="W24" s="105"/>
      <c r="X24" s="106"/>
      <c r="Y24" s="105"/>
      <c r="Z24" s="106"/>
      <c r="AA24" s="105"/>
      <c r="AB24" s="106"/>
      <c r="AC24" s="105"/>
      <c r="AD24" s="106"/>
      <c r="AE24" s="105"/>
      <c r="AF24" s="106"/>
      <c r="AG24" s="105"/>
      <c r="AH24" s="106"/>
      <c r="AI24" s="105"/>
      <c r="AJ24" s="106"/>
      <c r="AK24" s="105"/>
      <c r="AL24" s="109"/>
      <c r="AM24" s="108"/>
      <c r="AN24" s="110"/>
      <c r="AO24" s="111"/>
      <c r="AP24" s="112"/>
      <c r="AQ24" s="110"/>
      <c r="AR24" s="106"/>
      <c r="AS24" s="30" t="str">
        <f t="shared" si="7"/>
        <v/>
      </c>
      <c r="AT24" s="31"/>
      <c r="AU24" s="31"/>
      <c r="AV24" s="31"/>
      <c r="AW24" s="31"/>
      <c r="AX24" s="31"/>
      <c r="AY24" s="31"/>
      <c r="AZ24" s="3"/>
      <c r="BA24" s="3"/>
      <c r="BB24" s="3"/>
      <c r="BC24" s="3"/>
      <c r="BD24" s="3"/>
      <c r="BE24" s="3"/>
      <c r="BF24" s="3"/>
      <c r="BG24" s="3"/>
      <c r="BH24" s="3"/>
      <c r="BI24" s="3"/>
      <c r="CA24" s="32" t="str">
        <f>IF(AND($B24&gt;0,AM24="")," * No olvide digitar la variable "&amp;AM$17&amp;""&amp;". Digite CERO si no tiene",IF(AM24&gt;$B24," * La variable "&amp;AM$17&amp;""&amp;" No puede ser mayor al Total.",""))</f>
        <v/>
      </c>
      <c r="CB24" s="32" t="str">
        <f>IF(AND($B24&gt;0,AN24="")," * No olvide digitar la variable "&amp;AN$17&amp;""&amp;". Digite CERO si no tiene",IF(AN24&gt;$B24," * La variable "&amp;AN$17&amp;""&amp;" No puede ser mayor al Total.",""))</f>
        <v/>
      </c>
      <c r="CC24" s="89"/>
      <c r="CD24" s="89"/>
      <c r="CE24" s="32" t="str">
        <f>IF(AND($B24&gt;0,AQ24="")," * No olvide digitar la variable "&amp;AQ$17&amp;""&amp;" Otros Establecimientos de la Red. Digite CERO si no tiene",IF(AQ24&gt;$B24," * La variable "&amp;AQ$17&amp;""&amp;" Otros Establecimientos de la Red No puede ser mayor al Total.",""))</f>
        <v/>
      </c>
      <c r="CF24" s="32" t="str">
        <f>IF(AND($B24&gt;0,AR24="")," * No olvide digitar la variable "&amp;AR$17&amp;""&amp;". Digite CERO si no tiene",IF(AR24&gt;$B24," * La variable "&amp;AR$17&amp;""&amp;" No puede ser mayor al Total.",""))</f>
        <v/>
      </c>
      <c r="CM24" s="33">
        <f t="shared" si="6"/>
        <v>0</v>
      </c>
      <c r="CN24" s="33">
        <f t="shared" si="6"/>
        <v>0</v>
      </c>
      <c r="CO24" s="89"/>
      <c r="CP24" s="89"/>
      <c r="CQ24" s="33">
        <f t="shared" si="6"/>
        <v>0</v>
      </c>
      <c r="CR24" s="34">
        <f t="shared" si="6"/>
        <v>0</v>
      </c>
    </row>
    <row r="25" spans="1:97" ht="15" x14ac:dyDescent="0.25">
      <c r="A25" s="35" t="s">
        <v>51</v>
      </c>
      <c r="B25" s="68">
        <f t="shared" si="4"/>
        <v>0</v>
      </c>
      <c r="C25" s="69">
        <f t="shared" si="5"/>
        <v>0</v>
      </c>
      <c r="D25" s="84">
        <f t="shared" si="5"/>
        <v>0</v>
      </c>
      <c r="E25" s="41"/>
      <c r="F25" s="42"/>
      <c r="G25" s="41"/>
      <c r="H25" s="42"/>
      <c r="I25" s="41"/>
      <c r="J25" s="40"/>
      <c r="K25" s="39"/>
      <c r="L25" s="42"/>
      <c r="M25" s="41"/>
      <c r="N25" s="42"/>
      <c r="O25" s="41"/>
      <c r="P25" s="42"/>
      <c r="Q25" s="41"/>
      <c r="R25" s="42"/>
      <c r="S25" s="41"/>
      <c r="T25" s="42"/>
      <c r="U25" s="41"/>
      <c r="V25" s="42"/>
      <c r="W25" s="41"/>
      <c r="X25" s="42"/>
      <c r="Y25" s="41"/>
      <c r="Z25" s="42"/>
      <c r="AA25" s="41"/>
      <c r="AB25" s="42"/>
      <c r="AC25" s="41"/>
      <c r="AD25" s="42"/>
      <c r="AE25" s="41"/>
      <c r="AF25" s="42"/>
      <c r="AG25" s="41"/>
      <c r="AH25" s="42"/>
      <c r="AI25" s="41"/>
      <c r="AJ25" s="42"/>
      <c r="AK25" s="41"/>
      <c r="AL25" s="43"/>
      <c r="AM25" s="39"/>
      <c r="AN25" s="87"/>
      <c r="AO25" s="88"/>
      <c r="AP25" s="88"/>
      <c r="AQ25" s="82"/>
      <c r="AR25" s="83"/>
      <c r="AS25" s="30" t="str">
        <f t="shared" si="7"/>
        <v/>
      </c>
      <c r="AT25" s="31"/>
      <c r="AU25" s="31"/>
      <c r="AV25" s="31"/>
      <c r="AW25" s="31"/>
      <c r="AX25" s="31"/>
      <c r="AY25" s="31"/>
      <c r="AZ25" s="3"/>
      <c r="BA25" s="3"/>
      <c r="BB25" s="3"/>
      <c r="BC25" s="3"/>
      <c r="BD25" s="3"/>
      <c r="BE25" s="3"/>
      <c r="BF25" s="3"/>
      <c r="BG25" s="3"/>
      <c r="BH25" s="3"/>
      <c r="BI25" s="3"/>
      <c r="CA25" s="32" t="str">
        <f t="shared" ref="CA25" si="13">IF(AND($B25&gt;0,AM25="")," * No olvide digitar la variable "&amp;AM$17&amp;""&amp;". Digite CERO si no tiene",IF(AM25&gt;$B25," * La variable "&amp;AM$17&amp;""&amp;" No puede ser mayor al Total.",""))</f>
        <v/>
      </c>
      <c r="CB25" s="32" t="str">
        <f>IF(AND($B25&gt;0,AN25="")," * No olvide digitar la variable "&amp;AN$17&amp;""&amp;". Digite CERO si no tiene",IF(AN25&gt;$B25," * La variable "&amp;AN$17&amp;""&amp;" No puede ser mayor al Total.",""))</f>
        <v/>
      </c>
      <c r="CC25" s="89"/>
      <c r="CD25" s="89"/>
      <c r="CE25" s="32" t="str">
        <f t="shared" ref="CE25" si="14">IF(AND($B25&gt;0,AQ25="")," * No olvide digitar la variable "&amp;AQ$17&amp;""&amp;" Otros Establecimientos de la Red. Digite CERO si no tiene",IF(AQ25&gt;$B25," * La variable "&amp;AQ$17&amp;""&amp;" Otros Establecimientos de la Red No puede ser mayor al Total.",""))</f>
        <v/>
      </c>
      <c r="CF25" s="32" t="str">
        <f t="shared" ref="CF25:CF26" si="15">IF(AND($B25&gt;0,AR25="")," * No olvide digitar la variable "&amp;AR$17&amp;""&amp;". Digite CERO si no tiene",IF(AR25&gt;$B25," * La variable "&amp;AR$17&amp;""&amp;" No puede ser mayor al Total.",""))</f>
        <v/>
      </c>
      <c r="CM25" s="33">
        <f t="shared" si="6"/>
        <v>0</v>
      </c>
      <c r="CN25" s="33">
        <f t="shared" si="6"/>
        <v>0</v>
      </c>
      <c r="CO25" s="89"/>
      <c r="CP25" s="89"/>
      <c r="CQ25" s="33">
        <f t="shared" si="6"/>
        <v>0</v>
      </c>
      <c r="CR25" s="34">
        <f t="shared" si="6"/>
        <v>0</v>
      </c>
    </row>
    <row r="26" spans="1:97" ht="15" x14ac:dyDescent="0.25">
      <c r="A26" s="113" t="s">
        <v>52</v>
      </c>
      <c r="B26" s="114">
        <f t="shared" si="4"/>
        <v>0</v>
      </c>
      <c r="C26" s="115">
        <f t="shared" si="5"/>
        <v>0</v>
      </c>
      <c r="D26" s="116">
        <f t="shared" si="5"/>
        <v>0</v>
      </c>
      <c r="E26" s="117"/>
      <c r="F26" s="118"/>
      <c r="G26" s="117"/>
      <c r="H26" s="118"/>
      <c r="I26" s="117"/>
      <c r="J26" s="119"/>
      <c r="K26" s="120"/>
      <c r="L26" s="118"/>
      <c r="M26" s="117"/>
      <c r="N26" s="118"/>
      <c r="O26" s="117"/>
      <c r="P26" s="118"/>
      <c r="Q26" s="117"/>
      <c r="R26" s="118"/>
      <c r="S26" s="117"/>
      <c r="T26" s="118"/>
      <c r="U26" s="117"/>
      <c r="V26" s="118"/>
      <c r="W26" s="117"/>
      <c r="X26" s="118"/>
      <c r="Y26" s="117"/>
      <c r="Z26" s="118"/>
      <c r="AA26" s="117"/>
      <c r="AB26" s="118"/>
      <c r="AC26" s="117"/>
      <c r="AD26" s="118"/>
      <c r="AE26" s="117"/>
      <c r="AF26" s="118"/>
      <c r="AG26" s="117"/>
      <c r="AH26" s="118"/>
      <c r="AI26" s="117"/>
      <c r="AJ26" s="118"/>
      <c r="AK26" s="117"/>
      <c r="AL26" s="121"/>
      <c r="AM26" s="120"/>
      <c r="AN26" s="122"/>
      <c r="AO26" s="123"/>
      <c r="AP26" s="123"/>
      <c r="AQ26" s="100"/>
      <c r="AR26" s="101"/>
      <c r="AS26" s="30" t="str">
        <f t="shared" si="7"/>
        <v/>
      </c>
      <c r="AT26" s="31"/>
      <c r="AU26" s="31"/>
      <c r="AV26" s="31"/>
      <c r="AW26" s="31"/>
      <c r="AX26" s="31"/>
      <c r="AY26" s="31"/>
      <c r="AZ26" s="3"/>
      <c r="BA26" s="3"/>
      <c r="BB26" s="3"/>
      <c r="BC26" s="3"/>
      <c r="BD26" s="3"/>
      <c r="BE26" s="3"/>
      <c r="BF26" s="3"/>
      <c r="BG26" s="3"/>
      <c r="BH26" s="3"/>
      <c r="BI26" s="3"/>
      <c r="CA26" s="32" t="str">
        <f>IF(AND($B26&gt;0,AM26="")," * No olvide digitar la variable "&amp;AM$17&amp;""&amp;". Digite CERO si no tiene",IF(AM26&gt;$B26," * La variable "&amp;AM$17&amp;""&amp;" No puede ser mayor al Total.",""))</f>
        <v/>
      </c>
      <c r="CB26" s="32" t="str">
        <f>IF(AND($B26&gt;0,AN26="")," * No olvide digitar la variable "&amp;AN$17&amp;""&amp;". Digite CERO si no tiene",IF(AN26&gt;$B26," * La variable "&amp;AN$17&amp;""&amp;" No puede ser mayor al Total.",""))</f>
        <v/>
      </c>
      <c r="CC26" s="89"/>
      <c r="CD26" s="89"/>
      <c r="CE26" s="32" t="str">
        <f>IF(AND($B26&gt;0,AQ26="")," * No olvide digitar la variable "&amp;AQ$17&amp;""&amp;" Otros Establecimientos de la Red. Digite CERO si no tiene",IF(AQ26&gt;$B26," * La variable "&amp;AQ$17&amp;""&amp;" Otros Establecimientos de la Red No puede ser mayor al Total.",""))</f>
        <v/>
      </c>
      <c r="CF26" s="32" t="str">
        <f t="shared" si="15"/>
        <v/>
      </c>
      <c r="CM26" s="33">
        <f t="shared" si="6"/>
        <v>0</v>
      </c>
      <c r="CN26" s="33">
        <f t="shared" si="6"/>
        <v>0</v>
      </c>
      <c r="CO26" s="89"/>
      <c r="CP26" s="89"/>
      <c r="CQ26" s="33">
        <f t="shared" si="6"/>
        <v>0</v>
      </c>
      <c r="CR26" s="34">
        <f t="shared" si="6"/>
        <v>0</v>
      </c>
    </row>
    <row r="27" spans="1:97" s="5" customFormat="1" ht="11.25" x14ac:dyDescent="0.15">
      <c r="A27" s="1126" t="s">
        <v>53</v>
      </c>
      <c r="B27" s="1126"/>
      <c r="C27" s="1126"/>
      <c r="D27" s="1126"/>
      <c r="E27" s="1126"/>
      <c r="F27" s="1126"/>
      <c r="G27" s="1126"/>
      <c r="H27" s="1126"/>
      <c r="I27" s="11"/>
      <c r="J27" s="11"/>
      <c r="K27" s="11"/>
      <c r="L27" s="11"/>
      <c r="M27" s="11"/>
      <c r="N27" s="11"/>
      <c r="X27" s="124"/>
      <c r="Y27" s="124"/>
      <c r="Z27" s="124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5"/>
      <c r="AN27" s="12"/>
      <c r="AO27" s="126"/>
      <c r="AP27" s="126"/>
      <c r="AQ27" s="127"/>
      <c r="AR27" s="128"/>
      <c r="AS27" s="128"/>
      <c r="AT27" s="128"/>
      <c r="AU27" s="128"/>
      <c r="AV27" s="128"/>
      <c r="AW27" s="128"/>
      <c r="AX27" s="128"/>
      <c r="AY27" s="128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V27" s="12"/>
      <c r="BW27" s="12"/>
      <c r="BX27" s="129"/>
      <c r="BY27" s="129"/>
    </row>
    <row r="28" spans="1:97" ht="14.25" customHeight="1" x14ac:dyDescent="0.2">
      <c r="A28" s="1012" t="s">
        <v>54</v>
      </c>
      <c r="B28" s="982" t="s">
        <v>5</v>
      </c>
      <c r="C28" s="983"/>
      <c r="D28" s="984"/>
      <c r="E28" s="1222" t="s">
        <v>6</v>
      </c>
      <c r="F28" s="1117"/>
      <c r="G28" s="1117"/>
      <c r="H28" s="1117"/>
      <c r="I28" s="1117"/>
      <c r="J28" s="1117"/>
      <c r="K28" s="1117"/>
      <c r="L28" s="1117"/>
      <c r="M28" s="1117"/>
      <c r="N28" s="1117"/>
      <c r="O28" s="1117"/>
      <c r="P28" s="1117"/>
      <c r="Q28" s="1117"/>
      <c r="R28" s="1117"/>
      <c r="S28" s="1117"/>
      <c r="T28" s="1117"/>
      <c r="U28" s="1117"/>
      <c r="V28" s="1117"/>
      <c r="W28" s="1117"/>
      <c r="X28" s="1117"/>
      <c r="Y28" s="1117"/>
      <c r="Z28" s="1117"/>
      <c r="AA28" s="1117"/>
      <c r="AB28" s="1117"/>
      <c r="AC28" s="1117"/>
      <c r="AD28" s="1117"/>
      <c r="AE28" s="1117"/>
      <c r="AF28" s="1117"/>
      <c r="AG28" s="1117"/>
      <c r="AH28" s="1117"/>
      <c r="AI28" s="1117"/>
      <c r="AJ28" s="1117"/>
      <c r="AK28" s="1117"/>
      <c r="AL28" s="1226"/>
      <c r="AM28" s="1008" t="s">
        <v>7</v>
      </c>
      <c r="AN28" s="984" t="s">
        <v>10</v>
      </c>
      <c r="AO28" s="130"/>
      <c r="AP28" s="130"/>
      <c r="AQ28" s="30"/>
      <c r="AR28" s="31"/>
      <c r="AS28" s="31"/>
      <c r="AT28" s="31"/>
      <c r="AU28" s="31"/>
      <c r="AV28" s="31"/>
      <c r="AW28" s="31"/>
      <c r="AX28" s="31"/>
      <c r="AY28" s="31"/>
      <c r="AZ28" s="3"/>
      <c r="BA28" s="3"/>
      <c r="BB28" s="3"/>
      <c r="BC28" s="3"/>
      <c r="BD28" s="3"/>
      <c r="BE28" s="3"/>
      <c r="BF28" s="3"/>
      <c r="BG28" s="3"/>
      <c r="BH28" s="3"/>
      <c r="BI28" s="3"/>
    </row>
    <row r="29" spans="1:97" x14ac:dyDescent="0.2">
      <c r="A29" s="1013"/>
      <c r="B29" s="1165"/>
      <c r="C29" s="986"/>
      <c r="D29" s="987"/>
      <c r="E29" s="1222" t="s">
        <v>55</v>
      </c>
      <c r="F29" s="1221"/>
      <c r="G29" s="1222" t="s">
        <v>56</v>
      </c>
      <c r="H29" s="1221"/>
      <c r="I29" s="1222" t="s">
        <v>57</v>
      </c>
      <c r="J29" s="1221"/>
      <c r="K29" s="1222" t="s">
        <v>58</v>
      </c>
      <c r="L29" s="1221"/>
      <c r="M29" s="1222" t="s">
        <v>59</v>
      </c>
      <c r="N29" s="1221"/>
      <c r="O29" s="1213" t="s">
        <v>60</v>
      </c>
      <c r="P29" s="1214"/>
      <c r="Q29" s="1213" t="s">
        <v>61</v>
      </c>
      <c r="R29" s="1214"/>
      <c r="S29" s="1213" t="s">
        <v>62</v>
      </c>
      <c r="T29" s="1214"/>
      <c r="U29" s="1213" t="s">
        <v>63</v>
      </c>
      <c r="V29" s="1214"/>
      <c r="W29" s="1213" t="s">
        <v>64</v>
      </c>
      <c r="X29" s="1214"/>
      <c r="Y29" s="1213" t="s">
        <v>65</v>
      </c>
      <c r="Z29" s="1214"/>
      <c r="AA29" s="1213" t="s">
        <v>66</v>
      </c>
      <c r="AB29" s="1214"/>
      <c r="AC29" s="1213" t="s">
        <v>67</v>
      </c>
      <c r="AD29" s="1214"/>
      <c r="AE29" s="1213" t="s">
        <v>68</v>
      </c>
      <c r="AF29" s="1214"/>
      <c r="AG29" s="1213" t="s">
        <v>69</v>
      </c>
      <c r="AH29" s="1214"/>
      <c r="AI29" s="1213" t="s">
        <v>70</v>
      </c>
      <c r="AJ29" s="1214"/>
      <c r="AK29" s="1213" t="s">
        <v>71</v>
      </c>
      <c r="AL29" s="1223"/>
      <c r="AM29" s="1009"/>
      <c r="AN29" s="990"/>
      <c r="AO29" s="130"/>
      <c r="AP29" s="130"/>
      <c r="AQ29" s="30"/>
      <c r="AR29" s="31"/>
      <c r="AS29" s="31"/>
      <c r="AT29" s="31"/>
      <c r="AU29" s="31"/>
      <c r="AV29" s="31"/>
      <c r="AW29" s="31"/>
      <c r="AX29" s="31"/>
      <c r="AY29" s="31"/>
      <c r="AZ29" s="3"/>
      <c r="BA29" s="3"/>
      <c r="BB29" s="3"/>
      <c r="BC29" s="3"/>
      <c r="BD29" s="3"/>
      <c r="BE29" s="3"/>
      <c r="BF29" s="3"/>
      <c r="BG29" s="3"/>
      <c r="BH29" s="3"/>
      <c r="BI29" s="3"/>
    </row>
    <row r="30" spans="1:97" x14ac:dyDescent="0.2">
      <c r="A30" s="1146"/>
      <c r="B30" s="808" t="s">
        <v>32</v>
      </c>
      <c r="C30" s="15" t="s">
        <v>45</v>
      </c>
      <c r="D30" s="16" t="s">
        <v>34</v>
      </c>
      <c r="E30" s="789" t="s">
        <v>45</v>
      </c>
      <c r="F30" s="774" t="s">
        <v>34</v>
      </c>
      <c r="G30" s="789" t="s">
        <v>45</v>
      </c>
      <c r="H30" s="774" t="s">
        <v>34</v>
      </c>
      <c r="I30" s="789" t="s">
        <v>45</v>
      </c>
      <c r="J30" s="774" t="s">
        <v>34</v>
      </c>
      <c r="K30" s="789" t="s">
        <v>45</v>
      </c>
      <c r="L30" s="774" t="s">
        <v>34</v>
      </c>
      <c r="M30" s="789" t="s">
        <v>45</v>
      </c>
      <c r="N30" s="774" t="s">
        <v>34</v>
      </c>
      <c r="O30" s="789" t="s">
        <v>45</v>
      </c>
      <c r="P30" s="774" t="s">
        <v>34</v>
      </c>
      <c r="Q30" s="789" t="s">
        <v>45</v>
      </c>
      <c r="R30" s="774" t="s">
        <v>34</v>
      </c>
      <c r="S30" s="789" t="s">
        <v>45</v>
      </c>
      <c r="T30" s="774" t="s">
        <v>34</v>
      </c>
      <c r="U30" s="789" t="s">
        <v>45</v>
      </c>
      <c r="V30" s="774" t="s">
        <v>34</v>
      </c>
      <c r="W30" s="789" t="s">
        <v>45</v>
      </c>
      <c r="X30" s="774" t="s">
        <v>34</v>
      </c>
      <c r="Y30" s="789" t="s">
        <v>45</v>
      </c>
      <c r="Z30" s="774" t="s">
        <v>34</v>
      </c>
      <c r="AA30" s="789" t="s">
        <v>45</v>
      </c>
      <c r="AB30" s="774" t="s">
        <v>34</v>
      </c>
      <c r="AC30" s="789" t="s">
        <v>45</v>
      </c>
      <c r="AD30" s="774" t="s">
        <v>34</v>
      </c>
      <c r="AE30" s="789" t="s">
        <v>45</v>
      </c>
      <c r="AF30" s="774" t="s">
        <v>34</v>
      </c>
      <c r="AG30" s="789" t="s">
        <v>45</v>
      </c>
      <c r="AH30" s="774" t="s">
        <v>34</v>
      </c>
      <c r="AI30" s="789" t="s">
        <v>45</v>
      </c>
      <c r="AJ30" s="774" t="s">
        <v>34</v>
      </c>
      <c r="AK30" s="789" t="s">
        <v>45</v>
      </c>
      <c r="AL30" s="785" t="s">
        <v>34</v>
      </c>
      <c r="AM30" s="1010"/>
      <c r="AN30" s="987"/>
      <c r="AO30" s="130"/>
      <c r="AP30" s="130"/>
      <c r="AQ30" s="30"/>
      <c r="AR30" s="31"/>
      <c r="AS30" s="31"/>
      <c r="AT30" s="31"/>
      <c r="AU30" s="31"/>
      <c r="AV30" s="31"/>
      <c r="AW30" s="31"/>
      <c r="AX30" s="31"/>
      <c r="AY30" s="31"/>
      <c r="AZ30" s="3"/>
      <c r="BA30" s="3"/>
      <c r="BB30" s="3"/>
      <c r="BC30" s="3"/>
      <c r="BD30" s="3"/>
      <c r="BE30" s="3"/>
      <c r="BF30" s="3"/>
      <c r="BG30" s="3"/>
      <c r="BH30" s="3"/>
      <c r="BI30" s="3"/>
    </row>
    <row r="31" spans="1:97" x14ac:dyDescent="0.2">
      <c r="A31" s="487" t="s">
        <v>72</v>
      </c>
      <c r="B31" s="132">
        <f t="shared" ref="B31:B36" si="16">SUM(C31+D31)</f>
        <v>0</v>
      </c>
      <c r="C31" s="133">
        <f t="shared" ref="C31:D36" si="17">SUM(E31+G31+I31+K31+M31+O31+Q31+S31+U31+W31+Y31+AA31+AC31+AE31+AG31+AI31+AK31)</f>
        <v>0</v>
      </c>
      <c r="D31" s="545">
        <f t="shared" si="17"/>
        <v>0</v>
      </c>
      <c r="E31" s="71"/>
      <c r="F31" s="72"/>
      <c r="G31" s="71"/>
      <c r="H31" s="72"/>
      <c r="I31" s="71"/>
      <c r="J31" s="73"/>
      <c r="K31" s="71"/>
      <c r="L31" s="73"/>
      <c r="M31" s="71"/>
      <c r="N31" s="73"/>
      <c r="O31" s="74"/>
      <c r="P31" s="73"/>
      <c r="Q31" s="74"/>
      <c r="R31" s="73"/>
      <c r="S31" s="74"/>
      <c r="T31" s="73"/>
      <c r="U31" s="74"/>
      <c r="V31" s="73"/>
      <c r="W31" s="74"/>
      <c r="X31" s="73"/>
      <c r="Y31" s="74"/>
      <c r="Z31" s="73"/>
      <c r="AA31" s="74"/>
      <c r="AB31" s="73"/>
      <c r="AC31" s="74"/>
      <c r="AD31" s="73"/>
      <c r="AE31" s="74"/>
      <c r="AF31" s="73"/>
      <c r="AG31" s="74"/>
      <c r="AH31" s="73"/>
      <c r="AI31" s="74"/>
      <c r="AJ31" s="73"/>
      <c r="AK31" s="74"/>
      <c r="AL31" s="75"/>
      <c r="AM31" s="76"/>
      <c r="AN31" s="542"/>
      <c r="AO31" s="130" t="str">
        <f>CA31&amp;CB31</f>
        <v/>
      </c>
      <c r="AP31" s="130"/>
      <c r="AQ31" s="30"/>
      <c r="AR31" s="31"/>
      <c r="AS31" s="31"/>
      <c r="AT31" s="31"/>
      <c r="AU31" s="31"/>
      <c r="AV31" s="31"/>
      <c r="AW31" s="31"/>
      <c r="AX31" s="31"/>
      <c r="AY31" s="31"/>
      <c r="AZ31" s="3"/>
      <c r="BA31" s="3"/>
      <c r="BB31" s="3"/>
      <c r="BC31" s="3"/>
      <c r="BD31" s="3"/>
      <c r="BE31" s="3"/>
      <c r="BF31" s="3"/>
      <c r="BG31" s="3"/>
      <c r="BH31" s="3"/>
      <c r="BI31" s="3"/>
      <c r="CA31" s="32" t="str">
        <f>IF(AND($B31&gt;0,AM31="")," * No olvide digitar la variable "&amp;AM$28&amp;""&amp;". Digite CERO si no tiene",IF(AM31&gt;$B31," * La variable "&amp;AM$28&amp;""&amp;" No puede ser mayor al Total.",""))</f>
        <v/>
      </c>
      <c r="CB31" s="32" t="str">
        <f>IF(AND($B31&gt;0,AN31="")," * No olvide digitar la variable "&amp;AN$28&amp;""&amp;". Digite CERO si no tiene",IF(B31&gt;AN31," * La variable "&amp;AN$28&amp;""&amp;" No puede ser menor al Total.",""))</f>
        <v/>
      </c>
      <c r="CM31" s="33">
        <f>IF(AND($B31&gt;0,AM31=""),1,IF(AM31&gt;$B31,1,0))</f>
        <v>0</v>
      </c>
      <c r="CN31" s="33">
        <f>IF(AND($B31&gt;0,AN31=""),1,IF(B31&gt;$AN31,1,0))</f>
        <v>0</v>
      </c>
    </row>
    <row r="32" spans="1:97" x14ac:dyDescent="0.2">
      <c r="A32" s="35" t="s">
        <v>73</v>
      </c>
      <c r="B32" s="68">
        <f t="shared" si="16"/>
        <v>0</v>
      </c>
      <c r="C32" s="69">
        <f t="shared" si="17"/>
        <v>0</v>
      </c>
      <c r="D32" s="84">
        <f t="shared" si="17"/>
        <v>0</v>
      </c>
      <c r="E32" s="71"/>
      <c r="F32" s="72"/>
      <c r="G32" s="71"/>
      <c r="H32" s="72"/>
      <c r="I32" s="71"/>
      <c r="J32" s="73"/>
      <c r="K32" s="71"/>
      <c r="L32" s="73"/>
      <c r="M32" s="71"/>
      <c r="N32" s="73"/>
      <c r="O32" s="74"/>
      <c r="P32" s="73"/>
      <c r="Q32" s="74"/>
      <c r="R32" s="73"/>
      <c r="S32" s="74"/>
      <c r="T32" s="73"/>
      <c r="U32" s="74"/>
      <c r="V32" s="73"/>
      <c r="W32" s="74"/>
      <c r="X32" s="73"/>
      <c r="Y32" s="74"/>
      <c r="Z32" s="73"/>
      <c r="AA32" s="74"/>
      <c r="AB32" s="73"/>
      <c r="AC32" s="74"/>
      <c r="AD32" s="73"/>
      <c r="AE32" s="74"/>
      <c r="AF32" s="73"/>
      <c r="AG32" s="74"/>
      <c r="AH32" s="73"/>
      <c r="AI32" s="74"/>
      <c r="AJ32" s="73"/>
      <c r="AK32" s="74"/>
      <c r="AL32" s="75"/>
      <c r="AM32" s="76"/>
      <c r="AN32" s="135"/>
      <c r="AO32" s="130" t="str">
        <f>CA32</f>
        <v/>
      </c>
      <c r="AP32" s="130"/>
      <c r="AQ32" s="30"/>
      <c r="AR32" s="31"/>
      <c r="AS32" s="31"/>
      <c r="AT32" s="31"/>
      <c r="AU32" s="31"/>
      <c r="AV32" s="31"/>
      <c r="AW32" s="31"/>
      <c r="AX32" s="31"/>
      <c r="AY32" s="31"/>
      <c r="AZ32" s="3"/>
      <c r="BA32" s="3"/>
      <c r="BB32" s="3"/>
      <c r="BC32" s="3"/>
      <c r="BD32" s="3"/>
      <c r="BE32" s="3"/>
      <c r="BF32" s="3"/>
      <c r="BG32" s="3"/>
      <c r="BH32" s="3"/>
      <c r="BI32" s="3"/>
      <c r="CA32" s="32" t="str">
        <f t="shared" ref="CA32:CA36" si="18">IF(AND($B32&gt;0,AM32="")," * No olvide digitar la variable "&amp;AM$28&amp;""&amp;". Digite CERO si no tiene",IF(AM32&gt;$B32," * La variable "&amp;AM$28&amp;""&amp;" No puede ser mayor al Total.",""))</f>
        <v/>
      </c>
      <c r="CM32" s="33">
        <f t="shared" ref="CM32:CM35" si="19">IF(AND($B32&gt;0,AM32=""),1,IF(AM32&gt;$B32,1,0))</f>
        <v>0</v>
      </c>
    </row>
    <row r="33" spans="1:92" s="2" customFormat="1" x14ac:dyDescent="0.2">
      <c r="A33" s="35" t="s">
        <v>74</v>
      </c>
      <c r="B33" s="68">
        <f t="shared" si="16"/>
        <v>0</v>
      </c>
      <c r="C33" s="69">
        <f t="shared" si="17"/>
        <v>0</v>
      </c>
      <c r="D33" s="84">
        <f t="shared" si="17"/>
        <v>0</v>
      </c>
      <c r="E33" s="41"/>
      <c r="F33" s="42"/>
      <c r="G33" s="41"/>
      <c r="H33" s="42"/>
      <c r="I33" s="41"/>
      <c r="J33" s="40"/>
      <c r="K33" s="41"/>
      <c r="L33" s="40"/>
      <c r="M33" s="41"/>
      <c r="N33" s="40"/>
      <c r="O33" s="85"/>
      <c r="P33" s="40"/>
      <c r="Q33" s="85"/>
      <c r="R33" s="40"/>
      <c r="S33" s="85"/>
      <c r="T33" s="40"/>
      <c r="U33" s="85"/>
      <c r="V33" s="40"/>
      <c r="W33" s="85"/>
      <c r="X33" s="40"/>
      <c r="Y33" s="85"/>
      <c r="Z33" s="40"/>
      <c r="AA33" s="85"/>
      <c r="AB33" s="40"/>
      <c r="AC33" s="85"/>
      <c r="AD33" s="40"/>
      <c r="AE33" s="85"/>
      <c r="AF33" s="40"/>
      <c r="AG33" s="85"/>
      <c r="AH33" s="40"/>
      <c r="AI33" s="85"/>
      <c r="AJ33" s="40"/>
      <c r="AK33" s="85"/>
      <c r="AL33" s="86"/>
      <c r="AM33" s="39"/>
      <c r="AN33" s="135"/>
      <c r="AO33" s="130" t="str">
        <f t="shared" ref="AO33:AO36" si="20">CA33</f>
        <v/>
      </c>
      <c r="AP33" s="130"/>
      <c r="AQ33" s="30"/>
      <c r="AR33" s="31"/>
      <c r="AS33" s="31"/>
      <c r="AT33" s="31"/>
      <c r="AU33" s="31"/>
      <c r="AV33" s="31"/>
      <c r="AW33" s="31"/>
      <c r="AX33" s="31"/>
      <c r="AY33" s="31"/>
      <c r="AZ33" s="3"/>
      <c r="BA33" s="3"/>
      <c r="BB33" s="3"/>
      <c r="BC33" s="3"/>
      <c r="BD33" s="3"/>
      <c r="BE33" s="3"/>
      <c r="BF33" s="3"/>
      <c r="BG33" s="3"/>
      <c r="BH33" s="3"/>
      <c r="BI33" s="3"/>
      <c r="BV33" s="3"/>
      <c r="BW33" s="3"/>
      <c r="BX33" s="4"/>
      <c r="BY33" s="4"/>
      <c r="CA33" s="32" t="str">
        <f t="shared" si="18"/>
        <v/>
      </c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33">
        <f t="shared" si="19"/>
        <v>0</v>
      </c>
      <c r="CN33" s="5"/>
    </row>
    <row r="34" spans="1:92" s="2" customFormat="1" x14ac:dyDescent="0.2">
      <c r="A34" s="35" t="s">
        <v>75</v>
      </c>
      <c r="B34" s="68">
        <f t="shared" si="16"/>
        <v>0</v>
      </c>
      <c r="C34" s="69">
        <f t="shared" si="17"/>
        <v>0</v>
      </c>
      <c r="D34" s="84">
        <f t="shared" si="17"/>
        <v>0</v>
      </c>
      <c r="E34" s="41"/>
      <c r="F34" s="42"/>
      <c r="G34" s="41"/>
      <c r="H34" s="42"/>
      <c r="I34" s="41"/>
      <c r="J34" s="40"/>
      <c r="K34" s="41"/>
      <c r="L34" s="40"/>
      <c r="M34" s="41"/>
      <c r="N34" s="40"/>
      <c r="O34" s="85"/>
      <c r="P34" s="40"/>
      <c r="Q34" s="85"/>
      <c r="R34" s="40"/>
      <c r="S34" s="85"/>
      <c r="T34" s="40"/>
      <c r="U34" s="85"/>
      <c r="V34" s="40"/>
      <c r="W34" s="85"/>
      <c r="X34" s="40"/>
      <c r="Y34" s="85"/>
      <c r="Z34" s="40"/>
      <c r="AA34" s="85"/>
      <c r="AB34" s="40"/>
      <c r="AC34" s="85"/>
      <c r="AD34" s="40"/>
      <c r="AE34" s="85"/>
      <c r="AF34" s="40"/>
      <c r="AG34" s="85"/>
      <c r="AH34" s="40"/>
      <c r="AI34" s="85"/>
      <c r="AJ34" s="40"/>
      <c r="AK34" s="85"/>
      <c r="AL34" s="86"/>
      <c r="AM34" s="39"/>
      <c r="AN34" s="135"/>
      <c r="AO34" s="130" t="str">
        <f t="shared" si="20"/>
        <v/>
      </c>
      <c r="AP34" s="130"/>
      <c r="AQ34" s="30"/>
      <c r="AR34" s="31"/>
      <c r="AS34" s="31"/>
      <c r="AT34" s="31"/>
      <c r="AU34" s="31"/>
      <c r="AV34" s="31"/>
      <c r="AW34" s="31"/>
      <c r="AX34" s="31"/>
      <c r="AY34" s="31"/>
      <c r="AZ34" s="3"/>
      <c r="BA34" s="3"/>
      <c r="BB34" s="3"/>
      <c r="BC34" s="3"/>
      <c r="BD34" s="3"/>
      <c r="BE34" s="3"/>
      <c r="BF34" s="3"/>
      <c r="BG34" s="3"/>
      <c r="BH34" s="3"/>
      <c r="BI34" s="3"/>
      <c r="BV34" s="3"/>
      <c r="BW34" s="3"/>
      <c r="BX34" s="4"/>
      <c r="BY34" s="4"/>
      <c r="CA34" s="32" t="str">
        <f t="shared" si="18"/>
        <v/>
      </c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33">
        <f t="shared" si="19"/>
        <v>0</v>
      </c>
      <c r="CN34" s="5"/>
    </row>
    <row r="35" spans="1:92" s="2" customFormat="1" x14ac:dyDescent="0.2">
      <c r="A35" s="35" t="s">
        <v>76</v>
      </c>
      <c r="B35" s="68">
        <f t="shared" si="16"/>
        <v>0</v>
      </c>
      <c r="C35" s="69">
        <f t="shared" si="17"/>
        <v>0</v>
      </c>
      <c r="D35" s="84">
        <f t="shared" si="17"/>
        <v>0</v>
      </c>
      <c r="E35" s="41"/>
      <c r="F35" s="42"/>
      <c r="G35" s="41"/>
      <c r="H35" s="42"/>
      <c r="I35" s="41"/>
      <c r="J35" s="40"/>
      <c r="K35" s="41"/>
      <c r="L35" s="40"/>
      <c r="M35" s="41"/>
      <c r="N35" s="40"/>
      <c r="O35" s="85"/>
      <c r="P35" s="40"/>
      <c r="Q35" s="85"/>
      <c r="R35" s="40"/>
      <c r="S35" s="85"/>
      <c r="T35" s="40"/>
      <c r="U35" s="85"/>
      <c r="V35" s="40"/>
      <c r="W35" s="85"/>
      <c r="X35" s="40"/>
      <c r="Y35" s="85"/>
      <c r="Z35" s="40"/>
      <c r="AA35" s="85"/>
      <c r="AB35" s="40"/>
      <c r="AC35" s="85"/>
      <c r="AD35" s="40"/>
      <c r="AE35" s="85"/>
      <c r="AF35" s="40"/>
      <c r="AG35" s="85"/>
      <c r="AH35" s="40"/>
      <c r="AI35" s="85"/>
      <c r="AJ35" s="40"/>
      <c r="AK35" s="85"/>
      <c r="AL35" s="86"/>
      <c r="AM35" s="39"/>
      <c r="AN35" s="135"/>
      <c r="AO35" s="130" t="str">
        <f t="shared" si="20"/>
        <v/>
      </c>
      <c r="AP35" s="130"/>
      <c r="AQ35" s="30"/>
      <c r="AR35" s="31"/>
      <c r="AS35" s="31"/>
      <c r="AT35" s="31"/>
      <c r="AU35" s="31"/>
      <c r="AV35" s="31"/>
      <c r="AW35" s="31"/>
      <c r="AX35" s="31"/>
      <c r="AY35" s="31"/>
      <c r="AZ35" s="3"/>
      <c r="BA35" s="3"/>
      <c r="BB35" s="3"/>
      <c r="BC35" s="3"/>
      <c r="BD35" s="3"/>
      <c r="BE35" s="3"/>
      <c r="BF35" s="3"/>
      <c r="BG35" s="3"/>
      <c r="BH35" s="3"/>
      <c r="BI35" s="3"/>
      <c r="BV35" s="3"/>
      <c r="BW35" s="3"/>
      <c r="BX35" s="4"/>
      <c r="BY35" s="4"/>
      <c r="CA35" s="32" t="str">
        <f t="shared" si="18"/>
        <v/>
      </c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33">
        <f t="shared" si="19"/>
        <v>0</v>
      </c>
      <c r="CN35" s="5"/>
    </row>
    <row r="36" spans="1:92" s="2" customFormat="1" x14ac:dyDescent="0.2">
      <c r="A36" s="136" t="s">
        <v>77</v>
      </c>
      <c r="B36" s="137">
        <f t="shared" si="16"/>
        <v>0</v>
      </c>
      <c r="C36" s="138">
        <f t="shared" si="17"/>
        <v>0</v>
      </c>
      <c r="D36" s="139">
        <f t="shared" si="17"/>
        <v>0</v>
      </c>
      <c r="E36" s="55"/>
      <c r="F36" s="56"/>
      <c r="G36" s="55"/>
      <c r="H36" s="56"/>
      <c r="I36" s="55"/>
      <c r="J36" s="140"/>
      <c r="K36" s="55"/>
      <c r="L36" s="140"/>
      <c r="M36" s="55"/>
      <c r="N36" s="140"/>
      <c r="O36" s="141"/>
      <c r="P36" s="140"/>
      <c r="Q36" s="141"/>
      <c r="R36" s="140"/>
      <c r="S36" s="141"/>
      <c r="T36" s="140"/>
      <c r="U36" s="141"/>
      <c r="V36" s="140"/>
      <c r="W36" s="141"/>
      <c r="X36" s="140"/>
      <c r="Y36" s="141"/>
      <c r="Z36" s="140"/>
      <c r="AA36" s="141"/>
      <c r="AB36" s="140"/>
      <c r="AC36" s="141"/>
      <c r="AD36" s="140"/>
      <c r="AE36" s="141"/>
      <c r="AF36" s="140"/>
      <c r="AG36" s="141"/>
      <c r="AH36" s="140"/>
      <c r="AI36" s="141"/>
      <c r="AJ36" s="140"/>
      <c r="AK36" s="141"/>
      <c r="AL36" s="142"/>
      <c r="AM36" s="143"/>
      <c r="AN36" s="144"/>
      <c r="AO36" s="130" t="str">
        <f t="shared" si="20"/>
        <v/>
      </c>
      <c r="AP36" s="130"/>
      <c r="AQ36" s="30"/>
      <c r="AR36" s="31"/>
      <c r="AS36" s="31"/>
      <c r="AT36" s="31"/>
      <c r="AU36" s="31"/>
      <c r="AV36" s="31"/>
      <c r="AW36" s="31"/>
      <c r="AX36" s="31"/>
      <c r="AY36" s="31"/>
      <c r="AZ36" s="3"/>
      <c r="BA36" s="3"/>
      <c r="BB36" s="3"/>
      <c r="BC36" s="3"/>
      <c r="BD36" s="3"/>
      <c r="BE36" s="3"/>
      <c r="BF36" s="3"/>
      <c r="BG36" s="3"/>
      <c r="BH36" s="3"/>
      <c r="BI36" s="3"/>
      <c r="BV36" s="3"/>
      <c r="BW36" s="3"/>
      <c r="BX36" s="4"/>
      <c r="BY36" s="4"/>
      <c r="CA36" s="32" t="str">
        <f t="shared" si="18"/>
        <v/>
      </c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33">
        <f>IF(AND($B36&gt;0,AM36=""),1,IF(AM36&gt;$B36,1,0))</f>
        <v>0</v>
      </c>
      <c r="CN36" s="5"/>
    </row>
    <row r="37" spans="1:92" s="5" customFormat="1" ht="11.25" x14ac:dyDescent="0.15">
      <c r="A37" s="145" t="s">
        <v>78</v>
      </c>
      <c r="B37" s="145"/>
      <c r="C37" s="145"/>
      <c r="D37" s="145"/>
      <c r="E37" s="145"/>
      <c r="F37" s="145"/>
      <c r="G37" s="11"/>
      <c r="H37" s="11"/>
      <c r="I37" s="11"/>
      <c r="J37" s="11"/>
      <c r="K37" s="145"/>
      <c r="L37" s="11"/>
      <c r="M37" s="11"/>
      <c r="N37" s="11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V37" s="12"/>
      <c r="BW37" s="12"/>
      <c r="BX37" s="12"/>
      <c r="BY37" s="12"/>
    </row>
    <row r="38" spans="1:92" s="2" customFormat="1" ht="14.25" customHeight="1" x14ac:dyDescent="0.2">
      <c r="A38" s="1012" t="s">
        <v>54</v>
      </c>
      <c r="B38" s="982" t="s">
        <v>5</v>
      </c>
      <c r="C38" s="983"/>
      <c r="D38" s="984"/>
      <c r="E38" s="1236" t="s">
        <v>6</v>
      </c>
      <c r="F38" s="1236"/>
      <c r="G38" s="1236"/>
      <c r="H38" s="1236"/>
      <c r="I38" s="1236"/>
      <c r="J38" s="1236"/>
      <c r="K38" s="1236"/>
      <c r="L38" s="1236"/>
      <c r="M38" s="1236"/>
      <c r="N38" s="1236"/>
      <c r="O38" s="1236"/>
      <c r="P38" s="1236"/>
      <c r="Q38" s="1236"/>
      <c r="R38" s="1236"/>
      <c r="S38" s="1236"/>
      <c r="T38" s="1236"/>
      <c r="U38" s="1236"/>
      <c r="V38" s="1236"/>
      <c r="W38" s="1236"/>
      <c r="X38" s="1236"/>
      <c r="Y38" s="1236"/>
      <c r="Z38" s="1236"/>
      <c r="AA38" s="1236"/>
      <c r="AB38" s="1236"/>
      <c r="AC38" s="1236"/>
      <c r="AD38" s="1236"/>
      <c r="AE38" s="1236"/>
      <c r="AF38" s="1236"/>
      <c r="AG38" s="1236"/>
      <c r="AH38" s="1236"/>
      <c r="AI38" s="1236"/>
      <c r="AJ38" s="1236"/>
      <c r="AK38" s="1236"/>
      <c r="AL38" s="1241"/>
      <c r="AM38" s="1008" t="s">
        <v>7</v>
      </c>
      <c r="AN38" s="984" t="s">
        <v>10</v>
      </c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V38" s="3"/>
      <c r="BW38" s="3"/>
      <c r="BX38" s="4"/>
      <c r="BY38" s="4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</row>
    <row r="39" spans="1:92" s="2" customFormat="1" x14ac:dyDescent="0.2">
      <c r="A39" s="1013"/>
      <c r="B39" s="1165"/>
      <c r="C39" s="986"/>
      <c r="D39" s="987"/>
      <c r="E39" s="1236" t="s">
        <v>11</v>
      </c>
      <c r="F39" s="1236"/>
      <c r="G39" s="1236" t="s">
        <v>12</v>
      </c>
      <c r="H39" s="1236"/>
      <c r="I39" s="1236" t="s">
        <v>13</v>
      </c>
      <c r="J39" s="1236"/>
      <c r="K39" s="1236" t="s">
        <v>14</v>
      </c>
      <c r="L39" s="1236"/>
      <c r="M39" s="1236" t="s">
        <v>15</v>
      </c>
      <c r="N39" s="1236"/>
      <c r="O39" s="1238" t="s">
        <v>16</v>
      </c>
      <c r="P39" s="1238"/>
      <c r="Q39" s="1238" t="s">
        <v>17</v>
      </c>
      <c r="R39" s="1238"/>
      <c r="S39" s="1238" t="s">
        <v>18</v>
      </c>
      <c r="T39" s="1238"/>
      <c r="U39" s="1238" t="s">
        <v>19</v>
      </c>
      <c r="V39" s="1238"/>
      <c r="W39" s="1238" t="s">
        <v>20</v>
      </c>
      <c r="X39" s="1238"/>
      <c r="Y39" s="1238" t="s">
        <v>21</v>
      </c>
      <c r="Z39" s="1238"/>
      <c r="AA39" s="1238" t="s">
        <v>22</v>
      </c>
      <c r="AB39" s="1238"/>
      <c r="AC39" s="1238" t="s">
        <v>23</v>
      </c>
      <c r="AD39" s="1238"/>
      <c r="AE39" s="1238" t="s">
        <v>24</v>
      </c>
      <c r="AF39" s="1238"/>
      <c r="AG39" s="1238" t="s">
        <v>25</v>
      </c>
      <c r="AH39" s="1238"/>
      <c r="AI39" s="1238" t="s">
        <v>26</v>
      </c>
      <c r="AJ39" s="1238"/>
      <c r="AK39" s="1238" t="s">
        <v>27</v>
      </c>
      <c r="AL39" s="1239"/>
      <c r="AM39" s="1009"/>
      <c r="AN39" s="990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V39" s="3"/>
      <c r="BW39" s="3"/>
      <c r="BX39" s="4"/>
      <c r="BY39" s="4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</row>
    <row r="40" spans="1:92" s="2" customFormat="1" x14ac:dyDescent="0.2">
      <c r="A40" s="1146"/>
      <c r="B40" s="808" t="s">
        <v>32</v>
      </c>
      <c r="C40" s="15" t="s">
        <v>45</v>
      </c>
      <c r="D40" s="16" t="s">
        <v>34</v>
      </c>
      <c r="E40" s="789" t="s">
        <v>45</v>
      </c>
      <c r="F40" s="774" t="s">
        <v>34</v>
      </c>
      <c r="G40" s="789" t="s">
        <v>45</v>
      </c>
      <c r="H40" s="774" t="s">
        <v>34</v>
      </c>
      <c r="I40" s="789" t="s">
        <v>45</v>
      </c>
      <c r="J40" s="774" t="s">
        <v>34</v>
      </c>
      <c r="K40" s="789" t="s">
        <v>45</v>
      </c>
      <c r="L40" s="774" t="s">
        <v>34</v>
      </c>
      <c r="M40" s="789" t="s">
        <v>45</v>
      </c>
      <c r="N40" s="774" t="s">
        <v>34</v>
      </c>
      <c r="O40" s="789" t="s">
        <v>45</v>
      </c>
      <c r="P40" s="774" t="s">
        <v>34</v>
      </c>
      <c r="Q40" s="789" t="s">
        <v>45</v>
      </c>
      <c r="R40" s="774" t="s">
        <v>34</v>
      </c>
      <c r="S40" s="789" t="s">
        <v>45</v>
      </c>
      <c r="T40" s="774" t="s">
        <v>34</v>
      </c>
      <c r="U40" s="789" t="s">
        <v>45</v>
      </c>
      <c r="V40" s="774" t="s">
        <v>34</v>
      </c>
      <c r="W40" s="789" t="s">
        <v>45</v>
      </c>
      <c r="X40" s="774" t="s">
        <v>34</v>
      </c>
      <c r="Y40" s="789" t="s">
        <v>45</v>
      </c>
      <c r="Z40" s="774" t="s">
        <v>34</v>
      </c>
      <c r="AA40" s="789" t="s">
        <v>45</v>
      </c>
      <c r="AB40" s="774" t="s">
        <v>34</v>
      </c>
      <c r="AC40" s="789" t="s">
        <v>45</v>
      </c>
      <c r="AD40" s="774" t="s">
        <v>34</v>
      </c>
      <c r="AE40" s="789" t="s">
        <v>45</v>
      </c>
      <c r="AF40" s="774" t="s">
        <v>34</v>
      </c>
      <c r="AG40" s="789" t="s">
        <v>45</v>
      </c>
      <c r="AH40" s="774" t="s">
        <v>34</v>
      </c>
      <c r="AI40" s="789" t="s">
        <v>45</v>
      </c>
      <c r="AJ40" s="774" t="s">
        <v>34</v>
      </c>
      <c r="AK40" s="789" t="s">
        <v>45</v>
      </c>
      <c r="AL40" s="785" t="s">
        <v>34</v>
      </c>
      <c r="AM40" s="1010"/>
      <c r="AN40" s="987"/>
      <c r="AO40" s="4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V40" s="3"/>
      <c r="BW40" s="3"/>
      <c r="BX40" s="4"/>
      <c r="BY40" s="4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</row>
    <row r="41" spans="1:92" s="2" customFormat="1" x14ac:dyDescent="0.2">
      <c r="A41" s="487" t="s">
        <v>72</v>
      </c>
      <c r="B41" s="132">
        <f t="shared" ref="B41:B46" si="21">SUM(C41+D41)</f>
        <v>0</v>
      </c>
      <c r="C41" s="133">
        <f>SUM(E41+G41+I41+K41+M41+O41+Q41+S41+U41+W41+Y41+AA41+AC41+AE41+AG41+AI41+AK41)</f>
        <v>0</v>
      </c>
      <c r="D41" s="545">
        <f>SUM(F41+H41+J41+L41+N41+P41+R41+T41+V41+X41+Z41+AB41+AD41+AF41+AH41+AJ41+AL41)</f>
        <v>0</v>
      </c>
      <c r="E41" s="71"/>
      <c r="F41" s="72"/>
      <c r="G41" s="71"/>
      <c r="H41" s="72"/>
      <c r="I41" s="71"/>
      <c r="J41" s="73"/>
      <c r="K41" s="71"/>
      <c r="L41" s="73"/>
      <c r="M41" s="71"/>
      <c r="N41" s="73"/>
      <c r="O41" s="74"/>
      <c r="P41" s="73"/>
      <c r="Q41" s="74"/>
      <c r="R41" s="73"/>
      <c r="S41" s="74"/>
      <c r="T41" s="73"/>
      <c r="U41" s="74"/>
      <c r="V41" s="73"/>
      <c r="W41" s="74"/>
      <c r="X41" s="73"/>
      <c r="Y41" s="74"/>
      <c r="Z41" s="73"/>
      <c r="AA41" s="74"/>
      <c r="AB41" s="73"/>
      <c r="AC41" s="74"/>
      <c r="AD41" s="73"/>
      <c r="AE41" s="74"/>
      <c r="AF41" s="73"/>
      <c r="AG41" s="74"/>
      <c r="AH41" s="73"/>
      <c r="AI41" s="74"/>
      <c r="AJ41" s="73"/>
      <c r="AK41" s="74"/>
      <c r="AL41" s="75"/>
      <c r="AM41" s="76"/>
      <c r="AN41" s="542"/>
      <c r="AO41" s="146" t="str">
        <f>CA41&amp;CB41</f>
        <v/>
      </c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"/>
      <c r="BA41" s="3"/>
      <c r="BB41" s="3"/>
      <c r="BC41" s="3"/>
      <c r="BD41" s="3"/>
      <c r="BE41" s="3"/>
      <c r="BF41" s="3"/>
      <c r="BG41" s="3"/>
      <c r="BH41" s="3"/>
      <c r="BI41" s="3"/>
      <c r="BV41" s="3"/>
      <c r="BW41" s="3"/>
      <c r="BX41" s="4"/>
      <c r="BY41" s="4"/>
      <c r="CA41" s="32" t="str">
        <f>IF(AND($B41&gt;0,AM41="")," * No olvide digitar la variable "&amp;AM$38&amp;""&amp;". Digite CERO si no tiene",IF(AM41&gt;$B41," * La variable "&amp;AM$41&amp;""&amp;" No puede ser mayor al Total.",""))</f>
        <v/>
      </c>
      <c r="CB41" s="32" t="str">
        <f>IF(AND($B41&gt;0,AN41="")," * No olvide digitar la variable "&amp;AN$38&amp;""&amp;". Digite CERO si no tiene",IF(B41&gt;AN41," * La variable "&amp;AN$38&amp;""&amp;" No puede ser menor al Total.",""))</f>
        <v/>
      </c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33">
        <f>IF(AND($B41&gt;0,AM41=""),1,IF(AM41&gt;$B41,1,0))</f>
        <v>0</v>
      </c>
      <c r="CN41" s="33">
        <f>IF(AND($B41&gt;0,AN41=""),1,IF(B41&gt;$AN41,1,0))</f>
        <v>0</v>
      </c>
    </row>
    <row r="42" spans="1:92" s="2" customFormat="1" x14ac:dyDescent="0.2">
      <c r="A42" s="35" t="s">
        <v>73</v>
      </c>
      <c r="B42" s="68">
        <f t="shared" si="21"/>
        <v>0</v>
      </c>
      <c r="C42" s="69">
        <f t="shared" ref="C42:D46" si="22">SUM(E42+G42+I42+K42+M42+O42+Q42+S42+U42+W42+Y42+AA42+AC42+AE42+AG42+AI42+AK42)</f>
        <v>0</v>
      </c>
      <c r="D42" s="84">
        <f t="shared" si="22"/>
        <v>0</v>
      </c>
      <c r="E42" s="71"/>
      <c r="F42" s="72"/>
      <c r="G42" s="71"/>
      <c r="H42" s="72"/>
      <c r="I42" s="71"/>
      <c r="J42" s="73"/>
      <c r="K42" s="71"/>
      <c r="L42" s="73"/>
      <c r="M42" s="71"/>
      <c r="N42" s="73"/>
      <c r="O42" s="74"/>
      <c r="P42" s="73"/>
      <c r="Q42" s="74"/>
      <c r="R42" s="73"/>
      <c r="S42" s="74"/>
      <c r="T42" s="73"/>
      <c r="U42" s="74"/>
      <c r="V42" s="73"/>
      <c r="W42" s="74"/>
      <c r="X42" s="73"/>
      <c r="Y42" s="74"/>
      <c r="Z42" s="73"/>
      <c r="AA42" s="74"/>
      <c r="AB42" s="73"/>
      <c r="AC42" s="74"/>
      <c r="AD42" s="73"/>
      <c r="AE42" s="74"/>
      <c r="AF42" s="73"/>
      <c r="AG42" s="74"/>
      <c r="AH42" s="73"/>
      <c r="AI42" s="74"/>
      <c r="AJ42" s="73"/>
      <c r="AK42" s="74"/>
      <c r="AL42" s="75"/>
      <c r="AM42" s="76"/>
      <c r="AN42" s="42"/>
      <c r="AO42" s="146" t="str">
        <f t="shared" ref="AO42:AO46" si="23">CA42&amp;CB42</f>
        <v/>
      </c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"/>
      <c r="BA42" s="3"/>
      <c r="BB42" s="3"/>
      <c r="BC42" s="3"/>
      <c r="BD42" s="3"/>
      <c r="BE42" s="3"/>
      <c r="BF42" s="3"/>
      <c r="BG42" s="3"/>
      <c r="BH42" s="3"/>
      <c r="BI42" s="3"/>
      <c r="BV42" s="3"/>
      <c r="BW42" s="3"/>
      <c r="BX42" s="4"/>
      <c r="BY42" s="4"/>
      <c r="CA42" s="32" t="str">
        <f t="shared" ref="CA42:CA46" si="24">IF(AND($B42&gt;0,AM42="")," * No olvide digitar la variable "&amp;AM$38&amp;""&amp;". Digite CERO si no tiene",IF(AM42&gt;$B42," * La variable "&amp;AM$41&amp;""&amp;" No puede ser mayor al Total.",""))</f>
        <v/>
      </c>
      <c r="CB42" s="32" t="str">
        <f t="shared" ref="CB42:CB46" si="25">IF(AND($B42&gt;0,AN42="")," * No olvide digitar la variable "&amp;AN$38&amp;""&amp;". Digite CERO si no tiene",IF(B42&gt;AN42," * La variable "&amp;AN$38&amp;""&amp;" No puede ser menor al Total.",""))</f>
        <v/>
      </c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33">
        <f t="shared" ref="CM42:CM45" si="26">IF(AND($B42&gt;0,AM42=""),1,IF(AM42&gt;$B42,1,0))</f>
        <v>0</v>
      </c>
      <c r="CN42" s="33">
        <f t="shared" ref="CN42:CN46" si="27">IF(AND($B42&gt;0,AN42=""),1,IF(B42&gt;$AN42,1,0))</f>
        <v>0</v>
      </c>
    </row>
    <row r="43" spans="1:92" s="2" customFormat="1" x14ac:dyDescent="0.2">
      <c r="A43" s="35" t="s">
        <v>74</v>
      </c>
      <c r="B43" s="68">
        <f t="shared" si="21"/>
        <v>0</v>
      </c>
      <c r="C43" s="69">
        <f t="shared" si="22"/>
        <v>0</v>
      </c>
      <c r="D43" s="84">
        <f t="shared" si="22"/>
        <v>0</v>
      </c>
      <c r="E43" s="41"/>
      <c r="F43" s="42"/>
      <c r="G43" s="41"/>
      <c r="H43" s="42"/>
      <c r="I43" s="41"/>
      <c r="J43" s="40"/>
      <c r="K43" s="41"/>
      <c r="L43" s="40"/>
      <c r="M43" s="41"/>
      <c r="N43" s="40"/>
      <c r="O43" s="85"/>
      <c r="P43" s="40"/>
      <c r="Q43" s="85"/>
      <c r="R43" s="40"/>
      <c r="S43" s="85"/>
      <c r="T43" s="40"/>
      <c r="U43" s="85"/>
      <c r="V43" s="40"/>
      <c r="W43" s="85"/>
      <c r="X43" s="40"/>
      <c r="Y43" s="85"/>
      <c r="Z43" s="40"/>
      <c r="AA43" s="85"/>
      <c r="AB43" s="40"/>
      <c r="AC43" s="85"/>
      <c r="AD43" s="40"/>
      <c r="AE43" s="85"/>
      <c r="AF43" s="40"/>
      <c r="AG43" s="85"/>
      <c r="AH43" s="40"/>
      <c r="AI43" s="85"/>
      <c r="AJ43" s="40"/>
      <c r="AK43" s="85"/>
      <c r="AL43" s="86"/>
      <c r="AM43" s="39"/>
      <c r="AN43" s="42"/>
      <c r="AO43" s="146" t="str">
        <f t="shared" si="23"/>
        <v/>
      </c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"/>
      <c r="BA43" s="3"/>
      <c r="BB43" s="3"/>
      <c r="BC43" s="3"/>
      <c r="BD43" s="3"/>
      <c r="BE43" s="3"/>
      <c r="BF43" s="3"/>
      <c r="BG43" s="3"/>
      <c r="BH43" s="3"/>
      <c r="BI43" s="3"/>
      <c r="BV43" s="3"/>
      <c r="BW43" s="3"/>
      <c r="BX43" s="4"/>
      <c r="BY43" s="4"/>
      <c r="CA43" s="32" t="str">
        <f t="shared" si="24"/>
        <v/>
      </c>
      <c r="CB43" s="32" t="str">
        <f t="shared" si="25"/>
        <v/>
      </c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33">
        <f t="shared" si="26"/>
        <v>0</v>
      </c>
      <c r="CN43" s="33">
        <f t="shared" si="27"/>
        <v>0</v>
      </c>
    </row>
    <row r="44" spans="1:92" s="2" customFormat="1" x14ac:dyDescent="0.2">
      <c r="A44" s="35" t="s">
        <v>75</v>
      </c>
      <c r="B44" s="68">
        <f t="shared" si="21"/>
        <v>0</v>
      </c>
      <c r="C44" s="69">
        <f t="shared" si="22"/>
        <v>0</v>
      </c>
      <c r="D44" s="84">
        <f t="shared" si="22"/>
        <v>0</v>
      </c>
      <c r="E44" s="41"/>
      <c r="F44" s="42"/>
      <c r="G44" s="41"/>
      <c r="H44" s="42"/>
      <c r="I44" s="41"/>
      <c r="J44" s="40"/>
      <c r="K44" s="41"/>
      <c r="L44" s="40"/>
      <c r="M44" s="41"/>
      <c r="N44" s="40"/>
      <c r="O44" s="85"/>
      <c r="P44" s="40"/>
      <c r="Q44" s="85"/>
      <c r="R44" s="40"/>
      <c r="S44" s="85"/>
      <c r="T44" s="40"/>
      <c r="U44" s="85"/>
      <c r="V44" s="40"/>
      <c r="W44" s="85"/>
      <c r="X44" s="40"/>
      <c r="Y44" s="85"/>
      <c r="Z44" s="40"/>
      <c r="AA44" s="85"/>
      <c r="AB44" s="40"/>
      <c r="AC44" s="85"/>
      <c r="AD44" s="40"/>
      <c r="AE44" s="85"/>
      <c r="AF44" s="40"/>
      <c r="AG44" s="85"/>
      <c r="AH44" s="40"/>
      <c r="AI44" s="85"/>
      <c r="AJ44" s="40"/>
      <c r="AK44" s="85"/>
      <c r="AL44" s="86"/>
      <c r="AM44" s="39"/>
      <c r="AN44" s="42"/>
      <c r="AO44" s="146" t="str">
        <f t="shared" si="23"/>
        <v/>
      </c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"/>
      <c r="BA44" s="3"/>
      <c r="BB44" s="3"/>
      <c r="BC44" s="3"/>
      <c r="BD44" s="3"/>
      <c r="BE44" s="3"/>
      <c r="BF44" s="3"/>
      <c r="BG44" s="3"/>
      <c r="BH44" s="3"/>
      <c r="BI44" s="3"/>
      <c r="BV44" s="3"/>
      <c r="BW44" s="3"/>
      <c r="BX44" s="4"/>
      <c r="BY44" s="4"/>
      <c r="CA44" s="32" t="str">
        <f t="shared" si="24"/>
        <v/>
      </c>
      <c r="CB44" s="32" t="str">
        <f t="shared" si="25"/>
        <v/>
      </c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33">
        <f t="shared" si="26"/>
        <v>0</v>
      </c>
      <c r="CN44" s="33">
        <f t="shared" si="27"/>
        <v>0</v>
      </c>
    </row>
    <row r="45" spans="1:92" s="2" customFormat="1" x14ac:dyDescent="0.2">
      <c r="A45" s="35" t="s">
        <v>76</v>
      </c>
      <c r="B45" s="68">
        <f t="shared" si="21"/>
        <v>0</v>
      </c>
      <c r="C45" s="69">
        <f t="shared" si="22"/>
        <v>0</v>
      </c>
      <c r="D45" s="84">
        <f t="shared" si="22"/>
        <v>0</v>
      </c>
      <c r="E45" s="41"/>
      <c r="F45" s="42"/>
      <c r="G45" s="41"/>
      <c r="H45" s="42"/>
      <c r="I45" s="41"/>
      <c r="J45" s="40"/>
      <c r="K45" s="41"/>
      <c r="L45" s="40"/>
      <c r="M45" s="41"/>
      <c r="N45" s="40"/>
      <c r="O45" s="85"/>
      <c r="P45" s="40"/>
      <c r="Q45" s="85"/>
      <c r="R45" s="40"/>
      <c r="S45" s="85"/>
      <c r="T45" s="40"/>
      <c r="U45" s="85"/>
      <c r="V45" s="40"/>
      <c r="W45" s="85"/>
      <c r="X45" s="40"/>
      <c r="Y45" s="85"/>
      <c r="Z45" s="40"/>
      <c r="AA45" s="85"/>
      <c r="AB45" s="40"/>
      <c r="AC45" s="85"/>
      <c r="AD45" s="40"/>
      <c r="AE45" s="85"/>
      <c r="AF45" s="40"/>
      <c r="AG45" s="85"/>
      <c r="AH45" s="40"/>
      <c r="AI45" s="85"/>
      <c r="AJ45" s="40"/>
      <c r="AK45" s="85"/>
      <c r="AL45" s="86"/>
      <c r="AM45" s="39"/>
      <c r="AN45" s="42"/>
      <c r="AO45" s="146" t="str">
        <f t="shared" si="23"/>
        <v/>
      </c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"/>
      <c r="BA45" s="3"/>
      <c r="BB45" s="3"/>
      <c r="BC45" s="3"/>
      <c r="BD45" s="3"/>
      <c r="BE45" s="3"/>
      <c r="BF45" s="3"/>
      <c r="BG45" s="3"/>
      <c r="BH45" s="3"/>
      <c r="BI45" s="3"/>
      <c r="BV45" s="3"/>
      <c r="BW45" s="3"/>
      <c r="BX45" s="4"/>
      <c r="BY45" s="4"/>
      <c r="CA45" s="32" t="str">
        <f t="shared" si="24"/>
        <v/>
      </c>
      <c r="CB45" s="32" t="str">
        <f t="shared" si="25"/>
        <v/>
      </c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33">
        <f t="shared" si="26"/>
        <v>0</v>
      </c>
      <c r="CN45" s="33">
        <f t="shared" si="27"/>
        <v>0</v>
      </c>
    </row>
    <row r="46" spans="1:92" s="2" customFormat="1" x14ac:dyDescent="0.2">
      <c r="A46" s="136" t="s">
        <v>77</v>
      </c>
      <c r="B46" s="137">
        <f t="shared" si="21"/>
        <v>0</v>
      </c>
      <c r="C46" s="138">
        <f t="shared" si="22"/>
        <v>0</v>
      </c>
      <c r="D46" s="139">
        <f t="shared" si="22"/>
        <v>0</v>
      </c>
      <c r="E46" s="55"/>
      <c r="F46" s="56"/>
      <c r="G46" s="55"/>
      <c r="H46" s="56"/>
      <c r="I46" s="55"/>
      <c r="J46" s="140"/>
      <c r="K46" s="55"/>
      <c r="L46" s="140"/>
      <c r="M46" s="55"/>
      <c r="N46" s="140"/>
      <c r="O46" s="141"/>
      <c r="P46" s="140"/>
      <c r="Q46" s="141"/>
      <c r="R46" s="140"/>
      <c r="S46" s="141"/>
      <c r="T46" s="140"/>
      <c r="U46" s="141"/>
      <c r="V46" s="140"/>
      <c r="W46" s="141"/>
      <c r="X46" s="140"/>
      <c r="Y46" s="141"/>
      <c r="Z46" s="140"/>
      <c r="AA46" s="141"/>
      <c r="AB46" s="140"/>
      <c r="AC46" s="141"/>
      <c r="AD46" s="140"/>
      <c r="AE46" s="141"/>
      <c r="AF46" s="140"/>
      <c r="AG46" s="141"/>
      <c r="AH46" s="140"/>
      <c r="AI46" s="141"/>
      <c r="AJ46" s="140"/>
      <c r="AK46" s="141"/>
      <c r="AL46" s="142"/>
      <c r="AM46" s="143"/>
      <c r="AN46" s="56"/>
      <c r="AO46" s="146" t="str">
        <f t="shared" si="23"/>
        <v/>
      </c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"/>
      <c r="BA46" s="3"/>
      <c r="BB46" s="3"/>
      <c r="BC46" s="3"/>
      <c r="BD46" s="3"/>
      <c r="BE46" s="3"/>
      <c r="BF46" s="3"/>
      <c r="BG46" s="3"/>
      <c r="BH46" s="3"/>
      <c r="BI46" s="3"/>
      <c r="BV46" s="3"/>
      <c r="BW46" s="3"/>
      <c r="BX46" s="4"/>
      <c r="BY46" s="4"/>
      <c r="CA46" s="32" t="str">
        <f t="shared" si="24"/>
        <v/>
      </c>
      <c r="CB46" s="32" t="str">
        <f t="shared" si="25"/>
        <v/>
      </c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33">
        <f>IF(AND($B46&gt;0,AM46=""),1,IF(AM46&gt;$B46,1,0))</f>
        <v>0</v>
      </c>
      <c r="CN46" s="33">
        <f t="shared" si="27"/>
        <v>0</v>
      </c>
    </row>
    <row r="47" spans="1:92" s="5" customFormat="1" ht="11.25" x14ac:dyDescent="0.15">
      <c r="A47" s="145" t="s">
        <v>79</v>
      </c>
      <c r="B47" s="145"/>
      <c r="C47" s="145"/>
      <c r="D47" s="145"/>
      <c r="E47" s="145"/>
      <c r="F47" s="145"/>
      <c r="G47" s="145"/>
      <c r="H47" s="11"/>
      <c r="I47" s="11"/>
      <c r="J47" s="11"/>
      <c r="K47" s="11"/>
      <c r="L47" s="11"/>
      <c r="M47" s="11"/>
      <c r="N47" s="11"/>
      <c r="X47" s="124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124"/>
      <c r="AK47" s="124"/>
      <c r="AL47" s="124"/>
      <c r="AM47" s="125"/>
      <c r="AN47" s="12"/>
      <c r="AO47" s="127"/>
      <c r="AP47" s="128"/>
      <c r="AQ47" s="128"/>
      <c r="AR47" s="128"/>
      <c r="AS47" s="128"/>
      <c r="AT47" s="128"/>
      <c r="AU47" s="128"/>
      <c r="AV47" s="128"/>
      <c r="AW47" s="128"/>
      <c r="AX47" s="128"/>
      <c r="AY47" s="128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V47" s="12"/>
      <c r="BW47" s="12"/>
      <c r="BX47" s="129"/>
      <c r="BY47" s="129"/>
    </row>
    <row r="48" spans="1:92" s="2" customFormat="1" ht="14.25" customHeight="1" x14ac:dyDescent="0.2">
      <c r="A48" s="1012" t="s">
        <v>54</v>
      </c>
      <c r="B48" s="982" t="s">
        <v>5</v>
      </c>
      <c r="C48" s="983"/>
      <c r="D48" s="984"/>
      <c r="E48" s="1222" t="s">
        <v>80</v>
      </c>
      <c r="F48" s="1117"/>
      <c r="G48" s="1117"/>
      <c r="H48" s="1117"/>
      <c r="I48" s="1117"/>
      <c r="J48" s="1117"/>
      <c r="K48" s="1117"/>
      <c r="L48" s="1117"/>
      <c r="M48" s="1117"/>
      <c r="N48" s="1117"/>
      <c r="O48" s="1117"/>
      <c r="P48" s="1117"/>
      <c r="Q48" s="1117"/>
      <c r="R48" s="1117"/>
      <c r="S48" s="1117"/>
      <c r="T48" s="1117"/>
      <c r="U48" s="1117"/>
      <c r="V48" s="1117"/>
      <c r="W48" s="1117"/>
      <c r="X48" s="1117"/>
      <c r="Y48" s="1117"/>
      <c r="Z48" s="1117"/>
      <c r="AA48" s="1117"/>
      <c r="AB48" s="1117"/>
      <c r="AC48" s="1117"/>
      <c r="AD48" s="1117"/>
      <c r="AE48" s="1117"/>
      <c r="AF48" s="1117"/>
      <c r="AG48" s="1117"/>
      <c r="AH48" s="1117"/>
      <c r="AI48" s="1117"/>
      <c r="AJ48" s="1117"/>
      <c r="AK48" s="1117"/>
      <c r="AL48" s="1226"/>
      <c r="AM48" s="1008" t="s">
        <v>7</v>
      </c>
      <c r="AN48" s="984" t="s">
        <v>10</v>
      </c>
      <c r="AO48" s="30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"/>
      <c r="BA48" s="3"/>
      <c r="BB48" s="3"/>
      <c r="BC48" s="3"/>
      <c r="BD48" s="3"/>
      <c r="BE48" s="3"/>
      <c r="BF48" s="3"/>
      <c r="BG48" s="3"/>
      <c r="BH48" s="3"/>
      <c r="BI48" s="3"/>
      <c r="BV48" s="3"/>
      <c r="BW48" s="3"/>
      <c r="BX48" s="4"/>
      <c r="BY48" s="4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</row>
    <row r="49" spans="1:92" s="2" customFormat="1" x14ac:dyDescent="0.2">
      <c r="A49" s="1013"/>
      <c r="B49" s="1165"/>
      <c r="C49" s="986"/>
      <c r="D49" s="987"/>
      <c r="E49" s="1222" t="s">
        <v>55</v>
      </c>
      <c r="F49" s="1221"/>
      <c r="G49" s="1222" t="s">
        <v>56</v>
      </c>
      <c r="H49" s="1221"/>
      <c r="I49" s="1222" t="s">
        <v>57</v>
      </c>
      <c r="J49" s="1221"/>
      <c r="K49" s="1222" t="s">
        <v>58</v>
      </c>
      <c r="L49" s="1221"/>
      <c r="M49" s="1222" t="s">
        <v>59</v>
      </c>
      <c r="N49" s="1221"/>
      <c r="O49" s="1213" t="s">
        <v>60</v>
      </c>
      <c r="P49" s="1214"/>
      <c r="Q49" s="1213" t="s">
        <v>61</v>
      </c>
      <c r="R49" s="1214"/>
      <c r="S49" s="1213" t="s">
        <v>62</v>
      </c>
      <c r="T49" s="1214"/>
      <c r="U49" s="1213" t="s">
        <v>63</v>
      </c>
      <c r="V49" s="1214"/>
      <c r="W49" s="1213" t="s">
        <v>64</v>
      </c>
      <c r="X49" s="1214"/>
      <c r="Y49" s="1213" t="s">
        <v>65</v>
      </c>
      <c r="Z49" s="1214"/>
      <c r="AA49" s="1213" t="s">
        <v>66</v>
      </c>
      <c r="AB49" s="1214"/>
      <c r="AC49" s="1213" t="s">
        <v>67</v>
      </c>
      <c r="AD49" s="1214"/>
      <c r="AE49" s="1213" t="s">
        <v>68</v>
      </c>
      <c r="AF49" s="1214"/>
      <c r="AG49" s="1213" t="s">
        <v>69</v>
      </c>
      <c r="AH49" s="1214"/>
      <c r="AI49" s="1213" t="s">
        <v>70</v>
      </c>
      <c r="AJ49" s="1214"/>
      <c r="AK49" s="1213" t="s">
        <v>71</v>
      </c>
      <c r="AL49" s="1223"/>
      <c r="AM49" s="1009"/>
      <c r="AN49" s="990"/>
      <c r="AO49" s="30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"/>
      <c r="BA49" s="3"/>
      <c r="BB49" s="3"/>
      <c r="BC49" s="3"/>
      <c r="BD49" s="3"/>
      <c r="BE49" s="3"/>
      <c r="BF49" s="3"/>
      <c r="BG49" s="3"/>
      <c r="BH49" s="3"/>
      <c r="BI49" s="3"/>
      <c r="BV49" s="3"/>
      <c r="BW49" s="3"/>
      <c r="BX49" s="4"/>
      <c r="BY49" s="4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</row>
    <row r="50" spans="1:92" s="2" customFormat="1" x14ac:dyDescent="0.2">
      <c r="A50" s="1146"/>
      <c r="B50" s="808" t="s">
        <v>32</v>
      </c>
      <c r="C50" s="15" t="s">
        <v>45</v>
      </c>
      <c r="D50" s="16" t="s">
        <v>34</v>
      </c>
      <c r="E50" s="810" t="s">
        <v>45</v>
      </c>
      <c r="F50" s="18" t="s">
        <v>34</v>
      </c>
      <c r="G50" s="810" t="s">
        <v>45</v>
      </c>
      <c r="H50" s="811" t="s">
        <v>34</v>
      </c>
      <c r="I50" s="810" t="s">
        <v>45</v>
      </c>
      <c r="J50" s="18" t="s">
        <v>34</v>
      </c>
      <c r="K50" s="810" t="s">
        <v>45</v>
      </c>
      <c r="L50" s="18" t="s">
        <v>34</v>
      </c>
      <c r="M50" s="810" t="s">
        <v>45</v>
      </c>
      <c r="N50" s="18" t="s">
        <v>34</v>
      </c>
      <c r="O50" s="810" t="s">
        <v>45</v>
      </c>
      <c r="P50" s="18" t="s">
        <v>34</v>
      </c>
      <c r="Q50" s="810" t="s">
        <v>45</v>
      </c>
      <c r="R50" s="18" t="s">
        <v>34</v>
      </c>
      <c r="S50" s="810" t="s">
        <v>45</v>
      </c>
      <c r="T50" s="811" t="s">
        <v>34</v>
      </c>
      <c r="U50" s="810" t="s">
        <v>45</v>
      </c>
      <c r="V50" s="811" t="s">
        <v>34</v>
      </c>
      <c r="W50" s="810" t="s">
        <v>45</v>
      </c>
      <c r="X50" s="18" t="s">
        <v>34</v>
      </c>
      <c r="Y50" s="810" t="s">
        <v>45</v>
      </c>
      <c r="Z50" s="18" t="s">
        <v>34</v>
      </c>
      <c r="AA50" s="810" t="s">
        <v>45</v>
      </c>
      <c r="AB50" s="18" t="s">
        <v>34</v>
      </c>
      <c r="AC50" s="810" t="s">
        <v>45</v>
      </c>
      <c r="AD50" s="18" t="s">
        <v>34</v>
      </c>
      <c r="AE50" s="810" t="s">
        <v>45</v>
      </c>
      <c r="AF50" s="811" t="s">
        <v>34</v>
      </c>
      <c r="AG50" s="810" t="s">
        <v>45</v>
      </c>
      <c r="AH50" s="18" t="s">
        <v>34</v>
      </c>
      <c r="AI50" s="810" t="s">
        <v>45</v>
      </c>
      <c r="AJ50" s="18" t="s">
        <v>34</v>
      </c>
      <c r="AK50" s="810" t="s">
        <v>45</v>
      </c>
      <c r="AL50" s="21" t="s">
        <v>34</v>
      </c>
      <c r="AM50" s="1010"/>
      <c r="AN50" s="987"/>
      <c r="AO50" s="30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"/>
      <c r="BA50" s="3"/>
      <c r="BB50" s="3"/>
      <c r="BC50" s="3"/>
      <c r="BD50" s="3"/>
      <c r="BE50" s="3"/>
      <c r="BF50" s="3"/>
      <c r="BG50" s="3"/>
      <c r="BH50" s="3"/>
      <c r="BI50" s="3"/>
      <c r="BV50" s="3"/>
      <c r="BW50" s="3"/>
      <c r="BX50" s="4"/>
      <c r="BY50" s="4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</row>
    <row r="51" spans="1:92" s="2" customFormat="1" x14ac:dyDescent="0.2">
      <c r="A51" s="487" t="s">
        <v>72</v>
      </c>
      <c r="B51" s="132">
        <f t="shared" ref="B51:B56" si="28">SUM(C51+D51)</f>
        <v>0</v>
      </c>
      <c r="C51" s="133">
        <f t="shared" ref="C51:D56" si="29">SUM(E51+G51+I51+K51+M51+O51+Q51+S51+U51+W51+Y51+AA51+AC51+AE51+AG51+AI51+AK51)</f>
        <v>0</v>
      </c>
      <c r="D51" s="545">
        <f t="shared" si="29"/>
        <v>0</v>
      </c>
      <c r="E51" s="71"/>
      <c r="F51" s="27"/>
      <c r="G51" s="71"/>
      <c r="H51" s="72"/>
      <c r="I51" s="71"/>
      <c r="J51" s="27"/>
      <c r="K51" s="71"/>
      <c r="L51" s="27"/>
      <c r="M51" s="71"/>
      <c r="N51" s="27"/>
      <c r="O51" s="74"/>
      <c r="P51" s="27"/>
      <c r="Q51" s="74"/>
      <c r="R51" s="27"/>
      <c r="S51" s="74"/>
      <c r="T51" s="73"/>
      <c r="U51" s="74"/>
      <c r="V51" s="73"/>
      <c r="W51" s="74"/>
      <c r="X51" s="27"/>
      <c r="Y51" s="74"/>
      <c r="Z51" s="27"/>
      <c r="AA51" s="74"/>
      <c r="AB51" s="27"/>
      <c r="AC51" s="74"/>
      <c r="AD51" s="27"/>
      <c r="AE51" s="74"/>
      <c r="AF51" s="73"/>
      <c r="AG51" s="74"/>
      <c r="AH51" s="27"/>
      <c r="AI51" s="74"/>
      <c r="AJ51" s="27"/>
      <c r="AK51" s="74"/>
      <c r="AL51" s="148"/>
      <c r="AM51" s="76"/>
      <c r="AN51" s="542"/>
      <c r="AO51" s="146" t="str">
        <f t="shared" ref="AO51:AO56" si="30">CA51&amp;CB51</f>
        <v/>
      </c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"/>
      <c r="BA51" s="3"/>
      <c r="BB51" s="3"/>
      <c r="BC51" s="3"/>
      <c r="BD51" s="3"/>
      <c r="BE51" s="3"/>
      <c r="BF51" s="3"/>
      <c r="BG51" s="3"/>
      <c r="BH51" s="3"/>
      <c r="BI51" s="3"/>
      <c r="BV51" s="3"/>
      <c r="BW51" s="3"/>
      <c r="BX51" s="4"/>
      <c r="BY51" s="4"/>
      <c r="CA51" s="32" t="str">
        <f>IF(AND($B51&gt;0,AM51="")," * No olvide digitar la variable "&amp;AM$48&amp;""&amp;". Digite CERO si no tiene",IF(AM51&gt;$B51," * La variable "&amp;AM$48&amp;""&amp;" No puede ser mayor al Total.",""))</f>
        <v/>
      </c>
      <c r="CB51" s="32" t="str">
        <f>IF(AND($B51&gt;0,AN51="")," * No olvide digitar la variable "&amp;AN$48&amp;""&amp;". Digite CERO si no tiene",IF(B51&gt;AN51," * La variable "&amp;AN$48&amp;""&amp;" No puede ser menor al Total.",""))</f>
        <v/>
      </c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33">
        <f>IF(AND($B51&gt;0,AM51=""),1,IF(AM51&gt;$B51,1,0))</f>
        <v>0</v>
      </c>
      <c r="CN51" s="33">
        <f t="shared" ref="CN51:CN56" si="31">IF(AND($B51&gt;0,AN51=""),1,IF(B51&gt;$AN51,1,0))</f>
        <v>0</v>
      </c>
    </row>
    <row r="52" spans="1:92" s="2" customFormat="1" x14ac:dyDescent="0.2">
      <c r="A52" s="35" t="s">
        <v>73</v>
      </c>
      <c r="B52" s="68">
        <f t="shared" si="28"/>
        <v>0</v>
      </c>
      <c r="C52" s="69">
        <f t="shared" si="29"/>
        <v>0</v>
      </c>
      <c r="D52" s="84">
        <f t="shared" si="29"/>
        <v>0</v>
      </c>
      <c r="E52" s="71"/>
      <c r="F52" s="72"/>
      <c r="G52" s="71"/>
      <c r="H52" s="72"/>
      <c r="I52" s="71"/>
      <c r="J52" s="73"/>
      <c r="K52" s="71"/>
      <c r="L52" s="73"/>
      <c r="M52" s="71"/>
      <c r="N52" s="73"/>
      <c r="O52" s="74"/>
      <c r="P52" s="73"/>
      <c r="Q52" s="74"/>
      <c r="R52" s="73"/>
      <c r="S52" s="74"/>
      <c r="T52" s="73"/>
      <c r="U52" s="74"/>
      <c r="V52" s="73"/>
      <c r="W52" s="74"/>
      <c r="X52" s="73"/>
      <c r="Y52" s="74"/>
      <c r="Z52" s="73"/>
      <c r="AA52" s="74"/>
      <c r="AB52" s="73"/>
      <c r="AC52" s="74"/>
      <c r="AD52" s="73"/>
      <c r="AE52" s="74"/>
      <c r="AF52" s="73"/>
      <c r="AG52" s="74"/>
      <c r="AH52" s="73"/>
      <c r="AI52" s="74"/>
      <c r="AJ52" s="73"/>
      <c r="AK52" s="74"/>
      <c r="AL52" s="75"/>
      <c r="AM52" s="76"/>
      <c r="AN52" s="42"/>
      <c r="AO52" s="146" t="str">
        <f t="shared" si="30"/>
        <v/>
      </c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"/>
      <c r="BA52" s="3"/>
      <c r="BB52" s="3"/>
      <c r="BC52" s="3"/>
      <c r="BD52" s="3"/>
      <c r="BE52" s="3"/>
      <c r="BF52" s="3"/>
      <c r="BG52" s="3"/>
      <c r="BH52" s="3"/>
      <c r="BI52" s="3"/>
      <c r="BV52" s="3"/>
      <c r="BW52" s="3"/>
      <c r="BX52" s="4"/>
      <c r="BY52" s="4"/>
      <c r="CA52" s="32" t="str">
        <f t="shared" ref="CA52:CA55" si="32">IF(AND($B52&gt;0,AM52="")," * No olvide digitar la variable "&amp;AM$48&amp;""&amp;". Digite CERO si no tiene",IF(AM52&gt;$B52," * La variable "&amp;AM$48&amp;""&amp;" No puede ser mayor al Total.",""))</f>
        <v/>
      </c>
      <c r="CB52" s="32" t="str">
        <f t="shared" ref="CB52:CB56" si="33">IF(AND($B52&gt;0,AN52="")," * No olvide digitar la variable "&amp;AN$48&amp;""&amp;". Digite CERO si no tiene",IF(B52&gt;AN52," * La variable "&amp;AN$48&amp;""&amp;" No puede ser menor al Total.",""))</f>
        <v/>
      </c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33">
        <f t="shared" ref="CM52:CM55" si="34">IF(AND($B52&gt;0,AM52=""),1,IF(AM52&gt;$B52,1,0))</f>
        <v>0</v>
      </c>
      <c r="CN52" s="33">
        <f t="shared" si="31"/>
        <v>0</v>
      </c>
    </row>
    <row r="53" spans="1:92" s="2" customFormat="1" x14ac:dyDescent="0.2">
      <c r="A53" s="35" t="s">
        <v>74</v>
      </c>
      <c r="B53" s="68">
        <f t="shared" si="28"/>
        <v>0</v>
      </c>
      <c r="C53" s="69">
        <f t="shared" si="29"/>
        <v>0</v>
      </c>
      <c r="D53" s="84">
        <f t="shared" si="29"/>
        <v>0</v>
      </c>
      <c r="E53" s="41"/>
      <c r="F53" s="42"/>
      <c r="G53" s="41"/>
      <c r="H53" s="42"/>
      <c r="I53" s="41"/>
      <c r="J53" s="40"/>
      <c r="K53" s="41"/>
      <c r="L53" s="40"/>
      <c r="M53" s="41"/>
      <c r="N53" s="40"/>
      <c r="O53" s="85"/>
      <c r="P53" s="40"/>
      <c r="Q53" s="85"/>
      <c r="R53" s="40"/>
      <c r="S53" s="85"/>
      <c r="T53" s="40"/>
      <c r="U53" s="85"/>
      <c r="V53" s="40"/>
      <c r="W53" s="85"/>
      <c r="X53" s="40"/>
      <c r="Y53" s="85"/>
      <c r="Z53" s="40"/>
      <c r="AA53" s="85"/>
      <c r="AB53" s="40"/>
      <c r="AC53" s="85"/>
      <c r="AD53" s="40"/>
      <c r="AE53" s="85"/>
      <c r="AF53" s="40"/>
      <c r="AG53" s="85"/>
      <c r="AH53" s="40"/>
      <c r="AI53" s="85"/>
      <c r="AJ53" s="40"/>
      <c r="AK53" s="85"/>
      <c r="AL53" s="86"/>
      <c r="AM53" s="39"/>
      <c r="AN53" s="42"/>
      <c r="AO53" s="146" t="str">
        <f t="shared" si="30"/>
        <v/>
      </c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"/>
      <c r="BA53" s="3"/>
      <c r="BB53" s="3"/>
      <c r="BC53" s="3"/>
      <c r="BD53" s="3"/>
      <c r="BE53" s="3"/>
      <c r="BF53" s="3"/>
      <c r="BG53" s="3"/>
      <c r="BH53" s="3"/>
      <c r="BI53" s="3"/>
      <c r="BV53" s="3"/>
      <c r="BW53" s="3"/>
      <c r="BX53" s="4"/>
      <c r="BY53" s="4"/>
      <c r="CA53" s="32" t="str">
        <f t="shared" si="32"/>
        <v/>
      </c>
      <c r="CB53" s="32" t="str">
        <f t="shared" si="33"/>
        <v/>
      </c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33">
        <f t="shared" si="34"/>
        <v>0</v>
      </c>
      <c r="CN53" s="33">
        <f t="shared" si="31"/>
        <v>0</v>
      </c>
    </row>
    <row r="54" spans="1:92" s="2" customFormat="1" x14ac:dyDescent="0.2">
      <c r="A54" s="35" t="s">
        <v>75</v>
      </c>
      <c r="B54" s="68">
        <f t="shared" si="28"/>
        <v>0</v>
      </c>
      <c r="C54" s="69">
        <f t="shared" si="29"/>
        <v>0</v>
      </c>
      <c r="D54" s="84">
        <f t="shared" si="29"/>
        <v>0</v>
      </c>
      <c r="E54" s="41"/>
      <c r="F54" s="42"/>
      <c r="G54" s="41"/>
      <c r="H54" s="42"/>
      <c r="I54" s="41"/>
      <c r="J54" s="40"/>
      <c r="K54" s="41"/>
      <c r="L54" s="40"/>
      <c r="M54" s="41"/>
      <c r="N54" s="40"/>
      <c r="O54" s="85"/>
      <c r="P54" s="40"/>
      <c r="Q54" s="85"/>
      <c r="R54" s="40"/>
      <c r="S54" s="85"/>
      <c r="T54" s="40"/>
      <c r="U54" s="85"/>
      <c r="V54" s="40"/>
      <c r="W54" s="85"/>
      <c r="X54" s="40"/>
      <c r="Y54" s="85"/>
      <c r="Z54" s="40"/>
      <c r="AA54" s="85"/>
      <c r="AB54" s="40"/>
      <c r="AC54" s="85"/>
      <c r="AD54" s="40"/>
      <c r="AE54" s="85"/>
      <c r="AF54" s="40"/>
      <c r="AG54" s="85"/>
      <c r="AH54" s="40"/>
      <c r="AI54" s="85"/>
      <c r="AJ54" s="40"/>
      <c r="AK54" s="85"/>
      <c r="AL54" s="86"/>
      <c r="AM54" s="39"/>
      <c r="AN54" s="42"/>
      <c r="AO54" s="146" t="str">
        <f t="shared" si="30"/>
        <v/>
      </c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"/>
      <c r="BA54" s="3"/>
      <c r="BB54" s="3"/>
      <c r="BC54" s="3"/>
      <c r="BD54" s="3"/>
      <c r="BE54" s="3"/>
      <c r="BF54" s="3"/>
      <c r="BG54" s="3"/>
      <c r="BH54" s="3"/>
      <c r="BI54" s="3"/>
      <c r="BV54" s="3"/>
      <c r="BW54" s="3"/>
      <c r="BX54" s="4"/>
      <c r="BY54" s="4"/>
      <c r="CA54" s="32" t="str">
        <f t="shared" si="32"/>
        <v/>
      </c>
      <c r="CB54" s="32" t="str">
        <f t="shared" si="33"/>
        <v/>
      </c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33">
        <f t="shared" si="34"/>
        <v>0</v>
      </c>
      <c r="CN54" s="33">
        <f t="shared" si="31"/>
        <v>0</v>
      </c>
    </row>
    <row r="55" spans="1:92" s="2" customFormat="1" x14ac:dyDescent="0.2">
      <c r="A55" s="35" t="s">
        <v>76</v>
      </c>
      <c r="B55" s="68">
        <f t="shared" si="28"/>
        <v>0</v>
      </c>
      <c r="C55" s="69">
        <f t="shared" si="29"/>
        <v>0</v>
      </c>
      <c r="D55" s="84">
        <f t="shared" si="29"/>
        <v>0</v>
      </c>
      <c r="E55" s="41"/>
      <c r="F55" s="42"/>
      <c r="G55" s="41"/>
      <c r="H55" s="42"/>
      <c r="I55" s="41"/>
      <c r="J55" s="40"/>
      <c r="K55" s="41"/>
      <c r="L55" s="40"/>
      <c r="M55" s="41"/>
      <c r="N55" s="40"/>
      <c r="O55" s="85"/>
      <c r="P55" s="40"/>
      <c r="Q55" s="85"/>
      <c r="R55" s="40"/>
      <c r="S55" s="85"/>
      <c r="T55" s="40"/>
      <c r="U55" s="85"/>
      <c r="V55" s="40"/>
      <c r="W55" s="85"/>
      <c r="X55" s="40"/>
      <c r="Y55" s="85"/>
      <c r="Z55" s="40"/>
      <c r="AA55" s="85"/>
      <c r="AB55" s="40"/>
      <c r="AC55" s="85"/>
      <c r="AD55" s="40"/>
      <c r="AE55" s="85"/>
      <c r="AF55" s="40"/>
      <c r="AG55" s="85"/>
      <c r="AH55" s="40"/>
      <c r="AI55" s="85"/>
      <c r="AJ55" s="40"/>
      <c r="AK55" s="85"/>
      <c r="AL55" s="86"/>
      <c r="AM55" s="39"/>
      <c r="AN55" s="42"/>
      <c r="AO55" s="146" t="str">
        <f t="shared" si="30"/>
        <v/>
      </c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"/>
      <c r="BA55" s="3"/>
      <c r="BB55" s="3"/>
      <c r="BC55" s="3"/>
      <c r="BD55" s="3"/>
      <c r="BE55" s="3"/>
      <c r="BF55" s="3"/>
      <c r="BG55" s="3"/>
      <c r="BH55" s="3"/>
      <c r="BI55" s="3"/>
      <c r="BV55" s="3"/>
      <c r="BW55" s="3"/>
      <c r="BX55" s="4"/>
      <c r="BY55" s="4"/>
      <c r="CA55" s="32" t="str">
        <f t="shared" si="32"/>
        <v/>
      </c>
      <c r="CB55" s="32" t="str">
        <f t="shared" si="33"/>
        <v/>
      </c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33">
        <f t="shared" si="34"/>
        <v>0</v>
      </c>
      <c r="CN55" s="33">
        <f t="shared" si="31"/>
        <v>0</v>
      </c>
    </row>
    <row r="56" spans="1:92" s="2" customFormat="1" x14ac:dyDescent="0.2">
      <c r="A56" s="136" t="s">
        <v>77</v>
      </c>
      <c r="B56" s="137">
        <f t="shared" si="28"/>
        <v>0</v>
      </c>
      <c r="C56" s="138">
        <f t="shared" si="29"/>
        <v>0</v>
      </c>
      <c r="D56" s="139">
        <f t="shared" si="29"/>
        <v>0</v>
      </c>
      <c r="E56" s="55"/>
      <c r="F56" s="56"/>
      <c r="G56" s="55"/>
      <c r="H56" s="56"/>
      <c r="I56" s="55"/>
      <c r="J56" s="140"/>
      <c r="K56" s="55"/>
      <c r="L56" s="140"/>
      <c r="M56" s="55"/>
      <c r="N56" s="140"/>
      <c r="O56" s="141"/>
      <c r="P56" s="140"/>
      <c r="Q56" s="141"/>
      <c r="R56" s="140"/>
      <c r="S56" s="141"/>
      <c r="T56" s="140"/>
      <c r="U56" s="141"/>
      <c r="V56" s="140"/>
      <c r="W56" s="141"/>
      <c r="X56" s="140"/>
      <c r="Y56" s="141"/>
      <c r="Z56" s="140"/>
      <c r="AA56" s="141"/>
      <c r="AB56" s="140"/>
      <c r="AC56" s="141"/>
      <c r="AD56" s="140"/>
      <c r="AE56" s="141"/>
      <c r="AF56" s="140"/>
      <c r="AG56" s="141"/>
      <c r="AH56" s="140"/>
      <c r="AI56" s="141"/>
      <c r="AJ56" s="140"/>
      <c r="AK56" s="141"/>
      <c r="AL56" s="142"/>
      <c r="AM56" s="143"/>
      <c r="AN56" s="56"/>
      <c r="AO56" s="146" t="str">
        <f t="shared" si="30"/>
        <v/>
      </c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"/>
      <c r="BA56" s="3"/>
      <c r="BB56" s="3"/>
      <c r="BC56" s="3"/>
      <c r="BD56" s="3"/>
      <c r="BE56" s="3"/>
      <c r="BF56" s="3"/>
      <c r="BG56" s="3"/>
      <c r="BH56" s="3"/>
      <c r="BI56" s="3"/>
      <c r="BV56" s="3"/>
      <c r="BW56" s="3"/>
      <c r="BX56" s="4"/>
      <c r="BY56" s="4"/>
      <c r="CA56" s="32" t="str">
        <f>IF(AND($B56&gt;0,AM56="")," * No olvide digitar la variable "&amp;AM$48&amp;""&amp;". Digite CERO si no tiene",IF(AM56&gt;$B56," * La variable "&amp;AM$48&amp;""&amp;" No puede ser mayor al Total.",""))</f>
        <v/>
      </c>
      <c r="CB56" s="32" t="str">
        <f t="shared" si="33"/>
        <v/>
      </c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33">
        <f>IF(AND($B56&gt;0,AM56=""),1,IF(AM56&gt;$B56,1,0))</f>
        <v>0</v>
      </c>
      <c r="CN56" s="33">
        <f t="shared" si="31"/>
        <v>0</v>
      </c>
    </row>
    <row r="57" spans="1:92" s="124" customFormat="1" ht="11.25" x14ac:dyDescent="0.15">
      <c r="A57" s="149" t="s">
        <v>81</v>
      </c>
      <c r="B57" s="149"/>
      <c r="C57" s="149"/>
      <c r="D57" s="149"/>
      <c r="E57" s="149"/>
      <c r="F57" s="149"/>
      <c r="G57" s="149"/>
      <c r="H57" s="149"/>
      <c r="I57" s="149"/>
      <c r="J57" s="150"/>
      <c r="K57" s="150"/>
      <c r="L57" s="150"/>
      <c r="M57" s="150"/>
      <c r="N57" s="150"/>
      <c r="O57" s="150"/>
      <c r="P57" s="150"/>
      <c r="Q57" s="150"/>
      <c r="R57" s="150"/>
      <c r="S57" s="150"/>
      <c r="T57" s="150"/>
      <c r="U57" s="150"/>
      <c r="V57" s="150"/>
      <c r="W57" s="150"/>
      <c r="X57" s="150"/>
      <c r="Y57" s="150"/>
      <c r="Z57" s="150"/>
      <c r="AA57" s="150"/>
      <c r="AB57" s="150"/>
      <c r="AC57" s="150"/>
      <c r="AD57" s="150"/>
      <c r="AE57" s="150"/>
      <c r="AF57" s="150"/>
      <c r="AG57" s="150"/>
      <c r="AH57" s="150"/>
      <c r="AI57" s="150"/>
      <c r="AJ57" s="150"/>
      <c r="AK57" s="150"/>
      <c r="AL57" s="150"/>
      <c r="AM57" s="150"/>
      <c r="AN57" s="150"/>
      <c r="AO57" s="5"/>
      <c r="AP57" s="5"/>
      <c r="AQ57" s="5"/>
      <c r="AR57" s="12"/>
      <c r="AS57" s="12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12"/>
      <c r="BW57" s="12"/>
      <c r="BX57" s="12"/>
      <c r="BY57" s="12"/>
    </row>
    <row r="58" spans="1:92" s="2" customFormat="1" ht="14.25" customHeight="1" x14ac:dyDescent="0.2">
      <c r="A58" s="983" t="s">
        <v>82</v>
      </c>
      <c r="B58" s="1025" t="s">
        <v>83</v>
      </c>
      <c r="C58" s="1026"/>
      <c r="D58" s="1027"/>
      <c r="E58" s="1242" t="s">
        <v>6</v>
      </c>
      <c r="F58" s="1243"/>
      <c r="G58" s="1243"/>
      <c r="H58" s="1243"/>
      <c r="I58" s="1243"/>
      <c r="J58" s="1243"/>
      <c r="K58" s="1243"/>
      <c r="L58" s="1243"/>
      <c r="M58" s="1243"/>
      <c r="N58" s="1243"/>
      <c r="O58" s="1243"/>
      <c r="P58" s="1243"/>
      <c r="Q58" s="1243"/>
      <c r="R58" s="1243"/>
      <c r="S58" s="1243"/>
      <c r="T58" s="1243"/>
      <c r="U58" s="1243"/>
      <c r="V58" s="1243"/>
      <c r="W58" s="1243"/>
      <c r="X58" s="1243"/>
      <c r="Y58" s="1243"/>
      <c r="Z58" s="1243"/>
      <c r="AA58" s="1243"/>
      <c r="AB58" s="1243"/>
      <c r="AC58" s="1243"/>
      <c r="AD58" s="1243"/>
      <c r="AE58" s="1243"/>
      <c r="AF58" s="1243"/>
      <c r="AG58" s="1243"/>
      <c r="AH58" s="1243"/>
      <c r="AI58" s="1243"/>
      <c r="AJ58" s="1243"/>
      <c r="AK58" s="1243"/>
      <c r="AL58" s="1244"/>
      <c r="AM58" s="1015" t="s">
        <v>84</v>
      </c>
      <c r="AN58" s="1016"/>
      <c r="AO58" s="9"/>
      <c r="AP58" s="9"/>
      <c r="AQ58" s="9"/>
      <c r="AR58" s="151"/>
      <c r="AS58" s="151"/>
      <c r="AT58" s="9"/>
      <c r="BV58" s="3"/>
      <c r="BW58" s="3"/>
      <c r="BX58" s="3"/>
      <c r="BY58" s="3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</row>
    <row r="59" spans="1:92" s="2" customFormat="1" x14ac:dyDescent="0.2">
      <c r="A59" s="1019"/>
      <c r="B59" s="1152"/>
      <c r="C59" s="1029"/>
      <c r="D59" s="1030"/>
      <c r="E59" s="1236" t="s">
        <v>11</v>
      </c>
      <c r="F59" s="1236"/>
      <c r="G59" s="1236" t="s">
        <v>12</v>
      </c>
      <c r="H59" s="1236"/>
      <c r="I59" s="1236" t="s">
        <v>13</v>
      </c>
      <c r="J59" s="1236"/>
      <c r="K59" s="1236" t="s">
        <v>14</v>
      </c>
      <c r="L59" s="1236"/>
      <c r="M59" s="1236" t="s">
        <v>15</v>
      </c>
      <c r="N59" s="1236"/>
      <c r="O59" s="1238" t="s">
        <v>16</v>
      </c>
      <c r="P59" s="1238"/>
      <c r="Q59" s="1238" t="s">
        <v>17</v>
      </c>
      <c r="R59" s="1238"/>
      <c r="S59" s="1238" t="s">
        <v>18</v>
      </c>
      <c r="T59" s="1238"/>
      <c r="U59" s="1238" t="s">
        <v>19</v>
      </c>
      <c r="V59" s="1238"/>
      <c r="W59" s="1238" t="s">
        <v>20</v>
      </c>
      <c r="X59" s="1238"/>
      <c r="Y59" s="1238" t="s">
        <v>21</v>
      </c>
      <c r="Z59" s="1238"/>
      <c r="AA59" s="1238" t="s">
        <v>22</v>
      </c>
      <c r="AB59" s="1238"/>
      <c r="AC59" s="1238" t="s">
        <v>23</v>
      </c>
      <c r="AD59" s="1238"/>
      <c r="AE59" s="1238" t="s">
        <v>24</v>
      </c>
      <c r="AF59" s="1238"/>
      <c r="AG59" s="1238" t="s">
        <v>25</v>
      </c>
      <c r="AH59" s="1238"/>
      <c r="AI59" s="1238" t="s">
        <v>26</v>
      </c>
      <c r="AJ59" s="1238"/>
      <c r="AK59" s="1238" t="s">
        <v>27</v>
      </c>
      <c r="AL59" s="1239"/>
      <c r="AM59" s="1017"/>
      <c r="AN59" s="1018"/>
      <c r="AO59" s="151"/>
      <c r="AP59" s="151"/>
      <c r="AQ59" s="151"/>
      <c r="AR59" s="151"/>
      <c r="AS59" s="151"/>
      <c r="AT59" s="151"/>
      <c r="AU59" s="3"/>
      <c r="AV59" s="3"/>
      <c r="AW59" s="3"/>
      <c r="AX59" s="3"/>
      <c r="AY59" s="3"/>
      <c r="AZ59" s="3"/>
      <c r="BA59" s="3"/>
      <c r="BB59" s="3"/>
      <c r="BC59" s="3"/>
      <c r="BV59" s="3"/>
      <c r="BW59" s="3"/>
      <c r="BX59" s="3"/>
      <c r="BY59" s="3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</row>
    <row r="60" spans="1:92" s="2" customFormat="1" ht="21" x14ac:dyDescent="0.2">
      <c r="A60" s="986"/>
      <c r="B60" s="17" t="s">
        <v>32</v>
      </c>
      <c r="C60" s="152" t="s">
        <v>33</v>
      </c>
      <c r="D60" s="774" t="s">
        <v>34</v>
      </c>
      <c r="E60" s="810" t="s">
        <v>33</v>
      </c>
      <c r="F60" s="774" t="s">
        <v>34</v>
      </c>
      <c r="G60" s="810" t="s">
        <v>33</v>
      </c>
      <c r="H60" s="774" t="s">
        <v>34</v>
      </c>
      <c r="I60" s="810" t="s">
        <v>33</v>
      </c>
      <c r="J60" s="774" t="s">
        <v>34</v>
      </c>
      <c r="K60" s="810" t="s">
        <v>33</v>
      </c>
      <c r="L60" s="774" t="s">
        <v>34</v>
      </c>
      <c r="M60" s="810" t="s">
        <v>33</v>
      </c>
      <c r="N60" s="774" t="s">
        <v>34</v>
      </c>
      <c r="O60" s="810" t="s">
        <v>33</v>
      </c>
      <c r="P60" s="774" t="s">
        <v>34</v>
      </c>
      <c r="Q60" s="810" t="s">
        <v>33</v>
      </c>
      <c r="R60" s="774" t="s">
        <v>34</v>
      </c>
      <c r="S60" s="810" t="s">
        <v>33</v>
      </c>
      <c r="T60" s="774" t="s">
        <v>34</v>
      </c>
      <c r="U60" s="810" t="s">
        <v>33</v>
      </c>
      <c r="V60" s="615" t="s">
        <v>34</v>
      </c>
      <c r="W60" s="810" t="s">
        <v>33</v>
      </c>
      <c r="X60" s="774" t="s">
        <v>34</v>
      </c>
      <c r="Y60" s="810" t="s">
        <v>33</v>
      </c>
      <c r="Z60" s="774" t="s">
        <v>34</v>
      </c>
      <c r="AA60" s="810" t="s">
        <v>33</v>
      </c>
      <c r="AB60" s="774" t="s">
        <v>34</v>
      </c>
      <c r="AC60" s="810" t="s">
        <v>33</v>
      </c>
      <c r="AD60" s="774" t="s">
        <v>34</v>
      </c>
      <c r="AE60" s="810" t="s">
        <v>33</v>
      </c>
      <c r="AF60" s="774" t="s">
        <v>34</v>
      </c>
      <c r="AG60" s="810" t="s">
        <v>33</v>
      </c>
      <c r="AH60" s="774" t="s">
        <v>34</v>
      </c>
      <c r="AI60" s="810" t="s">
        <v>33</v>
      </c>
      <c r="AJ60" s="774" t="s">
        <v>34</v>
      </c>
      <c r="AK60" s="810" t="s">
        <v>33</v>
      </c>
      <c r="AL60" s="785" t="s">
        <v>34</v>
      </c>
      <c r="AM60" s="779" t="s">
        <v>85</v>
      </c>
      <c r="AN60" s="774" t="s">
        <v>86</v>
      </c>
      <c r="AO60" s="151"/>
      <c r="AP60" s="151"/>
      <c r="AQ60" s="151"/>
      <c r="AR60" s="151"/>
      <c r="AS60" s="151"/>
      <c r="AT60" s="151"/>
      <c r="AU60" s="3"/>
      <c r="AV60" s="3"/>
      <c r="AW60" s="3"/>
      <c r="AX60" s="3"/>
      <c r="AY60" s="3"/>
      <c r="AZ60" s="3"/>
      <c r="BA60" s="3"/>
      <c r="BB60" s="3"/>
      <c r="BC60" s="3"/>
      <c r="BV60" s="3"/>
      <c r="BW60" s="3"/>
      <c r="BX60" s="3"/>
      <c r="BY60" s="3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</row>
    <row r="61" spans="1:92" s="2" customFormat="1" x14ac:dyDescent="0.2">
      <c r="A61" s="497" t="s">
        <v>87</v>
      </c>
      <c r="B61" s="132">
        <f t="shared" ref="B61:B66" si="35">SUM(C61+D61)</f>
        <v>58</v>
      </c>
      <c r="C61" s="133">
        <f>SUM(E61+G61+I61+K61+M61+O61+Q61+S61+U61+W61+Y61+AA61+AC61+AE61+AG61+AI61+AK61)</f>
        <v>31</v>
      </c>
      <c r="D61" s="545">
        <f>SUM(F61+H61+J61+L61+N61+P61+R61+T61+V61+X61+Z61+AB61+AD61+AF61+AH61+AJ61+AL61)</f>
        <v>27</v>
      </c>
      <c r="E61" s="28"/>
      <c r="F61" s="542">
        <v>1</v>
      </c>
      <c r="G61" s="28"/>
      <c r="H61" s="27"/>
      <c r="I61" s="28"/>
      <c r="J61" s="27"/>
      <c r="K61" s="28"/>
      <c r="L61" s="27">
        <v>3</v>
      </c>
      <c r="M61" s="28">
        <v>1</v>
      </c>
      <c r="N61" s="27">
        <v>1</v>
      </c>
      <c r="O61" s="28">
        <v>6</v>
      </c>
      <c r="P61" s="27"/>
      <c r="Q61" s="28"/>
      <c r="R61" s="27">
        <v>1</v>
      </c>
      <c r="S61" s="28"/>
      <c r="T61" s="27"/>
      <c r="U61" s="28">
        <v>5</v>
      </c>
      <c r="V61" s="156">
        <v>1</v>
      </c>
      <c r="W61" s="28"/>
      <c r="X61" s="27">
        <v>1</v>
      </c>
      <c r="Y61" s="28"/>
      <c r="Z61" s="27">
        <v>2</v>
      </c>
      <c r="AA61" s="28">
        <v>4</v>
      </c>
      <c r="AB61" s="27"/>
      <c r="AC61" s="28">
        <v>2</v>
      </c>
      <c r="AD61" s="27">
        <v>4</v>
      </c>
      <c r="AE61" s="28">
        <v>7</v>
      </c>
      <c r="AF61" s="27">
        <v>1</v>
      </c>
      <c r="AG61" s="28">
        <v>3</v>
      </c>
      <c r="AH61" s="27">
        <v>3</v>
      </c>
      <c r="AI61" s="28"/>
      <c r="AJ61" s="27">
        <v>5</v>
      </c>
      <c r="AK61" s="498">
        <v>3</v>
      </c>
      <c r="AL61" s="148">
        <v>4</v>
      </c>
      <c r="AM61" s="546">
        <v>0</v>
      </c>
      <c r="AN61" s="27">
        <v>58</v>
      </c>
      <c r="AO61" s="146" t="str">
        <f t="shared" ref="AO61:AO65" si="36">CA61&amp;CB61</f>
        <v/>
      </c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"/>
      <c r="BB61" s="3"/>
      <c r="BC61" s="3"/>
      <c r="BV61" s="3"/>
      <c r="BW61" s="3"/>
      <c r="BX61" s="3"/>
      <c r="BY61" s="3"/>
      <c r="CA61" s="32" t="str">
        <f>IF(AND($B61&gt;0,AM61="")," * No olvide digitar la variable "&amp;AM$58&amp;""&amp;" Discrecional. Digite CERO si no tiene",IF(AM61&gt;$B61," * La variable "&amp;AM$58&amp;""&amp;" Discrecional No puede ser mayor al Total.",""))</f>
        <v/>
      </c>
      <c r="CB61" s="32" t="str">
        <f>IF(AND($B61&gt;0,AN61="")," * No olvide digitar la variable "&amp;AM$58&amp;""&amp;" Estructurado (ESI). Digite CERO si no tiene",IF(AN61&gt;$B61," * La variable "&amp;AM$58&amp;""&amp;" Estructurado (ESI) No puede ser mayor al Total.",""))</f>
        <v/>
      </c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33">
        <f>IF(AND($B61&gt;0,AM61=""),1,IF(AM61&gt;$B61,1,0))</f>
        <v>0</v>
      </c>
      <c r="CN61" s="33">
        <f>IF(AND($B61&gt;0,AN61=""),1,IF(AN61&gt;$B61,1,0))</f>
        <v>0</v>
      </c>
    </row>
    <row r="62" spans="1:92" s="2" customFormat="1" x14ac:dyDescent="0.2">
      <c r="A62" s="157" t="s">
        <v>88</v>
      </c>
      <c r="B62" s="68">
        <f t="shared" si="35"/>
        <v>1064</v>
      </c>
      <c r="C62" s="69">
        <f t="shared" ref="C62:D66" si="37">SUM(E62+G62+I62+K62+M62+O62+Q62+S62+U62+W62+Y62+AA62+AC62+AE62+AG62+AI62+AK62)</f>
        <v>546</v>
      </c>
      <c r="D62" s="84">
        <f t="shared" si="37"/>
        <v>518</v>
      </c>
      <c r="E62" s="41">
        <v>89</v>
      </c>
      <c r="F62" s="42">
        <v>85</v>
      </c>
      <c r="G62" s="41">
        <v>29</v>
      </c>
      <c r="H62" s="40">
        <v>25</v>
      </c>
      <c r="I62" s="41">
        <v>20</v>
      </c>
      <c r="J62" s="40">
        <v>21</v>
      </c>
      <c r="K62" s="41">
        <v>9</v>
      </c>
      <c r="L62" s="40">
        <v>25</v>
      </c>
      <c r="M62" s="41">
        <v>19</v>
      </c>
      <c r="N62" s="40">
        <v>14</v>
      </c>
      <c r="O62" s="41">
        <v>30</v>
      </c>
      <c r="P62" s="40">
        <v>27</v>
      </c>
      <c r="Q62" s="41">
        <v>17</v>
      </c>
      <c r="R62" s="40">
        <v>21</v>
      </c>
      <c r="S62" s="41">
        <v>27</v>
      </c>
      <c r="T62" s="40">
        <v>21</v>
      </c>
      <c r="U62" s="41">
        <v>23</v>
      </c>
      <c r="V62" s="158">
        <v>26</v>
      </c>
      <c r="W62" s="41">
        <v>18</v>
      </c>
      <c r="X62" s="40">
        <v>28</v>
      </c>
      <c r="Y62" s="41">
        <v>14</v>
      </c>
      <c r="Z62" s="40">
        <v>26</v>
      </c>
      <c r="AA62" s="41">
        <v>31</v>
      </c>
      <c r="AB62" s="40">
        <v>19</v>
      </c>
      <c r="AC62" s="41">
        <v>42</v>
      </c>
      <c r="AD62" s="40">
        <v>28</v>
      </c>
      <c r="AE62" s="41">
        <v>48</v>
      </c>
      <c r="AF62" s="40">
        <v>27</v>
      </c>
      <c r="AG62" s="41">
        <v>40</v>
      </c>
      <c r="AH62" s="40">
        <v>28</v>
      </c>
      <c r="AI62" s="41">
        <v>35</v>
      </c>
      <c r="AJ62" s="40">
        <v>37</v>
      </c>
      <c r="AK62" s="85">
        <v>55</v>
      </c>
      <c r="AL62" s="86">
        <v>60</v>
      </c>
      <c r="AM62" s="159">
        <v>0</v>
      </c>
      <c r="AN62" s="40">
        <v>1064</v>
      </c>
      <c r="AO62" s="146" t="str">
        <f t="shared" si="36"/>
        <v/>
      </c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"/>
      <c r="BB62" s="3"/>
      <c r="BC62" s="3"/>
      <c r="BV62" s="3"/>
      <c r="BW62" s="3"/>
      <c r="BX62" s="3"/>
      <c r="BY62" s="3"/>
      <c r="CA62" s="32" t="str">
        <f t="shared" ref="CA62:CA65" si="38">IF(AND($B62&gt;0,AM62="")," * No olvide digitar la variable "&amp;AM$58&amp;""&amp;" Discrecional. Digite CERO si no tiene",IF(AM62&gt;$B62," * La variable "&amp;AM$58&amp;""&amp;" Discrecional No puede ser mayor al Total.",""))</f>
        <v/>
      </c>
      <c r="CB62" s="32" t="str">
        <f t="shared" ref="CB62:CB65" si="39">IF(AND($B62&gt;0,AN62="")," * No olvide digitar la variable "&amp;AM$58&amp;""&amp;" Estructurado (ESI). Digite CERO si no tiene",IF(AN62&gt;$B62," * La variable "&amp;AM$58&amp;""&amp;" Estructurado (ESI) No puede ser mayor al Total.",""))</f>
        <v/>
      </c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33">
        <f t="shared" ref="CM62:CN65" si="40">IF(AND($B62&gt;0,AM62=""),1,IF(AM62&gt;$B62,1,0))</f>
        <v>0</v>
      </c>
      <c r="CN62" s="33">
        <f t="shared" si="40"/>
        <v>0</v>
      </c>
    </row>
    <row r="63" spans="1:92" s="2" customFormat="1" x14ac:dyDescent="0.2">
      <c r="A63" s="157" t="s">
        <v>89</v>
      </c>
      <c r="B63" s="68">
        <f t="shared" si="35"/>
        <v>2117</v>
      </c>
      <c r="C63" s="69">
        <f t="shared" si="37"/>
        <v>1033</v>
      </c>
      <c r="D63" s="84">
        <f t="shared" si="37"/>
        <v>1084</v>
      </c>
      <c r="E63" s="41">
        <v>198</v>
      </c>
      <c r="F63" s="42">
        <v>166</v>
      </c>
      <c r="G63" s="41">
        <v>96</v>
      </c>
      <c r="H63" s="40">
        <v>97</v>
      </c>
      <c r="I63" s="41">
        <v>68</v>
      </c>
      <c r="J63" s="40">
        <v>68</v>
      </c>
      <c r="K63" s="41">
        <v>43</v>
      </c>
      <c r="L63" s="40">
        <v>44</v>
      </c>
      <c r="M63" s="41">
        <v>23</v>
      </c>
      <c r="N63" s="40">
        <v>62</v>
      </c>
      <c r="O63" s="41">
        <v>38</v>
      </c>
      <c r="P63" s="40">
        <v>44</v>
      </c>
      <c r="Q63" s="41">
        <v>53</v>
      </c>
      <c r="R63" s="40">
        <v>53</v>
      </c>
      <c r="S63" s="41">
        <v>37</v>
      </c>
      <c r="T63" s="40">
        <v>53</v>
      </c>
      <c r="U63" s="41">
        <v>44</v>
      </c>
      <c r="V63" s="158">
        <v>45</v>
      </c>
      <c r="W63" s="41">
        <v>41</v>
      </c>
      <c r="X63" s="40">
        <v>47</v>
      </c>
      <c r="Y63" s="41">
        <v>41</v>
      </c>
      <c r="Z63" s="40">
        <v>49</v>
      </c>
      <c r="AA63" s="41">
        <v>43</v>
      </c>
      <c r="AB63" s="40">
        <v>59</v>
      </c>
      <c r="AC63" s="41">
        <v>75</v>
      </c>
      <c r="AD63" s="40">
        <v>56</v>
      </c>
      <c r="AE63" s="41">
        <v>73</v>
      </c>
      <c r="AF63" s="40">
        <v>64</v>
      </c>
      <c r="AG63" s="41">
        <v>55</v>
      </c>
      <c r="AH63" s="40">
        <v>49</v>
      </c>
      <c r="AI63" s="41">
        <v>49</v>
      </c>
      <c r="AJ63" s="40">
        <v>58</v>
      </c>
      <c r="AK63" s="85">
        <v>56</v>
      </c>
      <c r="AL63" s="86">
        <v>70</v>
      </c>
      <c r="AM63" s="159">
        <v>0</v>
      </c>
      <c r="AN63" s="40">
        <v>2117</v>
      </c>
      <c r="AO63" s="146" t="str">
        <f t="shared" si="36"/>
        <v/>
      </c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"/>
      <c r="BB63" s="3"/>
      <c r="BC63" s="3"/>
      <c r="BV63" s="3"/>
      <c r="BW63" s="3"/>
      <c r="BX63" s="3"/>
      <c r="BY63" s="3"/>
      <c r="CA63" s="32" t="str">
        <f t="shared" si="38"/>
        <v/>
      </c>
      <c r="CB63" s="32" t="str">
        <f t="shared" si="39"/>
        <v/>
      </c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33">
        <f t="shared" si="40"/>
        <v>0</v>
      </c>
      <c r="CN63" s="33">
        <f t="shared" si="40"/>
        <v>0</v>
      </c>
    </row>
    <row r="64" spans="1:92" s="2" customFormat="1" x14ac:dyDescent="0.2">
      <c r="A64" s="157" t="s">
        <v>90</v>
      </c>
      <c r="B64" s="68">
        <f t="shared" si="35"/>
        <v>359</v>
      </c>
      <c r="C64" s="69">
        <f t="shared" si="37"/>
        <v>174</v>
      </c>
      <c r="D64" s="84">
        <f t="shared" si="37"/>
        <v>185</v>
      </c>
      <c r="E64" s="41">
        <v>41</v>
      </c>
      <c r="F64" s="42">
        <v>53</v>
      </c>
      <c r="G64" s="41">
        <v>39</v>
      </c>
      <c r="H64" s="40">
        <v>33</v>
      </c>
      <c r="I64" s="41">
        <v>43</v>
      </c>
      <c r="J64" s="40">
        <v>47</v>
      </c>
      <c r="K64" s="41">
        <v>10</v>
      </c>
      <c r="L64" s="40">
        <v>8</v>
      </c>
      <c r="M64" s="41">
        <v>6</v>
      </c>
      <c r="N64" s="40">
        <v>2</v>
      </c>
      <c r="O64" s="41">
        <v>2</v>
      </c>
      <c r="P64" s="40">
        <v>5</v>
      </c>
      <c r="Q64" s="41">
        <v>11</v>
      </c>
      <c r="R64" s="40">
        <v>1</v>
      </c>
      <c r="S64" s="41">
        <v>10</v>
      </c>
      <c r="T64" s="40">
        <v>6</v>
      </c>
      <c r="U64" s="41">
        <v>1</v>
      </c>
      <c r="V64" s="158">
        <v>5</v>
      </c>
      <c r="W64" s="41">
        <v>1</v>
      </c>
      <c r="X64" s="40">
        <v>5</v>
      </c>
      <c r="Y64" s="41">
        <v>1</v>
      </c>
      <c r="Z64" s="40">
        <v>4</v>
      </c>
      <c r="AA64" s="41">
        <v>2</v>
      </c>
      <c r="AB64" s="40">
        <v>5</v>
      </c>
      <c r="AC64" s="41">
        <v>1</v>
      </c>
      <c r="AD64" s="40">
        <v>4</v>
      </c>
      <c r="AE64" s="41">
        <v>1</v>
      </c>
      <c r="AF64" s="40">
        <v>3</v>
      </c>
      <c r="AG64" s="41">
        <v>1</v>
      </c>
      <c r="AH64" s="40">
        <v>1</v>
      </c>
      <c r="AI64" s="41">
        <v>3</v>
      </c>
      <c r="AJ64" s="40">
        <v>2</v>
      </c>
      <c r="AK64" s="85">
        <v>1</v>
      </c>
      <c r="AL64" s="86">
        <v>1</v>
      </c>
      <c r="AM64" s="159">
        <v>0</v>
      </c>
      <c r="AN64" s="40">
        <v>359</v>
      </c>
      <c r="AO64" s="146" t="str">
        <f t="shared" si="36"/>
        <v/>
      </c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"/>
      <c r="BB64" s="3"/>
      <c r="BC64" s="3"/>
      <c r="BV64" s="3"/>
      <c r="BW64" s="3"/>
      <c r="BX64" s="3"/>
      <c r="BY64" s="3"/>
      <c r="CA64" s="32" t="str">
        <f t="shared" si="38"/>
        <v/>
      </c>
      <c r="CB64" s="32" t="str">
        <f t="shared" si="39"/>
        <v/>
      </c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33">
        <f t="shared" si="40"/>
        <v>0</v>
      </c>
      <c r="CN64" s="33">
        <f t="shared" si="40"/>
        <v>0</v>
      </c>
    </row>
    <row r="65" spans="1:95" x14ac:dyDescent="0.2">
      <c r="A65" s="160" t="s">
        <v>91</v>
      </c>
      <c r="B65" s="161">
        <f t="shared" si="35"/>
        <v>12</v>
      </c>
      <c r="C65" s="92">
        <f t="shared" si="37"/>
        <v>2</v>
      </c>
      <c r="D65" s="93">
        <f t="shared" si="37"/>
        <v>10</v>
      </c>
      <c r="E65" s="94"/>
      <c r="F65" s="95">
        <v>3</v>
      </c>
      <c r="G65" s="94"/>
      <c r="H65" s="96">
        <v>1</v>
      </c>
      <c r="I65" s="94">
        <v>1</v>
      </c>
      <c r="J65" s="96"/>
      <c r="K65" s="94"/>
      <c r="L65" s="96">
        <v>2</v>
      </c>
      <c r="M65" s="94"/>
      <c r="N65" s="96"/>
      <c r="O65" s="94"/>
      <c r="P65" s="96">
        <v>1</v>
      </c>
      <c r="Q65" s="94">
        <v>1</v>
      </c>
      <c r="R65" s="96"/>
      <c r="S65" s="94"/>
      <c r="T65" s="96"/>
      <c r="U65" s="94"/>
      <c r="V65" s="162"/>
      <c r="W65" s="94"/>
      <c r="X65" s="96">
        <v>1</v>
      </c>
      <c r="Y65" s="94"/>
      <c r="Z65" s="96"/>
      <c r="AA65" s="94"/>
      <c r="AB65" s="96"/>
      <c r="AC65" s="94"/>
      <c r="AD65" s="96"/>
      <c r="AE65" s="94"/>
      <c r="AF65" s="96">
        <v>1</v>
      </c>
      <c r="AG65" s="94"/>
      <c r="AH65" s="96"/>
      <c r="AI65" s="94"/>
      <c r="AJ65" s="96"/>
      <c r="AK65" s="163"/>
      <c r="AL65" s="164">
        <v>1</v>
      </c>
      <c r="AM65" s="165">
        <v>0</v>
      </c>
      <c r="AN65" s="96">
        <v>12</v>
      </c>
      <c r="AO65" s="146" t="str">
        <f t="shared" si="36"/>
        <v/>
      </c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"/>
      <c r="BB65" s="3"/>
      <c r="BC65" s="3"/>
      <c r="BX65" s="3"/>
      <c r="BY65" s="3"/>
      <c r="CA65" s="32" t="str">
        <f t="shared" si="38"/>
        <v/>
      </c>
      <c r="CB65" s="32" t="str">
        <f t="shared" si="39"/>
        <v/>
      </c>
      <c r="CM65" s="33">
        <f t="shared" si="40"/>
        <v>0</v>
      </c>
      <c r="CN65" s="33">
        <f t="shared" si="40"/>
        <v>0</v>
      </c>
    </row>
    <row r="66" spans="1:95" x14ac:dyDescent="0.2">
      <c r="A66" s="166" t="s">
        <v>92</v>
      </c>
      <c r="B66" s="137">
        <f t="shared" si="35"/>
        <v>0</v>
      </c>
      <c r="C66" s="138">
        <f t="shared" si="37"/>
        <v>0</v>
      </c>
      <c r="D66" s="139">
        <f t="shared" si="37"/>
        <v>0</v>
      </c>
      <c r="E66" s="55"/>
      <c r="F66" s="56"/>
      <c r="G66" s="55"/>
      <c r="H66" s="140"/>
      <c r="I66" s="55"/>
      <c r="J66" s="140"/>
      <c r="K66" s="55"/>
      <c r="L66" s="140"/>
      <c r="M66" s="55"/>
      <c r="N66" s="140"/>
      <c r="O66" s="55"/>
      <c r="P66" s="140"/>
      <c r="Q66" s="55"/>
      <c r="R66" s="140"/>
      <c r="S66" s="55"/>
      <c r="T66" s="140"/>
      <c r="U66" s="55"/>
      <c r="V66" s="167"/>
      <c r="W66" s="55"/>
      <c r="X66" s="140"/>
      <c r="Y66" s="55"/>
      <c r="Z66" s="140"/>
      <c r="AA66" s="55"/>
      <c r="AB66" s="140"/>
      <c r="AC66" s="55"/>
      <c r="AD66" s="140"/>
      <c r="AE66" s="55"/>
      <c r="AF66" s="140"/>
      <c r="AG66" s="55"/>
      <c r="AH66" s="140"/>
      <c r="AI66" s="55"/>
      <c r="AJ66" s="140"/>
      <c r="AK66" s="141"/>
      <c r="AL66" s="142"/>
      <c r="AM66" s="58"/>
      <c r="AN66" s="168"/>
      <c r="AO66" s="169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"/>
      <c r="BB66" s="3"/>
      <c r="BC66" s="3"/>
      <c r="BX66" s="3"/>
      <c r="BY66" s="3"/>
      <c r="CA66" s="89"/>
      <c r="CB66" s="89"/>
      <c r="CC66" s="124"/>
      <c r="CD66" s="124"/>
      <c r="CE66" s="124"/>
      <c r="CF66" s="124"/>
      <c r="CG66" s="124"/>
      <c r="CH66" s="124"/>
      <c r="CI66" s="124"/>
      <c r="CJ66" s="124"/>
      <c r="CK66" s="124"/>
      <c r="CL66" s="124"/>
      <c r="CM66" s="89"/>
      <c r="CN66" s="89"/>
    </row>
    <row r="67" spans="1:95" x14ac:dyDescent="0.2">
      <c r="A67" s="789" t="s">
        <v>83</v>
      </c>
      <c r="B67" s="824">
        <f t="shared" ref="B67:AL67" si="41">SUM(B61:B66)</f>
        <v>3610</v>
      </c>
      <c r="C67" s="825">
        <f t="shared" si="41"/>
        <v>1786</v>
      </c>
      <c r="D67" s="782">
        <f t="shared" si="41"/>
        <v>1824</v>
      </c>
      <c r="E67" s="826">
        <f t="shared" si="41"/>
        <v>328</v>
      </c>
      <c r="F67" s="790">
        <f t="shared" si="41"/>
        <v>308</v>
      </c>
      <c r="G67" s="826">
        <f t="shared" si="41"/>
        <v>164</v>
      </c>
      <c r="H67" s="827">
        <f t="shared" si="41"/>
        <v>156</v>
      </c>
      <c r="I67" s="826">
        <f t="shared" si="41"/>
        <v>132</v>
      </c>
      <c r="J67" s="827">
        <f t="shared" si="41"/>
        <v>136</v>
      </c>
      <c r="K67" s="826">
        <f t="shared" si="41"/>
        <v>62</v>
      </c>
      <c r="L67" s="827">
        <f t="shared" si="41"/>
        <v>82</v>
      </c>
      <c r="M67" s="826">
        <f t="shared" si="41"/>
        <v>49</v>
      </c>
      <c r="N67" s="827">
        <f t="shared" si="41"/>
        <v>79</v>
      </c>
      <c r="O67" s="826">
        <f t="shared" si="41"/>
        <v>76</v>
      </c>
      <c r="P67" s="827">
        <f t="shared" si="41"/>
        <v>77</v>
      </c>
      <c r="Q67" s="826">
        <f t="shared" si="41"/>
        <v>82</v>
      </c>
      <c r="R67" s="827">
        <f t="shared" si="41"/>
        <v>76</v>
      </c>
      <c r="S67" s="826">
        <f t="shared" si="41"/>
        <v>74</v>
      </c>
      <c r="T67" s="827">
        <f t="shared" si="41"/>
        <v>80</v>
      </c>
      <c r="U67" s="791">
        <f t="shared" si="41"/>
        <v>73</v>
      </c>
      <c r="V67" s="828">
        <f t="shared" si="41"/>
        <v>77</v>
      </c>
      <c r="W67" s="826">
        <f t="shared" si="41"/>
        <v>60</v>
      </c>
      <c r="X67" s="827">
        <f t="shared" si="41"/>
        <v>82</v>
      </c>
      <c r="Y67" s="826">
        <f t="shared" si="41"/>
        <v>56</v>
      </c>
      <c r="Z67" s="827">
        <f t="shared" si="41"/>
        <v>81</v>
      </c>
      <c r="AA67" s="826">
        <f t="shared" si="41"/>
        <v>80</v>
      </c>
      <c r="AB67" s="827">
        <f t="shared" si="41"/>
        <v>83</v>
      </c>
      <c r="AC67" s="826">
        <f t="shared" si="41"/>
        <v>120</v>
      </c>
      <c r="AD67" s="827">
        <f t="shared" si="41"/>
        <v>92</v>
      </c>
      <c r="AE67" s="826">
        <f t="shared" si="41"/>
        <v>129</v>
      </c>
      <c r="AF67" s="827">
        <f t="shared" si="41"/>
        <v>96</v>
      </c>
      <c r="AG67" s="826">
        <f t="shared" si="41"/>
        <v>99</v>
      </c>
      <c r="AH67" s="827">
        <f t="shared" si="41"/>
        <v>81</v>
      </c>
      <c r="AI67" s="826">
        <f t="shared" si="41"/>
        <v>87</v>
      </c>
      <c r="AJ67" s="827">
        <f t="shared" si="41"/>
        <v>102</v>
      </c>
      <c r="AK67" s="792">
        <f t="shared" si="41"/>
        <v>115</v>
      </c>
      <c r="AL67" s="829">
        <f t="shared" si="41"/>
        <v>136</v>
      </c>
      <c r="AM67" s="627">
        <f>SUM(AM61:AM65)</f>
        <v>0</v>
      </c>
      <c r="AN67" s="827">
        <f>SUM(AN61:AN65)</f>
        <v>3610</v>
      </c>
      <c r="AO67" s="151"/>
      <c r="AP67" s="151"/>
      <c r="AQ67" s="151"/>
      <c r="AR67" s="151"/>
      <c r="AS67" s="151"/>
      <c r="AT67" s="151"/>
      <c r="AU67" s="151"/>
      <c r="AV67" s="151"/>
      <c r="AW67" s="151"/>
      <c r="AX67" s="151"/>
      <c r="AY67" s="151"/>
      <c r="AZ67" s="151"/>
      <c r="BA67" s="151"/>
      <c r="BB67" s="151"/>
      <c r="BC67" s="151"/>
      <c r="BD67" s="9"/>
      <c r="BE67" s="9"/>
      <c r="BX67" s="3"/>
      <c r="BY67" s="3"/>
      <c r="CA67" s="80"/>
      <c r="CB67" s="80"/>
      <c r="CC67" s="124"/>
      <c r="CD67" s="124"/>
      <c r="CE67" s="124"/>
      <c r="CF67" s="124"/>
      <c r="CG67" s="124"/>
      <c r="CH67" s="124"/>
      <c r="CI67" s="124"/>
      <c r="CJ67" s="124"/>
      <c r="CK67" s="124"/>
      <c r="CL67" s="124"/>
      <c r="CM67" s="80"/>
      <c r="CN67" s="80"/>
    </row>
    <row r="68" spans="1:95" s="80" customFormat="1" ht="12" x14ac:dyDescent="0.2">
      <c r="A68" s="149" t="s">
        <v>93</v>
      </c>
      <c r="B68" s="149"/>
      <c r="C68" s="149"/>
      <c r="D68" s="149"/>
      <c r="E68" s="149"/>
      <c r="F68" s="149"/>
      <c r="G68" s="149"/>
      <c r="H68" s="149"/>
      <c r="I68" s="149"/>
      <c r="J68" s="181"/>
      <c r="K68" s="181"/>
      <c r="L68" s="181"/>
      <c r="M68" s="181"/>
      <c r="N68" s="181"/>
      <c r="O68" s="181"/>
      <c r="P68" s="181"/>
      <c r="Q68" s="181"/>
      <c r="R68" s="181"/>
      <c r="S68" s="181"/>
      <c r="T68" s="181"/>
      <c r="U68" s="181"/>
      <c r="V68" s="181"/>
      <c r="W68" s="181"/>
      <c r="X68" s="181"/>
      <c r="Y68" s="181"/>
      <c r="Z68" s="181"/>
      <c r="AA68" s="181"/>
      <c r="AB68" s="181"/>
      <c r="AC68" s="181"/>
      <c r="AD68" s="181"/>
      <c r="AE68" s="181"/>
      <c r="AF68" s="181"/>
      <c r="AG68" s="181"/>
      <c r="AH68" s="181"/>
      <c r="AI68" s="181"/>
      <c r="AJ68" s="181"/>
      <c r="AK68" s="181"/>
      <c r="AL68" s="181"/>
      <c r="AM68" s="181"/>
      <c r="AN68" s="181"/>
    </row>
    <row r="69" spans="1:95" customFormat="1" ht="15" x14ac:dyDescent="0.25">
      <c r="A69" s="983" t="s">
        <v>82</v>
      </c>
      <c r="B69" s="1012" t="s">
        <v>83</v>
      </c>
      <c r="C69" s="1020"/>
      <c r="D69" s="1021"/>
      <c r="E69" s="1213" t="s">
        <v>94</v>
      </c>
      <c r="F69" s="1128"/>
      <c r="G69" s="1128"/>
      <c r="H69" s="1128"/>
      <c r="I69" s="1128"/>
      <c r="J69" s="1128"/>
      <c r="K69" s="1128"/>
      <c r="L69" s="1128"/>
      <c r="M69" s="1128"/>
      <c r="N69" s="1128"/>
      <c r="O69" s="1128"/>
      <c r="P69" s="1128"/>
      <c r="Q69" s="1128"/>
      <c r="R69" s="1128"/>
      <c r="S69" s="1128"/>
      <c r="T69" s="1128"/>
      <c r="U69" s="1128"/>
      <c r="V69" s="1128"/>
      <c r="W69" s="1128"/>
      <c r="X69" s="1128"/>
      <c r="Y69" s="1128"/>
      <c r="Z69" s="1128"/>
      <c r="AA69" s="1128"/>
      <c r="AB69" s="1128"/>
      <c r="AC69" s="1128"/>
      <c r="AD69" s="1128"/>
      <c r="AE69" s="1128"/>
      <c r="AF69" s="1128"/>
      <c r="AG69" s="1128"/>
      <c r="AH69" s="1128"/>
      <c r="AI69" s="1128"/>
      <c r="AJ69" s="1128"/>
      <c r="AK69" s="1128"/>
      <c r="AL69" s="1214"/>
      <c r="CA69" s="80"/>
      <c r="CB69" s="80"/>
      <c r="CC69" s="80"/>
      <c r="CD69" s="80"/>
      <c r="CE69" s="80"/>
      <c r="CF69" s="80"/>
      <c r="CG69" s="80"/>
      <c r="CH69" s="80"/>
      <c r="CI69" s="80"/>
      <c r="CJ69" s="80"/>
      <c r="CK69" s="80"/>
      <c r="CL69" s="80"/>
      <c r="CM69" s="80"/>
      <c r="CN69" s="80"/>
      <c r="CO69" s="80"/>
      <c r="CP69" s="80"/>
      <c r="CQ69" s="80"/>
    </row>
    <row r="70" spans="1:95" customFormat="1" ht="15" x14ac:dyDescent="0.25">
      <c r="A70" s="1019"/>
      <c r="B70" s="1146"/>
      <c r="C70" s="1022"/>
      <c r="D70" s="1023"/>
      <c r="E70" s="1222" t="s">
        <v>11</v>
      </c>
      <c r="F70" s="1221"/>
      <c r="G70" s="1222" t="s">
        <v>12</v>
      </c>
      <c r="H70" s="1221"/>
      <c r="I70" s="1222" t="s">
        <v>13</v>
      </c>
      <c r="J70" s="1221"/>
      <c r="K70" s="1222" t="s">
        <v>14</v>
      </c>
      <c r="L70" s="1221"/>
      <c r="M70" s="1222" t="s">
        <v>15</v>
      </c>
      <c r="N70" s="1221"/>
      <c r="O70" s="1213" t="s">
        <v>16</v>
      </c>
      <c r="P70" s="1214"/>
      <c r="Q70" s="1213" t="s">
        <v>17</v>
      </c>
      <c r="R70" s="1214"/>
      <c r="S70" s="1213" t="s">
        <v>18</v>
      </c>
      <c r="T70" s="1214"/>
      <c r="U70" s="1213" t="s">
        <v>19</v>
      </c>
      <c r="V70" s="1214"/>
      <c r="W70" s="1213" t="s">
        <v>20</v>
      </c>
      <c r="X70" s="1214"/>
      <c r="Y70" s="1213" t="s">
        <v>21</v>
      </c>
      <c r="Z70" s="1214"/>
      <c r="AA70" s="1213" t="s">
        <v>22</v>
      </c>
      <c r="AB70" s="1214"/>
      <c r="AC70" s="1213" t="s">
        <v>23</v>
      </c>
      <c r="AD70" s="1214"/>
      <c r="AE70" s="1213" t="s">
        <v>24</v>
      </c>
      <c r="AF70" s="1214"/>
      <c r="AG70" s="1213" t="s">
        <v>25</v>
      </c>
      <c r="AH70" s="1214"/>
      <c r="AI70" s="1213" t="s">
        <v>26</v>
      </c>
      <c r="AJ70" s="1214"/>
      <c r="AK70" s="1213" t="s">
        <v>27</v>
      </c>
      <c r="AL70" s="1214"/>
      <c r="CA70" s="80"/>
      <c r="CB70" s="80"/>
      <c r="CC70" s="80"/>
      <c r="CD70" s="80"/>
      <c r="CE70" s="80"/>
      <c r="CF70" s="80"/>
      <c r="CG70" s="80"/>
      <c r="CH70" s="80"/>
      <c r="CI70" s="80"/>
      <c r="CJ70" s="80"/>
      <c r="CK70" s="80"/>
      <c r="CL70" s="80"/>
      <c r="CM70" s="80"/>
      <c r="CN70" s="80"/>
      <c r="CO70" s="80"/>
      <c r="CP70" s="80"/>
      <c r="CQ70" s="80"/>
    </row>
    <row r="71" spans="1:95" customFormat="1" ht="15" x14ac:dyDescent="0.25">
      <c r="A71" s="986"/>
      <c r="B71" s="17" t="s">
        <v>32</v>
      </c>
      <c r="C71" s="152" t="s">
        <v>33</v>
      </c>
      <c r="D71" s="774" t="s">
        <v>34</v>
      </c>
      <c r="E71" s="810" t="s">
        <v>33</v>
      </c>
      <c r="F71" s="774" t="s">
        <v>34</v>
      </c>
      <c r="G71" s="810" t="s">
        <v>33</v>
      </c>
      <c r="H71" s="774" t="s">
        <v>34</v>
      </c>
      <c r="I71" s="810" t="s">
        <v>33</v>
      </c>
      <c r="J71" s="774" t="s">
        <v>34</v>
      </c>
      <c r="K71" s="810" t="s">
        <v>33</v>
      </c>
      <c r="L71" s="774" t="s">
        <v>34</v>
      </c>
      <c r="M71" s="810" t="s">
        <v>33</v>
      </c>
      <c r="N71" s="774" t="s">
        <v>34</v>
      </c>
      <c r="O71" s="810" t="s">
        <v>33</v>
      </c>
      <c r="P71" s="774" t="s">
        <v>34</v>
      </c>
      <c r="Q71" s="810" t="s">
        <v>33</v>
      </c>
      <c r="R71" s="774" t="s">
        <v>34</v>
      </c>
      <c r="S71" s="810" t="s">
        <v>33</v>
      </c>
      <c r="T71" s="774" t="s">
        <v>34</v>
      </c>
      <c r="U71" s="810" t="s">
        <v>33</v>
      </c>
      <c r="V71" s="615" t="s">
        <v>34</v>
      </c>
      <c r="W71" s="810" t="s">
        <v>33</v>
      </c>
      <c r="X71" s="774" t="s">
        <v>34</v>
      </c>
      <c r="Y71" s="810" t="s">
        <v>33</v>
      </c>
      <c r="Z71" s="774" t="s">
        <v>34</v>
      </c>
      <c r="AA71" s="810" t="s">
        <v>33</v>
      </c>
      <c r="AB71" s="774" t="s">
        <v>34</v>
      </c>
      <c r="AC71" s="810" t="s">
        <v>33</v>
      </c>
      <c r="AD71" s="774" t="s">
        <v>34</v>
      </c>
      <c r="AE71" s="810" t="s">
        <v>33</v>
      </c>
      <c r="AF71" s="774" t="s">
        <v>34</v>
      </c>
      <c r="AG71" s="810" t="s">
        <v>33</v>
      </c>
      <c r="AH71" s="774" t="s">
        <v>34</v>
      </c>
      <c r="AI71" s="810" t="s">
        <v>33</v>
      </c>
      <c r="AJ71" s="774" t="s">
        <v>34</v>
      </c>
      <c r="AK71" s="810" t="s">
        <v>33</v>
      </c>
      <c r="AL71" s="774" t="s">
        <v>34</v>
      </c>
      <c r="CA71" s="80"/>
      <c r="CB71" s="80"/>
      <c r="CC71" s="80"/>
      <c r="CD71" s="80"/>
      <c r="CE71" s="80"/>
      <c r="CF71" s="80"/>
      <c r="CG71" s="80"/>
      <c r="CH71" s="80"/>
      <c r="CI71" s="80"/>
      <c r="CJ71" s="80"/>
      <c r="CK71" s="80"/>
      <c r="CL71" s="80"/>
      <c r="CM71" s="80"/>
      <c r="CN71" s="80"/>
      <c r="CO71" s="80"/>
      <c r="CP71" s="80"/>
      <c r="CQ71" s="80"/>
    </row>
    <row r="72" spans="1:95" customFormat="1" ht="15" x14ac:dyDescent="0.25">
      <c r="A72" s="497" t="s">
        <v>87</v>
      </c>
      <c r="B72" s="132">
        <f t="shared" ref="B72:B77" si="42">SUM(C72+D72)</f>
        <v>6</v>
      </c>
      <c r="C72" s="133">
        <f>SUM(E72+G72+I72+K72+M72+O72+Q72+S72+U72+W72+Y72+AA72+AC72+AE72+AG72+AI72+AK72)</f>
        <v>0</v>
      </c>
      <c r="D72" s="545">
        <f>SUM(F72+H72+J72+L72+N72+P72+R72+T72+V72+X72+Z72+AB72+AD72+AF72+AH72+AJ72+AL72)</f>
        <v>6</v>
      </c>
      <c r="E72" s="28"/>
      <c r="F72" s="542"/>
      <c r="G72" s="28"/>
      <c r="H72" s="27"/>
      <c r="I72" s="28"/>
      <c r="J72" s="27"/>
      <c r="K72" s="28"/>
      <c r="L72" s="27">
        <v>1</v>
      </c>
      <c r="M72" s="28"/>
      <c r="N72" s="27">
        <v>1</v>
      </c>
      <c r="O72" s="28"/>
      <c r="P72" s="27">
        <v>1</v>
      </c>
      <c r="Q72" s="28"/>
      <c r="R72" s="27">
        <v>1</v>
      </c>
      <c r="S72" s="28"/>
      <c r="T72" s="27">
        <v>2</v>
      </c>
      <c r="U72" s="28"/>
      <c r="V72" s="156"/>
      <c r="W72" s="28"/>
      <c r="X72" s="27"/>
      <c r="Y72" s="28"/>
      <c r="Z72" s="27"/>
      <c r="AA72" s="28"/>
      <c r="AB72" s="27"/>
      <c r="AC72" s="28"/>
      <c r="AD72" s="27"/>
      <c r="AE72" s="28"/>
      <c r="AF72" s="27"/>
      <c r="AG72" s="28"/>
      <c r="AH72" s="27"/>
      <c r="AI72" s="28"/>
      <c r="AJ72" s="27"/>
      <c r="AK72" s="498"/>
      <c r="AL72" s="27"/>
      <c r="CA72" s="80"/>
      <c r="CB72" s="80"/>
      <c r="CC72" s="80"/>
      <c r="CD72" s="80"/>
      <c r="CE72" s="80"/>
      <c r="CF72" s="80"/>
      <c r="CG72" s="80"/>
      <c r="CH72" s="80"/>
      <c r="CI72" s="80"/>
      <c r="CJ72" s="80"/>
      <c r="CK72" s="80"/>
      <c r="CL72" s="80"/>
      <c r="CM72" s="80"/>
      <c r="CN72" s="80"/>
      <c r="CO72" s="80"/>
      <c r="CP72" s="80"/>
      <c r="CQ72" s="80"/>
    </row>
    <row r="73" spans="1:95" customFormat="1" ht="15" x14ac:dyDescent="0.25">
      <c r="A73" s="157" t="s">
        <v>88</v>
      </c>
      <c r="B73" s="68">
        <f t="shared" si="42"/>
        <v>7</v>
      </c>
      <c r="C73" s="69">
        <f t="shared" ref="C73:D77" si="43">SUM(E73+G73+I73+K73+M73+O73+Q73+S73+U73+W73+Y73+AA73+AC73+AE73+AG73+AI73+AK73)</f>
        <v>0</v>
      </c>
      <c r="D73" s="84">
        <f t="shared" si="43"/>
        <v>7</v>
      </c>
      <c r="E73" s="41"/>
      <c r="F73" s="42"/>
      <c r="G73" s="41"/>
      <c r="H73" s="40"/>
      <c r="I73" s="41"/>
      <c r="J73" s="40"/>
      <c r="K73" s="41"/>
      <c r="L73" s="40">
        <v>1</v>
      </c>
      <c r="M73" s="41"/>
      <c r="N73" s="40">
        <v>2</v>
      </c>
      <c r="O73" s="41"/>
      <c r="P73" s="40">
        <v>0</v>
      </c>
      <c r="Q73" s="41"/>
      <c r="R73" s="40">
        <v>3</v>
      </c>
      <c r="S73" s="41"/>
      <c r="T73" s="40">
        <v>1</v>
      </c>
      <c r="U73" s="41"/>
      <c r="V73" s="158"/>
      <c r="W73" s="41"/>
      <c r="X73" s="40"/>
      <c r="Y73" s="41"/>
      <c r="Z73" s="40"/>
      <c r="AA73" s="41"/>
      <c r="AB73" s="40"/>
      <c r="AC73" s="41"/>
      <c r="AD73" s="40"/>
      <c r="AE73" s="41"/>
      <c r="AF73" s="40"/>
      <c r="AG73" s="41"/>
      <c r="AH73" s="40"/>
      <c r="AI73" s="41"/>
      <c r="AJ73" s="40"/>
      <c r="AK73" s="85"/>
      <c r="AL73" s="40"/>
      <c r="CA73" s="80"/>
      <c r="CB73" s="80"/>
      <c r="CC73" s="80"/>
      <c r="CD73" s="80"/>
      <c r="CE73" s="80"/>
      <c r="CF73" s="80"/>
      <c r="CG73" s="80"/>
      <c r="CH73" s="80"/>
      <c r="CI73" s="80"/>
      <c r="CJ73" s="80"/>
      <c r="CK73" s="80"/>
      <c r="CL73" s="80"/>
      <c r="CM73" s="80"/>
      <c r="CN73" s="80"/>
      <c r="CO73" s="80"/>
      <c r="CP73" s="80"/>
      <c r="CQ73" s="80"/>
    </row>
    <row r="74" spans="1:95" customFormat="1" ht="15" x14ac:dyDescent="0.25">
      <c r="A74" s="157" t="s">
        <v>89</v>
      </c>
      <c r="B74" s="68">
        <f t="shared" si="42"/>
        <v>251</v>
      </c>
      <c r="C74" s="69">
        <f t="shared" si="43"/>
        <v>0</v>
      </c>
      <c r="D74" s="84">
        <f t="shared" si="43"/>
        <v>251</v>
      </c>
      <c r="E74" s="41"/>
      <c r="F74" s="42"/>
      <c r="G74" s="41"/>
      <c r="H74" s="40"/>
      <c r="I74" s="41"/>
      <c r="J74" s="40">
        <v>3</v>
      </c>
      <c r="K74" s="41"/>
      <c r="L74" s="40">
        <v>24</v>
      </c>
      <c r="M74" s="41"/>
      <c r="N74" s="40">
        <v>49</v>
      </c>
      <c r="O74" s="41"/>
      <c r="P74" s="40">
        <v>57</v>
      </c>
      <c r="Q74" s="41"/>
      <c r="R74" s="40">
        <v>62</v>
      </c>
      <c r="S74" s="41"/>
      <c r="T74" s="40">
        <v>35</v>
      </c>
      <c r="U74" s="41"/>
      <c r="V74" s="158">
        <v>17</v>
      </c>
      <c r="W74" s="41"/>
      <c r="X74" s="40">
        <v>4</v>
      </c>
      <c r="Y74" s="41"/>
      <c r="Z74" s="40"/>
      <c r="AA74" s="41"/>
      <c r="AB74" s="40"/>
      <c r="AC74" s="41"/>
      <c r="AD74" s="40"/>
      <c r="AE74" s="41"/>
      <c r="AF74" s="40"/>
      <c r="AG74" s="41"/>
      <c r="AH74" s="40"/>
      <c r="AI74" s="41"/>
      <c r="AJ74" s="40"/>
      <c r="AK74" s="85"/>
      <c r="AL74" s="40"/>
      <c r="CA74" s="80"/>
      <c r="CB74" s="80"/>
      <c r="CC74" s="80"/>
      <c r="CD74" s="80"/>
      <c r="CE74" s="80"/>
      <c r="CF74" s="80"/>
      <c r="CG74" s="80"/>
      <c r="CH74" s="80"/>
      <c r="CI74" s="80"/>
      <c r="CJ74" s="80"/>
      <c r="CK74" s="80"/>
      <c r="CL74" s="80"/>
      <c r="CM74" s="80"/>
      <c r="CN74" s="80"/>
      <c r="CO74" s="80"/>
      <c r="CP74" s="80"/>
      <c r="CQ74" s="80"/>
    </row>
    <row r="75" spans="1:95" customFormat="1" ht="15" x14ac:dyDescent="0.25">
      <c r="A75" s="157" t="s">
        <v>90</v>
      </c>
      <c r="B75" s="68">
        <f t="shared" si="42"/>
        <v>3</v>
      </c>
      <c r="C75" s="69">
        <f t="shared" si="43"/>
        <v>0</v>
      </c>
      <c r="D75" s="84">
        <f t="shared" si="43"/>
        <v>3</v>
      </c>
      <c r="E75" s="41"/>
      <c r="F75" s="42"/>
      <c r="G75" s="41"/>
      <c r="H75" s="40"/>
      <c r="I75" s="41"/>
      <c r="J75" s="40"/>
      <c r="K75" s="41"/>
      <c r="L75" s="40">
        <v>0</v>
      </c>
      <c r="M75" s="41"/>
      <c r="N75" s="40">
        <v>0</v>
      </c>
      <c r="O75" s="41"/>
      <c r="P75" s="40">
        <v>0</v>
      </c>
      <c r="Q75" s="41"/>
      <c r="R75" s="40">
        <v>1</v>
      </c>
      <c r="S75" s="41"/>
      <c r="T75" s="40">
        <v>0</v>
      </c>
      <c r="U75" s="41"/>
      <c r="V75" s="158"/>
      <c r="W75" s="41"/>
      <c r="X75" s="40">
        <v>0</v>
      </c>
      <c r="Y75" s="41"/>
      <c r="Z75" s="40">
        <v>1</v>
      </c>
      <c r="AA75" s="41"/>
      <c r="AB75" s="40"/>
      <c r="AC75" s="41"/>
      <c r="AD75" s="40"/>
      <c r="AE75" s="41"/>
      <c r="AF75" s="40"/>
      <c r="AG75" s="41"/>
      <c r="AH75" s="40"/>
      <c r="AI75" s="41"/>
      <c r="AJ75" s="40"/>
      <c r="AK75" s="85"/>
      <c r="AL75" s="40">
        <v>1</v>
      </c>
      <c r="CA75" s="80"/>
      <c r="CB75" s="80"/>
      <c r="CC75" s="80"/>
      <c r="CD75" s="80"/>
      <c r="CE75" s="80"/>
      <c r="CF75" s="80"/>
      <c r="CG75" s="80"/>
      <c r="CH75" s="80"/>
      <c r="CI75" s="80"/>
      <c r="CJ75" s="80"/>
      <c r="CK75" s="80"/>
      <c r="CL75" s="80"/>
      <c r="CM75" s="80"/>
      <c r="CN75" s="80"/>
      <c r="CO75" s="80"/>
      <c r="CP75" s="80"/>
      <c r="CQ75" s="80"/>
    </row>
    <row r="76" spans="1:95" customFormat="1" ht="15" x14ac:dyDescent="0.25">
      <c r="A76" s="160" t="s">
        <v>91</v>
      </c>
      <c r="B76" s="161">
        <f t="shared" si="42"/>
        <v>112</v>
      </c>
      <c r="C76" s="92">
        <f t="shared" si="43"/>
        <v>0</v>
      </c>
      <c r="D76" s="93">
        <f t="shared" si="43"/>
        <v>112</v>
      </c>
      <c r="E76" s="94"/>
      <c r="F76" s="95"/>
      <c r="G76" s="94"/>
      <c r="H76" s="96"/>
      <c r="I76" s="94"/>
      <c r="J76" s="96"/>
      <c r="K76" s="94"/>
      <c r="L76" s="96">
        <v>8</v>
      </c>
      <c r="M76" s="94"/>
      <c r="N76" s="96">
        <v>15</v>
      </c>
      <c r="O76" s="94"/>
      <c r="P76" s="96">
        <v>18</v>
      </c>
      <c r="Q76" s="94"/>
      <c r="R76" s="96">
        <v>10</v>
      </c>
      <c r="S76" s="94"/>
      <c r="T76" s="96">
        <v>15</v>
      </c>
      <c r="U76" s="94"/>
      <c r="V76" s="162">
        <v>12</v>
      </c>
      <c r="W76" s="94"/>
      <c r="X76" s="96">
        <v>13</v>
      </c>
      <c r="Y76" s="94"/>
      <c r="Z76" s="96">
        <v>7</v>
      </c>
      <c r="AA76" s="94"/>
      <c r="AB76" s="96">
        <v>3</v>
      </c>
      <c r="AC76" s="94"/>
      <c r="AD76" s="96">
        <v>4</v>
      </c>
      <c r="AE76" s="94"/>
      <c r="AF76" s="96">
        <v>2</v>
      </c>
      <c r="AG76" s="94"/>
      <c r="AH76" s="96">
        <v>3</v>
      </c>
      <c r="AI76" s="94"/>
      <c r="AJ76" s="96">
        <v>1</v>
      </c>
      <c r="AK76" s="163"/>
      <c r="AL76" s="96">
        <v>1</v>
      </c>
      <c r="CA76" s="80"/>
      <c r="CB76" s="80"/>
      <c r="CC76" s="80"/>
      <c r="CD76" s="80"/>
      <c r="CE76" s="80"/>
      <c r="CF76" s="80"/>
      <c r="CG76" s="80"/>
      <c r="CH76" s="80"/>
      <c r="CI76" s="80"/>
      <c r="CJ76" s="80"/>
      <c r="CK76" s="80"/>
      <c r="CL76" s="80"/>
      <c r="CM76" s="80"/>
      <c r="CN76" s="80"/>
      <c r="CO76" s="80"/>
      <c r="CP76" s="80"/>
      <c r="CQ76" s="80"/>
    </row>
    <row r="77" spans="1:95" customFormat="1" ht="15" x14ac:dyDescent="0.25">
      <c r="A77" s="166" t="s">
        <v>92</v>
      </c>
      <c r="B77" s="137">
        <f t="shared" si="42"/>
        <v>0</v>
      </c>
      <c r="C77" s="138">
        <f t="shared" si="43"/>
        <v>0</v>
      </c>
      <c r="D77" s="139">
        <f t="shared" si="43"/>
        <v>0</v>
      </c>
      <c r="E77" s="55"/>
      <c r="F77" s="56"/>
      <c r="G77" s="55"/>
      <c r="H77" s="140"/>
      <c r="I77" s="55"/>
      <c r="J77" s="140"/>
      <c r="K77" s="55"/>
      <c r="L77" s="140"/>
      <c r="M77" s="55"/>
      <c r="N77" s="140"/>
      <c r="O77" s="55"/>
      <c r="P77" s="140"/>
      <c r="Q77" s="55"/>
      <c r="R77" s="140"/>
      <c r="S77" s="55"/>
      <c r="T77" s="140"/>
      <c r="U77" s="55"/>
      <c r="V77" s="167"/>
      <c r="W77" s="55"/>
      <c r="X77" s="140"/>
      <c r="Y77" s="55"/>
      <c r="Z77" s="140"/>
      <c r="AA77" s="55"/>
      <c r="AB77" s="140"/>
      <c r="AC77" s="55"/>
      <c r="AD77" s="140"/>
      <c r="AE77" s="55"/>
      <c r="AF77" s="140"/>
      <c r="AG77" s="55"/>
      <c r="AH77" s="140"/>
      <c r="AI77" s="55"/>
      <c r="AJ77" s="140"/>
      <c r="AK77" s="141"/>
      <c r="AL77" s="140"/>
      <c r="CA77" s="80"/>
      <c r="CB77" s="80"/>
      <c r="CC77" s="80"/>
      <c r="CD77" s="80"/>
      <c r="CE77" s="80"/>
      <c r="CF77" s="80"/>
      <c r="CG77" s="80"/>
      <c r="CH77" s="80"/>
      <c r="CI77" s="80"/>
      <c r="CJ77" s="80"/>
      <c r="CK77" s="80"/>
      <c r="CL77" s="80"/>
      <c r="CM77" s="80"/>
      <c r="CN77" s="80"/>
      <c r="CO77" s="80"/>
      <c r="CP77" s="80"/>
      <c r="CQ77" s="80"/>
    </row>
    <row r="78" spans="1:95" customFormat="1" ht="15" x14ac:dyDescent="0.25">
      <c r="A78" s="789" t="s">
        <v>83</v>
      </c>
      <c r="B78" s="824">
        <f t="shared" ref="B78:AL78" si="44">SUM(B72:B77)</f>
        <v>379</v>
      </c>
      <c r="C78" s="825">
        <f t="shared" si="44"/>
        <v>0</v>
      </c>
      <c r="D78" s="782">
        <f t="shared" si="44"/>
        <v>379</v>
      </c>
      <c r="E78" s="826">
        <f t="shared" si="44"/>
        <v>0</v>
      </c>
      <c r="F78" s="790">
        <f t="shared" si="44"/>
        <v>0</v>
      </c>
      <c r="G78" s="826">
        <f t="shared" si="44"/>
        <v>0</v>
      </c>
      <c r="H78" s="827">
        <f t="shared" si="44"/>
        <v>0</v>
      </c>
      <c r="I78" s="826">
        <f t="shared" si="44"/>
        <v>0</v>
      </c>
      <c r="J78" s="827">
        <f t="shared" si="44"/>
        <v>3</v>
      </c>
      <c r="K78" s="826">
        <f t="shared" si="44"/>
        <v>0</v>
      </c>
      <c r="L78" s="827">
        <f t="shared" si="44"/>
        <v>34</v>
      </c>
      <c r="M78" s="826">
        <f t="shared" si="44"/>
        <v>0</v>
      </c>
      <c r="N78" s="827">
        <f t="shared" si="44"/>
        <v>67</v>
      </c>
      <c r="O78" s="826">
        <f t="shared" si="44"/>
        <v>0</v>
      </c>
      <c r="P78" s="827">
        <f t="shared" si="44"/>
        <v>76</v>
      </c>
      <c r="Q78" s="826">
        <f t="shared" si="44"/>
        <v>0</v>
      </c>
      <c r="R78" s="827">
        <f t="shared" si="44"/>
        <v>77</v>
      </c>
      <c r="S78" s="826">
        <f t="shared" si="44"/>
        <v>0</v>
      </c>
      <c r="T78" s="827">
        <f t="shared" si="44"/>
        <v>53</v>
      </c>
      <c r="U78" s="791">
        <f t="shared" si="44"/>
        <v>0</v>
      </c>
      <c r="V78" s="828">
        <f t="shared" si="44"/>
        <v>29</v>
      </c>
      <c r="W78" s="826">
        <f t="shared" si="44"/>
        <v>0</v>
      </c>
      <c r="X78" s="827">
        <f t="shared" si="44"/>
        <v>17</v>
      </c>
      <c r="Y78" s="826">
        <f t="shared" si="44"/>
        <v>0</v>
      </c>
      <c r="Z78" s="827">
        <f t="shared" si="44"/>
        <v>8</v>
      </c>
      <c r="AA78" s="826">
        <f t="shared" si="44"/>
        <v>0</v>
      </c>
      <c r="AB78" s="827">
        <f t="shared" si="44"/>
        <v>3</v>
      </c>
      <c r="AC78" s="826">
        <f t="shared" si="44"/>
        <v>0</v>
      </c>
      <c r="AD78" s="827">
        <f t="shared" si="44"/>
        <v>4</v>
      </c>
      <c r="AE78" s="826">
        <f t="shared" si="44"/>
        <v>0</v>
      </c>
      <c r="AF78" s="827">
        <f t="shared" si="44"/>
        <v>2</v>
      </c>
      <c r="AG78" s="826">
        <f t="shared" si="44"/>
        <v>0</v>
      </c>
      <c r="AH78" s="827">
        <f t="shared" si="44"/>
        <v>3</v>
      </c>
      <c r="AI78" s="826">
        <f t="shared" si="44"/>
        <v>0</v>
      </c>
      <c r="AJ78" s="827">
        <f t="shared" si="44"/>
        <v>1</v>
      </c>
      <c r="AK78" s="792">
        <f t="shared" si="44"/>
        <v>0</v>
      </c>
      <c r="AL78" s="827">
        <f t="shared" si="44"/>
        <v>2</v>
      </c>
      <c r="CA78" s="80"/>
      <c r="CB78" s="80"/>
      <c r="CC78" s="80"/>
      <c r="CD78" s="80"/>
      <c r="CE78" s="80"/>
      <c r="CF78" s="80"/>
      <c r="CG78" s="80"/>
      <c r="CH78" s="80"/>
      <c r="CI78" s="80"/>
      <c r="CJ78" s="80"/>
      <c r="CK78" s="80"/>
      <c r="CL78" s="80"/>
      <c r="CM78" s="80"/>
      <c r="CN78" s="80"/>
      <c r="CO78" s="80"/>
      <c r="CP78" s="80"/>
      <c r="CQ78" s="80"/>
    </row>
    <row r="79" spans="1:95" s="5" customFormat="1" ht="11.25" x14ac:dyDescent="0.15">
      <c r="A79" s="149" t="s">
        <v>95</v>
      </c>
      <c r="B79" s="182"/>
      <c r="C79" s="182"/>
      <c r="D79" s="182"/>
      <c r="E79" s="182"/>
      <c r="F79" s="182"/>
      <c r="G79" s="182"/>
      <c r="H79" s="182"/>
      <c r="I79" s="11"/>
      <c r="J79" s="11"/>
      <c r="K79" s="11"/>
      <c r="L79" s="11"/>
      <c r="M79" s="11"/>
      <c r="N79" s="11"/>
      <c r="O79" s="11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V79" s="12"/>
      <c r="BW79" s="12"/>
      <c r="BX79" s="12"/>
      <c r="BY79" s="12"/>
    </row>
    <row r="80" spans="1:95" ht="21" x14ac:dyDescent="0.2">
      <c r="A80" s="183" t="s">
        <v>96</v>
      </c>
      <c r="B80" s="813" t="s">
        <v>5</v>
      </c>
      <c r="C80" s="810" t="s">
        <v>97</v>
      </c>
      <c r="D80" s="830" t="s">
        <v>98</v>
      </c>
      <c r="E80" s="774" t="s">
        <v>99</v>
      </c>
      <c r="F80" s="1"/>
      <c r="G80" s="10"/>
      <c r="H80" s="10"/>
      <c r="I80" s="10"/>
      <c r="J80" s="10"/>
      <c r="K80" s="10"/>
      <c r="L80" s="10"/>
      <c r="M80" s="10"/>
      <c r="N80" s="186" t="s">
        <v>100</v>
      </c>
      <c r="O80" s="10"/>
      <c r="P80" s="10"/>
      <c r="Q80" s="10"/>
      <c r="R80" s="9"/>
      <c r="S80" s="9"/>
      <c r="T80" s="9"/>
      <c r="U80" s="9"/>
      <c r="V80" s="9"/>
      <c r="W80" s="9"/>
      <c r="X80" s="10"/>
      <c r="Y80" s="10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</row>
    <row r="81" spans="1:55" s="2" customFormat="1" x14ac:dyDescent="0.2">
      <c r="A81" s="499" t="s">
        <v>101</v>
      </c>
      <c r="B81" s="490">
        <f>SUM(C81:E81)</f>
        <v>0</v>
      </c>
      <c r="C81" s="28"/>
      <c r="D81" s="189"/>
      <c r="E81" s="542"/>
      <c r="F81" s="19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9"/>
      <c r="S81" s="9"/>
      <c r="T81" s="9"/>
      <c r="U81" s="9"/>
      <c r="V81" s="9"/>
      <c r="W81" s="9"/>
      <c r="X81" s="10"/>
      <c r="Y81" s="10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</row>
    <row r="82" spans="1:55" s="2" customFormat="1" x14ac:dyDescent="0.2">
      <c r="A82" s="191" t="s">
        <v>102</v>
      </c>
      <c r="B82" s="192">
        <f t="shared" ref="B82:B98" si="45">SUM(C82:E82)</f>
        <v>0</v>
      </c>
      <c r="C82" s="41"/>
      <c r="D82" s="87"/>
      <c r="E82" s="42"/>
      <c r="F82" s="19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9"/>
      <c r="S82" s="9"/>
      <c r="T82" s="9"/>
      <c r="U82" s="9"/>
      <c r="V82" s="9"/>
      <c r="W82" s="9"/>
      <c r="X82" s="10"/>
      <c r="Y82" s="10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</row>
    <row r="83" spans="1:55" s="2" customFormat="1" x14ac:dyDescent="0.2">
      <c r="A83" s="191" t="s">
        <v>103</v>
      </c>
      <c r="B83" s="192">
        <f t="shared" si="45"/>
        <v>0</v>
      </c>
      <c r="C83" s="41"/>
      <c r="D83" s="87"/>
      <c r="E83" s="42"/>
      <c r="F83" s="19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9"/>
      <c r="S83" s="9"/>
      <c r="T83" s="9"/>
      <c r="U83" s="9"/>
      <c r="V83" s="9"/>
      <c r="W83" s="9"/>
      <c r="X83" s="10"/>
      <c r="Y83" s="10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</row>
    <row r="84" spans="1:55" s="2" customFormat="1" x14ac:dyDescent="0.2">
      <c r="A84" s="191" t="s">
        <v>104</v>
      </c>
      <c r="B84" s="192">
        <f t="shared" si="45"/>
        <v>171</v>
      </c>
      <c r="C84" s="41">
        <v>171</v>
      </c>
      <c r="D84" s="87"/>
      <c r="E84" s="42"/>
      <c r="F84" s="19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9"/>
      <c r="S84" s="9"/>
      <c r="T84" s="9"/>
      <c r="U84" s="9"/>
      <c r="V84" s="9"/>
      <c r="W84" s="9"/>
      <c r="X84" s="10"/>
      <c r="Y84" s="10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</row>
    <row r="85" spans="1:55" s="2" customFormat="1" x14ac:dyDescent="0.2">
      <c r="A85" s="191" t="s">
        <v>105</v>
      </c>
      <c r="B85" s="192">
        <f t="shared" si="45"/>
        <v>0</v>
      </c>
      <c r="C85" s="41"/>
      <c r="D85" s="87"/>
      <c r="E85" s="42"/>
      <c r="F85" s="19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9"/>
      <c r="S85" s="9"/>
      <c r="T85" s="9"/>
      <c r="U85" s="9"/>
      <c r="V85" s="9"/>
      <c r="W85" s="9"/>
      <c r="X85" s="10"/>
      <c r="Y85" s="10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</row>
    <row r="86" spans="1:55" s="2" customFormat="1" x14ac:dyDescent="0.2">
      <c r="A86" s="191" t="s">
        <v>106</v>
      </c>
      <c r="B86" s="192">
        <f t="shared" si="45"/>
        <v>0</v>
      </c>
      <c r="C86" s="41"/>
      <c r="D86" s="87"/>
      <c r="E86" s="42"/>
      <c r="F86" s="19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9"/>
      <c r="S86" s="9"/>
      <c r="T86" s="9"/>
      <c r="U86" s="9"/>
      <c r="V86" s="9"/>
      <c r="W86" s="9"/>
      <c r="X86" s="10"/>
      <c r="Y86" s="10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</row>
    <row r="87" spans="1:55" s="2" customFormat="1" x14ac:dyDescent="0.2">
      <c r="A87" s="191" t="s">
        <v>107</v>
      </c>
      <c r="B87" s="192">
        <f t="shared" si="45"/>
        <v>108</v>
      </c>
      <c r="C87" s="41">
        <v>108</v>
      </c>
      <c r="D87" s="87"/>
      <c r="E87" s="42"/>
      <c r="F87" s="19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9"/>
      <c r="S87" s="9"/>
      <c r="T87" s="9"/>
      <c r="U87" s="9"/>
      <c r="V87" s="9"/>
      <c r="W87" s="9"/>
      <c r="X87" s="10"/>
      <c r="Y87" s="10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</row>
    <row r="88" spans="1:55" s="2" customFormat="1" x14ac:dyDescent="0.2">
      <c r="A88" s="191" t="s">
        <v>108</v>
      </c>
      <c r="B88" s="192">
        <f t="shared" si="45"/>
        <v>0</v>
      </c>
      <c r="C88" s="41"/>
      <c r="D88" s="87"/>
      <c r="E88" s="42"/>
      <c r="F88" s="19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9"/>
      <c r="S88" s="9"/>
      <c r="T88" s="9"/>
      <c r="U88" s="9"/>
      <c r="V88" s="9"/>
      <c r="W88" s="9"/>
      <c r="X88" s="10"/>
      <c r="Y88" s="10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</row>
    <row r="89" spans="1:55" s="2" customFormat="1" x14ac:dyDescent="0.2">
      <c r="A89" s="191" t="s">
        <v>109</v>
      </c>
      <c r="B89" s="192">
        <f t="shared" si="45"/>
        <v>0</v>
      </c>
      <c r="C89" s="41"/>
      <c r="D89" s="87"/>
      <c r="E89" s="42"/>
      <c r="F89" s="190"/>
      <c r="G89" s="6"/>
      <c r="H89" s="6"/>
      <c r="I89" s="10"/>
      <c r="J89" s="10"/>
      <c r="K89" s="10"/>
      <c r="L89" s="10"/>
      <c r="M89" s="10"/>
      <c r="N89" s="10"/>
      <c r="O89" s="10"/>
      <c r="P89" s="10"/>
      <c r="Q89" s="10"/>
      <c r="R89" s="9"/>
      <c r="S89" s="9"/>
      <c r="T89" s="9"/>
      <c r="U89" s="9"/>
      <c r="V89" s="9"/>
      <c r="W89" s="9"/>
      <c r="X89" s="10"/>
      <c r="Y89" s="10"/>
    </row>
    <row r="90" spans="1:55" s="2" customFormat="1" x14ac:dyDescent="0.2">
      <c r="A90" s="191" t="s">
        <v>110</v>
      </c>
      <c r="B90" s="192">
        <f t="shared" si="45"/>
        <v>0</v>
      </c>
      <c r="C90" s="41"/>
      <c r="D90" s="87"/>
      <c r="E90" s="42"/>
      <c r="F90" s="190"/>
      <c r="G90" s="6"/>
      <c r="H90" s="6"/>
      <c r="I90" s="10"/>
      <c r="J90" s="10"/>
      <c r="K90" s="10"/>
      <c r="L90" s="10"/>
      <c r="M90" s="10"/>
      <c r="N90" s="10"/>
      <c r="O90" s="10"/>
      <c r="P90" s="10"/>
      <c r="Q90" s="10"/>
      <c r="R90" s="9"/>
      <c r="S90" s="9"/>
      <c r="T90" s="9"/>
      <c r="U90" s="9"/>
      <c r="V90" s="9"/>
      <c r="W90" s="9"/>
      <c r="X90" s="10"/>
      <c r="Y90" s="10"/>
    </row>
    <row r="91" spans="1:55" s="2" customFormat="1" x14ac:dyDescent="0.2">
      <c r="A91" s="191" t="s">
        <v>111</v>
      </c>
      <c r="B91" s="192">
        <f t="shared" si="45"/>
        <v>0</v>
      </c>
      <c r="C91" s="41"/>
      <c r="D91" s="87"/>
      <c r="E91" s="42"/>
      <c r="F91" s="190"/>
      <c r="G91" s="6"/>
      <c r="H91" s="6"/>
      <c r="I91" s="10"/>
      <c r="J91" s="10"/>
      <c r="K91" s="10"/>
      <c r="L91" s="10"/>
      <c r="M91" s="10"/>
      <c r="N91" s="10"/>
      <c r="O91" s="10"/>
      <c r="P91" s="10"/>
      <c r="Q91" s="10"/>
      <c r="R91" s="9"/>
      <c r="S91" s="9"/>
      <c r="T91" s="9"/>
      <c r="U91" s="9"/>
      <c r="V91" s="9"/>
      <c r="W91" s="9"/>
      <c r="X91" s="10"/>
      <c r="Y91" s="10"/>
    </row>
    <row r="92" spans="1:55" s="2" customFormat="1" x14ac:dyDescent="0.2">
      <c r="A92" s="193" t="s">
        <v>112</v>
      </c>
      <c r="B92" s="192">
        <f t="shared" si="45"/>
        <v>0</v>
      </c>
      <c r="C92" s="41"/>
      <c r="D92" s="87"/>
      <c r="E92" s="42"/>
      <c r="F92" s="190"/>
      <c r="G92" s="6"/>
      <c r="H92" s="6"/>
      <c r="I92" s="10"/>
      <c r="J92" s="10"/>
      <c r="K92" s="10"/>
      <c r="L92" s="10"/>
      <c r="M92" s="10"/>
      <c r="N92" s="10"/>
      <c r="O92" s="10"/>
      <c r="P92" s="10"/>
      <c r="Q92" s="10"/>
      <c r="R92" s="9"/>
      <c r="S92" s="9"/>
      <c r="T92" s="9"/>
      <c r="U92" s="9"/>
      <c r="V92" s="9"/>
      <c r="W92" s="9"/>
      <c r="X92" s="10"/>
      <c r="Y92" s="10"/>
    </row>
    <row r="93" spans="1:55" s="2" customFormat="1" x14ac:dyDescent="0.2">
      <c r="A93" s="191" t="s">
        <v>113</v>
      </c>
      <c r="B93" s="192">
        <f t="shared" si="45"/>
        <v>154</v>
      </c>
      <c r="C93" s="41">
        <v>154</v>
      </c>
      <c r="D93" s="87"/>
      <c r="E93" s="42"/>
      <c r="F93" s="190"/>
      <c r="G93" s="6"/>
      <c r="H93" s="6"/>
      <c r="I93" s="10"/>
      <c r="J93" s="10"/>
      <c r="K93" s="10"/>
      <c r="L93" s="10"/>
      <c r="M93" s="10"/>
      <c r="N93" s="10"/>
      <c r="O93" s="10"/>
      <c r="P93" s="10"/>
      <c r="Q93" s="10"/>
      <c r="R93" s="9"/>
      <c r="S93" s="9"/>
      <c r="T93" s="9"/>
      <c r="U93" s="9"/>
      <c r="V93" s="9"/>
      <c r="W93" s="9"/>
      <c r="X93" s="10"/>
      <c r="Y93" s="10"/>
    </row>
    <row r="94" spans="1:55" s="2" customFormat="1" x14ac:dyDescent="0.2">
      <c r="A94" s="191" t="s">
        <v>114</v>
      </c>
      <c r="B94" s="192">
        <f t="shared" si="45"/>
        <v>0</v>
      </c>
      <c r="C94" s="41"/>
      <c r="D94" s="87"/>
      <c r="E94" s="42"/>
      <c r="F94" s="190"/>
      <c r="G94" s="6"/>
      <c r="H94" s="6"/>
      <c r="I94" s="10"/>
      <c r="J94" s="10"/>
      <c r="K94" s="10"/>
      <c r="L94" s="10"/>
      <c r="M94" s="10"/>
      <c r="N94" s="10"/>
      <c r="O94" s="10"/>
      <c r="P94" s="10"/>
      <c r="Q94" s="10"/>
      <c r="R94" s="9"/>
      <c r="S94" s="9"/>
      <c r="T94" s="9"/>
      <c r="U94" s="9"/>
      <c r="V94" s="9"/>
      <c r="W94" s="9"/>
      <c r="X94" s="10"/>
      <c r="Y94" s="10"/>
    </row>
    <row r="95" spans="1:55" s="2" customFormat="1" x14ac:dyDescent="0.2">
      <c r="A95" s="191" t="s">
        <v>115</v>
      </c>
      <c r="B95" s="192">
        <f t="shared" si="45"/>
        <v>0</v>
      </c>
      <c r="C95" s="41"/>
      <c r="D95" s="87"/>
      <c r="E95" s="42"/>
      <c r="F95" s="190"/>
      <c r="G95" s="6"/>
      <c r="H95" s="6"/>
      <c r="I95" s="10"/>
      <c r="J95" s="10"/>
      <c r="K95" s="10"/>
      <c r="L95" s="10"/>
      <c r="M95" s="10"/>
      <c r="N95" s="10"/>
      <c r="O95" s="10"/>
      <c r="P95" s="10"/>
      <c r="Q95" s="10"/>
      <c r="R95" s="9"/>
      <c r="S95" s="9"/>
      <c r="T95" s="9"/>
      <c r="U95" s="9"/>
      <c r="V95" s="9"/>
      <c r="W95" s="9"/>
      <c r="X95" s="10"/>
      <c r="Y95" s="10"/>
    </row>
    <row r="96" spans="1:55" s="2" customFormat="1" x14ac:dyDescent="0.2">
      <c r="A96" s="191" t="s">
        <v>116</v>
      </c>
      <c r="B96" s="192">
        <f t="shared" si="45"/>
        <v>0</v>
      </c>
      <c r="C96" s="41"/>
      <c r="D96" s="87"/>
      <c r="E96" s="42"/>
      <c r="F96" s="190"/>
      <c r="G96" s="6"/>
      <c r="H96" s="6"/>
      <c r="I96" s="10"/>
      <c r="J96" s="10"/>
      <c r="K96" s="10"/>
      <c r="L96" s="10"/>
      <c r="M96" s="10"/>
      <c r="N96" s="10"/>
      <c r="O96" s="10"/>
      <c r="P96" s="10"/>
      <c r="Q96" s="10"/>
      <c r="R96" s="9"/>
      <c r="S96" s="9"/>
      <c r="T96" s="9"/>
      <c r="U96" s="9"/>
      <c r="V96" s="9"/>
      <c r="W96" s="9"/>
      <c r="X96" s="10"/>
      <c r="Y96" s="10"/>
    </row>
    <row r="97" spans="1:92" s="2" customFormat="1" x14ac:dyDescent="0.2">
      <c r="A97" s="191" t="s">
        <v>117</v>
      </c>
      <c r="B97" s="192">
        <f t="shared" si="45"/>
        <v>0</v>
      </c>
      <c r="C97" s="41"/>
      <c r="D97" s="87"/>
      <c r="E97" s="42"/>
      <c r="F97" s="190"/>
      <c r="G97" s="6"/>
      <c r="H97" s="6"/>
      <c r="I97" s="10"/>
      <c r="J97" s="10"/>
      <c r="K97" s="10"/>
      <c r="L97" s="10"/>
      <c r="M97" s="10"/>
      <c r="N97" s="10"/>
      <c r="O97" s="10"/>
      <c r="P97" s="10"/>
      <c r="Q97" s="10"/>
      <c r="R97" s="9"/>
      <c r="S97" s="9"/>
      <c r="T97" s="9"/>
      <c r="U97" s="9"/>
      <c r="V97" s="9"/>
      <c r="W97" s="9"/>
      <c r="X97" s="10"/>
      <c r="Y97" s="10"/>
      <c r="BV97" s="3"/>
      <c r="BW97" s="3"/>
      <c r="BX97" s="4"/>
      <c r="BY97" s="4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</row>
    <row r="98" spans="1:92" s="2" customFormat="1" x14ac:dyDescent="0.2">
      <c r="A98" s="191" t="s">
        <v>118</v>
      </c>
      <c r="B98" s="192">
        <f t="shared" si="45"/>
        <v>0</v>
      </c>
      <c r="C98" s="41"/>
      <c r="D98" s="87"/>
      <c r="E98" s="42"/>
      <c r="F98" s="190"/>
      <c r="G98" s="6"/>
      <c r="H98" s="6"/>
      <c r="I98" s="10"/>
      <c r="J98" s="10"/>
      <c r="K98" s="10"/>
      <c r="L98" s="10"/>
      <c r="M98" s="10"/>
      <c r="N98" s="10"/>
      <c r="O98" s="10"/>
      <c r="P98" s="10"/>
      <c r="Q98" s="10"/>
      <c r="R98" s="9"/>
      <c r="S98" s="9"/>
      <c r="T98" s="9"/>
      <c r="U98" s="9"/>
      <c r="V98" s="9"/>
      <c r="W98" s="9"/>
      <c r="X98" s="10"/>
      <c r="Y98" s="10"/>
      <c r="BV98" s="3"/>
      <c r="BW98" s="3"/>
      <c r="BX98" s="4"/>
      <c r="BY98" s="4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</row>
    <row r="99" spans="1:92" s="2" customFormat="1" x14ac:dyDescent="0.2">
      <c r="A99" s="191" t="s">
        <v>119</v>
      </c>
      <c r="B99" s="192">
        <f>SUM(C99:E99)</f>
        <v>0</v>
      </c>
      <c r="C99" s="41"/>
      <c r="D99" s="87"/>
      <c r="E99" s="42"/>
      <c r="F99" s="190"/>
      <c r="G99" s="6"/>
      <c r="H99" s="6"/>
      <c r="I99" s="10"/>
      <c r="J99" s="10"/>
      <c r="K99" s="10"/>
      <c r="L99" s="10"/>
      <c r="M99" s="10"/>
      <c r="N99" s="10"/>
      <c r="O99" s="10"/>
      <c r="P99" s="10"/>
      <c r="Q99" s="10"/>
      <c r="R99" s="9"/>
      <c r="S99" s="9"/>
      <c r="T99" s="9"/>
      <c r="U99" s="9"/>
      <c r="V99" s="9"/>
      <c r="W99" s="9"/>
      <c r="X99" s="10"/>
      <c r="Y99" s="10"/>
      <c r="BV99" s="3"/>
      <c r="BW99" s="3"/>
      <c r="BX99" s="4"/>
      <c r="BY99" s="4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</row>
    <row r="100" spans="1:92" s="2" customFormat="1" x14ac:dyDescent="0.2">
      <c r="A100" s="191" t="s">
        <v>120</v>
      </c>
      <c r="B100" s="192">
        <f>SUM(C100:E100)</f>
        <v>0</v>
      </c>
      <c r="C100" s="41"/>
      <c r="D100" s="87"/>
      <c r="E100" s="42"/>
      <c r="F100" s="190"/>
      <c r="G100" s="6"/>
      <c r="H100" s="6"/>
      <c r="I100" s="10"/>
      <c r="J100" s="10"/>
      <c r="K100" s="10"/>
      <c r="L100" s="10"/>
      <c r="M100" s="10"/>
      <c r="N100" s="10"/>
      <c r="O100" s="10"/>
      <c r="P100" s="10"/>
      <c r="Q100" s="10"/>
      <c r="R100" s="9"/>
      <c r="S100" s="9"/>
      <c r="T100" s="9"/>
      <c r="U100" s="9"/>
      <c r="V100" s="9"/>
      <c r="W100" s="9"/>
      <c r="X100" s="10"/>
      <c r="Y100" s="10"/>
      <c r="BV100" s="3"/>
      <c r="BW100" s="3"/>
      <c r="BX100" s="4"/>
      <c r="BY100" s="4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</row>
    <row r="101" spans="1:92" s="2" customFormat="1" x14ac:dyDescent="0.2">
      <c r="A101" s="789" t="s">
        <v>83</v>
      </c>
      <c r="B101" s="831">
        <f>SUM(B81:B100)</f>
        <v>433</v>
      </c>
      <c r="C101" s="826">
        <f>SUM(C81:C100)</f>
        <v>433</v>
      </c>
      <c r="D101" s="832">
        <f t="shared" ref="D101:E101" si="46">SUM(D81:D100)</f>
        <v>0</v>
      </c>
      <c r="E101" s="790">
        <f t="shared" si="46"/>
        <v>0</v>
      </c>
      <c r="F101" s="190"/>
      <c r="G101" s="6"/>
      <c r="H101" s="6"/>
      <c r="I101" s="10"/>
      <c r="J101" s="10"/>
      <c r="K101" s="10"/>
      <c r="L101" s="10"/>
      <c r="M101" s="10"/>
      <c r="N101" s="10"/>
      <c r="O101" s="10"/>
      <c r="P101" s="10"/>
      <c r="Q101" s="10"/>
      <c r="R101" s="9"/>
      <c r="S101" s="9"/>
      <c r="T101" s="9"/>
      <c r="U101" s="9"/>
      <c r="V101" s="9"/>
      <c r="W101" s="9"/>
      <c r="X101" s="10"/>
      <c r="Y101" s="10"/>
      <c r="BV101" s="3"/>
      <c r="BW101" s="3"/>
      <c r="BX101" s="4"/>
      <c r="BY101" s="4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</row>
    <row r="102" spans="1:92" s="5" customFormat="1" ht="11.25" x14ac:dyDescent="0.15">
      <c r="A102" s="11" t="s">
        <v>121</v>
      </c>
      <c r="BV102" s="12"/>
      <c r="BW102" s="12"/>
      <c r="BX102" s="12"/>
      <c r="BY102" s="12"/>
    </row>
    <row r="103" spans="1:92" s="2" customFormat="1" ht="14.25" customHeight="1" x14ac:dyDescent="0.2">
      <c r="A103" s="982" t="s">
        <v>122</v>
      </c>
      <c r="B103" s="984"/>
      <c r="C103" s="982" t="s">
        <v>5</v>
      </c>
      <c r="D103" s="983"/>
      <c r="E103" s="984"/>
      <c r="F103" s="1222" t="s">
        <v>6</v>
      </c>
      <c r="G103" s="1117"/>
      <c r="H103" s="1117"/>
      <c r="I103" s="1117"/>
      <c r="J103" s="1117"/>
      <c r="K103" s="1117"/>
      <c r="L103" s="1117"/>
      <c r="M103" s="1117"/>
      <c r="N103" s="1117"/>
      <c r="O103" s="1117"/>
      <c r="P103" s="1117"/>
      <c r="Q103" s="1117"/>
      <c r="R103" s="1117"/>
      <c r="S103" s="1117"/>
      <c r="T103" s="1117"/>
      <c r="U103" s="1117"/>
      <c r="V103" s="1117"/>
      <c r="W103" s="1117"/>
      <c r="X103" s="1117"/>
      <c r="Y103" s="1117"/>
      <c r="Z103" s="1117"/>
      <c r="AA103" s="1117"/>
      <c r="AB103" s="1117"/>
      <c r="AC103" s="1117"/>
      <c r="AD103" s="1117"/>
      <c r="AE103" s="1117"/>
      <c r="AF103" s="1117"/>
      <c r="AG103" s="1117"/>
      <c r="AH103" s="1117"/>
      <c r="AI103" s="1117"/>
      <c r="AJ103" s="1117"/>
      <c r="AK103" s="1117"/>
      <c r="AL103" s="1117"/>
      <c r="AM103" s="1226"/>
      <c r="AN103" s="1008" t="s">
        <v>7</v>
      </c>
      <c r="AO103" s="984" t="s">
        <v>123</v>
      </c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V103" s="3"/>
      <c r="BW103" s="3"/>
      <c r="BX103" s="4"/>
      <c r="BY103" s="4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</row>
    <row r="104" spans="1:92" s="2" customFormat="1" x14ac:dyDescent="0.2">
      <c r="A104" s="1045"/>
      <c r="B104" s="990"/>
      <c r="C104" s="1165"/>
      <c r="D104" s="986"/>
      <c r="E104" s="987"/>
      <c r="F104" s="1222" t="s">
        <v>11</v>
      </c>
      <c r="G104" s="1221"/>
      <c r="H104" s="1222" t="s">
        <v>12</v>
      </c>
      <c r="I104" s="1221"/>
      <c r="J104" s="1222" t="s">
        <v>13</v>
      </c>
      <c r="K104" s="1221"/>
      <c r="L104" s="1222" t="s">
        <v>14</v>
      </c>
      <c r="M104" s="1221"/>
      <c r="N104" s="1222" t="s">
        <v>15</v>
      </c>
      <c r="O104" s="1221"/>
      <c r="P104" s="1213" t="s">
        <v>16</v>
      </c>
      <c r="Q104" s="1214"/>
      <c r="R104" s="1213" t="s">
        <v>17</v>
      </c>
      <c r="S104" s="1214"/>
      <c r="T104" s="1213" t="s">
        <v>18</v>
      </c>
      <c r="U104" s="1214"/>
      <c r="V104" s="1213" t="s">
        <v>19</v>
      </c>
      <c r="W104" s="1214"/>
      <c r="X104" s="1213" t="s">
        <v>20</v>
      </c>
      <c r="Y104" s="1214"/>
      <c r="Z104" s="1213" t="s">
        <v>21</v>
      </c>
      <c r="AA104" s="1214"/>
      <c r="AB104" s="1213" t="s">
        <v>22</v>
      </c>
      <c r="AC104" s="1214"/>
      <c r="AD104" s="1213" t="s">
        <v>23</v>
      </c>
      <c r="AE104" s="1214"/>
      <c r="AF104" s="1213" t="s">
        <v>24</v>
      </c>
      <c r="AG104" s="1214"/>
      <c r="AH104" s="1213" t="s">
        <v>25</v>
      </c>
      <c r="AI104" s="1214"/>
      <c r="AJ104" s="1213" t="s">
        <v>26</v>
      </c>
      <c r="AK104" s="1214"/>
      <c r="AL104" s="1213" t="s">
        <v>27</v>
      </c>
      <c r="AM104" s="1223"/>
      <c r="AN104" s="1009"/>
      <c r="AO104" s="990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V104" s="3"/>
      <c r="BW104" s="3"/>
      <c r="BX104" s="4"/>
      <c r="BY104" s="4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</row>
    <row r="105" spans="1:92" s="2" customFormat="1" x14ac:dyDescent="0.2">
      <c r="A105" s="1165"/>
      <c r="B105" s="986"/>
      <c r="C105" s="810" t="s">
        <v>32</v>
      </c>
      <c r="D105" s="830" t="s">
        <v>45</v>
      </c>
      <c r="E105" s="774" t="s">
        <v>34</v>
      </c>
      <c r="F105" s="810" t="s">
        <v>45</v>
      </c>
      <c r="G105" s="774" t="s">
        <v>34</v>
      </c>
      <c r="H105" s="810" t="s">
        <v>45</v>
      </c>
      <c r="I105" s="615" t="s">
        <v>34</v>
      </c>
      <c r="J105" s="810" t="s">
        <v>45</v>
      </c>
      <c r="K105" s="774" t="s">
        <v>34</v>
      </c>
      <c r="L105" s="810" t="s">
        <v>45</v>
      </c>
      <c r="M105" s="615" t="s">
        <v>34</v>
      </c>
      <c r="N105" s="810" t="s">
        <v>45</v>
      </c>
      <c r="O105" s="774" t="s">
        <v>34</v>
      </c>
      <c r="P105" s="810" t="s">
        <v>45</v>
      </c>
      <c r="Q105" s="615" t="s">
        <v>34</v>
      </c>
      <c r="R105" s="810" t="s">
        <v>45</v>
      </c>
      <c r="S105" s="774" t="s">
        <v>34</v>
      </c>
      <c r="T105" s="810" t="s">
        <v>45</v>
      </c>
      <c r="U105" s="615" t="s">
        <v>34</v>
      </c>
      <c r="V105" s="810" t="s">
        <v>45</v>
      </c>
      <c r="W105" s="774" t="s">
        <v>34</v>
      </c>
      <c r="X105" s="810" t="s">
        <v>45</v>
      </c>
      <c r="Y105" s="774" t="s">
        <v>34</v>
      </c>
      <c r="Z105" s="810" t="s">
        <v>45</v>
      </c>
      <c r="AA105" s="615" t="s">
        <v>34</v>
      </c>
      <c r="AB105" s="810" t="s">
        <v>45</v>
      </c>
      <c r="AC105" s="774" t="s">
        <v>34</v>
      </c>
      <c r="AD105" s="810" t="s">
        <v>45</v>
      </c>
      <c r="AE105" s="615" t="s">
        <v>34</v>
      </c>
      <c r="AF105" s="810" t="s">
        <v>45</v>
      </c>
      <c r="AG105" s="774" t="s">
        <v>34</v>
      </c>
      <c r="AH105" s="810" t="s">
        <v>45</v>
      </c>
      <c r="AI105" s="615" t="s">
        <v>34</v>
      </c>
      <c r="AJ105" s="810" t="s">
        <v>45</v>
      </c>
      <c r="AK105" s="774" t="s">
        <v>34</v>
      </c>
      <c r="AL105" s="810" t="s">
        <v>45</v>
      </c>
      <c r="AM105" s="785" t="s">
        <v>34</v>
      </c>
      <c r="AN105" s="1010"/>
      <c r="AO105" s="987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V105" s="3"/>
      <c r="BW105" s="3"/>
      <c r="BX105" s="4"/>
      <c r="BY105" s="4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</row>
    <row r="106" spans="1:92" s="2" customFormat="1" x14ac:dyDescent="0.2">
      <c r="A106" s="1231" t="s">
        <v>124</v>
      </c>
      <c r="B106" s="1232"/>
      <c r="C106" s="132">
        <f>SUM(C107:C113)</f>
        <v>697</v>
      </c>
      <c r="D106" s="24">
        <f>SUM(D107:D113)</f>
        <v>333</v>
      </c>
      <c r="E106" s="545">
        <f>SUM(E107:E113)</f>
        <v>364</v>
      </c>
      <c r="F106" s="824">
        <f t="shared" ref="F106:AN106" si="47">SUM(F107:F113)</f>
        <v>22</v>
      </c>
      <c r="G106" s="547">
        <f t="shared" si="47"/>
        <v>25</v>
      </c>
      <c r="H106" s="824">
        <f t="shared" si="47"/>
        <v>7</v>
      </c>
      <c r="I106" s="547">
        <f t="shared" si="47"/>
        <v>9</v>
      </c>
      <c r="J106" s="824">
        <f t="shared" si="47"/>
        <v>10</v>
      </c>
      <c r="K106" s="547">
        <f t="shared" si="47"/>
        <v>9</v>
      </c>
      <c r="L106" s="824">
        <f t="shared" si="47"/>
        <v>9</v>
      </c>
      <c r="M106" s="547">
        <f t="shared" si="47"/>
        <v>18</v>
      </c>
      <c r="N106" s="824">
        <f t="shared" si="47"/>
        <v>6</v>
      </c>
      <c r="O106" s="547">
        <f t="shared" si="47"/>
        <v>15</v>
      </c>
      <c r="P106" s="824">
        <f t="shared" si="47"/>
        <v>16</v>
      </c>
      <c r="Q106" s="547">
        <f t="shared" si="47"/>
        <v>20</v>
      </c>
      <c r="R106" s="824">
        <f t="shared" si="47"/>
        <v>7</v>
      </c>
      <c r="S106" s="547">
        <f t="shared" si="47"/>
        <v>13</v>
      </c>
      <c r="T106" s="824">
        <f t="shared" si="47"/>
        <v>8</v>
      </c>
      <c r="U106" s="547">
        <f t="shared" si="47"/>
        <v>21</v>
      </c>
      <c r="V106" s="824">
        <f t="shared" si="47"/>
        <v>18</v>
      </c>
      <c r="W106" s="547">
        <f t="shared" si="47"/>
        <v>14</v>
      </c>
      <c r="X106" s="824">
        <f t="shared" si="47"/>
        <v>7</v>
      </c>
      <c r="Y106" s="547">
        <f t="shared" si="47"/>
        <v>22</v>
      </c>
      <c r="Z106" s="824">
        <f t="shared" si="47"/>
        <v>9</v>
      </c>
      <c r="AA106" s="547">
        <f t="shared" si="47"/>
        <v>17</v>
      </c>
      <c r="AB106" s="824">
        <f t="shared" si="47"/>
        <v>25</v>
      </c>
      <c r="AC106" s="547">
        <f t="shared" si="47"/>
        <v>19</v>
      </c>
      <c r="AD106" s="824">
        <f t="shared" si="47"/>
        <v>39</v>
      </c>
      <c r="AE106" s="547">
        <f t="shared" si="47"/>
        <v>20</v>
      </c>
      <c r="AF106" s="824">
        <f t="shared" si="47"/>
        <v>36</v>
      </c>
      <c r="AG106" s="547">
        <f t="shared" si="47"/>
        <v>19</v>
      </c>
      <c r="AH106" s="824">
        <f t="shared" si="47"/>
        <v>36</v>
      </c>
      <c r="AI106" s="547">
        <f t="shared" si="47"/>
        <v>26</v>
      </c>
      <c r="AJ106" s="824">
        <f t="shared" si="47"/>
        <v>29</v>
      </c>
      <c r="AK106" s="547">
        <f t="shared" si="47"/>
        <v>37</v>
      </c>
      <c r="AL106" s="824">
        <f t="shared" si="47"/>
        <v>49</v>
      </c>
      <c r="AM106" s="516">
        <f t="shared" si="47"/>
        <v>60</v>
      </c>
      <c r="AN106" s="517">
        <f t="shared" si="47"/>
        <v>665</v>
      </c>
      <c r="AO106" s="550">
        <f>SUM(AO107:AO109)</f>
        <v>0</v>
      </c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V106" s="3"/>
      <c r="BW106" s="3"/>
      <c r="BX106" s="4"/>
      <c r="BY106" s="4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</row>
    <row r="107" spans="1:92" s="2" customFormat="1" ht="14.25" customHeight="1" x14ac:dyDescent="0.2">
      <c r="A107" s="1034" t="s">
        <v>125</v>
      </c>
      <c r="B107" s="200" t="s">
        <v>126</v>
      </c>
      <c r="C107" s="132">
        <f t="shared" ref="C107:C113" si="48">SUM(D107+E107)</f>
        <v>283</v>
      </c>
      <c r="D107" s="24">
        <f t="shared" ref="D107:E113" si="49">SUM(F107+H107+J107+L107+N107+P107+R107+T107+V107+X107+Z107+AB107+AD107+AF107+AH107+AJ107+AL107)</f>
        <v>127</v>
      </c>
      <c r="E107" s="545">
        <f t="shared" si="49"/>
        <v>156</v>
      </c>
      <c r="F107" s="201">
        <v>20</v>
      </c>
      <c r="G107" s="518">
        <v>22</v>
      </c>
      <c r="H107" s="500">
        <v>7</v>
      </c>
      <c r="I107" s="202">
        <v>9</v>
      </c>
      <c r="J107" s="500">
        <v>10</v>
      </c>
      <c r="K107" s="202">
        <v>9</v>
      </c>
      <c r="L107" s="201">
        <v>4</v>
      </c>
      <c r="M107" s="518">
        <v>5</v>
      </c>
      <c r="N107" s="500">
        <v>0</v>
      </c>
      <c r="O107" s="202">
        <v>4</v>
      </c>
      <c r="P107" s="500">
        <v>7</v>
      </c>
      <c r="Q107" s="202">
        <v>7</v>
      </c>
      <c r="R107" s="500">
        <v>2</v>
      </c>
      <c r="S107" s="202">
        <v>6</v>
      </c>
      <c r="T107" s="500">
        <v>1</v>
      </c>
      <c r="U107" s="202">
        <v>11</v>
      </c>
      <c r="V107" s="500">
        <v>5</v>
      </c>
      <c r="W107" s="202">
        <v>6</v>
      </c>
      <c r="X107" s="500">
        <v>3</v>
      </c>
      <c r="Y107" s="202">
        <v>11</v>
      </c>
      <c r="Z107" s="500">
        <v>3</v>
      </c>
      <c r="AA107" s="202">
        <v>9</v>
      </c>
      <c r="AB107" s="500">
        <v>11</v>
      </c>
      <c r="AC107" s="202">
        <v>6</v>
      </c>
      <c r="AD107" s="500">
        <v>11</v>
      </c>
      <c r="AE107" s="202">
        <v>8</v>
      </c>
      <c r="AF107" s="500">
        <v>12</v>
      </c>
      <c r="AG107" s="202">
        <v>5</v>
      </c>
      <c r="AH107" s="500">
        <v>13</v>
      </c>
      <c r="AI107" s="202">
        <v>8</v>
      </c>
      <c r="AJ107" s="500">
        <v>7</v>
      </c>
      <c r="AK107" s="202">
        <v>12</v>
      </c>
      <c r="AL107" s="500">
        <v>11</v>
      </c>
      <c r="AM107" s="203">
        <v>18</v>
      </c>
      <c r="AN107" s="518">
        <v>275</v>
      </c>
      <c r="AO107" s="544">
        <v>0</v>
      </c>
      <c r="AP107" s="146" t="str">
        <f>CA107&amp;CB107</f>
        <v/>
      </c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"/>
      <c r="BB107" s="3"/>
      <c r="BV107" s="3"/>
      <c r="BW107" s="3"/>
      <c r="BX107" s="4"/>
      <c r="BY107" s="4"/>
      <c r="CA107" s="32" t="str">
        <f>IF(AND($C107&gt;0,AN107="")," * No olvide digitar la variable "&amp;AN$103&amp;""&amp;". Digite CERO si no tiene",IF(AN107&gt;$C107," * La variable "&amp;AN$103&amp;""&amp;" No puede ser mayor al Total.",""))</f>
        <v/>
      </c>
      <c r="CB107" s="32" t="str">
        <f>IF(AND($C107&gt;0,AO107="")," * No olvide digitar la variable "&amp;AO$103&amp;""&amp;". Digite CERO si no tiene",IF(AO107&gt;$C107," * La variable "&amp;AO$103&amp;""&amp;" No puede ser mayor al Total.",""))</f>
        <v/>
      </c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33">
        <f>IF(AND($C107&gt;0,AN107=""),1,IF(AN107&gt;$C107,1,0))</f>
        <v>0</v>
      </c>
      <c r="CN107" s="33">
        <f>IF(AND($C107&gt;0,AO107=""),1,IF(AO107&gt;$C107,1,0))</f>
        <v>0</v>
      </c>
    </row>
    <row r="108" spans="1:92" s="2" customFormat="1" x14ac:dyDescent="0.2">
      <c r="A108" s="1210"/>
      <c r="B108" s="204" t="s">
        <v>127</v>
      </c>
      <c r="C108" s="161">
        <f t="shared" si="48"/>
        <v>105</v>
      </c>
      <c r="D108" s="37">
        <f t="shared" si="49"/>
        <v>48</v>
      </c>
      <c r="E108" s="205">
        <f t="shared" si="49"/>
        <v>57</v>
      </c>
      <c r="F108" s="206">
        <v>0</v>
      </c>
      <c r="G108" s="207">
        <v>2</v>
      </c>
      <c r="H108" s="208"/>
      <c r="I108" s="209"/>
      <c r="J108" s="206"/>
      <c r="K108" s="210"/>
      <c r="L108" s="208">
        <v>0</v>
      </c>
      <c r="M108" s="211">
        <v>2</v>
      </c>
      <c r="N108" s="206">
        <v>2</v>
      </c>
      <c r="O108" s="210">
        <v>2</v>
      </c>
      <c r="P108" s="209">
        <v>1</v>
      </c>
      <c r="Q108" s="211">
        <v>2</v>
      </c>
      <c r="R108" s="212">
        <v>1</v>
      </c>
      <c r="S108" s="210">
        <v>1</v>
      </c>
      <c r="T108" s="209">
        <v>1</v>
      </c>
      <c r="U108" s="211">
        <v>0</v>
      </c>
      <c r="V108" s="212">
        <v>3</v>
      </c>
      <c r="W108" s="210">
        <v>3</v>
      </c>
      <c r="X108" s="209">
        <v>2</v>
      </c>
      <c r="Y108" s="210">
        <v>4</v>
      </c>
      <c r="Z108" s="212">
        <v>1</v>
      </c>
      <c r="AA108" s="211">
        <v>2</v>
      </c>
      <c r="AB108" s="212">
        <v>2</v>
      </c>
      <c r="AC108" s="210">
        <v>3</v>
      </c>
      <c r="AD108" s="209">
        <v>10</v>
      </c>
      <c r="AE108" s="211">
        <v>4</v>
      </c>
      <c r="AF108" s="212">
        <v>6</v>
      </c>
      <c r="AG108" s="210">
        <v>4</v>
      </c>
      <c r="AH108" s="209">
        <v>6</v>
      </c>
      <c r="AI108" s="211">
        <v>7</v>
      </c>
      <c r="AJ108" s="212">
        <v>4</v>
      </c>
      <c r="AK108" s="210">
        <v>9</v>
      </c>
      <c r="AL108" s="209">
        <v>9</v>
      </c>
      <c r="AM108" s="213">
        <v>12</v>
      </c>
      <c r="AN108" s="208">
        <v>105</v>
      </c>
      <c r="AO108" s="207">
        <v>0</v>
      </c>
      <c r="AP108" s="146" t="str">
        <f t="shared" ref="AP108:AP109" si="50">CA108&amp;CB108</f>
        <v/>
      </c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"/>
      <c r="BB108" s="3"/>
      <c r="BV108" s="3"/>
      <c r="BW108" s="3"/>
      <c r="BX108" s="4"/>
      <c r="BY108" s="4"/>
      <c r="CA108" s="32" t="str">
        <f t="shared" ref="CA108:CB112" si="51">IF(AND($C108&gt;0,AN108="")," * No olvide digitar la variable "&amp;AN$103&amp;""&amp;". Digite CERO si no tiene",IF(AN108&gt;$C108," * La variable "&amp;AN$103&amp;""&amp;" No puede ser mayor al Total.",""))</f>
        <v/>
      </c>
      <c r="CB108" s="32" t="str">
        <f t="shared" si="51"/>
        <v/>
      </c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33">
        <f t="shared" ref="CM108:CN113" si="52">IF(AND($C108&gt;0,AN108=""),1,IF(AN108&gt;$C108,1,0))</f>
        <v>0</v>
      </c>
      <c r="CN108" s="33">
        <f t="shared" si="52"/>
        <v>0</v>
      </c>
    </row>
    <row r="109" spans="1:92" s="2" customFormat="1" ht="15" thickBot="1" x14ac:dyDescent="0.25">
      <c r="A109" s="1036"/>
      <c r="B109" s="214" t="s">
        <v>128</v>
      </c>
      <c r="C109" s="215">
        <f t="shared" si="48"/>
        <v>81</v>
      </c>
      <c r="D109" s="216">
        <f t="shared" si="49"/>
        <v>42</v>
      </c>
      <c r="E109" s="217">
        <f t="shared" si="49"/>
        <v>39</v>
      </c>
      <c r="F109" s="218"/>
      <c r="G109" s="219"/>
      <c r="H109" s="220"/>
      <c r="I109" s="221"/>
      <c r="J109" s="218"/>
      <c r="K109" s="222"/>
      <c r="L109" s="220"/>
      <c r="M109" s="223"/>
      <c r="N109" s="218">
        <v>1</v>
      </c>
      <c r="O109" s="222">
        <v>0</v>
      </c>
      <c r="P109" s="221">
        <v>2</v>
      </c>
      <c r="Q109" s="223">
        <v>1</v>
      </c>
      <c r="R109" s="224">
        <v>1</v>
      </c>
      <c r="S109" s="222">
        <v>1</v>
      </c>
      <c r="T109" s="221">
        <v>0</v>
      </c>
      <c r="U109" s="223">
        <v>2</v>
      </c>
      <c r="V109" s="224">
        <v>1</v>
      </c>
      <c r="W109" s="222">
        <v>1</v>
      </c>
      <c r="X109" s="221">
        <v>0</v>
      </c>
      <c r="Y109" s="222">
        <v>1</v>
      </c>
      <c r="Z109" s="224">
        <v>0</v>
      </c>
      <c r="AA109" s="223">
        <v>1</v>
      </c>
      <c r="AB109" s="224">
        <v>2</v>
      </c>
      <c r="AC109" s="222">
        <v>5</v>
      </c>
      <c r="AD109" s="221">
        <v>9</v>
      </c>
      <c r="AE109" s="223">
        <v>1</v>
      </c>
      <c r="AF109" s="224">
        <v>4</v>
      </c>
      <c r="AG109" s="222">
        <v>5</v>
      </c>
      <c r="AH109" s="221">
        <v>3</v>
      </c>
      <c r="AI109" s="223">
        <v>3</v>
      </c>
      <c r="AJ109" s="224">
        <v>8</v>
      </c>
      <c r="AK109" s="222">
        <v>5</v>
      </c>
      <c r="AL109" s="221">
        <v>11</v>
      </c>
      <c r="AM109" s="225">
        <v>13</v>
      </c>
      <c r="AN109" s="220">
        <v>69</v>
      </c>
      <c r="AO109" s="219">
        <v>0</v>
      </c>
      <c r="AP109" s="146" t="str">
        <f t="shared" si="50"/>
        <v/>
      </c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"/>
      <c r="BB109" s="3"/>
      <c r="BV109" s="3"/>
      <c r="BW109" s="3"/>
      <c r="BX109" s="4"/>
      <c r="BY109" s="4"/>
      <c r="CA109" s="32" t="str">
        <f t="shared" si="51"/>
        <v/>
      </c>
      <c r="CB109" s="32" t="str">
        <f t="shared" si="51"/>
        <v/>
      </c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33">
        <f t="shared" si="52"/>
        <v>0</v>
      </c>
      <c r="CN109" s="33">
        <f t="shared" si="52"/>
        <v>0</v>
      </c>
    </row>
    <row r="110" spans="1:92" s="2" customFormat="1" ht="15" thickTop="1" x14ac:dyDescent="0.2">
      <c r="A110" s="1037" t="s">
        <v>129</v>
      </c>
      <c r="B110" s="1038"/>
      <c r="C110" s="114">
        <f t="shared" si="48"/>
        <v>13</v>
      </c>
      <c r="D110" s="69">
        <f t="shared" si="49"/>
        <v>3</v>
      </c>
      <c r="E110" s="226">
        <f t="shared" si="49"/>
        <v>10</v>
      </c>
      <c r="F110" s="227"/>
      <c r="G110" s="228"/>
      <c r="H110" s="229"/>
      <c r="I110" s="230"/>
      <c r="J110" s="231"/>
      <c r="K110" s="228"/>
      <c r="L110" s="229"/>
      <c r="M110" s="232">
        <v>2</v>
      </c>
      <c r="N110" s="231"/>
      <c r="O110" s="228">
        <v>1</v>
      </c>
      <c r="P110" s="230">
        <v>1</v>
      </c>
      <c r="Q110" s="232">
        <v>2</v>
      </c>
      <c r="R110" s="233"/>
      <c r="S110" s="228">
        <v>1</v>
      </c>
      <c r="T110" s="230"/>
      <c r="U110" s="232">
        <v>2</v>
      </c>
      <c r="V110" s="233">
        <v>1</v>
      </c>
      <c r="W110" s="228"/>
      <c r="X110" s="230"/>
      <c r="Y110" s="228"/>
      <c r="Z110" s="233"/>
      <c r="AA110" s="232">
        <v>1</v>
      </c>
      <c r="AB110" s="233">
        <v>1</v>
      </c>
      <c r="AC110" s="228"/>
      <c r="AD110" s="230"/>
      <c r="AE110" s="232"/>
      <c r="AF110" s="233"/>
      <c r="AG110" s="228">
        <v>1</v>
      </c>
      <c r="AH110" s="230"/>
      <c r="AI110" s="232"/>
      <c r="AJ110" s="233"/>
      <c r="AK110" s="228"/>
      <c r="AL110" s="230"/>
      <c r="AM110" s="234"/>
      <c r="AN110" s="229">
        <v>7</v>
      </c>
      <c r="AO110" s="235"/>
      <c r="AP110" s="146" t="str">
        <f>CA110</f>
        <v/>
      </c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"/>
      <c r="BB110" s="3"/>
      <c r="BV110" s="3"/>
      <c r="BW110" s="3"/>
      <c r="BX110" s="4"/>
      <c r="BY110" s="4"/>
      <c r="CA110" s="32" t="str">
        <f t="shared" si="51"/>
        <v/>
      </c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33">
        <f t="shared" si="52"/>
        <v>0</v>
      </c>
      <c r="CN110" s="5"/>
    </row>
    <row r="111" spans="1:92" s="2" customFormat="1" x14ac:dyDescent="0.2">
      <c r="A111" s="1039" t="s">
        <v>130</v>
      </c>
      <c r="B111" s="1040"/>
      <c r="C111" s="36">
        <f t="shared" si="48"/>
        <v>89</v>
      </c>
      <c r="D111" s="69">
        <f t="shared" si="49"/>
        <v>47</v>
      </c>
      <c r="E111" s="236">
        <f t="shared" si="49"/>
        <v>42</v>
      </c>
      <c r="F111" s="237">
        <v>2</v>
      </c>
      <c r="G111" s="238">
        <v>1</v>
      </c>
      <c r="H111" s="239"/>
      <c r="I111" s="240"/>
      <c r="J111" s="227"/>
      <c r="K111" s="241"/>
      <c r="L111" s="239">
        <v>2</v>
      </c>
      <c r="M111" s="242">
        <v>3</v>
      </c>
      <c r="N111" s="227">
        <v>1</v>
      </c>
      <c r="O111" s="241">
        <v>3</v>
      </c>
      <c r="P111" s="240">
        <v>3</v>
      </c>
      <c r="Q111" s="242">
        <v>3</v>
      </c>
      <c r="R111" s="243">
        <v>1</v>
      </c>
      <c r="S111" s="241"/>
      <c r="T111" s="240">
        <v>2</v>
      </c>
      <c r="U111" s="242">
        <v>3</v>
      </c>
      <c r="V111" s="243">
        <v>6</v>
      </c>
      <c r="W111" s="241">
        <v>2</v>
      </c>
      <c r="X111" s="240"/>
      <c r="Y111" s="241">
        <v>5</v>
      </c>
      <c r="Z111" s="243"/>
      <c r="AA111" s="242">
        <v>1</v>
      </c>
      <c r="AB111" s="243">
        <v>4</v>
      </c>
      <c r="AC111" s="241">
        <v>1</v>
      </c>
      <c r="AD111" s="240">
        <v>4</v>
      </c>
      <c r="AE111" s="242">
        <v>4</v>
      </c>
      <c r="AF111" s="243">
        <v>5</v>
      </c>
      <c r="AG111" s="241">
        <v>1</v>
      </c>
      <c r="AH111" s="240">
        <v>4</v>
      </c>
      <c r="AI111" s="242">
        <v>5</v>
      </c>
      <c r="AJ111" s="243">
        <v>4</v>
      </c>
      <c r="AK111" s="241">
        <v>7</v>
      </c>
      <c r="AL111" s="240">
        <v>9</v>
      </c>
      <c r="AM111" s="244">
        <v>3</v>
      </c>
      <c r="AN111" s="239">
        <v>84</v>
      </c>
      <c r="AO111" s="245"/>
      <c r="AP111" s="146" t="str">
        <f t="shared" ref="AP111:AP113" si="53">CA111</f>
        <v/>
      </c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"/>
      <c r="BB111" s="3"/>
      <c r="BV111" s="3"/>
      <c r="BW111" s="3"/>
      <c r="BX111" s="4"/>
      <c r="BY111" s="4"/>
      <c r="CA111" s="32" t="str">
        <f t="shared" si="51"/>
        <v/>
      </c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33">
        <f t="shared" si="52"/>
        <v>0</v>
      </c>
      <c r="CN111" s="5"/>
    </row>
    <row r="112" spans="1:92" s="2" customFormat="1" x14ac:dyDescent="0.2">
      <c r="A112" s="1039" t="s">
        <v>131</v>
      </c>
      <c r="B112" s="1040"/>
      <c r="C112" s="161">
        <f t="shared" si="48"/>
        <v>82</v>
      </c>
      <c r="D112" s="37">
        <f t="shared" si="49"/>
        <v>43</v>
      </c>
      <c r="E112" s="246">
        <f t="shared" si="49"/>
        <v>39</v>
      </c>
      <c r="F112" s="206"/>
      <c r="G112" s="207"/>
      <c r="H112" s="208"/>
      <c r="I112" s="209"/>
      <c r="J112" s="206"/>
      <c r="K112" s="210"/>
      <c r="L112" s="208">
        <v>3</v>
      </c>
      <c r="M112" s="211">
        <v>3</v>
      </c>
      <c r="N112" s="206">
        <v>1</v>
      </c>
      <c r="O112" s="210">
        <v>2</v>
      </c>
      <c r="P112" s="209"/>
      <c r="Q112" s="211">
        <v>3</v>
      </c>
      <c r="R112" s="212">
        <v>2</v>
      </c>
      <c r="S112" s="210">
        <v>1</v>
      </c>
      <c r="T112" s="209">
        <v>3</v>
      </c>
      <c r="U112" s="211">
        <v>2</v>
      </c>
      <c r="V112" s="212">
        <v>2</v>
      </c>
      <c r="W112" s="210">
        <v>2</v>
      </c>
      <c r="X112" s="209">
        <v>2</v>
      </c>
      <c r="Y112" s="210">
        <v>1</v>
      </c>
      <c r="Z112" s="212">
        <v>3</v>
      </c>
      <c r="AA112" s="211">
        <v>1</v>
      </c>
      <c r="AB112" s="212">
        <v>5</v>
      </c>
      <c r="AC112" s="210">
        <v>2</v>
      </c>
      <c r="AD112" s="209">
        <v>1</v>
      </c>
      <c r="AE112" s="211">
        <v>2</v>
      </c>
      <c r="AF112" s="212">
        <v>5</v>
      </c>
      <c r="AG112" s="210">
        <v>3</v>
      </c>
      <c r="AH112" s="209">
        <v>6</v>
      </c>
      <c r="AI112" s="211">
        <v>2</v>
      </c>
      <c r="AJ112" s="212">
        <v>4</v>
      </c>
      <c r="AK112" s="210">
        <v>3</v>
      </c>
      <c r="AL112" s="209">
        <v>6</v>
      </c>
      <c r="AM112" s="213">
        <v>12</v>
      </c>
      <c r="AN112" s="208">
        <v>82</v>
      </c>
      <c r="AO112" s="247"/>
      <c r="AP112" s="146" t="str">
        <f t="shared" si="53"/>
        <v/>
      </c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"/>
      <c r="BB112" s="3"/>
      <c r="BV112" s="3"/>
      <c r="BW112" s="3"/>
      <c r="BX112" s="4"/>
      <c r="BY112" s="4"/>
      <c r="CA112" s="32" t="str">
        <f t="shared" si="51"/>
        <v/>
      </c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33">
        <f t="shared" si="52"/>
        <v>0</v>
      </c>
      <c r="CN112" s="5"/>
    </row>
    <row r="113" spans="1:91" s="2" customFormat="1" x14ac:dyDescent="0.2">
      <c r="A113" s="1041" t="s">
        <v>132</v>
      </c>
      <c r="B113" s="1042"/>
      <c r="C113" s="137">
        <f t="shared" si="48"/>
        <v>44</v>
      </c>
      <c r="D113" s="138">
        <f t="shared" si="49"/>
        <v>23</v>
      </c>
      <c r="E113" s="248">
        <f t="shared" si="49"/>
        <v>21</v>
      </c>
      <c r="F113" s="249"/>
      <c r="G113" s="250"/>
      <c r="H113" s="251"/>
      <c r="I113" s="252"/>
      <c r="J113" s="249"/>
      <c r="K113" s="253"/>
      <c r="L113" s="251"/>
      <c r="M113" s="254">
        <v>3</v>
      </c>
      <c r="N113" s="249">
        <v>1</v>
      </c>
      <c r="O113" s="253">
        <v>3</v>
      </c>
      <c r="P113" s="252">
        <v>2</v>
      </c>
      <c r="Q113" s="254">
        <v>2</v>
      </c>
      <c r="R113" s="680"/>
      <c r="S113" s="253">
        <v>3</v>
      </c>
      <c r="T113" s="252">
        <v>1</v>
      </c>
      <c r="U113" s="254">
        <v>1</v>
      </c>
      <c r="V113" s="680"/>
      <c r="W113" s="253"/>
      <c r="X113" s="252"/>
      <c r="Y113" s="253"/>
      <c r="Z113" s="680">
        <v>2</v>
      </c>
      <c r="AA113" s="254">
        <v>2</v>
      </c>
      <c r="AB113" s="680"/>
      <c r="AC113" s="253">
        <v>2</v>
      </c>
      <c r="AD113" s="252">
        <v>4</v>
      </c>
      <c r="AE113" s="254">
        <v>1</v>
      </c>
      <c r="AF113" s="680">
        <v>4</v>
      </c>
      <c r="AG113" s="253"/>
      <c r="AH113" s="252">
        <v>4</v>
      </c>
      <c r="AI113" s="254">
        <v>1</v>
      </c>
      <c r="AJ113" s="680">
        <v>2</v>
      </c>
      <c r="AK113" s="253">
        <v>1</v>
      </c>
      <c r="AL113" s="252">
        <v>3</v>
      </c>
      <c r="AM113" s="255">
        <v>2</v>
      </c>
      <c r="AN113" s="251">
        <v>43</v>
      </c>
      <c r="AO113" s="256"/>
      <c r="AP113" s="146" t="str">
        <f t="shared" si="53"/>
        <v/>
      </c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"/>
      <c r="BB113" s="3"/>
      <c r="BV113" s="3"/>
      <c r="BW113" s="3"/>
      <c r="BX113" s="4"/>
      <c r="BY113" s="4"/>
      <c r="CA113" s="32" t="str">
        <f>IF(AND($C113&gt;0,AN113="")," * No olvide digitar la variable "&amp;AN$103&amp;""&amp;". Digite CERO si no tiene",IF(AN113&gt;$C113," * La variable "&amp;AN$103&amp;""&amp;" No puede ser mayor al Total.",""))</f>
        <v/>
      </c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33">
        <f t="shared" si="52"/>
        <v>0</v>
      </c>
    </row>
    <row r="114" spans="1:91" s="5" customFormat="1" ht="12" x14ac:dyDescent="0.2">
      <c r="A114" s="11" t="s">
        <v>133</v>
      </c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V114" s="12"/>
      <c r="BW114" s="12"/>
      <c r="BX114" s="12"/>
      <c r="BY114" s="12"/>
      <c r="CM114" s="80"/>
    </row>
    <row r="115" spans="1:91" s="2" customFormat="1" x14ac:dyDescent="0.2">
      <c r="A115" s="1222" t="s">
        <v>134</v>
      </c>
      <c r="B115" s="1117"/>
      <c r="C115" s="1221"/>
      <c r="D115" s="813" t="s">
        <v>83</v>
      </c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V115" s="3"/>
      <c r="BW115" s="3"/>
      <c r="BX115" s="4"/>
      <c r="BY115" s="4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</row>
    <row r="116" spans="1:91" s="2" customFormat="1" ht="21" x14ac:dyDescent="0.2">
      <c r="A116" s="1046" t="s">
        <v>135</v>
      </c>
      <c r="B116" s="1047"/>
      <c r="C116" s="491" t="s">
        <v>136</v>
      </c>
      <c r="D116" s="492"/>
      <c r="E116" s="190"/>
      <c r="BV116" s="3"/>
      <c r="BW116" s="3"/>
      <c r="BX116" s="4"/>
      <c r="BY116" s="4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</row>
    <row r="117" spans="1:91" s="2" customFormat="1" x14ac:dyDescent="0.2">
      <c r="A117" s="1048"/>
      <c r="B117" s="1049"/>
      <c r="C117" s="259" t="s">
        <v>137</v>
      </c>
      <c r="D117" s="260"/>
      <c r="E117" s="190"/>
      <c r="BV117" s="3"/>
      <c r="BW117" s="3"/>
      <c r="BX117" s="4"/>
      <c r="BY117" s="4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</row>
    <row r="118" spans="1:91" s="2" customFormat="1" ht="21" x14ac:dyDescent="0.2">
      <c r="A118" s="1169"/>
      <c r="B118" s="1051"/>
      <c r="C118" s="261" t="s">
        <v>138</v>
      </c>
      <c r="D118" s="262"/>
      <c r="E118" s="190"/>
      <c r="BV118" s="3"/>
      <c r="BW118" s="3"/>
      <c r="BX118" s="4"/>
      <c r="BY118" s="4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</row>
    <row r="119" spans="1:91" s="5" customFormat="1" ht="11.25" x14ac:dyDescent="0.15">
      <c r="A119" s="1052" t="s">
        <v>139</v>
      </c>
      <c r="B119" s="1052"/>
      <c r="C119" s="1052"/>
      <c r="D119" s="1052"/>
      <c r="E119" s="1052"/>
      <c r="F119" s="1052"/>
      <c r="G119" s="1052"/>
      <c r="H119" s="1052"/>
      <c r="I119" s="1052"/>
      <c r="J119" s="1052"/>
      <c r="K119" s="1053"/>
      <c r="L119" s="681"/>
      <c r="M119" s="682"/>
      <c r="N119" s="682"/>
      <c r="O119" s="683"/>
      <c r="P119" s="124"/>
      <c r="Q119" s="682"/>
      <c r="R119" s="683"/>
      <c r="S119" s="124"/>
      <c r="T119" s="682"/>
      <c r="U119" s="124"/>
      <c r="V119" s="124"/>
      <c r="W119" s="683"/>
      <c r="X119" s="683"/>
      <c r="Y119" s="683"/>
      <c r="Z119" s="266"/>
      <c r="AA119" s="124"/>
      <c r="AB119" s="683"/>
      <c r="AC119" s="683"/>
      <c r="AD119" s="683"/>
      <c r="AE119" s="683"/>
      <c r="AF119" s="266"/>
      <c r="AG119" s="124"/>
      <c r="AH119" s="683"/>
      <c r="AI119" s="683"/>
      <c r="AJ119" s="683"/>
      <c r="AK119" s="124"/>
      <c r="AL119" s="682"/>
      <c r="AM119" s="683"/>
      <c r="AN119" s="682"/>
      <c r="AO119" s="267"/>
      <c r="AP119" s="124"/>
      <c r="BV119" s="12"/>
      <c r="BW119" s="12"/>
      <c r="BX119" s="12"/>
      <c r="BY119" s="12"/>
    </row>
    <row r="120" spans="1:91" s="2" customFormat="1" ht="14.25" customHeight="1" x14ac:dyDescent="0.2">
      <c r="A120" s="1012" t="s">
        <v>122</v>
      </c>
      <c r="B120" s="1021"/>
      <c r="C120" s="982" t="s">
        <v>5</v>
      </c>
      <c r="D120" s="983"/>
      <c r="E120" s="984"/>
      <c r="F120" s="1222" t="s">
        <v>6</v>
      </c>
      <c r="G120" s="1117"/>
      <c r="H120" s="1117"/>
      <c r="I120" s="1117"/>
      <c r="J120" s="1117"/>
      <c r="K120" s="1117"/>
      <c r="L120" s="1117"/>
      <c r="M120" s="1117"/>
      <c r="N120" s="1117"/>
      <c r="O120" s="1117"/>
      <c r="P120" s="1117"/>
      <c r="Q120" s="1117"/>
      <c r="R120" s="1117"/>
      <c r="S120" s="1117"/>
      <c r="T120" s="1117"/>
      <c r="U120" s="1117"/>
      <c r="V120" s="1117"/>
      <c r="W120" s="1117"/>
      <c r="X120" s="1117"/>
      <c r="Y120" s="1117"/>
      <c r="Z120" s="1117"/>
      <c r="AA120" s="1117"/>
      <c r="AB120" s="1117"/>
      <c r="AC120" s="1117"/>
      <c r="AD120" s="1117"/>
      <c r="AE120" s="1117"/>
      <c r="AF120" s="1117"/>
      <c r="AG120" s="1117"/>
      <c r="AH120" s="1117"/>
      <c r="AI120" s="1117"/>
      <c r="AJ120" s="1117"/>
      <c r="AK120" s="1117"/>
      <c r="AL120" s="1117"/>
      <c r="AM120" s="1226"/>
      <c r="AN120" s="1221" t="s">
        <v>7</v>
      </c>
      <c r="AO120" s="268"/>
      <c r="BV120" s="3"/>
      <c r="BW120" s="3"/>
      <c r="BX120" s="4"/>
      <c r="BY120" s="4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</row>
    <row r="121" spans="1:91" s="2" customFormat="1" x14ac:dyDescent="0.2">
      <c r="A121" s="1013"/>
      <c r="B121" s="1054"/>
      <c r="C121" s="1165"/>
      <c r="D121" s="986"/>
      <c r="E121" s="987"/>
      <c r="F121" s="1222" t="s">
        <v>11</v>
      </c>
      <c r="G121" s="1221"/>
      <c r="H121" s="1222" t="s">
        <v>12</v>
      </c>
      <c r="I121" s="1221"/>
      <c r="J121" s="1222" t="s">
        <v>13</v>
      </c>
      <c r="K121" s="1221"/>
      <c r="L121" s="1222" t="s">
        <v>14</v>
      </c>
      <c r="M121" s="1221"/>
      <c r="N121" s="1222" t="s">
        <v>15</v>
      </c>
      <c r="O121" s="1221"/>
      <c r="P121" s="1213" t="s">
        <v>16</v>
      </c>
      <c r="Q121" s="1214"/>
      <c r="R121" s="1213" t="s">
        <v>17</v>
      </c>
      <c r="S121" s="1214"/>
      <c r="T121" s="1213" t="s">
        <v>18</v>
      </c>
      <c r="U121" s="1214"/>
      <c r="V121" s="1213" t="s">
        <v>19</v>
      </c>
      <c r="W121" s="1214"/>
      <c r="X121" s="1213" t="s">
        <v>20</v>
      </c>
      <c r="Y121" s="1214"/>
      <c r="Z121" s="1213" t="s">
        <v>21</v>
      </c>
      <c r="AA121" s="1214"/>
      <c r="AB121" s="1213" t="s">
        <v>22</v>
      </c>
      <c r="AC121" s="1214"/>
      <c r="AD121" s="1213" t="s">
        <v>23</v>
      </c>
      <c r="AE121" s="1214"/>
      <c r="AF121" s="1213" t="s">
        <v>24</v>
      </c>
      <c r="AG121" s="1214"/>
      <c r="AH121" s="1213" t="s">
        <v>25</v>
      </c>
      <c r="AI121" s="1214"/>
      <c r="AJ121" s="1213" t="s">
        <v>26</v>
      </c>
      <c r="AK121" s="1214"/>
      <c r="AL121" s="1213" t="s">
        <v>27</v>
      </c>
      <c r="AM121" s="1223"/>
      <c r="AN121" s="1221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V121" s="3"/>
      <c r="BW121" s="3"/>
      <c r="BX121" s="4"/>
      <c r="BY121" s="4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</row>
    <row r="122" spans="1:91" s="2" customFormat="1" x14ac:dyDescent="0.2">
      <c r="A122" s="1146"/>
      <c r="B122" s="1023"/>
      <c r="C122" s="808" t="s">
        <v>32</v>
      </c>
      <c r="D122" s="809" t="s">
        <v>45</v>
      </c>
      <c r="E122" s="774" t="s">
        <v>34</v>
      </c>
      <c r="F122" s="810" t="s">
        <v>45</v>
      </c>
      <c r="G122" s="774" t="s">
        <v>34</v>
      </c>
      <c r="H122" s="810" t="s">
        <v>45</v>
      </c>
      <c r="I122" s="774" t="s">
        <v>34</v>
      </c>
      <c r="J122" s="810" t="s">
        <v>45</v>
      </c>
      <c r="K122" s="774" t="s">
        <v>34</v>
      </c>
      <c r="L122" s="810" t="s">
        <v>45</v>
      </c>
      <c r="M122" s="774" t="s">
        <v>34</v>
      </c>
      <c r="N122" s="810" t="s">
        <v>45</v>
      </c>
      <c r="O122" s="774" t="s">
        <v>34</v>
      </c>
      <c r="P122" s="810" t="s">
        <v>45</v>
      </c>
      <c r="Q122" s="774" t="s">
        <v>34</v>
      </c>
      <c r="R122" s="810" t="s">
        <v>45</v>
      </c>
      <c r="S122" s="774" t="s">
        <v>34</v>
      </c>
      <c r="T122" s="810" t="s">
        <v>45</v>
      </c>
      <c r="U122" s="774" t="s">
        <v>34</v>
      </c>
      <c r="V122" s="810" t="s">
        <v>45</v>
      </c>
      <c r="W122" s="774" t="s">
        <v>34</v>
      </c>
      <c r="X122" s="810" t="s">
        <v>45</v>
      </c>
      <c r="Y122" s="774" t="s">
        <v>34</v>
      </c>
      <c r="Z122" s="810" t="s">
        <v>45</v>
      </c>
      <c r="AA122" s="774" t="s">
        <v>34</v>
      </c>
      <c r="AB122" s="810" t="s">
        <v>45</v>
      </c>
      <c r="AC122" s="774" t="s">
        <v>34</v>
      </c>
      <c r="AD122" s="810" t="s">
        <v>45</v>
      </c>
      <c r="AE122" s="615" t="s">
        <v>34</v>
      </c>
      <c r="AF122" s="810" t="s">
        <v>45</v>
      </c>
      <c r="AG122" s="774" t="s">
        <v>34</v>
      </c>
      <c r="AH122" s="810" t="s">
        <v>45</v>
      </c>
      <c r="AI122" s="615" t="s">
        <v>34</v>
      </c>
      <c r="AJ122" s="810" t="s">
        <v>45</v>
      </c>
      <c r="AK122" s="774" t="s">
        <v>34</v>
      </c>
      <c r="AL122" s="810" t="s">
        <v>45</v>
      </c>
      <c r="AM122" s="785" t="s">
        <v>34</v>
      </c>
      <c r="AN122" s="1221"/>
      <c r="AO122" s="269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V122" s="3"/>
      <c r="BW122" s="3"/>
      <c r="BX122" s="4"/>
      <c r="BY122" s="4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</row>
    <row r="123" spans="1:91" s="2" customFormat="1" x14ac:dyDescent="0.2">
      <c r="A123" s="1136" t="s">
        <v>140</v>
      </c>
      <c r="B123" s="1137"/>
      <c r="C123" s="114">
        <f>SUM(D123+E123)</f>
        <v>0</v>
      </c>
      <c r="D123" s="115">
        <f t="shared" ref="D123:E125" si="54">SUM(F123+H123+J123+L123+N123+P123+R123+T123+V123+X123+Z123+AB123+AD123+AF123+AH123+AJ123+AL123)</f>
        <v>0</v>
      </c>
      <c r="E123" s="70">
        <f t="shared" si="54"/>
        <v>0</v>
      </c>
      <c r="F123" s="270"/>
      <c r="G123" s="271"/>
      <c r="H123" s="270"/>
      <c r="I123" s="271"/>
      <c r="J123" s="270"/>
      <c r="K123" s="271"/>
      <c r="L123" s="270"/>
      <c r="M123" s="271"/>
      <c r="N123" s="270"/>
      <c r="O123" s="271"/>
      <c r="P123" s="270"/>
      <c r="Q123" s="271"/>
      <c r="R123" s="270"/>
      <c r="S123" s="271"/>
      <c r="T123" s="270"/>
      <c r="U123" s="271"/>
      <c r="V123" s="270"/>
      <c r="W123" s="271"/>
      <c r="X123" s="270"/>
      <c r="Y123" s="271"/>
      <c r="Z123" s="270"/>
      <c r="AA123" s="271"/>
      <c r="AB123" s="270"/>
      <c r="AC123" s="271"/>
      <c r="AD123" s="272"/>
      <c r="AE123" s="273"/>
      <c r="AF123" s="270"/>
      <c r="AG123" s="271"/>
      <c r="AH123" s="272"/>
      <c r="AI123" s="273"/>
      <c r="AJ123" s="270"/>
      <c r="AK123" s="271"/>
      <c r="AL123" s="272"/>
      <c r="AM123" s="274"/>
      <c r="AN123" s="275"/>
      <c r="AO123" s="146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"/>
      <c r="BV123" s="3"/>
      <c r="BW123" s="3"/>
      <c r="BX123" s="4"/>
      <c r="BY123" s="4"/>
      <c r="CA123" s="32" t="str">
        <f>IF(AND($C123&gt;0,AN123="")," * No olvide digitar la variable "&amp;AN$120&amp;""&amp;". Digite CERO si no tiene",IF(AN123&gt;$C123," * La variable "&amp;AN$120&amp;""&amp;" No puede ser mayor al Total.",""))</f>
        <v/>
      </c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33">
        <f>IF(AND($C123&gt;0,AN123=""),1,IF(AN123&gt;$C123,1,0))</f>
        <v>0</v>
      </c>
    </row>
    <row r="124" spans="1:91" s="2" customFormat="1" x14ac:dyDescent="0.2">
      <c r="A124" s="1057" t="s">
        <v>141</v>
      </c>
      <c r="B124" s="1058"/>
      <c r="C124" s="68">
        <f>SUM(D124+E124)</f>
        <v>5</v>
      </c>
      <c r="D124" s="69">
        <f t="shared" si="54"/>
        <v>3</v>
      </c>
      <c r="E124" s="84">
        <f t="shared" si="54"/>
        <v>2</v>
      </c>
      <c r="F124" s="276"/>
      <c r="G124" s="277"/>
      <c r="H124" s="276"/>
      <c r="I124" s="277"/>
      <c r="J124" s="276"/>
      <c r="K124" s="277"/>
      <c r="L124" s="276"/>
      <c r="M124" s="277"/>
      <c r="N124" s="276"/>
      <c r="O124" s="277"/>
      <c r="P124" s="276"/>
      <c r="Q124" s="277"/>
      <c r="R124" s="276"/>
      <c r="S124" s="277"/>
      <c r="T124" s="276"/>
      <c r="U124" s="277"/>
      <c r="V124" s="276"/>
      <c r="W124" s="277"/>
      <c r="X124" s="276"/>
      <c r="Y124" s="277"/>
      <c r="Z124" s="276"/>
      <c r="AA124" s="277"/>
      <c r="AB124" s="276"/>
      <c r="AC124" s="277"/>
      <c r="AD124" s="278"/>
      <c r="AE124" s="279"/>
      <c r="AF124" s="276"/>
      <c r="AG124" s="277"/>
      <c r="AH124" s="278"/>
      <c r="AI124" s="279">
        <v>1</v>
      </c>
      <c r="AJ124" s="276">
        <v>3</v>
      </c>
      <c r="AK124" s="277">
        <v>1</v>
      </c>
      <c r="AL124" s="278"/>
      <c r="AM124" s="280"/>
      <c r="AN124" s="83">
        <v>5</v>
      </c>
      <c r="AO124" s="146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"/>
      <c r="BV124" s="3"/>
      <c r="BW124" s="3"/>
      <c r="BX124" s="4"/>
      <c r="BY124" s="4"/>
      <c r="CA124" s="32" t="str">
        <f t="shared" ref="CA124:CA125" si="55">IF(AND($C124&gt;0,AN124="")," * No olvide digitar la variable "&amp;AN$120&amp;""&amp;". Digite CERO si no tiene",IF(AN124&gt;$C124," * La variable "&amp;AN$120&amp;""&amp;" No puede ser mayor al Total.",""))</f>
        <v/>
      </c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33">
        <f t="shared" ref="CM124:CM125" si="56">IF(AND($C124&gt;0,AN124=""),1,IF(AN124&gt;$C124,1,0))</f>
        <v>0</v>
      </c>
    </row>
    <row r="125" spans="1:91" s="2" customFormat="1" ht="14.25" customHeight="1" x14ac:dyDescent="0.2">
      <c r="A125" s="1059" t="s">
        <v>142</v>
      </c>
      <c r="B125" s="1060"/>
      <c r="C125" s="137">
        <f>SUM(D125+E125)</f>
        <v>16</v>
      </c>
      <c r="D125" s="138">
        <f t="shared" si="54"/>
        <v>8</v>
      </c>
      <c r="E125" s="139">
        <f t="shared" si="54"/>
        <v>8</v>
      </c>
      <c r="F125" s="281"/>
      <c r="G125" s="282"/>
      <c r="H125" s="281"/>
      <c r="I125" s="282"/>
      <c r="J125" s="281"/>
      <c r="K125" s="282"/>
      <c r="L125" s="281"/>
      <c r="M125" s="282"/>
      <c r="N125" s="281"/>
      <c r="O125" s="282"/>
      <c r="P125" s="281">
        <v>1</v>
      </c>
      <c r="Q125" s="282"/>
      <c r="R125" s="281"/>
      <c r="S125" s="282"/>
      <c r="T125" s="281"/>
      <c r="U125" s="282"/>
      <c r="V125" s="281"/>
      <c r="W125" s="282"/>
      <c r="X125" s="281">
        <v>1</v>
      </c>
      <c r="Y125" s="282"/>
      <c r="Z125" s="281"/>
      <c r="AA125" s="282"/>
      <c r="AB125" s="281"/>
      <c r="AC125" s="282">
        <v>1</v>
      </c>
      <c r="AD125" s="283"/>
      <c r="AE125" s="284"/>
      <c r="AF125" s="281">
        <v>1</v>
      </c>
      <c r="AG125" s="282"/>
      <c r="AH125" s="283"/>
      <c r="AI125" s="284">
        <v>2</v>
      </c>
      <c r="AJ125" s="281">
        <v>1</v>
      </c>
      <c r="AK125" s="282">
        <v>2</v>
      </c>
      <c r="AL125" s="283">
        <v>4</v>
      </c>
      <c r="AM125" s="285">
        <v>3</v>
      </c>
      <c r="AN125" s="286">
        <v>16</v>
      </c>
      <c r="AO125" s="146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"/>
      <c r="BV125" s="3"/>
      <c r="BW125" s="3"/>
      <c r="BX125" s="4"/>
      <c r="BY125" s="4"/>
      <c r="CA125" s="32" t="str">
        <f t="shared" si="55"/>
        <v/>
      </c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33">
        <f t="shared" si="56"/>
        <v>0</v>
      </c>
    </row>
    <row r="126" spans="1:91" s="5" customFormat="1" ht="11.25" x14ac:dyDescent="0.15">
      <c r="A126" s="11" t="s">
        <v>143</v>
      </c>
      <c r="X126" s="12"/>
      <c r="Y126" s="12"/>
      <c r="BV126" s="12"/>
      <c r="BW126" s="12"/>
      <c r="BX126" s="129"/>
      <c r="BY126" s="129"/>
    </row>
    <row r="127" spans="1:91" s="2" customFormat="1" ht="14.25" customHeight="1" x14ac:dyDescent="0.2">
      <c r="A127" s="1012" t="s">
        <v>144</v>
      </c>
      <c r="B127" s="1021"/>
      <c r="C127" s="1012" t="s">
        <v>83</v>
      </c>
      <c r="D127" s="1020"/>
      <c r="E127" s="1021"/>
      <c r="F127" s="1222" t="s">
        <v>145</v>
      </c>
      <c r="G127" s="1221"/>
      <c r="H127" s="1233" t="s">
        <v>146</v>
      </c>
      <c r="I127" s="1221"/>
      <c r="J127" s="1222" t="s">
        <v>147</v>
      </c>
      <c r="K127" s="1221"/>
      <c r="L127" s="1222" t="s">
        <v>15</v>
      </c>
      <c r="M127" s="1221"/>
      <c r="N127" s="1222" t="s">
        <v>148</v>
      </c>
      <c r="O127" s="1221"/>
      <c r="P127" s="1222" t="s">
        <v>149</v>
      </c>
      <c r="Q127" s="1221"/>
      <c r="R127" s="1213" t="s">
        <v>150</v>
      </c>
      <c r="S127" s="1214"/>
      <c r="T127" s="1213" t="s">
        <v>151</v>
      </c>
      <c r="U127" s="1214"/>
      <c r="V127" s="1213" t="s">
        <v>152</v>
      </c>
      <c r="W127" s="1128"/>
      <c r="X127" s="1213" t="s">
        <v>153</v>
      </c>
      <c r="Y127" s="1214"/>
      <c r="Z127" s="1246" t="s">
        <v>154</v>
      </c>
      <c r="AA127" s="1128"/>
      <c r="AB127" s="1128"/>
      <c r="AC127" s="1128"/>
      <c r="AD127" s="1214"/>
      <c r="AE127" s="1241" t="s">
        <v>155</v>
      </c>
      <c r="AF127" s="1068" t="s">
        <v>43</v>
      </c>
      <c r="AG127" s="984" t="s">
        <v>44</v>
      </c>
      <c r="AH127" s="1247" t="s">
        <v>156</v>
      </c>
      <c r="AI127" s="1248" t="s">
        <v>157</v>
      </c>
      <c r="AJ127" s="999" t="s">
        <v>158</v>
      </c>
      <c r="AK127" s="984" t="s">
        <v>159</v>
      </c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</row>
    <row r="128" spans="1:91" s="2" customFormat="1" x14ac:dyDescent="0.2">
      <c r="A128" s="1146"/>
      <c r="B128" s="1023"/>
      <c r="C128" s="808" t="s">
        <v>32</v>
      </c>
      <c r="D128" s="809" t="s">
        <v>33</v>
      </c>
      <c r="E128" s="778" t="s">
        <v>34</v>
      </c>
      <c r="F128" s="810" t="s">
        <v>45</v>
      </c>
      <c r="G128" s="811" t="s">
        <v>34</v>
      </c>
      <c r="H128" s="810" t="s">
        <v>45</v>
      </c>
      <c r="I128" s="811" t="s">
        <v>34</v>
      </c>
      <c r="J128" s="810" t="s">
        <v>45</v>
      </c>
      <c r="K128" s="811" t="s">
        <v>34</v>
      </c>
      <c r="L128" s="810" t="s">
        <v>45</v>
      </c>
      <c r="M128" s="811" t="s">
        <v>34</v>
      </c>
      <c r="N128" s="810" t="s">
        <v>45</v>
      </c>
      <c r="O128" s="811" t="s">
        <v>34</v>
      </c>
      <c r="P128" s="810" t="s">
        <v>45</v>
      </c>
      <c r="Q128" s="811" t="s">
        <v>34</v>
      </c>
      <c r="R128" s="810" t="s">
        <v>45</v>
      </c>
      <c r="S128" s="811" t="s">
        <v>34</v>
      </c>
      <c r="T128" s="810" t="s">
        <v>45</v>
      </c>
      <c r="U128" s="811" t="s">
        <v>34</v>
      </c>
      <c r="V128" s="810" t="s">
        <v>45</v>
      </c>
      <c r="W128" s="833" t="s">
        <v>34</v>
      </c>
      <c r="X128" s="810" t="s">
        <v>45</v>
      </c>
      <c r="Y128" s="811" t="s">
        <v>34</v>
      </c>
      <c r="Z128" s="820" t="s">
        <v>160</v>
      </c>
      <c r="AA128" s="830" t="s">
        <v>161</v>
      </c>
      <c r="AB128" s="290" t="s">
        <v>162</v>
      </c>
      <c r="AC128" s="830" t="s">
        <v>163</v>
      </c>
      <c r="AD128" s="615" t="s">
        <v>164</v>
      </c>
      <c r="AE128" s="1241"/>
      <c r="AF128" s="1069"/>
      <c r="AG128" s="987"/>
      <c r="AH128" s="1247"/>
      <c r="AI128" s="1248"/>
      <c r="AJ128" s="1000"/>
      <c r="AK128" s="987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</row>
    <row r="129" spans="1:96" ht="15" x14ac:dyDescent="0.25">
      <c r="A129" s="1136" t="s">
        <v>165</v>
      </c>
      <c r="B129" s="1137"/>
      <c r="C129" s="132">
        <f>SUM(D129+E129)</f>
        <v>2</v>
      </c>
      <c r="D129" s="133">
        <f t="shared" ref="D129:E131" si="57">SUM(F129+H129+J129+L129+N129+P129+R129+T129+V129+X129)</f>
        <v>0</v>
      </c>
      <c r="E129" s="545">
        <f t="shared" si="57"/>
        <v>2</v>
      </c>
      <c r="F129" s="201"/>
      <c r="G129" s="544"/>
      <c r="H129" s="201"/>
      <c r="I129" s="544"/>
      <c r="J129" s="201"/>
      <c r="K129" s="544"/>
      <c r="L129" s="201"/>
      <c r="M129" s="544">
        <v>1</v>
      </c>
      <c r="N129" s="201"/>
      <c r="O129" s="544"/>
      <c r="P129" s="201"/>
      <c r="Q129" s="544"/>
      <c r="R129" s="201"/>
      <c r="S129" s="544">
        <v>1</v>
      </c>
      <c r="T129" s="201"/>
      <c r="U129" s="544"/>
      <c r="V129" s="201"/>
      <c r="W129" s="544"/>
      <c r="X129" s="201"/>
      <c r="Y129" s="519"/>
      <c r="Z129" s="291"/>
      <c r="AA129" s="78"/>
      <c r="AB129" s="78">
        <v>2</v>
      </c>
      <c r="AC129" s="78"/>
      <c r="AD129" s="544"/>
      <c r="AE129" s="292"/>
      <c r="AF129" s="291">
        <v>0</v>
      </c>
      <c r="AG129" s="544">
        <v>0</v>
      </c>
      <c r="AH129" s="201">
        <v>0</v>
      </c>
      <c r="AI129" s="78">
        <v>0</v>
      </c>
      <c r="AJ129" s="78">
        <v>0</v>
      </c>
      <c r="AK129" s="544">
        <v>1</v>
      </c>
      <c r="AL129" s="2" t="str">
        <f>CA129&amp;CB129&amp;CC129&amp;CD129&amp;CE129&amp;CF129</f>
        <v/>
      </c>
      <c r="BV129" s="2"/>
      <c r="BW129" s="2"/>
      <c r="BX129" s="2"/>
      <c r="BY129" s="2"/>
      <c r="CA129" s="32" t="str">
        <f>IF(AND($C129&gt;0,AF129="")," * No olvide digitar la variable "&amp;AF$127&amp;""&amp;". Digite CERO si no tiene",IF(AF129&gt;$C129," * La variable "&amp;AF$127&amp;""&amp;" No puede ser mayor al Total.",""))</f>
        <v/>
      </c>
      <c r="CB129" s="32" t="str">
        <f>IF(AND($C129&gt;0,AG129="")," * No olvide digitar la variable "&amp;AG$127&amp;""&amp;". Digite CERO si no tiene",IF(AG129&gt;$C129," * La variable "&amp;AG$127&amp;""&amp;" No puede ser mayor al Total.",""))</f>
        <v/>
      </c>
      <c r="CC129" s="32" t="str">
        <f>IF(AND($C129&gt;0,AH129="")," * No olvide digitar la variable "&amp;AH$127&amp;""&amp;". Digite CERO si no tiene",IF(AH129&gt;$C129," * La variable "&amp;AH$127&amp;""&amp;" No puede ser mayor al Total.",""))</f>
        <v/>
      </c>
      <c r="CD129" s="32" t="str">
        <f>IF(AND($E129&gt;0,AI129="")," * No olvide digitar la variable "&amp;AI$127&amp;""&amp;". Digite CERO si no tiene",IF(AI129&gt;$E129," * La variable "&amp;AI$127&amp;""&amp;" No puede ser mayor al Total.",""))</f>
        <v/>
      </c>
      <c r="CE129" s="32" t="str">
        <f>IF(AND($C129&gt;0,AJ129="")," * No olvide digitar la variable "&amp;AJ$127&amp;""&amp;". Digite CERO si no tiene",IF(AJ129&gt;$C129," * La variable "&amp;AJ$127&amp;""&amp;" No puede ser mayor al Total.",""))</f>
        <v/>
      </c>
      <c r="CF129" s="32" t="str">
        <f>IF(AND($C129&gt;0,AK129="")," * No olvide digitar la variable "&amp;AK$127&amp;""&amp;". Digite CERO si no tiene",IF(AK129&gt;$C129," * La variable "&amp;AK$127&amp;""&amp;" No puede ser mayor al Total.",""))</f>
        <v/>
      </c>
      <c r="CM129" s="33">
        <f>IF(AND($C129&gt;0,AF129=""),1,IF(AF129&gt;$C129,1,0))</f>
        <v>0</v>
      </c>
      <c r="CN129" s="33">
        <f t="shared" ref="CN129:CR131" si="58">IF(AND($C129&gt;0,AG129=""),1,IF(AG129&gt;$C129,1,0))</f>
        <v>0</v>
      </c>
      <c r="CO129" s="33">
        <f t="shared" si="58"/>
        <v>0</v>
      </c>
      <c r="CP129" s="33">
        <f t="shared" si="58"/>
        <v>0</v>
      </c>
      <c r="CQ129" s="33">
        <f t="shared" si="58"/>
        <v>0</v>
      </c>
      <c r="CR129" s="34">
        <f>IF(AND($C129&gt;0,AK129=""),1,IF(AK129&gt;$C129,1,0))</f>
        <v>0</v>
      </c>
    </row>
    <row r="130" spans="1:96" ht="15" x14ac:dyDescent="0.25">
      <c r="A130" s="1037" t="s">
        <v>166</v>
      </c>
      <c r="B130" s="1038"/>
      <c r="C130" s="293">
        <f>SUM(D130+E130)</f>
        <v>22</v>
      </c>
      <c r="D130" s="115">
        <f t="shared" si="57"/>
        <v>14</v>
      </c>
      <c r="E130" s="70">
        <f t="shared" si="57"/>
        <v>8</v>
      </c>
      <c r="F130" s="270"/>
      <c r="G130" s="275">
        <v>1</v>
      </c>
      <c r="H130" s="270"/>
      <c r="I130" s="275">
        <v>3</v>
      </c>
      <c r="J130" s="270"/>
      <c r="K130" s="275"/>
      <c r="L130" s="270">
        <v>2</v>
      </c>
      <c r="M130" s="275"/>
      <c r="N130" s="270">
        <v>6</v>
      </c>
      <c r="O130" s="275">
        <v>1</v>
      </c>
      <c r="P130" s="270">
        <v>4</v>
      </c>
      <c r="Q130" s="275">
        <v>2</v>
      </c>
      <c r="R130" s="270">
        <v>1</v>
      </c>
      <c r="S130" s="275"/>
      <c r="T130" s="270">
        <v>1</v>
      </c>
      <c r="U130" s="275">
        <v>1</v>
      </c>
      <c r="V130" s="270"/>
      <c r="W130" s="275"/>
      <c r="X130" s="270"/>
      <c r="Y130" s="294"/>
      <c r="Z130" s="295">
        <v>3</v>
      </c>
      <c r="AA130" s="296"/>
      <c r="AB130" s="296">
        <v>14</v>
      </c>
      <c r="AC130" s="296">
        <v>3</v>
      </c>
      <c r="AD130" s="275"/>
      <c r="AE130" s="297">
        <v>2</v>
      </c>
      <c r="AF130" s="295">
        <v>0</v>
      </c>
      <c r="AG130" s="275">
        <v>0</v>
      </c>
      <c r="AH130" s="270">
        <v>0</v>
      </c>
      <c r="AI130" s="296">
        <v>0</v>
      </c>
      <c r="AJ130" s="296">
        <v>0</v>
      </c>
      <c r="AK130" s="275">
        <v>3</v>
      </c>
      <c r="AL130" s="2" t="str">
        <f t="shared" ref="AL130:AL131" si="59">CA130&amp;CB130&amp;CC130&amp;CD130&amp;CE130&amp;CF130</f>
        <v/>
      </c>
      <c r="BV130" s="2"/>
      <c r="BW130" s="2"/>
      <c r="BX130" s="2"/>
      <c r="BY130" s="2"/>
      <c r="CA130" s="32" t="str">
        <f t="shared" ref="CA130:CC131" si="60">IF(AND($C130&gt;0,AF130="")," * No olvide digitar la variable "&amp;AF$127&amp;""&amp;". Digite CERO si no tiene",IF(AF130&gt;$C130," * La variable "&amp;AF$127&amp;""&amp;" No puede ser mayor al Total.",""))</f>
        <v/>
      </c>
      <c r="CB130" s="32" t="str">
        <f t="shared" si="60"/>
        <v/>
      </c>
      <c r="CC130" s="32" t="str">
        <f t="shared" si="60"/>
        <v/>
      </c>
      <c r="CD130" s="32" t="str">
        <f t="shared" ref="CD130:CD131" si="61">IF(AND($E130&gt;0,AI130="")," * No olvide digitar la variable "&amp;AI$127&amp;""&amp;". Digite CERO si no tiene",IF(AI130&gt;$E130," * La variable "&amp;AI$127&amp;""&amp;" No puede ser mayor al Total.",""))</f>
        <v/>
      </c>
      <c r="CE130" s="32" t="str">
        <f t="shared" ref="CE130:CF131" si="62">IF(AND($C130&gt;0,AJ130="")," * No olvide digitar la variable "&amp;AJ$127&amp;""&amp;". Digite CERO si no tiene",IF(AJ130&gt;$C130," * La variable "&amp;AJ$127&amp;""&amp;" No puede ser mayor al Total.",""))</f>
        <v/>
      </c>
      <c r="CF130" s="32" t="str">
        <f t="shared" si="62"/>
        <v/>
      </c>
      <c r="CM130" s="33">
        <f t="shared" ref="CM130:CM131" si="63">IF(AND($C130&gt;0,AF130=""),1,IF(AF130&gt;$C130,1,0))</f>
        <v>0</v>
      </c>
      <c r="CN130" s="33">
        <f t="shared" si="58"/>
        <v>0</v>
      </c>
      <c r="CO130" s="33">
        <f t="shared" si="58"/>
        <v>0</v>
      </c>
      <c r="CP130" s="33">
        <f t="shared" si="58"/>
        <v>0</v>
      </c>
      <c r="CQ130" s="33">
        <f t="shared" si="58"/>
        <v>0</v>
      </c>
      <c r="CR130" s="34">
        <f t="shared" si="58"/>
        <v>0</v>
      </c>
    </row>
    <row r="131" spans="1:96" ht="15" x14ac:dyDescent="0.25">
      <c r="A131" s="1170" t="s">
        <v>167</v>
      </c>
      <c r="B131" s="1063"/>
      <c r="C131" s="298">
        <f>SUM(D131+E131)</f>
        <v>0</v>
      </c>
      <c r="D131" s="299">
        <f t="shared" si="57"/>
        <v>0</v>
      </c>
      <c r="E131" s="116">
        <f t="shared" si="57"/>
        <v>0</v>
      </c>
      <c r="F131" s="300"/>
      <c r="G131" s="101"/>
      <c r="H131" s="300"/>
      <c r="I131" s="101"/>
      <c r="J131" s="300"/>
      <c r="K131" s="101"/>
      <c r="L131" s="300"/>
      <c r="M131" s="101"/>
      <c r="N131" s="300"/>
      <c r="O131" s="101"/>
      <c r="P131" s="300"/>
      <c r="Q131" s="101"/>
      <c r="R131" s="300"/>
      <c r="S131" s="101"/>
      <c r="T131" s="300"/>
      <c r="U131" s="101"/>
      <c r="V131" s="300"/>
      <c r="W131" s="101"/>
      <c r="X131" s="300"/>
      <c r="Y131" s="301"/>
      <c r="Z131" s="302"/>
      <c r="AA131" s="100"/>
      <c r="AB131" s="100"/>
      <c r="AC131" s="100"/>
      <c r="AD131" s="101"/>
      <c r="AE131" s="505"/>
      <c r="AF131" s="302"/>
      <c r="AG131" s="101"/>
      <c r="AH131" s="300"/>
      <c r="AI131" s="100"/>
      <c r="AJ131" s="100"/>
      <c r="AK131" s="101"/>
      <c r="AL131" s="2" t="str">
        <f t="shared" si="59"/>
        <v/>
      </c>
      <c r="BV131" s="2"/>
      <c r="BW131" s="2"/>
      <c r="BX131" s="2"/>
      <c r="BY131" s="2"/>
      <c r="CA131" s="32" t="str">
        <f t="shared" si="60"/>
        <v/>
      </c>
      <c r="CB131" s="32" t="str">
        <f t="shared" si="60"/>
        <v/>
      </c>
      <c r="CC131" s="32" t="str">
        <f t="shared" si="60"/>
        <v/>
      </c>
      <c r="CD131" s="32" t="str">
        <f t="shared" si="61"/>
        <v/>
      </c>
      <c r="CE131" s="32" t="str">
        <f t="shared" si="62"/>
        <v/>
      </c>
      <c r="CF131" s="32" t="str">
        <f t="shared" si="62"/>
        <v/>
      </c>
      <c r="CM131" s="33">
        <f t="shared" si="63"/>
        <v>0</v>
      </c>
      <c r="CN131" s="33">
        <f t="shared" si="58"/>
        <v>0</v>
      </c>
      <c r="CO131" s="33">
        <f t="shared" si="58"/>
        <v>0</v>
      </c>
      <c r="CP131" s="33">
        <f t="shared" si="58"/>
        <v>0</v>
      </c>
      <c r="CQ131" s="33">
        <f t="shared" si="58"/>
        <v>0</v>
      </c>
      <c r="CR131" s="34">
        <f t="shared" si="58"/>
        <v>0</v>
      </c>
    </row>
    <row r="132" spans="1:96" s="5" customFormat="1" ht="11.25" x14ac:dyDescent="0.15">
      <c r="A132" s="61" t="s">
        <v>168</v>
      </c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AL132" s="12"/>
      <c r="AM132" s="12"/>
      <c r="AN132" s="12"/>
      <c r="AO132" s="12"/>
      <c r="AP132" s="12"/>
      <c r="AQ132" s="12"/>
      <c r="AR132" s="129"/>
      <c r="AS132" s="129"/>
      <c r="AT132" s="129"/>
      <c r="AU132" s="129"/>
      <c r="AV132" s="129"/>
      <c r="AW132" s="129"/>
      <c r="AX132" s="129"/>
      <c r="AY132" s="129"/>
      <c r="AZ132" s="129"/>
      <c r="BA132" s="129"/>
      <c r="BB132" s="129"/>
      <c r="BC132" s="129"/>
      <c r="BD132" s="129"/>
      <c r="BE132" s="129"/>
      <c r="BF132" s="129"/>
      <c r="BG132" s="129"/>
      <c r="BH132" s="129"/>
      <c r="BI132" s="129"/>
      <c r="BJ132" s="129"/>
      <c r="BK132" s="129"/>
      <c r="BL132" s="129"/>
      <c r="BM132" s="129"/>
      <c r="BN132" s="129"/>
      <c r="BO132" s="129"/>
      <c r="BP132" s="129"/>
      <c r="BQ132" s="129"/>
      <c r="BV132" s="12"/>
      <c r="BW132" s="12"/>
      <c r="BX132" s="12"/>
      <c r="BY132" s="12"/>
    </row>
    <row r="133" spans="1:96" x14ac:dyDescent="0.2">
      <c r="A133" s="1064" t="s">
        <v>144</v>
      </c>
      <c r="B133" s="1128" t="s">
        <v>169</v>
      </c>
      <c r="C133" s="1128"/>
      <c r="D133" s="1128"/>
      <c r="E133" s="1214"/>
      <c r="F133" s="1245" t="s">
        <v>170</v>
      </c>
      <c r="G133" s="1245"/>
      <c r="AB133" s="303"/>
      <c r="AC133" s="303"/>
      <c r="AD133" s="303"/>
      <c r="AH133" s="303"/>
      <c r="AI133" s="303"/>
      <c r="AJ133" s="303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3"/>
      <c r="BL133" s="3"/>
      <c r="BM133" s="3"/>
      <c r="BN133" s="3"/>
      <c r="BO133" s="3"/>
      <c r="BP133" s="3"/>
      <c r="BU133" s="3"/>
      <c r="BX133" s="3"/>
      <c r="BY133" s="3"/>
    </row>
    <row r="134" spans="1:96" x14ac:dyDescent="0.2">
      <c r="A134" s="1140"/>
      <c r="B134" s="304" t="s">
        <v>171</v>
      </c>
      <c r="C134" s="305" t="s">
        <v>172</v>
      </c>
      <c r="D134" s="830" t="s">
        <v>173</v>
      </c>
      <c r="E134" s="774" t="s">
        <v>174</v>
      </c>
      <c r="F134" s="834" t="s">
        <v>175</v>
      </c>
      <c r="G134" s="794" t="s">
        <v>176</v>
      </c>
      <c r="AB134" s="303"/>
      <c r="AC134" s="303"/>
      <c r="AD134" s="303"/>
      <c r="AH134" s="303"/>
      <c r="AI134" s="303"/>
      <c r="AJ134" s="303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3"/>
      <c r="BL134" s="3"/>
      <c r="BM134" s="3"/>
      <c r="BN134" s="3"/>
      <c r="BO134" s="3"/>
      <c r="BP134" s="3"/>
      <c r="BU134" s="3"/>
      <c r="BX134" s="3"/>
      <c r="BY134" s="3"/>
    </row>
    <row r="135" spans="1:96" ht="15" x14ac:dyDescent="0.25">
      <c r="A135" s="501" t="s">
        <v>165</v>
      </c>
      <c r="B135" s="201"/>
      <c r="C135" s="78">
        <v>2</v>
      </c>
      <c r="D135" s="309"/>
      <c r="E135" s="553"/>
      <c r="F135" s="201"/>
      <c r="G135" s="544">
        <v>2</v>
      </c>
      <c r="P135" s="303"/>
      <c r="AB135" s="303"/>
      <c r="AC135" s="303"/>
      <c r="AD135" s="303"/>
      <c r="AF135"/>
      <c r="AG135"/>
      <c r="AH135" s="303"/>
      <c r="AI135" s="303"/>
      <c r="AJ135" s="303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3"/>
      <c r="BL135" s="3"/>
      <c r="BM135" s="3"/>
      <c r="BN135" s="3"/>
      <c r="BO135" s="3"/>
      <c r="BP135" s="3"/>
      <c r="BU135" s="3"/>
      <c r="BX135" s="3"/>
      <c r="BY135" s="3"/>
    </row>
    <row r="136" spans="1:96" ht="15" x14ac:dyDescent="0.25">
      <c r="A136" s="310" t="s">
        <v>166</v>
      </c>
      <c r="B136" s="311"/>
      <c r="C136" s="312"/>
      <c r="D136" s="82">
        <v>10</v>
      </c>
      <c r="E136" s="83">
        <v>12</v>
      </c>
      <c r="F136" s="276">
        <v>14</v>
      </c>
      <c r="G136" s="83">
        <v>8</v>
      </c>
      <c r="P136" s="303"/>
      <c r="AB136" s="303"/>
      <c r="AC136" s="303"/>
      <c r="AD136" s="303"/>
      <c r="AF136"/>
      <c r="AG136"/>
      <c r="AH136" s="303"/>
      <c r="AI136" s="303"/>
      <c r="AJ136" s="303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3"/>
      <c r="BL136" s="3"/>
      <c r="BM136" s="3"/>
      <c r="BN136" s="3"/>
      <c r="BO136" s="3"/>
      <c r="BP136" s="3"/>
      <c r="BU136" s="3"/>
      <c r="BX136" s="3"/>
      <c r="BY136" s="3"/>
    </row>
    <row r="137" spans="1:96" ht="15" x14ac:dyDescent="0.25">
      <c r="A137" s="636" t="s">
        <v>167</v>
      </c>
      <c r="B137" s="300"/>
      <c r="C137" s="100"/>
      <c r="D137" s="100"/>
      <c r="E137" s="101"/>
      <c r="F137" s="300"/>
      <c r="G137" s="101"/>
      <c r="P137" s="303"/>
      <c r="AB137" s="303"/>
      <c r="AC137" s="303"/>
      <c r="AD137" s="303"/>
      <c r="AF137"/>
      <c r="AG137"/>
      <c r="AH137" s="303"/>
      <c r="AI137" s="303"/>
      <c r="AJ137" s="303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3"/>
      <c r="BL137" s="3"/>
      <c r="BM137" s="3"/>
      <c r="BN137" s="3"/>
      <c r="BO137" s="3"/>
      <c r="BP137" s="3"/>
      <c r="BU137" s="3"/>
      <c r="BX137" s="3"/>
      <c r="BY137" s="3"/>
    </row>
    <row r="138" spans="1:96" s="5" customFormat="1" ht="11.25" x14ac:dyDescent="0.15">
      <c r="A138" s="11" t="s">
        <v>177</v>
      </c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BV138" s="12"/>
      <c r="BW138" s="12"/>
      <c r="BX138" s="12"/>
      <c r="BY138" s="12"/>
    </row>
    <row r="139" spans="1:96" ht="14.25" customHeight="1" x14ac:dyDescent="0.2">
      <c r="A139" s="1012" t="s">
        <v>144</v>
      </c>
      <c r="B139" s="1021"/>
      <c r="C139" s="979" t="s">
        <v>83</v>
      </c>
      <c r="D139" s="1222" t="s">
        <v>6</v>
      </c>
      <c r="E139" s="1117"/>
      <c r="F139" s="1117"/>
      <c r="G139" s="1117"/>
      <c r="H139" s="1117"/>
      <c r="I139" s="1226"/>
      <c r="J139" s="984" t="s">
        <v>7</v>
      </c>
      <c r="K139" s="10"/>
      <c r="L139" s="9"/>
      <c r="M139" s="9"/>
      <c r="N139" s="9"/>
      <c r="O139" s="9"/>
      <c r="P139" s="9"/>
      <c r="Q139" s="9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</row>
    <row r="140" spans="1:96" x14ac:dyDescent="0.2">
      <c r="A140" s="1146"/>
      <c r="B140" s="1023"/>
      <c r="C140" s="1147"/>
      <c r="D140" s="810" t="s">
        <v>13</v>
      </c>
      <c r="E140" s="830" t="s">
        <v>14</v>
      </c>
      <c r="F140" s="830" t="s">
        <v>15</v>
      </c>
      <c r="G140" s="830" t="s">
        <v>148</v>
      </c>
      <c r="H140" s="830" t="s">
        <v>149</v>
      </c>
      <c r="I140" s="812" t="s">
        <v>150</v>
      </c>
      <c r="J140" s="987"/>
      <c r="K140" s="10"/>
      <c r="L140" s="9"/>
      <c r="M140" s="9"/>
      <c r="N140" s="9"/>
      <c r="O140" s="9"/>
      <c r="P140" s="9"/>
      <c r="Q140" s="9"/>
    </row>
    <row r="141" spans="1:96" x14ac:dyDescent="0.2">
      <c r="A141" s="1034" t="s">
        <v>178</v>
      </c>
      <c r="B141" s="493" t="s">
        <v>179</v>
      </c>
      <c r="C141" s="494">
        <f>SUM(D141:I141)</f>
        <v>0</v>
      </c>
      <c r="D141" s="28"/>
      <c r="E141" s="189"/>
      <c r="F141" s="189"/>
      <c r="G141" s="189"/>
      <c r="H141" s="189"/>
      <c r="I141" s="148"/>
      <c r="J141" s="542"/>
      <c r="K141" s="146" t="str">
        <f>CA141</f>
        <v/>
      </c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"/>
      <c r="X141" s="3"/>
      <c r="Y141" s="3"/>
      <c r="CA141" s="32" t="str">
        <f>IF(AND($C141&gt;0,J141="")," * No olvide digitar la variable "&amp;J$139&amp;""&amp;". Digite CERO si no tiene",IF(J141&gt;$C141," * La variable "&amp;J$139&amp;""&amp;" No puede ser mayor al Total.",""))</f>
        <v/>
      </c>
      <c r="CM141" s="33">
        <f>IF(AND($C141&gt;0,J141=""),1,IF(J141&gt;$C141,1,0))</f>
        <v>0</v>
      </c>
    </row>
    <row r="142" spans="1:96" x14ac:dyDescent="0.2">
      <c r="A142" s="1148"/>
      <c r="B142" s="317" t="s">
        <v>180</v>
      </c>
      <c r="C142" s="318">
        <f>SUM(D142:I142)</f>
        <v>0</v>
      </c>
      <c r="D142" s="55"/>
      <c r="E142" s="319"/>
      <c r="F142" s="319"/>
      <c r="G142" s="319"/>
      <c r="H142" s="319"/>
      <c r="I142" s="142"/>
      <c r="J142" s="56"/>
      <c r="K142" s="146" t="str">
        <f>CA142</f>
        <v/>
      </c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"/>
      <c r="X142" s="3"/>
      <c r="Y142" s="3"/>
      <c r="CA142" s="32" t="str">
        <f>IF(AND($C142&gt;0,J142="")," * No olvide digitar la variable "&amp;J$139&amp;""&amp;". Digite CERO si no tiene",IF(J142&gt;$C142," * La variable "&amp;J$139&amp;""&amp;" No puede ser mayor al Total.",""))</f>
        <v/>
      </c>
      <c r="CM142" s="33">
        <f>IF(AND($C142&gt;0,J142=""),1,IF(J142&gt;$C142,1,0))</f>
        <v>0</v>
      </c>
    </row>
    <row r="143" spans="1:96" s="5" customFormat="1" ht="11.25" x14ac:dyDescent="0.15">
      <c r="A143" s="11" t="s">
        <v>181</v>
      </c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BV143" s="12"/>
      <c r="BW143" s="12"/>
      <c r="BX143" s="129"/>
      <c r="BY143" s="129"/>
    </row>
    <row r="144" spans="1:96" x14ac:dyDescent="0.2">
      <c r="A144" s="1072" t="s">
        <v>182</v>
      </c>
      <c r="B144" s="1072" t="s">
        <v>183</v>
      </c>
      <c r="C144" s="10"/>
      <c r="D144" s="32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</row>
    <row r="145" spans="1:77" s="2" customFormat="1" x14ac:dyDescent="0.2">
      <c r="A145" s="1145"/>
      <c r="B145" s="1145"/>
      <c r="C145" s="10"/>
      <c r="D145" s="32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BV145" s="3"/>
      <c r="BW145" s="3"/>
      <c r="BX145" s="4"/>
      <c r="BY145" s="4"/>
    </row>
    <row r="146" spans="1:77" s="2" customFormat="1" x14ac:dyDescent="0.2">
      <c r="A146" s="495" t="s">
        <v>184</v>
      </c>
      <c r="B146" s="496">
        <v>0</v>
      </c>
      <c r="C146" s="19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BV146" s="3"/>
      <c r="BW146" s="3"/>
      <c r="BX146" s="4"/>
      <c r="BY146" s="4"/>
    </row>
    <row r="147" spans="1:77" s="2" customFormat="1" x14ac:dyDescent="0.2">
      <c r="A147" s="323" t="s">
        <v>185</v>
      </c>
      <c r="B147" s="324">
        <v>0</v>
      </c>
      <c r="C147" s="19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BV147" s="3"/>
      <c r="BW147" s="3"/>
      <c r="BX147" s="4"/>
      <c r="BY147" s="4"/>
    </row>
    <row r="148" spans="1:77" s="2" customFormat="1" x14ac:dyDescent="0.2">
      <c r="A148" s="323" t="s">
        <v>186</v>
      </c>
      <c r="B148" s="324">
        <v>7</v>
      </c>
      <c r="C148" s="19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BV148" s="3"/>
      <c r="BW148" s="3"/>
      <c r="BX148" s="4"/>
      <c r="BY148" s="4"/>
    </row>
    <row r="149" spans="1:77" s="2" customFormat="1" x14ac:dyDescent="0.2">
      <c r="A149" s="323" t="s">
        <v>187</v>
      </c>
      <c r="B149" s="324">
        <v>3</v>
      </c>
      <c r="C149" s="19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BV149" s="3"/>
      <c r="BW149" s="3"/>
      <c r="BX149" s="4"/>
      <c r="BY149" s="4"/>
    </row>
    <row r="150" spans="1:77" s="2" customFormat="1" x14ac:dyDescent="0.2">
      <c r="A150" s="323" t="s">
        <v>188</v>
      </c>
      <c r="B150" s="324">
        <v>0</v>
      </c>
      <c r="C150" s="19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BV150" s="3"/>
      <c r="BW150" s="3"/>
      <c r="BX150" s="4"/>
      <c r="BY150" s="4"/>
    </row>
    <row r="151" spans="1:77" s="2" customFormat="1" x14ac:dyDescent="0.2">
      <c r="A151" s="325" t="s">
        <v>189</v>
      </c>
      <c r="B151" s="326">
        <v>2</v>
      </c>
      <c r="C151" s="19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BV151" s="3"/>
      <c r="BW151" s="3"/>
      <c r="BX151" s="4"/>
      <c r="BY151" s="4"/>
    </row>
    <row r="152" spans="1:77" s="2" customFormat="1" x14ac:dyDescent="0.2">
      <c r="A152" s="325" t="s">
        <v>190</v>
      </c>
      <c r="B152" s="326">
        <v>0</v>
      </c>
      <c r="C152" s="19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BV152" s="3"/>
      <c r="BW152" s="3"/>
      <c r="BX152" s="4"/>
      <c r="BY152" s="4"/>
    </row>
    <row r="153" spans="1:77" s="2" customFormat="1" x14ac:dyDescent="0.2">
      <c r="A153" s="325" t="s">
        <v>191</v>
      </c>
      <c r="B153" s="324">
        <v>0</v>
      </c>
      <c r="C153" s="19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BV153" s="3"/>
      <c r="BW153" s="3"/>
      <c r="BX153" s="4"/>
      <c r="BY153" s="4"/>
    </row>
    <row r="154" spans="1:77" s="2" customFormat="1" x14ac:dyDescent="0.2">
      <c r="A154" s="325" t="s">
        <v>192</v>
      </c>
      <c r="B154" s="326">
        <v>2</v>
      </c>
      <c r="C154" s="19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BV154" s="3"/>
      <c r="BW154" s="3"/>
      <c r="BX154" s="3"/>
      <c r="BY154" s="3"/>
    </row>
    <row r="155" spans="1:77" s="2" customFormat="1" x14ac:dyDescent="0.2">
      <c r="A155" s="327" t="s">
        <v>193</v>
      </c>
      <c r="B155" s="328">
        <v>13</v>
      </c>
      <c r="C155" s="19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BV155" s="3"/>
      <c r="BW155" s="3"/>
      <c r="BX155" s="4"/>
      <c r="BY155" s="4"/>
    </row>
    <row r="156" spans="1:77" s="2" customFormat="1" x14ac:dyDescent="0.2">
      <c r="A156" s="329" t="s">
        <v>194</v>
      </c>
      <c r="B156" s="328">
        <v>65</v>
      </c>
      <c r="C156" s="190"/>
      <c r="D156" s="10"/>
      <c r="E156" s="10"/>
      <c r="F156" s="10"/>
      <c r="G156" s="330"/>
      <c r="H156" s="330"/>
      <c r="I156" s="330"/>
      <c r="J156" s="330"/>
      <c r="K156" s="330"/>
      <c r="L156" s="330"/>
      <c r="M156" s="330"/>
      <c r="N156" s="330"/>
      <c r="O156" s="330"/>
      <c r="P156" s="330"/>
      <c r="Q156" s="330"/>
      <c r="R156" s="330"/>
      <c r="S156" s="330"/>
      <c r="T156" s="330"/>
      <c r="U156" s="330"/>
      <c r="V156" s="330"/>
      <c r="W156" s="10"/>
      <c r="BV156" s="3"/>
      <c r="BW156" s="3"/>
      <c r="BX156" s="4"/>
      <c r="BY156" s="4"/>
    </row>
    <row r="157" spans="1:77" s="2" customFormat="1" x14ac:dyDescent="0.2">
      <c r="A157" s="329" t="s">
        <v>195</v>
      </c>
      <c r="B157" s="328">
        <v>20</v>
      </c>
      <c r="C157" s="190"/>
      <c r="D157" s="10"/>
      <c r="E157" s="10"/>
      <c r="F157" s="10"/>
      <c r="G157" s="330"/>
      <c r="H157" s="330"/>
      <c r="I157" s="330"/>
      <c r="J157" s="330"/>
      <c r="K157" s="330"/>
      <c r="L157" s="330"/>
      <c r="M157" s="330"/>
      <c r="N157" s="330"/>
      <c r="O157" s="330"/>
      <c r="P157" s="330"/>
      <c r="Q157" s="330"/>
      <c r="R157" s="330"/>
      <c r="S157" s="330"/>
      <c r="T157" s="330"/>
      <c r="U157" s="330"/>
      <c r="V157" s="330"/>
      <c r="W157" s="10"/>
      <c r="BV157" s="3"/>
      <c r="BW157" s="3"/>
      <c r="BX157" s="4"/>
      <c r="BY157" s="4"/>
    </row>
    <row r="158" spans="1:77" s="2" customFormat="1" x14ac:dyDescent="0.2">
      <c r="A158" s="835" t="s">
        <v>83</v>
      </c>
      <c r="B158" s="831">
        <f>SUM(B146:B157)</f>
        <v>112</v>
      </c>
      <c r="C158" s="10"/>
      <c r="D158" s="10"/>
      <c r="E158" s="10"/>
      <c r="F158" s="10"/>
      <c r="G158" s="330"/>
      <c r="H158" s="330"/>
      <c r="I158" s="330"/>
      <c r="J158" s="330"/>
      <c r="K158" s="330"/>
      <c r="L158" s="330"/>
      <c r="M158" s="330"/>
      <c r="N158" s="330"/>
      <c r="O158" s="330"/>
      <c r="P158" s="330"/>
      <c r="Q158" s="330"/>
      <c r="R158" s="330"/>
      <c r="S158" s="330"/>
      <c r="T158" s="330"/>
      <c r="U158" s="330"/>
      <c r="V158" s="330"/>
      <c r="W158" s="10"/>
      <c r="BV158" s="3"/>
      <c r="BW158" s="4"/>
      <c r="BX158" s="4"/>
      <c r="BY158" s="4"/>
    </row>
    <row r="159" spans="1:77" s="5" customFormat="1" ht="11.25" x14ac:dyDescent="0.15">
      <c r="A159" s="145" t="s">
        <v>196</v>
      </c>
      <c r="B159" s="11"/>
      <c r="C159" s="11"/>
      <c r="BV159" s="12"/>
      <c r="BW159" s="12"/>
      <c r="BX159" s="129"/>
      <c r="BY159" s="129"/>
    </row>
    <row r="160" spans="1:77" s="2" customFormat="1" ht="21" x14ac:dyDescent="0.2">
      <c r="A160" s="1222" t="s">
        <v>197</v>
      </c>
      <c r="B160" s="1221"/>
      <c r="C160" s="813" t="s">
        <v>198</v>
      </c>
      <c r="D160" s="813" t="s">
        <v>199</v>
      </c>
      <c r="BV160" s="4"/>
      <c r="BW160" s="4"/>
      <c r="BX160" s="4"/>
      <c r="BY160" s="4"/>
    </row>
    <row r="161" spans="1:77" s="2" customFormat="1" x14ac:dyDescent="0.2">
      <c r="A161" s="836" t="s">
        <v>200</v>
      </c>
      <c r="B161" s="789" t="s">
        <v>201</v>
      </c>
      <c r="C161" s="837"/>
      <c r="D161" s="837"/>
      <c r="BV161" s="4"/>
      <c r="BW161" s="4"/>
      <c r="BX161" s="4"/>
      <c r="BY161" s="4"/>
    </row>
    <row r="162" spans="1:77" s="5" customFormat="1" ht="11.25" x14ac:dyDescent="0.15">
      <c r="A162" s="11" t="s">
        <v>202</v>
      </c>
      <c r="B162" s="11"/>
      <c r="C162" s="11"/>
      <c r="D162" s="11"/>
      <c r="E162" s="11"/>
      <c r="F162" s="11"/>
      <c r="G162" s="61"/>
      <c r="H162" s="61"/>
      <c r="I162" s="61"/>
      <c r="J162" s="61"/>
      <c r="K162" s="61"/>
      <c r="L162" s="61"/>
      <c r="M162" s="12"/>
      <c r="BV162" s="12"/>
      <c r="BW162" s="12"/>
      <c r="BX162" s="129"/>
      <c r="BY162" s="129"/>
    </row>
    <row r="163" spans="1:77" s="2" customFormat="1" ht="14.25" customHeight="1" x14ac:dyDescent="0.2">
      <c r="A163" s="1012" t="s">
        <v>197</v>
      </c>
      <c r="B163" s="1021"/>
      <c r="C163" s="1213" t="s">
        <v>203</v>
      </c>
      <c r="D163" s="1128"/>
      <c r="E163" s="1214"/>
      <c r="F163" s="1072" t="s">
        <v>7</v>
      </c>
      <c r="G163" s="1117" t="s">
        <v>204</v>
      </c>
      <c r="H163" s="1117"/>
      <c r="I163" s="1221"/>
      <c r="J163" s="1222" t="s">
        <v>205</v>
      </c>
      <c r="K163" s="1117"/>
      <c r="L163" s="1221"/>
      <c r="BV163" s="3"/>
      <c r="BW163" s="4"/>
      <c r="BX163" s="4"/>
      <c r="BY163" s="4"/>
    </row>
    <row r="164" spans="1:77" s="2" customFormat="1" ht="21" x14ac:dyDescent="0.2">
      <c r="A164" s="1146"/>
      <c r="B164" s="1023"/>
      <c r="C164" s="334" t="s">
        <v>83</v>
      </c>
      <c r="D164" s="17" t="s">
        <v>206</v>
      </c>
      <c r="E164" s="18" t="s">
        <v>207</v>
      </c>
      <c r="F164" s="1145"/>
      <c r="G164" s="17" t="s">
        <v>208</v>
      </c>
      <c r="H164" s="19" t="s">
        <v>209</v>
      </c>
      <c r="I164" s="18" t="s">
        <v>210</v>
      </c>
      <c r="J164" s="17" t="s">
        <v>208</v>
      </c>
      <c r="K164" s="19" t="s">
        <v>209</v>
      </c>
      <c r="L164" s="18" t="s">
        <v>210</v>
      </c>
      <c r="BV164" s="3"/>
      <c r="BW164" s="4"/>
      <c r="BX164" s="4"/>
      <c r="BY164" s="4"/>
    </row>
    <row r="165" spans="1:77" s="2" customFormat="1" x14ac:dyDescent="0.2">
      <c r="A165" s="1034" t="s">
        <v>211</v>
      </c>
      <c r="B165" s="502" t="s">
        <v>212</v>
      </c>
      <c r="C165" s="494">
        <f>SUM(D165+E165)</f>
        <v>0</v>
      </c>
      <c r="D165" s="28"/>
      <c r="E165" s="542"/>
      <c r="F165" s="496"/>
      <c r="G165" s="28"/>
      <c r="H165" s="514"/>
      <c r="I165" s="542"/>
      <c r="J165" s="28"/>
      <c r="K165" s="514"/>
      <c r="L165" s="542"/>
      <c r="BV165" s="3"/>
      <c r="BW165" s="4"/>
      <c r="BX165" s="4"/>
      <c r="BY165" s="4"/>
    </row>
    <row r="166" spans="1:77" s="2" customFormat="1" x14ac:dyDescent="0.2">
      <c r="A166" s="1148"/>
      <c r="B166" s="336" t="s">
        <v>213</v>
      </c>
      <c r="C166" s="638">
        <f>SUM(D166+E166)</f>
        <v>0</v>
      </c>
      <c r="D166" s="117"/>
      <c r="E166" s="118"/>
      <c r="F166" s="639"/>
      <c r="G166" s="117"/>
      <c r="H166" s="120"/>
      <c r="I166" s="118"/>
      <c r="J166" s="117"/>
      <c r="K166" s="120"/>
      <c r="L166" s="118"/>
      <c r="BV166" s="3"/>
      <c r="BW166" s="4"/>
      <c r="BX166" s="4"/>
      <c r="BY166" s="4"/>
    </row>
    <row r="167" spans="1:77" s="5" customFormat="1" ht="11.25" x14ac:dyDescent="0.15">
      <c r="A167" s="145" t="s">
        <v>214</v>
      </c>
      <c r="BV167" s="12"/>
      <c r="BW167" s="12"/>
      <c r="BX167" s="129"/>
      <c r="BY167" s="129"/>
    </row>
    <row r="168" spans="1:77" s="2" customFormat="1" ht="21" x14ac:dyDescent="0.2">
      <c r="A168" s="1213" t="s">
        <v>215</v>
      </c>
      <c r="B168" s="1214"/>
      <c r="C168" s="813" t="s">
        <v>170</v>
      </c>
      <c r="D168" s="810" t="s">
        <v>7</v>
      </c>
      <c r="E168" s="830" t="s">
        <v>216</v>
      </c>
      <c r="F168" s="774" t="s">
        <v>99</v>
      </c>
      <c r="G168" s="330"/>
      <c r="BV168" s="3"/>
      <c r="BW168" s="3"/>
      <c r="BX168" s="4"/>
      <c r="BY168" s="4"/>
    </row>
    <row r="169" spans="1:77" s="2" customFormat="1" x14ac:dyDescent="0.2">
      <c r="A169" s="1034" t="s">
        <v>217</v>
      </c>
      <c r="B169" s="339" t="s">
        <v>218</v>
      </c>
      <c r="C169" s="496"/>
      <c r="D169" s="28"/>
      <c r="E169" s="340"/>
      <c r="F169" s="554"/>
      <c r="G169" s="146"/>
      <c r="BV169" s="3"/>
      <c r="BW169" s="3"/>
      <c r="BX169" s="4"/>
      <c r="BY169" s="4"/>
    </row>
    <row r="170" spans="1:77" s="2" customFormat="1" x14ac:dyDescent="0.2">
      <c r="A170" s="1148"/>
      <c r="B170" s="136" t="s">
        <v>219</v>
      </c>
      <c r="C170" s="639"/>
      <c r="D170" s="117"/>
      <c r="E170" s="342"/>
      <c r="F170" s="343"/>
      <c r="G170" s="146"/>
      <c r="BV170" s="3"/>
      <c r="BW170" s="3"/>
      <c r="BX170" s="4"/>
      <c r="BY170" s="4"/>
    </row>
    <row r="171" spans="1:77" s="2" customFormat="1" x14ac:dyDescent="0.2">
      <c r="A171" s="344" t="s">
        <v>220</v>
      </c>
      <c r="B171" s="344" t="s">
        <v>218</v>
      </c>
      <c r="C171" s="837"/>
      <c r="D171" s="838"/>
      <c r="E171" s="839"/>
      <c r="F171" s="798"/>
      <c r="G171" s="146"/>
      <c r="BV171" s="3"/>
      <c r="BW171" s="3"/>
      <c r="BX171" s="4"/>
      <c r="BY171" s="4"/>
    </row>
    <row r="172" spans="1:77" s="2" customFormat="1" x14ac:dyDescent="0.2">
      <c r="A172" s="1034" t="s">
        <v>221</v>
      </c>
      <c r="B172" s="339" t="s">
        <v>222</v>
      </c>
      <c r="C172" s="496"/>
      <c r="D172" s="28"/>
      <c r="E172" s="189"/>
      <c r="F172" s="554"/>
      <c r="G172" s="146"/>
      <c r="BV172" s="3"/>
      <c r="BW172" s="3"/>
      <c r="BX172" s="4"/>
      <c r="BY172" s="4"/>
    </row>
    <row r="173" spans="1:77" s="2" customFormat="1" x14ac:dyDescent="0.2">
      <c r="A173" s="1035"/>
      <c r="B173" s="35" t="s">
        <v>223</v>
      </c>
      <c r="C173" s="324"/>
      <c r="D173" s="71"/>
      <c r="E173" s="77"/>
      <c r="F173" s="72"/>
      <c r="G173" s="146"/>
      <c r="BV173" s="3"/>
      <c r="BW173" s="3"/>
      <c r="BX173" s="4"/>
      <c r="BY173" s="4"/>
    </row>
    <row r="174" spans="1:77" s="2" customFormat="1" x14ac:dyDescent="0.2">
      <c r="A174" s="1148"/>
      <c r="B174" s="136" t="s">
        <v>224</v>
      </c>
      <c r="C174" s="639"/>
      <c r="D174" s="117"/>
      <c r="E174" s="122"/>
      <c r="F174" s="118"/>
      <c r="G174" s="146"/>
      <c r="BV174" s="3"/>
      <c r="BW174" s="3"/>
      <c r="BX174" s="4"/>
      <c r="BY174" s="4"/>
    </row>
    <row r="175" spans="1:77" s="5" customFormat="1" ht="11.25" x14ac:dyDescent="0.15">
      <c r="A175" s="348" t="s">
        <v>225</v>
      </c>
      <c r="B175" s="11"/>
      <c r="C175" s="11"/>
      <c r="D175" s="11"/>
      <c r="E175" s="11"/>
      <c r="F175" s="11"/>
      <c r="G175" s="11"/>
      <c r="H175" s="11"/>
      <c r="I175" s="11"/>
      <c r="BV175" s="12"/>
      <c r="BW175" s="12"/>
      <c r="BX175" s="129"/>
      <c r="BY175" s="129"/>
    </row>
    <row r="176" spans="1:77" s="2" customFormat="1" ht="14.25" customHeight="1" x14ac:dyDescent="0.2">
      <c r="A176" s="1012" t="s">
        <v>197</v>
      </c>
      <c r="B176" s="1021"/>
      <c r="C176" s="1213" t="s">
        <v>226</v>
      </c>
      <c r="D176" s="1128"/>
      <c r="E176" s="1128"/>
      <c r="F176" s="1240" t="s">
        <v>7</v>
      </c>
      <c r="G176" s="1248" t="s">
        <v>216</v>
      </c>
      <c r="H176" s="1221" t="s">
        <v>99</v>
      </c>
      <c r="BV176" s="3"/>
      <c r="BW176" s="4"/>
      <c r="BX176" s="4"/>
      <c r="BY176" s="4"/>
    </row>
    <row r="177" spans="1:77" s="2" customFormat="1" x14ac:dyDescent="0.2">
      <c r="A177" s="1146"/>
      <c r="B177" s="1023"/>
      <c r="C177" s="334" t="s">
        <v>227</v>
      </c>
      <c r="D177" s="810" t="s">
        <v>217</v>
      </c>
      <c r="E177" s="774" t="s">
        <v>228</v>
      </c>
      <c r="F177" s="1240"/>
      <c r="G177" s="1248"/>
      <c r="H177" s="1221"/>
      <c r="BV177" s="3"/>
      <c r="BW177" s="4"/>
      <c r="BX177" s="4"/>
      <c r="BY177" s="4"/>
    </row>
    <row r="178" spans="1:77" s="2" customFormat="1" x14ac:dyDescent="0.2">
      <c r="A178" s="1150" t="s">
        <v>229</v>
      </c>
      <c r="B178" s="503" t="s">
        <v>224</v>
      </c>
      <c r="C178" s="494">
        <f t="shared" ref="C178:C183" si="64">SUM(D178:E178)</f>
        <v>0</v>
      </c>
      <c r="D178" s="28"/>
      <c r="E178" s="542"/>
      <c r="F178" s="28"/>
      <c r="G178" s="189"/>
      <c r="H178" s="542"/>
      <c r="I178" s="303"/>
      <c r="BV178" s="3"/>
      <c r="BW178" s="4"/>
      <c r="BX178" s="4"/>
      <c r="BY178" s="4"/>
    </row>
    <row r="179" spans="1:77" s="2" customFormat="1" x14ac:dyDescent="0.2">
      <c r="A179" s="1077"/>
      <c r="B179" s="191" t="s">
        <v>222</v>
      </c>
      <c r="C179" s="350">
        <f t="shared" si="64"/>
        <v>264</v>
      </c>
      <c r="D179" s="41">
        <v>264</v>
      </c>
      <c r="E179" s="42"/>
      <c r="F179" s="41">
        <v>264</v>
      </c>
      <c r="G179" s="87"/>
      <c r="H179" s="42"/>
      <c r="I179" s="303"/>
      <c r="BV179" s="3"/>
      <c r="BW179" s="4"/>
      <c r="BX179" s="4"/>
      <c r="BY179" s="4"/>
    </row>
    <row r="180" spans="1:77" s="2" customFormat="1" x14ac:dyDescent="0.2">
      <c r="A180" s="1078"/>
      <c r="B180" s="336" t="s">
        <v>223</v>
      </c>
      <c r="C180" s="318">
        <f t="shared" si="64"/>
        <v>0</v>
      </c>
      <c r="D180" s="117"/>
      <c r="E180" s="118"/>
      <c r="F180" s="117"/>
      <c r="G180" s="122"/>
      <c r="H180" s="118"/>
      <c r="I180" s="303"/>
      <c r="BV180" s="3"/>
      <c r="BW180" s="4"/>
      <c r="BX180" s="4"/>
      <c r="BY180" s="4"/>
    </row>
    <row r="181" spans="1:77" s="2" customFormat="1" x14ac:dyDescent="0.2">
      <c r="A181" s="1034" t="s">
        <v>230</v>
      </c>
      <c r="B181" s="503" t="s">
        <v>224</v>
      </c>
      <c r="C181" s="494">
        <f t="shared" si="64"/>
        <v>0</v>
      </c>
      <c r="D181" s="28"/>
      <c r="E181" s="542"/>
      <c r="F181" s="28"/>
      <c r="G181" s="189"/>
      <c r="H181" s="542"/>
      <c r="I181" s="303"/>
      <c r="BV181" s="3"/>
      <c r="BW181" s="4"/>
      <c r="BX181" s="4"/>
      <c r="BY181" s="4"/>
    </row>
    <row r="182" spans="1:77" s="2" customFormat="1" x14ac:dyDescent="0.2">
      <c r="A182" s="1035"/>
      <c r="B182" s="191" t="s">
        <v>222</v>
      </c>
      <c r="C182" s="350">
        <f t="shared" si="64"/>
        <v>103</v>
      </c>
      <c r="D182" s="41">
        <v>103</v>
      </c>
      <c r="E182" s="42"/>
      <c r="F182" s="41">
        <v>103</v>
      </c>
      <c r="G182" s="87"/>
      <c r="H182" s="42"/>
      <c r="I182" s="303"/>
      <c r="BV182" s="3"/>
      <c r="BW182" s="4"/>
      <c r="BX182" s="4"/>
      <c r="BY182" s="4"/>
    </row>
    <row r="183" spans="1:77" s="2" customFormat="1" x14ac:dyDescent="0.2">
      <c r="A183" s="1148"/>
      <c r="B183" s="336" t="s">
        <v>223</v>
      </c>
      <c r="C183" s="318">
        <f t="shared" si="64"/>
        <v>0</v>
      </c>
      <c r="D183" s="117"/>
      <c r="E183" s="118"/>
      <c r="F183" s="117"/>
      <c r="G183" s="122"/>
      <c r="H183" s="118"/>
      <c r="I183" s="303"/>
      <c r="BV183" s="3"/>
      <c r="BW183" s="4"/>
      <c r="BX183" s="4"/>
      <c r="BY183" s="4"/>
    </row>
    <row r="184" spans="1:77" s="5" customFormat="1" ht="11.25" x14ac:dyDescent="0.15">
      <c r="A184" s="13" t="s">
        <v>231</v>
      </c>
      <c r="B184" s="13"/>
      <c r="C184" s="13"/>
      <c r="D184" s="13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BV184" s="12"/>
      <c r="BW184" s="12"/>
      <c r="BX184" s="129"/>
      <c r="BY184" s="129"/>
    </row>
    <row r="185" spans="1:77" s="2" customFormat="1" x14ac:dyDescent="0.2">
      <c r="A185" s="1079" t="s">
        <v>232</v>
      </c>
      <c r="B185" s="1025" t="s">
        <v>233</v>
      </c>
      <c r="C185" s="1026"/>
      <c r="D185" s="1027"/>
      <c r="E185" s="1215" t="s">
        <v>6</v>
      </c>
      <c r="F185" s="1154"/>
      <c r="G185" s="1154"/>
      <c r="H185" s="1154"/>
      <c r="I185" s="1154"/>
      <c r="J185" s="1154"/>
      <c r="K185" s="1154"/>
      <c r="L185" s="1154"/>
      <c r="M185" s="1154"/>
      <c r="N185" s="1154"/>
      <c r="O185" s="1154"/>
      <c r="P185" s="1154"/>
      <c r="Q185" s="1154"/>
      <c r="R185" s="1154"/>
      <c r="S185" s="1154"/>
      <c r="T185" s="1154"/>
      <c r="U185" s="1154"/>
      <c r="V185" s="1154"/>
      <c r="W185" s="1154"/>
      <c r="X185" s="1154"/>
      <c r="Y185" s="1154"/>
      <c r="Z185" s="1154"/>
      <c r="AA185" s="1154"/>
      <c r="AB185" s="1154"/>
      <c r="AC185" s="1154"/>
      <c r="AD185" s="1154"/>
      <c r="AE185" s="1154"/>
      <c r="AF185" s="1154"/>
      <c r="AG185" s="1154"/>
      <c r="AH185" s="1154"/>
      <c r="AI185" s="1154"/>
      <c r="AJ185" s="1154"/>
      <c r="AK185" s="1154"/>
      <c r="AL185" s="1235"/>
      <c r="BV185" s="3"/>
      <c r="BW185" s="4"/>
      <c r="BX185" s="4"/>
      <c r="BY185" s="4"/>
    </row>
    <row r="186" spans="1:77" s="2" customFormat="1" x14ac:dyDescent="0.2">
      <c r="A186" s="1080"/>
      <c r="B186" s="1152"/>
      <c r="C186" s="1029"/>
      <c r="D186" s="1030"/>
      <c r="E186" s="1222" t="s">
        <v>11</v>
      </c>
      <c r="F186" s="1221"/>
      <c r="G186" s="1222" t="s">
        <v>12</v>
      </c>
      <c r="H186" s="1221"/>
      <c r="I186" s="1222" t="s">
        <v>13</v>
      </c>
      <c r="J186" s="1221"/>
      <c r="K186" s="1222" t="s">
        <v>14</v>
      </c>
      <c r="L186" s="1221"/>
      <c r="M186" s="1222" t="s">
        <v>15</v>
      </c>
      <c r="N186" s="1221"/>
      <c r="O186" s="1213" t="s">
        <v>16</v>
      </c>
      <c r="P186" s="1214"/>
      <c r="Q186" s="1213" t="s">
        <v>17</v>
      </c>
      <c r="R186" s="1214"/>
      <c r="S186" s="1213" t="s">
        <v>18</v>
      </c>
      <c r="T186" s="1214"/>
      <c r="U186" s="1213" t="s">
        <v>19</v>
      </c>
      <c r="V186" s="1214"/>
      <c r="W186" s="1213" t="s">
        <v>20</v>
      </c>
      <c r="X186" s="1214"/>
      <c r="Y186" s="1213" t="s">
        <v>21</v>
      </c>
      <c r="Z186" s="1214"/>
      <c r="AA186" s="1213" t="s">
        <v>22</v>
      </c>
      <c r="AB186" s="1214"/>
      <c r="AC186" s="1213" t="s">
        <v>23</v>
      </c>
      <c r="AD186" s="1214"/>
      <c r="AE186" s="1213" t="s">
        <v>24</v>
      </c>
      <c r="AF186" s="1214"/>
      <c r="AG186" s="1213" t="s">
        <v>25</v>
      </c>
      <c r="AH186" s="1214"/>
      <c r="AI186" s="1213" t="s">
        <v>26</v>
      </c>
      <c r="AJ186" s="1214"/>
      <c r="AK186" s="1213" t="s">
        <v>27</v>
      </c>
      <c r="AL186" s="1214"/>
      <c r="BV186" s="3"/>
      <c r="BW186" s="4"/>
      <c r="BX186" s="4"/>
      <c r="BY186" s="4"/>
    </row>
    <row r="187" spans="1:77" s="2" customFormat="1" x14ac:dyDescent="0.2">
      <c r="A187" s="1151"/>
      <c r="B187" s="840" t="s">
        <v>32</v>
      </c>
      <c r="C187" s="799" t="s">
        <v>33</v>
      </c>
      <c r="D187" s="800" t="s">
        <v>34</v>
      </c>
      <c r="E187" s="810" t="s">
        <v>45</v>
      </c>
      <c r="F187" s="774" t="s">
        <v>34</v>
      </c>
      <c r="G187" s="810" t="s">
        <v>45</v>
      </c>
      <c r="H187" s="774" t="s">
        <v>34</v>
      </c>
      <c r="I187" s="810" t="s">
        <v>45</v>
      </c>
      <c r="J187" s="774" t="s">
        <v>34</v>
      </c>
      <c r="K187" s="810" t="s">
        <v>45</v>
      </c>
      <c r="L187" s="615" t="s">
        <v>34</v>
      </c>
      <c r="M187" s="810" t="s">
        <v>45</v>
      </c>
      <c r="N187" s="774" t="s">
        <v>34</v>
      </c>
      <c r="O187" s="810" t="s">
        <v>45</v>
      </c>
      <c r="P187" s="615" t="s">
        <v>34</v>
      </c>
      <c r="Q187" s="810" t="s">
        <v>45</v>
      </c>
      <c r="R187" s="774" t="s">
        <v>34</v>
      </c>
      <c r="S187" s="810" t="s">
        <v>45</v>
      </c>
      <c r="T187" s="615" t="s">
        <v>34</v>
      </c>
      <c r="U187" s="810" t="s">
        <v>45</v>
      </c>
      <c r="V187" s="774" t="s">
        <v>34</v>
      </c>
      <c r="W187" s="810" t="s">
        <v>45</v>
      </c>
      <c r="X187" s="615" t="s">
        <v>34</v>
      </c>
      <c r="Y187" s="810" t="s">
        <v>45</v>
      </c>
      <c r="Z187" s="774" t="s">
        <v>34</v>
      </c>
      <c r="AA187" s="810" t="s">
        <v>45</v>
      </c>
      <c r="AB187" s="774" t="s">
        <v>34</v>
      </c>
      <c r="AC187" s="810" t="s">
        <v>45</v>
      </c>
      <c r="AD187" s="774" t="s">
        <v>34</v>
      </c>
      <c r="AE187" s="810" t="s">
        <v>45</v>
      </c>
      <c r="AF187" s="774" t="s">
        <v>34</v>
      </c>
      <c r="AG187" s="810" t="s">
        <v>45</v>
      </c>
      <c r="AH187" s="774" t="s">
        <v>34</v>
      </c>
      <c r="AI187" s="810" t="s">
        <v>45</v>
      </c>
      <c r="AJ187" s="774" t="s">
        <v>34</v>
      </c>
      <c r="AK187" s="810" t="s">
        <v>45</v>
      </c>
      <c r="AL187" s="774" t="s">
        <v>34</v>
      </c>
      <c r="BV187" s="3"/>
      <c r="BW187" s="4"/>
      <c r="BX187" s="4"/>
      <c r="BY187" s="4"/>
    </row>
    <row r="188" spans="1:77" s="2" customFormat="1" x14ac:dyDescent="0.2">
      <c r="A188" s="504" t="s">
        <v>234</v>
      </c>
      <c r="B188" s="355">
        <f>SUM(C188+D188)</f>
        <v>0</v>
      </c>
      <c r="C188" s="356">
        <f>SUM(O188+Q188+S188+U188+W188+Y188+AA188+AC188+AE188+AG188+AI188+AK188)</f>
        <v>0</v>
      </c>
      <c r="D188" s="555">
        <f>SUM(P188+R188+T188+V188+X188+Z188+AB188+AD188+AF188+AH188+AJ188+AL188)</f>
        <v>0</v>
      </c>
      <c r="E188" s="523"/>
      <c r="F188" s="359"/>
      <c r="G188" s="360"/>
      <c r="H188" s="524"/>
      <c r="I188" s="523"/>
      <c r="J188" s="359"/>
      <c r="K188" s="360"/>
      <c r="L188" s="524"/>
      <c r="M188" s="360"/>
      <c r="N188" s="524"/>
      <c r="O188" s="525"/>
      <c r="P188" s="526"/>
      <c r="Q188" s="527"/>
      <c r="R188" s="528"/>
      <c r="S188" s="525"/>
      <c r="T188" s="526"/>
      <c r="U188" s="527"/>
      <c r="V188" s="528"/>
      <c r="W188" s="525"/>
      <c r="X188" s="526"/>
      <c r="Y188" s="527"/>
      <c r="Z188" s="528"/>
      <c r="AA188" s="527"/>
      <c r="AB188" s="528"/>
      <c r="AC188" s="527"/>
      <c r="AD188" s="528"/>
      <c r="AE188" s="527"/>
      <c r="AF188" s="528"/>
      <c r="AG188" s="527"/>
      <c r="AH188" s="528"/>
      <c r="AI188" s="527"/>
      <c r="AJ188" s="528"/>
      <c r="AK188" s="527"/>
      <c r="AL188" s="528"/>
      <c r="BV188" s="3"/>
      <c r="BW188" s="4"/>
      <c r="BX188" s="4"/>
      <c r="BY188" s="4"/>
    </row>
    <row r="189" spans="1:77" s="2" customFormat="1" x14ac:dyDescent="0.2">
      <c r="A189" s="366" t="s">
        <v>235</v>
      </c>
      <c r="B189" s="367">
        <f>SUM(C189+D189)</f>
        <v>0</v>
      </c>
      <c r="C189" s="368">
        <f t="shared" ref="C189:D191" si="65">SUM(E189+G189+I189+K189+M189+O189+Q189+S189+U189+W189+Y189+AA189+AC189+AE189+AG189+AI189+AK189)</f>
        <v>0</v>
      </c>
      <c r="D189" s="369">
        <f t="shared" si="65"/>
        <v>0</v>
      </c>
      <c r="E189" s="506"/>
      <c r="F189" s="507"/>
      <c r="G189" s="506"/>
      <c r="H189" s="507"/>
      <c r="I189" s="506"/>
      <c r="J189" s="507"/>
      <c r="K189" s="508"/>
      <c r="L189" s="509"/>
      <c r="M189" s="506"/>
      <c r="N189" s="507"/>
      <c r="O189" s="508"/>
      <c r="P189" s="509"/>
      <c r="Q189" s="506"/>
      <c r="R189" s="507"/>
      <c r="S189" s="508"/>
      <c r="T189" s="509"/>
      <c r="U189" s="506"/>
      <c r="V189" s="507"/>
      <c r="W189" s="508"/>
      <c r="X189" s="509"/>
      <c r="Y189" s="506"/>
      <c r="Z189" s="507"/>
      <c r="AA189" s="506"/>
      <c r="AB189" s="507"/>
      <c r="AC189" s="506"/>
      <c r="AD189" s="507"/>
      <c r="AE189" s="506"/>
      <c r="AF189" s="507"/>
      <c r="AG189" s="506"/>
      <c r="AH189" s="507"/>
      <c r="AI189" s="506"/>
      <c r="AJ189" s="507"/>
      <c r="AK189" s="506"/>
      <c r="AL189" s="507"/>
      <c r="BV189" s="3"/>
      <c r="BW189" s="4"/>
      <c r="BX189" s="4"/>
      <c r="BY189" s="4"/>
    </row>
    <row r="190" spans="1:77" s="2" customFormat="1" x14ac:dyDescent="0.2">
      <c r="A190" s="374" t="s">
        <v>236</v>
      </c>
      <c r="B190" s="367">
        <f>SUM(C190+D190)</f>
        <v>0</v>
      </c>
      <c r="C190" s="368">
        <f t="shared" si="65"/>
        <v>0</v>
      </c>
      <c r="D190" s="369">
        <f t="shared" si="65"/>
        <v>0</v>
      </c>
      <c r="E190" s="506"/>
      <c r="F190" s="507"/>
      <c r="G190" s="506"/>
      <c r="H190" s="507"/>
      <c r="I190" s="506"/>
      <c r="J190" s="507"/>
      <c r="K190" s="508"/>
      <c r="L190" s="509"/>
      <c r="M190" s="506"/>
      <c r="N190" s="507"/>
      <c r="O190" s="508"/>
      <c r="P190" s="509"/>
      <c r="Q190" s="506"/>
      <c r="R190" s="507"/>
      <c r="S190" s="508"/>
      <c r="T190" s="509"/>
      <c r="U190" s="506"/>
      <c r="V190" s="507"/>
      <c r="W190" s="508"/>
      <c r="X190" s="509"/>
      <c r="Y190" s="506"/>
      <c r="Z190" s="507"/>
      <c r="AA190" s="506"/>
      <c r="AB190" s="507"/>
      <c r="AC190" s="506"/>
      <c r="AD190" s="507"/>
      <c r="AE190" s="506"/>
      <c r="AF190" s="507"/>
      <c r="AG190" s="506"/>
      <c r="AH190" s="507"/>
      <c r="AI190" s="506"/>
      <c r="AJ190" s="507"/>
      <c r="AK190" s="506"/>
      <c r="AL190" s="507"/>
      <c r="BV190" s="3"/>
      <c r="BW190" s="4"/>
      <c r="BX190" s="4"/>
      <c r="BY190" s="4"/>
    </row>
    <row r="191" spans="1:77" s="2" customFormat="1" x14ac:dyDescent="0.2">
      <c r="A191" s="375" t="s">
        <v>99</v>
      </c>
      <c r="B191" s="376">
        <f>SUM(C191+D191)</f>
        <v>0</v>
      </c>
      <c r="C191" s="377">
        <f t="shared" si="65"/>
        <v>0</v>
      </c>
      <c r="D191" s="378">
        <f t="shared" si="65"/>
        <v>0</v>
      </c>
      <c r="E191" s="510"/>
      <c r="F191" s="511"/>
      <c r="G191" s="510"/>
      <c r="H191" s="511"/>
      <c r="I191" s="510"/>
      <c r="J191" s="511"/>
      <c r="K191" s="512"/>
      <c r="L191" s="513"/>
      <c r="M191" s="510"/>
      <c r="N191" s="511"/>
      <c r="O191" s="512"/>
      <c r="P191" s="513"/>
      <c r="Q191" s="510"/>
      <c r="R191" s="511"/>
      <c r="S191" s="512"/>
      <c r="T191" s="513"/>
      <c r="U191" s="510"/>
      <c r="V191" s="511"/>
      <c r="W191" s="512"/>
      <c r="X191" s="513"/>
      <c r="Y191" s="510"/>
      <c r="Z191" s="511"/>
      <c r="AA191" s="510"/>
      <c r="AB191" s="511"/>
      <c r="AC191" s="510"/>
      <c r="AD191" s="511"/>
      <c r="AE191" s="510"/>
      <c r="AF191" s="511"/>
      <c r="AG191" s="510"/>
      <c r="AH191" s="511"/>
      <c r="AI191" s="510"/>
      <c r="AJ191" s="511"/>
      <c r="AK191" s="510"/>
      <c r="AL191" s="511"/>
      <c r="BV191" s="3"/>
      <c r="BW191" s="4"/>
      <c r="BX191" s="4"/>
      <c r="BY191" s="4"/>
    </row>
    <row r="192" spans="1:77" s="5" customFormat="1" ht="11.25" x14ac:dyDescent="0.15">
      <c r="A192" s="182" t="s">
        <v>237</v>
      </c>
      <c r="B192" s="538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BV192" s="12"/>
      <c r="BW192" s="129"/>
      <c r="BX192" s="129"/>
      <c r="BY192" s="129"/>
    </row>
    <row r="193" spans="1:95" ht="14.25" customHeight="1" x14ac:dyDescent="0.2">
      <c r="A193" s="1238" t="s">
        <v>144</v>
      </c>
      <c r="B193" s="1238"/>
      <c r="C193" s="1238" t="s">
        <v>83</v>
      </c>
      <c r="D193" s="1238"/>
      <c r="E193" s="1238"/>
      <c r="F193" s="1236" t="s">
        <v>11</v>
      </c>
      <c r="G193" s="1236"/>
      <c r="H193" s="1236" t="s">
        <v>12</v>
      </c>
      <c r="I193" s="1236"/>
      <c r="J193" s="1236" t="s">
        <v>13</v>
      </c>
      <c r="K193" s="1236"/>
      <c r="L193" s="1236" t="s">
        <v>238</v>
      </c>
      <c r="M193" s="1236"/>
      <c r="N193" s="1236" t="s">
        <v>239</v>
      </c>
      <c r="O193" s="1236"/>
      <c r="P193" s="1238" t="s">
        <v>240</v>
      </c>
      <c r="Q193" s="1238"/>
      <c r="R193" s="1238" t="s">
        <v>241</v>
      </c>
      <c r="S193" s="1238"/>
      <c r="T193" s="1238" t="s">
        <v>242</v>
      </c>
      <c r="U193" s="1239"/>
      <c r="V193" s="984" t="s">
        <v>157</v>
      </c>
      <c r="W193" s="1072" t="s">
        <v>243</v>
      </c>
      <c r="X193" s="1072" t="s">
        <v>244</v>
      </c>
      <c r="Y193" s="1072" t="s">
        <v>245</v>
      </c>
      <c r="Z193" s="1072" t="s">
        <v>246</v>
      </c>
      <c r="AA193" s="1072" t="s">
        <v>247</v>
      </c>
      <c r="AB193" s="1213" t="s">
        <v>248</v>
      </c>
      <c r="AC193" s="1128"/>
      <c r="AD193" s="1128"/>
      <c r="AE193" s="1214"/>
      <c r="AF193" s="1215" t="s">
        <v>170</v>
      </c>
      <c r="AG193" s="1216"/>
      <c r="AH193" s="1086" t="s">
        <v>155</v>
      </c>
      <c r="AI193" s="1086" t="s">
        <v>156</v>
      </c>
      <c r="AJ193" s="1072" t="s">
        <v>158</v>
      </c>
      <c r="AK193" s="1072" t="s">
        <v>159</v>
      </c>
      <c r="AL193" s="996" t="s">
        <v>43</v>
      </c>
      <c r="AM193" s="984" t="s">
        <v>44</v>
      </c>
      <c r="AN193" s="3"/>
      <c r="AO193" s="3"/>
      <c r="AP193" s="3"/>
      <c r="AQ193" s="3"/>
      <c r="AR193" s="3"/>
      <c r="AS193" s="3"/>
      <c r="AT193" s="3"/>
      <c r="AU193" s="3"/>
      <c r="BX193" s="3"/>
    </row>
    <row r="194" spans="1:95" ht="21" x14ac:dyDescent="0.2">
      <c r="A194" s="1238"/>
      <c r="B194" s="1238"/>
      <c r="C194" s="808" t="s">
        <v>32</v>
      </c>
      <c r="D194" s="809" t="s">
        <v>45</v>
      </c>
      <c r="E194" s="778" t="s">
        <v>34</v>
      </c>
      <c r="F194" s="810" t="s">
        <v>45</v>
      </c>
      <c r="G194" s="811" t="s">
        <v>34</v>
      </c>
      <c r="H194" s="810" t="s">
        <v>45</v>
      </c>
      <c r="I194" s="811" t="s">
        <v>34</v>
      </c>
      <c r="J194" s="810" t="s">
        <v>45</v>
      </c>
      <c r="K194" s="811" t="s">
        <v>34</v>
      </c>
      <c r="L194" s="810" t="s">
        <v>45</v>
      </c>
      <c r="M194" s="811" t="s">
        <v>34</v>
      </c>
      <c r="N194" s="810" t="s">
        <v>45</v>
      </c>
      <c r="O194" s="811" t="s">
        <v>34</v>
      </c>
      <c r="P194" s="810" t="s">
        <v>45</v>
      </c>
      <c r="Q194" s="811" t="s">
        <v>34</v>
      </c>
      <c r="R194" s="810" t="s">
        <v>45</v>
      </c>
      <c r="S194" s="811" t="s">
        <v>34</v>
      </c>
      <c r="T194" s="810" t="s">
        <v>45</v>
      </c>
      <c r="U194" s="812" t="s">
        <v>34</v>
      </c>
      <c r="V194" s="987"/>
      <c r="W194" s="1145"/>
      <c r="X194" s="1145"/>
      <c r="Y194" s="1145"/>
      <c r="Z194" s="1145"/>
      <c r="AA194" s="1145"/>
      <c r="AB194" s="813" t="s">
        <v>171</v>
      </c>
      <c r="AC194" s="813" t="s">
        <v>172</v>
      </c>
      <c r="AD194" s="813" t="s">
        <v>173</v>
      </c>
      <c r="AE194" s="774" t="s">
        <v>174</v>
      </c>
      <c r="AF194" s="814" t="s">
        <v>175</v>
      </c>
      <c r="AG194" s="776" t="s">
        <v>176</v>
      </c>
      <c r="AH194" s="1087"/>
      <c r="AI194" s="1087"/>
      <c r="AJ194" s="1145"/>
      <c r="AK194" s="1145"/>
      <c r="AL194" s="997"/>
      <c r="AM194" s="987"/>
      <c r="AN194" s="3"/>
      <c r="AO194" s="3"/>
      <c r="AP194" s="3"/>
      <c r="AQ194" s="3"/>
      <c r="AR194" s="3"/>
      <c r="AS194" s="3"/>
      <c r="AT194" s="3"/>
      <c r="AU194" s="3"/>
      <c r="BX194" s="3"/>
    </row>
    <row r="195" spans="1:95" x14ac:dyDescent="0.2">
      <c r="A195" s="1237" t="s">
        <v>249</v>
      </c>
      <c r="B195" s="487" t="s">
        <v>250</v>
      </c>
      <c r="C195" s="132">
        <f>SUM(D195:E195)</f>
        <v>1</v>
      </c>
      <c r="D195" s="24">
        <f>SUM(F195+H195+J195+L195+N195+P195+R195+T195)</f>
        <v>0</v>
      </c>
      <c r="E195" s="556">
        <f>G195+I195+K195+M195+O195+Q195+S195+U195</f>
        <v>1</v>
      </c>
      <c r="F195" s="201"/>
      <c r="G195" s="78"/>
      <c r="H195" s="201"/>
      <c r="I195" s="78"/>
      <c r="J195" s="201"/>
      <c r="K195" s="78"/>
      <c r="L195" s="201"/>
      <c r="M195" s="78"/>
      <c r="N195" s="201"/>
      <c r="O195" s="78"/>
      <c r="P195" s="201"/>
      <c r="Q195" s="78">
        <v>1</v>
      </c>
      <c r="R195" s="201"/>
      <c r="S195" s="78"/>
      <c r="T195" s="201"/>
      <c r="U195" s="203"/>
      <c r="V195" s="557"/>
      <c r="W195" s="486"/>
      <c r="X195" s="486">
        <v>1</v>
      </c>
      <c r="Y195" s="486"/>
      <c r="Z195" s="486"/>
      <c r="AA195" s="518"/>
      <c r="AB195" s="486"/>
      <c r="AC195" s="486"/>
      <c r="AD195" s="486"/>
      <c r="AE195" s="544">
        <v>1</v>
      </c>
      <c r="AF195" s="486">
        <v>1</v>
      </c>
      <c r="AG195" s="519"/>
      <c r="AH195" s="395">
        <v>0</v>
      </c>
      <c r="AI195" s="544">
        <v>0</v>
      </c>
      <c r="AJ195" s="486">
        <v>0</v>
      </c>
      <c r="AK195" s="486">
        <v>0</v>
      </c>
      <c r="AL195" s="201">
        <v>0</v>
      </c>
      <c r="AM195" s="544">
        <v>0</v>
      </c>
      <c r="AN195" s="31" t="str">
        <f>CA195&amp;CB195&amp;CC195&amp;CD195&amp;CE195</f>
        <v/>
      </c>
      <c r="AO195" s="31"/>
      <c r="AP195" s="31"/>
      <c r="AQ195" s="31"/>
      <c r="AR195" s="31"/>
      <c r="AS195" s="3"/>
      <c r="AT195" s="3"/>
      <c r="BX195" s="3"/>
      <c r="CA195" s="32" t="str">
        <f t="shared" ref="CA195:CE196" si="66">IF(AND($C195&gt;0,AI195="")," * No olvide digitar la variable "&amp;AI$193&amp;""&amp;". Digite CERO si no tiene",IF(AI195&gt;$C195," * La variable "&amp;AI$193&amp;""&amp;" No puede ser mayor al Total.",""))</f>
        <v/>
      </c>
      <c r="CB195" s="32" t="str">
        <f t="shared" si="66"/>
        <v/>
      </c>
      <c r="CC195" s="32" t="str">
        <f t="shared" si="66"/>
        <v/>
      </c>
      <c r="CD195" s="32" t="str">
        <f t="shared" si="66"/>
        <v/>
      </c>
      <c r="CE195" s="32" t="str">
        <f t="shared" si="66"/>
        <v/>
      </c>
      <c r="CM195" s="33">
        <f>IF(AND($C195&gt;0,AI195=""),1,IF(AI195&gt;$C195,1,0))</f>
        <v>0</v>
      </c>
      <c r="CN195" s="33">
        <f t="shared" ref="CN195:CP196" si="67">IF(AND($C195&gt;0,AJ195=""),1,IF(AJ195&gt;$C195,1,0))</f>
        <v>0</v>
      </c>
      <c r="CO195" s="33">
        <f t="shared" si="67"/>
        <v>0</v>
      </c>
      <c r="CP195" s="33">
        <f t="shared" si="67"/>
        <v>0</v>
      </c>
      <c r="CQ195" s="33">
        <f>IF(AND($C195&gt;0,AM195=""),1,IF(AM195&gt;$C195,1,0))</f>
        <v>0</v>
      </c>
    </row>
    <row r="196" spans="1:95" x14ac:dyDescent="0.2">
      <c r="A196" s="1237"/>
      <c r="B196" s="136" t="s">
        <v>251</v>
      </c>
      <c r="C196" s="396">
        <f>SUM(D196:E196)</f>
        <v>1</v>
      </c>
      <c r="D196" s="397">
        <f>SUM(F196+H196+J196+L196+N196+P196+R196+T196)</f>
        <v>0</v>
      </c>
      <c r="E196" s="398">
        <f>G196+I196+K196+M196+O196+Q196+S196+U196</f>
        <v>1</v>
      </c>
      <c r="F196" s="281"/>
      <c r="G196" s="399"/>
      <c r="H196" s="281"/>
      <c r="I196" s="399">
        <v>1</v>
      </c>
      <c r="J196" s="281"/>
      <c r="K196" s="399"/>
      <c r="L196" s="281"/>
      <c r="M196" s="399"/>
      <c r="N196" s="281"/>
      <c r="O196" s="399"/>
      <c r="P196" s="281"/>
      <c r="Q196" s="399"/>
      <c r="R196" s="281"/>
      <c r="S196" s="399"/>
      <c r="T196" s="281"/>
      <c r="U196" s="285"/>
      <c r="V196" s="400"/>
      <c r="W196" s="401"/>
      <c r="X196" s="401">
        <v>1</v>
      </c>
      <c r="Y196" s="401"/>
      <c r="Z196" s="401"/>
      <c r="AA196" s="283"/>
      <c r="AB196" s="401"/>
      <c r="AC196" s="401">
        <v>1</v>
      </c>
      <c r="AD196" s="401"/>
      <c r="AE196" s="286"/>
      <c r="AF196" s="401">
        <v>1</v>
      </c>
      <c r="AG196" s="402"/>
      <c r="AH196" s="403">
        <v>0</v>
      </c>
      <c r="AI196" s="286">
        <v>0</v>
      </c>
      <c r="AJ196" s="401">
        <v>0</v>
      </c>
      <c r="AK196" s="401">
        <v>0</v>
      </c>
      <c r="AL196" s="300">
        <v>0</v>
      </c>
      <c r="AM196" s="101">
        <v>0</v>
      </c>
      <c r="AN196" s="31" t="str">
        <f>CA196&amp;CB196&amp;CC196&amp;CD196&amp;CE196</f>
        <v/>
      </c>
      <c r="AO196" s="31"/>
      <c r="AP196" s="31"/>
      <c r="AQ196" s="31"/>
      <c r="AR196" s="31"/>
      <c r="AS196" s="3"/>
      <c r="AT196" s="3"/>
      <c r="BX196" s="3"/>
      <c r="CA196" s="32" t="str">
        <f t="shared" si="66"/>
        <v/>
      </c>
      <c r="CB196" s="32" t="str">
        <f t="shared" si="66"/>
        <v/>
      </c>
      <c r="CC196" s="32" t="str">
        <f t="shared" si="66"/>
        <v/>
      </c>
      <c r="CD196" s="32" t="str">
        <f t="shared" si="66"/>
        <v/>
      </c>
      <c r="CE196" s="32" t="str">
        <f t="shared" si="66"/>
        <v/>
      </c>
      <c r="CM196" s="33">
        <f>IF(AND($C196&gt;0,AI196=""),1,IF(AI196&gt;$C196,1,0))</f>
        <v>0</v>
      </c>
      <c r="CN196" s="33">
        <f t="shared" si="67"/>
        <v>0</v>
      </c>
      <c r="CO196" s="33">
        <f t="shared" si="67"/>
        <v>0</v>
      </c>
      <c r="CP196" s="33">
        <f t="shared" si="67"/>
        <v>0</v>
      </c>
      <c r="CQ196" s="33">
        <f>IF(AND($C196&gt;0,AM196=""),1,IF(AM196&gt;$C196,1,0))</f>
        <v>0</v>
      </c>
    </row>
    <row r="197" spans="1:95" s="5" customFormat="1" ht="11.25" x14ac:dyDescent="0.15">
      <c r="A197" s="11" t="s">
        <v>252</v>
      </c>
      <c r="B197" s="11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BV197" s="12"/>
      <c r="BW197" s="12"/>
      <c r="BX197" s="12"/>
      <c r="BY197" s="12"/>
    </row>
    <row r="198" spans="1:95" x14ac:dyDescent="0.2">
      <c r="A198" s="334" t="s">
        <v>4</v>
      </c>
      <c r="B198" s="334" t="s">
        <v>83</v>
      </c>
      <c r="C198" s="17" t="s">
        <v>253</v>
      </c>
      <c r="D198" s="18" t="s">
        <v>254</v>
      </c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</row>
    <row r="199" spans="1:95" x14ac:dyDescent="0.2">
      <c r="A199" s="487" t="s">
        <v>255</v>
      </c>
      <c r="B199" s="488">
        <f>SUM(C199:D199)</f>
        <v>2</v>
      </c>
      <c r="C199" s="201"/>
      <c r="D199" s="544">
        <v>2</v>
      </c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</row>
    <row r="200" spans="1:95" x14ac:dyDescent="0.2">
      <c r="A200" s="136" t="s">
        <v>256</v>
      </c>
      <c r="B200" s="406">
        <f>SUM(C200)</f>
        <v>0</v>
      </c>
      <c r="C200" s="281"/>
      <c r="D200" s="777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</row>
    <row r="201" spans="1:95" s="5" customFormat="1" ht="11.25" x14ac:dyDescent="0.15">
      <c r="A201" s="655" t="s">
        <v>257</v>
      </c>
      <c r="B201" s="656"/>
      <c r="C201" s="409"/>
      <c r="D201" s="13"/>
      <c r="F201" s="410"/>
      <c r="G201" s="267"/>
      <c r="H201" s="124"/>
      <c r="I201" s="267"/>
      <c r="J201" s="411"/>
      <c r="K201" s="411"/>
      <c r="L201" s="267"/>
      <c r="M201" s="124"/>
      <c r="N201" s="267"/>
      <c r="O201" s="267"/>
      <c r="P201" s="124"/>
      <c r="Q201" s="267"/>
      <c r="R201" s="267"/>
      <c r="S201" s="124"/>
      <c r="T201" s="267"/>
      <c r="U201" s="267"/>
      <c r="V201" s="411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BV201" s="12"/>
      <c r="BW201" s="12"/>
      <c r="BX201" s="12"/>
      <c r="BY201" s="12"/>
    </row>
    <row r="202" spans="1:95" ht="14.25" customHeight="1" x14ac:dyDescent="0.2">
      <c r="A202" s="979" t="s">
        <v>144</v>
      </c>
      <c r="B202" s="1012" t="s">
        <v>83</v>
      </c>
      <c r="C202" s="1020"/>
      <c r="D202" s="1021"/>
      <c r="E202" s="1219" t="s">
        <v>6</v>
      </c>
      <c r="F202" s="1163"/>
      <c r="G202" s="1163"/>
      <c r="H202" s="1163"/>
      <c r="I202" s="1163"/>
      <c r="J202" s="1163"/>
      <c r="K202" s="1163"/>
      <c r="L202" s="1163"/>
      <c r="M202" s="1163"/>
      <c r="N202" s="1163"/>
      <c r="O202" s="1163"/>
      <c r="P202" s="1163"/>
      <c r="Q202" s="1163"/>
      <c r="R202" s="1163"/>
      <c r="S202" s="1163"/>
      <c r="T202" s="1163"/>
      <c r="U202" s="1163"/>
      <c r="V202" s="1163"/>
      <c r="W202" s="1163"/>
      <c r="X202" s="1163"/>
      <c r="Y202" s="1163"/>
      <c r="Z202" s="1163"/>
      <c r="AA202" s="1163"/>
      <c r="AB202" s="1163"/>
      <c r="AC202" s="1163"/>
      <c r="AD202" s="1163"/>
      <c r="AE202" s="1163"/>
      <c r="AF202" s="1163"/>
      <c r="AG202" s="1163"/>
      <c r="AH202" s="1163"/>
      <c r="AI202" s="1163"/>
      <c r="AJ202" s="1220"/>
      <c r="AK202" s="1100" t="s">
        <v>258</v>
      </c>
      <c r="AL202" s="984"/>
      <c r="AM202" s="1240" t="s">
        <v>43</v>
      </c>
      <c r="AN202" s="1221" t="s">
        <v>44</v>
      </c>
      <c r="BT202" s="3"/>
      <c r="BU202" s="3"/>
      <c r="BX202" s="3"/>
      <c r="BY202" s="412"/>
    </row>
    <row r="203" spans="1:95" x14ac:dyDescent="0.2">
      <c r="A203" s="1096"/>
      <c r="B203" s="1146"/>
      <c r="C203" s="1022"/>
      <c r="D203" s="1023"/>
      <c r="E203" s="1222" t="s">
        <v>12</v>
      </c>
      <c r="F203" s="1221"/>
      <c r="G203" s="1222" t="s">
        <v>13</v>
      </c>
      <c r="H203" s="1221"/>
      <c r="I203" s="1222" t="s">
        <v>14</v>
      </c>
      <c r="J203" s="1221"/>
      <c r="K203" s="1222" t="s">
        <v>15</v>
      </c>
      <c r="L203" s="1221"/>
      <c r="M203" s="1213" t="s">
        <v>16</v>
      </c>
      <c r="N203" s="1214"/>
      <c r="O203" s="1213" t="s">
        <v>17</v>
      </c>
      <c r="P203" s="1214"/>
      <c r="Q203" s="1213" t="s">
        <v>18</v>
      </c>
      <c r="R203" s="1214"/>
      <c r="S203" s="1213" t="s">
        <v>19</v>
      </c>
      <c r="T203" s="1214"/>
      <c r="U203" s="1213" t="s">
        <v>20</v>
      </c>
      <c r="V203" s="1214"/>
      <c r="W203" s="1213" t="s">
        <v>21</v>
      </c>
      <c r="X203" s="1214"/>
      <c r="Y203" s="1213" t="s">
        <v>22</v>
      </c>
      <c r="Z203" s="1214"/>
      <c r="AA203" s="1213" t="s">
        <v>23</v>
      </c>
      <c r="AB203" s="1214"/>
      <c r="AC203" s="1213" t="s">
        <v>24</v>
      </c>
      <c r="AD203" s="1214"/>
      <c r="AE203" s="1213" t="s">
        <v>25</v>
      </c>
      <c r="AF203" s="1214"/>
      <c r="AG203" s="1213" t="s">
        <v>26</v>
      </c>
      <c r="AH203" s="1214"/>
      <c r="AI203" s="1213" t="s">
        <v>27</v>
      </c>
      <c r="AJ203" s="1223"/>
      <c r="AK203" s="1101"/>
      <c r="AL203" s="987"/>
      <c r="AM203" s="1240"/>
      <c r="AN203" s="1221"/>
      <c r="BT203" s="3"/>
      <c r="BU203" s="3"/>
      <c r="BX203" s="3"/>
      <c r="BY203" s="412"/>
    </row>
    <row r="204" spans="1:95" x14ac:dyDescent="0.2">
      <c r="A204" s="1147"/>
      <c r="B204" s="808" t="s">
        <v>32</v>
      </c>
      <c r="C204" s="15" t="s">
        <v>33</v>
      </c>
      <c r="D204" s="778" t="s">
        <v>34</v>
      </c>
      <c r="E204" s="810" t="s">
        <v>45</v>
      </c>
      <c r="F204" s="811" t="s">
        <v>34</v>
      </c>
      <c r="G204" s="810" t="s">
        <v>45</v>
      </c>
      <c r="H204" s="811" t="s">
        <v>34</v>
      </c>
      <c r="I204" s="810" t="s">
        <v>45</v>
      </c>
      <c r="J204" s="811" t="s">
        <v>34</v>
      </c>
      <c r="K204" s="810" t="s">
        <v>45</v>
      </c>
      <c r="L204" s="811" t="s">
        <v>34</v>
      </c>
      <c r="M204" s="810" t="s">
        <v>45</v>
      </c>
      <c r="N204" s="774" t="s">
        <v>34</v>
      </c>
      <c r="O204" s="810" t="s">
        <v>45</v>
      </c>
      <c r="P204" s="774" t="s">
        <v>34</v>
      </c>
      <c r="Q204" s="810" t="s">
        <v>45</v>
      </c>
      <c r="R204" s="774" t="s">
        <v>34</v>
      </c>
      <c r="S204" s="810" t="s">
        <v>45</v>
      </c>
      <c r="T204" s="811" t="s">
        <v>34</v>
      </c>
      <c r="U204" s="810" t="s">
        <v>45</v>
      </c>
      <c r="V204" s="811" t="s">
        <v>34</v>
      </c>
      <c r="W204" s="779" t="s">
        <v>45</v>
      </c>
      <c r="X204" s="811" t="s">
        <v>34</v>
      </c>
      <c r="Y204" s="779" t="s">
        <v>45</v>
      </c>
      <c r="Z204" s="811" t="s">
        <v>34</v>
      </c>
      <c r="AA204" s="779" t="s">
        <v>45</v>
      </c>
      <c r="AB204" s="811" t="s">
        <v>34</v>
      </c>
      <c r="AC204" s="779" t="s">
        <v>45</v>
      </c>
      <c r="AD204" s="811" t="s">
        <v>34</v>
      </c>
      <c r="AE204" s="779" t="s">
        <v>45</v>
      </c>
      <c r="AF204" s="811" t="s">
        <v>34</v>
      </c>
      <c r="AG204" s="779" t="s">
        <v>45</v>
      </c>
      <c r="AH204" s="811" t="s">
        <v>34</v>
      </c>
      <c r="AI204" s="779" t="s">
        <v>45</v>
      </c>
      <c r="AJ204" s="776" t="s">
        <v>34</v>
      </c>
      <c r="AK204" s="780" t="s">
        <v>259</v>
      </c>
      <c r="AL204" s="780" t="s">
        <v>260</v>
      </c>
      <c r="AM204" s="1240"/>
      <c r="AN204" s="1221"/>
      <c r="BT204" s="3"/>
      <c r="BU204" s="3"/>
      <c r="BX204" s="3"/>
      <c r="BY204" s="412"/>
    </row>
    <row r="205" spans="1:95" x14ac:dyDescent="0.2">
      <c r="A205" s="815" t="s">
        <v>261</v>
      </c>
      <c r="B205" s="816">
        <f>SUM(C205+D205)</f>
        <v>27</v>
      </c>
      <c r="C205" s="817">
        <f>E205+G205+I205+K205+M205+O205+Q205+S205+U205+W205+Y205+AA205+AC205+AE205+AG205+AI205</f>
        <v>13</v>
      </c>
      <c r="D205" s="782">
        <f>F205+H205+J205+L205+N205+P205+R205+T205+V205+X205+Z205+AB205+AD205+AF205+AH205+AJ205</f>
        <v>14</v>
      </c>
      <c r="E205" s="818"/>
      <c r="F205" s="819"/>
      <c r="G205" s="818">
        <v>1</v>
      </c>
      <c r="H205" s="819">
        <v>4</v>
      </c>
      <c r="I205" s="818">
        <v>1</v>
      </c>
      <c r="J205" s="819">
        <v>4</v>
      </c>
      <c r="K205" s="818">
        <v>0</v>
      </c>
      <c r="L205" s="819">
        <v>1</v>
      </c>
      <c r="M205" s="818">
        <v>5</v>
      </c>
      <c r="N205" s="783">
        <v>1</v>
      </c>
      <c r="O205" s="818">
        <v>1</v>
      </c>
      <c r="P205" s="783">
        <v>0</v>
      </c>
      <c r="Q205" s="818"/>
      <c r="R205" s="783"/>
      <c r="S205" s="818">
        <v>1</v>
      </c>
      <c r="T205" s="819">
        <v>1</v>
      </c>
      <c r="U205" s="818">
        <v>1</v>
      </c>
      <c r="V205" s="819">
        <v>2</v>
      </c>
      <c r="W205" s="818">
        <v>1</v>
      </c>
      <c r="X205" s="783">
        <v>0</v>
      </c>
      <c r="Y205" s="818">
        <v>1</v>
      </c>
      <c r="Z205" s="783">
        <v>0</v>
      </c>
      <c r="AA205" s="818">
        <v>1</v>
      </c>
      <c r="AB205" s="783">
        <v>1</v>
      </c>
      <c r="AC205" s="818"/>
      <c r="AD205" s="783"/>
      <c r="AE205" s="818"/>
      <c r="AF205" s="783"/>
      <c r="AG205" s="818"/>
      <c r="AH205" s="783"/>
      <c r="AI205" s="818"/>
      <c r="AJ205" s="784"/>
      <c r="AK205" s="783">
        <v>0</v>
      </c>
      <c r="AL205" s="783">
        <v>0</v>
      </c>
      <c r="AM205" s="818">
        <v>0</v>
      </c>
      <c r="AN205" s="783">
        <v>0</v>
      </c>
      <c r="AO205" s="2" t="str">
        <f>CA205&amp;CB205&amp;CC205&amp;CD205</f>
        <v/>
      </c>
      <c r="BT205" s="3"/>
      <c r="BU205" s="3"/>
      <c r="BX205" s="3"/>
      <c r="BY205" s="412"/>
      <c r="CA205" s="32" t="str">
        <f>IF(AND($D205&gt;0,AK205="")," * No olvide digitar la variable "&amp;AK$202&amp;""&amp;" Masculimo. Digite CERO si no tiene",IF(AK205&gt;$D205," * La variable "&amp;AK$202&amp;""&amp;" Masculino No puede ser mayor al Total Mujeres.",""))</f>
        <v/>
      </c>
      <c r="CB205" s="32" t="str">
        <f>IF(AND($C205&gt;0,AL205="")," * No olvide digitar la variable "&amp;AK$202&amp;""&amp;" Femenino. Digite CERO si no tiene",IF(AL205&gt;$C205," * La variable "&amp;AK$202&amp;""&amp;" Femenino No puede ser mayor al Total Hombres.",""))</f>
        <v/>
      </c>
      <c r="CC205" s="32" t="str">
        <f>IF(AND($B205&gt;0,AM205="")," * No olvide digitar la variable "&amp;AM$202&amp;""&amp;". Digite CERO si no tiene",IF(AM205&gt;$B205," * La variable "&amp;AM$202&amp;""&amp;" No puede ser mayor al Total.",""))</f>
        <v/>
      </c>
      <c r="CD205" s="32" t="str">
        <f>IF(AND($B205&gt;0,AN205="")," * No olvide digitar la variable "&amp;AN$202&amp;""&amp;". Digite CERO si no tiene",IF(AN205&gt;$B205," * La variable "&amp;AN$202&amp;""&amp;" No puede ser mayor al Total.",""))</f>
        <v/>
      </c>
      <c r="CM205" s="33">
        <f>IF(AND($D205&gt;0,AK205=""),1,IF(AK205&gt;$D205,1,0))</f>
        <v>0</v>
      </c>
      <c r="CN205" s="33">
        <f>IF(AND($C205&gt;0,AL205=""),1,IF(AL205&gt;$C205,1,0))</f>
        <v>0</v>
      </c>
      <c r="CO205" s="33">
        <f>IF(AND($B205&gt;0,AM205=""),1,IF(AM205&gt;$B205,1,0))</f>
        <v>0</v>
      </c>
      <c r="CP205" s="33">
        <f>IF(AND($B205&gt;0,AN205=""),1,IF(AN205&gt;$B205,1,0))</f>
        <v>0</v>
      </c>
    </row>
    <row r="206" spans="1:95" s="5" customFormat="1" ht="11.25" x14ac:dyDescent="0.15">
      <c r="A206" s="11" t="s">
        <v>262</v>
      </c>
      <c r="B206" s="11"/>
      <c r="BV206" s="12"/>
      <c r="BW206" s="12"/>
      <c r="BX206" s="12"/>
      <c r="BY206" s="12"/>
    </row>
    <row r="207" spans="1:95" ht="14.25" customHeight="1" x14ac:dyDescent="0.2">
      <c r="A207" s="1021" t="s">
        <v>263</v>
      </c>
      <c r="B207" s="982" t="s">
        <v>83</v>
      </c>
      <c r="C207" s="983"/>
      <c r="D207" s="984"/>
      <c r="E207" s="1224" t="s">
        <v>264</v>
      </c>
      <c r="F207" s="1167"/>
      <c r="G207" s="1167"/>
      <c r="H207" s="1167"/>
      <c r="I207" s="1167"/>
      <c r="J207" s="1167"/>
      <c r="K207" s="1167"/>
      <c r="L207" s="1225"/>
      <c r="M207" s="983" t="s">
        <v>265</v>
      </c>
      <c r="N207" s="1109"/>
      <c r="O207" s="984" t="s">
        <v>266</v>
      </c>
      <c r="BX207" s="3"/>
      <c r="BY207" s="3"/>
    </row>
    <row r="208" spans="1:95" ht="14.25" customHeight="1" x14ac:dyDescent="0.2">
      <c r="A208" s="1054"/>
      <c r="B208" s="1165"/>
      <c r="C208" s="986"/>
      <c r="D208" s="987"/>
      <c r="E208" s="1222" t="s">
        <v>11</v>
      </c>
      <c r="F208" s="1221"/>
      <c r="G208" s="1222" t="s">
        <v>12</v>
      </c>
      <c r="H208" s="1221"/>
      <c r="I208" s="1222" t="s">
        <v>13</v>
      </c>
      <c r="J208" s="1221"/>
      <c r="K208" s="1222" t="s">
        <v>267</v>
      </c>
      <c r="L208" s="1226"/>
      <c r="M208" s="986"/>
      <c r="N208" s="1110"/>
      <c r="O208" s="990"/>
    </row>
    <row r="209" spans="1:96" x14ac:dyDescent="0.2">
      <c r="A209" s="1054"/>
      <c r="B209" s="808" t="s">
        <v>32</v>
      </c>
      <c r="C209" s="809" t="s">
        <v>33</v>
      </c>
      <c r="D209" s="778" t="s">
        <v>34</v>
      </c>
      <c r="E209" s="810" t="s">
        <v>45</v>
      </c>
      <c r="F209" s="423" t="s">
        <v>34</v>
      </c>
      <c r="G209" s="810" t="s">
        <v>45</v>
      </c>
      <c r="H209" s="423" t="s">
        <v>34</v>
      </c>
      <c r="I209" s="424" t="s">
        <v>45</v>
      </c>
      <c r="J209" s="425" t="s">
        <v>34</v>
      </c>
      <c r="K209" s="810" t="s">
        <v>45</v>
      </c>
      <c r="L209" s="785" t="s">
        <v>34</v>
      </c>
      <c r="M209" s="820" t="s">
        <v>268</v>
      </c>
      <c r="N209" s="428" t="s">
        <v>269</v>
      </c>
      <c r="O209" s="987"/>
    </row>
    <row r="210" spans="1:96" x14ac:dyDescent="0.2">
      <c r="A210" s="1023"/>
      <c r="B210" s="429">
        <f t="shared" ref="B210:B215" si="68">+C210+D210</f>
        <v>4</v>
      </c>
      <c r="C210" s="430">
        <f>+E210+G210+I210+K210</f>
        <v>4</v>
      </c>
      <c r="D210" s="431">
        <f>+F210+H210+J210+L210</f>
        <v>0</v>
      </c>
      <c r="E210" s="821">
        <f t="shared" ref="E210:O210" si="69">SUM(E211:E215)</f>
        <v>0</v>
      </c>
      <c r="F210" s="786">
        <f t="shared" si="69"/>
        <v>0</v>
      </c>
      <c r="G210" s="821">
        <f t="shared" si="69"/>
        <v>0</v>
      </c>
      <c r="H210" s="786">
        <f t="shared" si="69"/>
        <v>0</v>
      </c>
      <c r="I210" s="821">
        <f t="shared" si="69"/>
        <v>1</v>
      </c>
      <c r="J210" s="822">
        <f t="shared" si="69"/>
        <v>0</v>
      </c>
      <c r="K210" s="816">
        <f t="shared" si="69"/>
        <v>3</v>
      </c>
      <c r="L210" s="787">
        <f t="shared" si="69"/>
        <v>0</v>
      </c>
      <c r="M210" s="788">
        <f t="shared" si="69"/>
        <v>3</v>
      </c>
      <c r="N210" s="786">
        <f t="shared" si="69"/>
        <v>1</v>
      </c>
      <c r="O210" s="823">
        <f t="shared" si="69"/>
        <v>2</v>
      </c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</row>
    <row r="211" spans="1:96" x14ac:dyDescent="0.2">
      <c r="A211" s="487" t="s">
        <v>270</v>
      </c>
      <c r="B211" s="438">
        <f t="shared" si="68"/>
        <v>4</v>
      </c>
      <c r="C211" s="439">
        <f>+E211+G211+I211+K211</f>
        <v>4</v>
      </c>
      <c r="D211" s="545">
        <f>+F211+H211+J211+L211</f>
        <v>0</v>
      </c>
      <c r="E211" s="270"/>
      <c r="F211" s="275"/>
      <c r="G211" s="270"/>
      <c r="H211" s="275"/>
      <c r="I211" s="270">
        <v>1</v>
      </c>
      <c r="J211" s="271"/>
      <c r="K211" s="270">
        <v>3</v>
      </c>
      <c r="L211" s="294"/>
      <c r="M211" s="272">
        <v>3</v>
      </c>
      <c r="N211" s="275">
        <v>1</v>
      </c>
      <c r="O211" s="441">
        <v>2</v>
      </c>
      <c r="P211" s="146" t="str">
        <f>CA211&amp;CB211&amp;CC211&amp;CD211</f>
        <v/>
      </c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"/>
      <c r="AC211" s="3"/>
      <c r="AD211" s="3"/>
      <c r="AE211" s="3"/>
      <c r="CA211" s="32" t="str">
        <f>IF(AND($B211&gt;0,M211="")," * No olvide digitar la variable "&amp;M$207&amp;""&amp;" Única. Digite CERO si no tiene.","")</f>
        <v/>
      </c>
      <c r="CB211" s="32" t="str">
        <f>IF(AND($B211&gt;0,N211="")," * No olvide digitar la variable "&amp;M$207&amp;""&amp;" Múltiple. Digite CERO si no tiene.","")</f>
        <v/>
      </c>
      <c r="CC211" s="32" t="str">
        <f>IF(AND(M211+N211&gt;$B211)," * La variable "&amp;M$207&amp;""&amp;"  No puede ser mayor al Total.","")</f>
        <v/>
      </c>
      <c r="CD211" s="32" t="str">
        <f>IF(AND($B211&gt;0,O211="")," * No olvide digitar la variable "&amp;O$207&amp;""&amp;". Digite CERO si no tiene",IF(O211&gt;$B211," * La variable "&amp;O$207&amp;""&amp;" No puede ser mayor al Total.",""))</f>
        <v/>
      </c>
      <c r="CM211" s="33">
        <f>IF(AND($B211&gt;0,M211=""),1,0)</f>
        <v>0</v>
      </c>
      <c r="CN211" s="33">
        <f>IF(AND($B211&gt;0,N211=""),1,0)</f>
        <v>0</v>
      </c>
      <c r="CO211" s="33">
        <f>IF(AND(M211+N211&gt;$B211),1,0)</f>
        <v>0</v>
      </c>
      <c r="CP211" s="33">
        <f>IF(AND($B211&gt;0,O211=""),1,0)</f>
        <v>0</v>
      </c>
      <c r="CR211" s="5"/>
    </row>
    <row r="212" spans="1:96" x14ac:dyDescent="0.2">
      <c r="A212" s="35" t="s">
        <v>271</v>
      </c>
      <c r="B212" s="442">
        <f t="shared" si="68"/>
        <v>0</v>
      </c>
      <c r="C212" s="443">
        <f t="shared" ref="C212:D215" si="70">+E212+G212+I212+K212</f>
        <v>0</v>
      </c>
      <c r="D212" s="84">
        <f t="shared" si="70"/>
        <v>0</v>
      </c>
      <c r="E212" s="276"/>
      <c r="F212" s="83"/>
      <c r="G212" s="276"/>
      <c r="H212" s="83"/>
      <c r="I212" s="276"/>
      <c r="J212" s="277"/>
      <c r="K212" s="276"/>
      <c r="L212" s="444"/>
      <c r="M212" s="278"/>
      <c r="N212" s="83"/>
      <c r="O212" s="445"/>
      <c r="P212" s="146" t="str">
        <f t="shared" ref="P212:P215" si="71">CA212&amp;CB212&amp;CC212&amp;CD212</f>
        <v/>
      </c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"/>
      <c r="AC212" s="3"/>
      <c r="AD212" s="3"/>
      <c r="AE212" s="3"/>
      <c r="CA212" s="32" t="str">
        <f t="shared" ref="CA212:CA215" si="72">IF(AND($B212&gt;0,M212="")," * No olvide digitar la variable "&amp;M$207&amp;""&amp;" Única. Digite CERO si no tiene.","")</f>
        <v/>
      </c>
      <c r="CB212" s="32" t="str">
        <f t="shared" ref="CB212:CB215" si="73">IF(AND($B212&gt;0,N212="")," * No olvide digitar la variable "&amp;M$207&amp;""&amp;" Múltiple. Digite CERO si no tiene.","")</f>
        <v/>
      </c>
      <c r="CC212" s="32" t="str">
        <f t="shared" ref="CC212:CC215" si="74">IF(AND(M212+N212&gt;$B212)," * La variable "&amp;M$207&amp;""&amp;"  No puede ser mayor al Total.","")</f>
        <v/>
      </c>
      <c r="CD212" s="32" t="str">
        <f t="shared" ref="CD212:CD215" si="75">IF(AND($B212&gt;0,O212="")," * No olvide digitar la variable "&amp;O$207&amp;""&amp;". Digite CERO si no tiene",IF(O212&gt;$B212," * La variable "&amp;O$207&amp;""&amp;" No puede ser mayor al Total.",""))</f>
        <v/>
      </c>
      <c r="CM212" s="33">
        <f t="shared" ref="CM212:CN215" si="76">IF(AND($B212&gt;0,M212=""),1,0)</f>
        <v>0</v>
      </c>
      <c r="CN212" s="33">
        <f t="shared" si="76"/>
        <v>0</v>
      </c>
      <c r="CO212" s="33">
        <f t="shared" ref="CO212:CO215" si="77">IF(AND(M212+N212&gt;$B212),1,0)</f>
        <v>0</v>
      </c>
      <c r="CP212" s="33">
        <f t="shared" ref="CP212:CP215" si="78">IF(AND($B212&gt;0,O212=""),1,0)</f>
        <v>0</v>
      </c>
    </row>
    <row r="213" spans="1:96" x14ac:dyDescent="0.2">
      <c r="A213" s="35" t="s">
        <v>272</v>
      </c>
      <c r="B213" s="442">
        <f t="shared" si="68"/>
        <v>0</v>
      </c>
      <c r="C213" s="443">
        <f t="shared" si="70"/>
        <v>0</v>
      </c>
      <c r="D213" s="84">
        <f t="shared" si="70"/>
        <v>0</v>
      </c>
      <c r="E213" s="276"/>
      <c r="F213" s="83"/>
      <c r="G213" s="276"/>
      <c r="H213" s="83"/>
      <c r="I213" s="276"/>
      <c r="J213" s="277"/>
      <c r="K213" s="276"/>
      <c r="L213" s="444"/>
      <c r="M213" s="278"/>
      <c r="N213" s="83"/>
      <c r="O213" s="445"/>
      <c r="P213" s="146" t="str">
        <f t="shared" si="71"/>
        <v/>
      </c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"/>
      <c r="AC213" s="3"/>
      <c r="AD213" s="3"/>
      <c r="AE213" s="3"/>
      <c r="CA213" s="32" t="str">
        <f t="shared" si="72"/>
        <v/>
      </c>
      <c r="CB213" s="32" t="str">
        <f t="shared" si="73"/>
        <v/>
      </c>
      <c r="CC213" s="32" t="str">
        <f t="shared" si="74"/>
        <v/>
      </c>
      <c r="CD213" s="32" t="str">
        <f t="shared" si="75"/>
        <v/>
      </c>
      <c r="CM213" s="33">
        <f t="shared" si="76"/>
        <v>0</v>
      </c>
      <c r="CN213" s="33">
        <f t="shared" si="76"/>
        <v>0</v>
      </c>
      <c r="CO213" s="33">
        <f t="shared" si="77"/>
        <v>0</v>
      </c>
      <c r="CP213" s="33">
        <f t="shared" si="78"/>
        <v>0</v>
      </c>
    </row>
    <row r="214" spans="1:96" x14ac:dyDescent="0.2">
      <c r="A214" s="35" t="s">
        <v>273</v>
      </c>
      <c r="B214" s="442">
        <f t="shared" si="68"/>
        <v>0</v>
      </c>
      <c r="C214" s="443">
        <f t="shared" si="70"/>
        <v>0</v>
      </c>
      <c r="D214" s="84">
        <f t="shared" si="70"/>
        <v>0</v>
      </c>
      <c r="E214" s="446"/>
      <c r="F214" s="447"/>
      <c r="G214" s="446"/>
      <c r="H214" s="447"/>
      <c r="I214" s="446"/>
      <c r="J214" s="448"/>
      <c r="K214" s="446"/>
      <c r="L214" s="449"/>
      <c r="M214" s="450"/>
      <c r="N214" s="447"/>
      <c r="O214" s="451"/>
      <c r="P214" s="146" t="str">
        <f t="shared" si="71"/>
        <v/>
      </c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"/>
      <c r="AC214" s="3"/>
      <c r="AD214" s="3"/>
      <c r="AE214" s="3"/>
      <c r="CA214" s="32" t="str">
        <f t="shared" si="72"/>
        <v/>
      </c>
      <c r="CB214" s="32" t="str">
        <f t="shared" si="73"/>
        <v/>
      </c>
      <c r="CC214" s="32" t="str">
        <f t="shared" si="74"/>
        <v/>
      </c>
      <c r="CD214" s="32" t="str">
        <f t="shared" si="75"/>
        <v/>
      </c>
      <c r="CM214" s="33">
        <f t="shared" si="76"/>
        <v>0</v>
      </c>
      <c r="CN214" s="33">
        <f t="shared" si="76"/>
        <v>0</v>
      </c>
      <c r="CO214" s="33">
        <f t="shared" si="77"/>
        <v>0</v>
      </c>
      <c r="CP214" s="33">
        <f t="shared" si="78"/>
        <v>0</v>
      </c>
    </row>
    <row r="215" spans="1:96" x14ac:dyDescent="0.2">
      <c r="A215" s="670" t="s">
        <v>274</v>
      </c>
      <c r="B215" s="453">
        <f t="shared" si="68"/>
        <v>0</v>
      </c>
      <c r="C215" s="454">
        <f t="shared" si="70"/>
        <v>0</v>
      </c>
      <c r="D215" s="116">
        <f t="shared" si="70"/>
        <v>0</v>
      </c>
      <c r="E215" s="281"/>
      <c r="F215" s="282"/>
      <c r="G215" s="281"/>
      <c r="H215" s="282"/>
      <c r="I215" s="281"/>
      <c r="J215" s="282"/>
      <c r="K215" s="281"/>
      <c r="L215" s="285"/>
      <c r="M215" s="283"/>
      <c r="N215" s="282"/>
      <c r="O215" s="455"/>
      <c r="P215" s="146" t="str">
        <f t="shared" si="71"/>
        <v/>
      </c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"/>
      <c r="AC215" s="3"/>
      <c r="AD215" s="3"/>
      <c r="AE215" s="3"/>
      <c r="CA215" s="32" t="str">
        <f t="shared" si="72"/>
        <v/>
      </c>
      <c r="CB215" s="32" t="str">
        <f t="shared" si="73"/>
        <v/>
      </c>
      <c r="CC215" s="32" t="str">
        <f t="shared" si="74"/>
        <v/>
      </c>
      <c r="CD215" s="32" t="str">
        <f t="shared" si="75"/>
        <v/>
      </c>
      <c r="CM215" s="33">
        <f t="shared" si="76"/>
        <v>0</v>
      </c>
      <c r="CN215" s="33">
        <f t="shared" si="76"/>
        <v>0</v>
      </c>
      <c r="CO215" s="33">
        <f t="shared" si="77"/>
        <v>0</v>
      </c>
      <c r="CP215" s="33">
        <f t="shared" si="78"/>
        <v>0</v>
      </c>
    </row>
    <row r="232" spans="1:95" x14ac:dyDescent="0.2">
      <c r="A232" s="456">
        <f>SUM(B12:B15,B20:B25,B41:B46,B67,B101,C106:C113,D116:D118,C123:C125,C129:C130,B135,C135,D136,E136,C141:C142,B158,C161:D161,C165:C166,C169:C174,C178:C183,B188:B191,C195:C196,B199:B200,B205,B210)</f>
        <v>10009</v>
      </c>
      <c r="B232" s="456" t="e">
        <f>SUM(#REF!)</f>
        <v>#REF!</v>
      </c>
      <c r="C232" s="456"/>
      <c r="D232" s="456"/>
      <c r="E232" s="456"/>
      <c r="F232" s="456"/>
      <c r="G232" s="456"/>
      <c r="H232" s="456"/>
      <c r="I232" s="456"/>
      <c r="J232" s="456"/>
      <c r="K232" s="456"/>
      <c r="L232" s="456"/>
      <c r="M232" s="456"/>
      <c r="BV232" s="2"/>
      <c r="BW232" s="2"/>
      <c r="BX232" s="2"/>
      <c r="BY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</row>
    <row r="248" spans="1:95" ht="15" x14ac:dyDescent="0.25">
      <c r="A248" s="457">
        <f>SUM(B12:B15,B20:B26,B31:B36,B41:B46,B51:B56,B61:B66,B72:B77,B81:B100,C107:C113,D116:D118,C123:C125,C129:C131,C141:C142,B146:B157,C161:D161,C165:C166,C169:F174,C178:C183,B188:B191,C195:C196,B199:B200,B205,B211:B215)</f>
        <v>9667</v>
      </c>
      <c r="B248" s="458">
        <f>SUM(CM12:CS215)</f>
        <v>0</v>
      </c>
      <c r="BV248" s="2"/>
      <c r="BW248" s="2"/>
      <c r="BX248" s="2"/>
      <c r="BY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</row>
  </sheetData>
  <mergeCells count="344">
    <mergeCell ref="A207:A210"/>
    <mergeCell ref="B207:D208"/>
    <mergeCell ref="E207:L207"/>
    <mergeCell ref="M207:N208"/>
    <mergeCell ref="O207:O209"/>
    <mergeCell ref="E208:F208"/>
    <mergeCell ref="G208:H208"/>
    <mergeCell ref="I208:J208"/>
    <mergeCell ref="K208:L208"/>
    <mergeCell ref="A202:A204"/>
    <mergeCell ref="B202:D203"/>
    <mergeCell ref="E202:AJ202"/>
    <mergeCell ref="AK202:AL203"/>
    <mergeCell ref="AM202:AM204"/>
    <mergeCell ref="AN202:AN204"/>
    <mergeCell ref="E203:F203"/>
    <mergeCell ref="G203:H203"/>
    <mergeCell ref="I203:J203"/>
    <mergeCell ref="K203:L203"/>
    <mergeCell ref="Y203:Z203"/>
    <mergeCell ref="AA203:AB203"/>
    <mergeCell ref="AC203:AD203"/>
    <mergeCell ref="AE203:AF203"/>
    <mergeCell ref="AG203:AH203"/>
    <mergeCell ref="AI203:AJ203"/>
    <mergeCell ref="M203:N203"/>
    <mergeCell ref="O203:P203"/>
    <mergeCell ref="Q203:R203"/>
    <mergeCell ref="S203:T203"/>
    <mergeCell ref="U203:V203"/>
    <mergeCell ref="W203:X203"/>
    <mergeCell ref="AI193:AI194"/>
    <mergeCell ref="AJ193:AJ194"/>
    <mergeCell ref="AK193:AK194"/>
    <mergeCell ref="AL193:AL194"/>
    <mergeCell ref="AM193:AM194"/>
    <mergeCell ref="A195:A196"/>
    <mergeCell ref="Y193:Y194"/>
    <mergeCell ref="Z193:Z194"/>
    <mergeCell ref="AA193:AA194"/>
    <mergeCell ref="AB193:AE193"/>
    <mergeCell ref="AF193:AG193"/>
    <mergeCell ref="AH193:AH194"/>
    <mergeCell ref="P193:Q193"/>
    <mergeCell ref="R193:S193"/>
    <mergeCell ref="T193:U193"/>
    <mergeCell ref="V193:V194"/>
    <mergeCell ref="W193:W194"/>
    <mergeCell ref="X193:X194"/>
    <mergeCell ref="A193:B194"/>
    <mergeCell ref="C193:E193"/>
    <mergeCell ref="F193:G193"/>
    <mergeCell ref="H193:I193"/>
    <mergeCell ref="J193:K193"/>
    <mergeCell ref="L193:M193"/>
    <mergeCell ref="N193:O193"/>
    <mergeCell ref="U186:V186"/>
    <mergeCell ref="W186:X186"/>
    <mergeCell ref="I186:J186"/>
    <mergeCell ref="K186:L186"/>
    <mergeCell ref="M186:N186"/>
    <mergeCell ref="O186:P186"/>
    <mergeCell ref="Q186:R186"/>
    <mergeCell ref="S186:T186"/>
    <mergeCell ref="F176:F177"/>
    <mergeCell ref="G176:G177"/>
    <mergeCell ref="H176:H177"/>
    <mergeCell ref="A178:A180"/>
    <mergeCell ref="A181:A183"/>
    <mergeCell ref="A185:A187"/>
    <mergeCell ref="B185:D186"/>
    <mergeCell ref="E185:AL185"/>
    <mergeCell ref="E186:F186"/>
    <mergeCell ref="G186:H186"/>
    <mergeCell ref="AG186:AH186"/>
    <mergeCell ref="AI186:AJ186"/>
    <mergeCell ref="AK186:AL186"/>
    <mergeCell ref="Y186:Z186"/>
    <mergeCell ref="AA186:AB186"/>
    <mergeCell ref="AC186:AD186"/>
    <mergeCell ref="AE186:AF186"/>
    <mergeCell ref="A165:A166"/>
    <mergeCell ref="A168:B168"/>
    <mergeCell ref="A169:A170"/>
    <mergeCell ref="A172:A174"/>
    <mergeCell ref="A176:B177"/>
    <mergeCell ref="C176:E176"/>
    <mergeCell ref="A160:B160"/>
    <mergeCell ref="A163:B164"/>
    <mergeCell ref="C163:E163"/>
    <mergeCell ref="F163:F164"/>
    <mergeCell ref="G163:I163"/>
    <mergeCell ref="J163:L163"/>
    <mergeCell ref="A139:B140"/>
    <mergeCell ref="C139:C140"/>
    <mergeCell ref="D139:I139"/>
    <mergeCell ref="J139:J140"/>
    <mergeCell ref="A141:A142"/>
    <mergeCell ref="A144:A145"/>
    <mergeCell ref="B144:B145"/>
    <mergeCell ref="AJ127:AJ128"/>
    <mergeCell ref="AK127:AK128"/>
    <mergeCell ref="A129:B129"/>
    <mergeCell ref="A130:B130"/>
    <mergeCell ref="A131:B131"/>
    <mergeCell ref="A133:A134"/>
    <mergeCell ref="B133:E133"/>
    <mergeCell ref="F133:G133"/>
    <mergeCell ref="Z127:AD127"/>
    <mergeCell ref="AE127:AE128"/>
    <mergeCell ref="AF127:AF128"/>
    <mergeCell ref="AG127:AG128"/>
    <mergeCell ref="AH127:AH128"/>
    <mergeCell ref="AI127:AI128"/>
    <mergeCell ref="N127:O127"/>
    <mergeCell ref="P127:Q127"/>
    <mergeCell ref="R127:S127"/>
    <mergeCell ref="T127:U127"/>
    <mergeCell ref="V127:W127"/>
    <mergeCell ref="X127:Y127"/>
    <mergeCell ref="A123:B123"/>
    <mergeCell ref="A124:B124"/>
    <mergeCell ref="A125:B125"/>
    <mergeCell ref="A127:B128"/>
    <mergeCell ref="C127:E127"/>
    <mergeCell ref="F127:G127"/>
    <mergeCell ref="H127:I127"/>
    <mergeCell ref="J127:K127"/>
    <mergeCell ref="L127:M127"/>
    <mergeCell ref="A116:B118"/>
    <mergeCell ref="A119:K119"/>
    <mergeCell ref="A120:B122"/>
    <mergeCell ref="C120:E121"/>
    <mergeCell ref="F120:AM120"/>
    <mergeCell ref="AN120:AN122"/>
    <mergeCell ref="F121:G121"/>
    <mergeCell ref="H121:I121"/>
    <mergeCell ref="J121:K121"/>
    <mergeCell ref="L121:M121"/>
    <mergeCell ref="AL121:AM121"/>
    <mergeCell ref="Z121:AA121"/>
    <mergeCell ref="AB121:AC121"/>
    <mergeCell ref="AD121:AE121"/>
    <mergeCell ref="AF121:AG121"/>
    <mergeCell ref="AH121:AI121"/>
    <mergeCell ref="AJ121:AK121"/>
    <mergeCell ref="N121:O121"/>
    <mergeCell ref="P121:Q121"/>
    <mergeCell ref="R121:S121"/>
    <mergeCell ref="T121:U121"/>
    <mergeCell ref="V121:W121"/>
    <mergeCell ref="X121:Y121"/>
    <mergeCell ref="A107:A109"/>
    <mergeCell ref="A110:B110"/>
    <mergeCell ref="A111:B111"/>
    <mergeCell ref="A112:B112"/>
    <mergeCell ref="A113:B113"/>
    <mergeCell ref="A115:C115"/>
    <mergeCell ref="AD104:AE104"/>
    <mergeCell ref="AF104:AG104"/>
    <mergeCell ref="AH104:AI104"/>
    <mergeCell ref="A106:B106"/>
    <mergeCell ref="A103:B105"/>
    <mergeCell ref="C103:E104"/>
    <mergeCell ref="K70:L70"/>
    <mergeCell ref="M70:N70"/>
    <mergeCell ref="O70:P70"/>
    <mergeCell ref="Q70:R70"/>
    <mergeCell ref="S70:T70"/>
    <mergeCell ref="AN103:AN105"/>
    <mergeCell ref="AO103:AO105"/>
    <mergeCell ref="F104:G104"/>
    <mergeCell ref="H104:I104"/>
    <mergeCell ref="J104:K104"/>
    <mergeCell ref="L104:M104"/>
    <mergeCell ref="N104:O104"/>
    <mergeCell ref="P104:Q104"/>
    <mergeCell ref="R104:S104"/>
    <mergeCell ref="T104:U104"/>
    <mergeCell ref="F103:AM103"/>
    <mergeCell ref="V104:W104"/>
    <mergeCell ref="X104:Y104"/>
    <mergeCell ref="Z104:AA104"/>
    <mergeCell ref="AB104:AC104"/>
    <mergeCell ref="AJ104:AK104"/>
    <mergeCell ref="AL104:AM104"/>
    <mergeCell ref="A69:A71"/>
    <mergeCell ref="B69:D70"/>
    <mergeCell ref="E69:AL69"/>
    <mergeCell ref="E70:F70"/>
    <mergeCell ref="G70:H70"/>
    <mergeCell ref="Q59:R59"/>
    <mergeCell ref="S59:T59"/>
    <mergeCell ref="U59:V59"/>
    <mergeCell ref="W59:X59"/>
    <mergeCell ref="Y59:Z59"/>
    <mergeCell ref="AA59:AB59"/>
    <mergeCell ref="A58:A60"/>
    <mergeCell ref="B58:D59"/>
    <mergeCell ref="E58:AL58"/>
    <mergeCell ref="AG70:AH70"/>
    <mergeCell ref="AI70:AJ70"/>
    <mergeCell ref="AK70:AL70"/>
    <mergeCell ref="U70:V70"/>
    <mergeCell ref="W70:X70"/>
    <mergeCell ref="Y70:Z70"/>
    <mergeCell ref="AA70:AB70"/>
    <mergeCell ref="AC70:AD70"/>
    <mergeCell ref="AE70:AF70"/>
    <mergeCell ref="I70:J70"/>
    <mergeCell ref="AM58:AN59"/>
    <mergeCell ref="E59:F59"/>
    <mergeCell ref="G59:H59"/>
    <mergeCell ref="I59:J59"/>
    <mergeCell ref="K59:L59"/>
    <mergeCell ref="M59:N59"/>
    <mergeCell ref="O59:P59"/>
    <mergeCell ref="AA49:AB49"/>
    <mergeCell ref="AC49:AD49"/>
    <mergeCell ref="AE49:AF49"/>
    <mergeCell ref="AG49:AH49"/>
    <mergeCell ref="AI49:AJ49"/>
    <mergeCell ref="AK49:AL49"/>
    <mergeCell ref="O49:P49"/>
    <mergeCell ref="Q49:R49"/>
    <mergeCell ref="S49:T49"/>
    <mergeCell ref="U49:V49"/>
    <mergeCell ref="W49:X49"/>
    <mergeCell ref="Y49:Z49"/>
    <mergeCell ref="AC59:AD59"/>
    <mergeCell ref="AE59:AF59"/>
    <mergeCell ref="AG59:AH59"/>
    <mergeCell ref="AI59:AJ59"/>
    <mergeCell ref="AK59:AL59"/>
    <mergeCell ref="A48:A50"/>
    <mergeCell ref="B48:D49"/>
    <mergeCell ref="E48:AL48"/>
    <mergeCell ref="AM48:AM50"/>
    <mergeCell ref="AN48:AN50"/>
    <mergeCell ref="E49:F49"/>
    <mergeCell ref="G49:H49"/>
    <mergeCell ref="I49:J49"/>
    <mergeCell ref="K49:L49"/>
    <mergeCell ref="M49:N49"/>
    <mergeCell ref="A38:A40"/>
    <mergeCell ref="B38:D39"/>
    <mergeCell ref="E38:AL38"/>
    <mergeCell ref="AM38:AM40"/>
    <mergeCell ref="AN38:AN40"/>
    <mergeCell ref="E39:F39"/>
    <mergeCell ref="G39:H39"/>
    <mergeCell ref="I39:J39"/>
    <mergeCell ref="K39:L39"/>
    <mergeCell ref="M39:N39"/>
    <mergeCell ref="AA39:AB39"/>
    <mergeCell ref="AC39:AD39"/>
    <mergeCell ref="AE39:AF39"/>
    <mergeCell ref="AG39:AH39"/>
    <mergeCell ref="AI39:AJ39"/>
    <mergeCell ref="AK39:AL39"/>
    <mergeCell ref="O39:P39"/>
    <mergeCell ref="Q39:R39"/>
    <mergeCell ref="S39:T39"/>
    <mergeCell ref="U39:V39"/>
    <mergeCell ref="W39:X39"/>
    <mergeCell ref="Y39:Z39"/>
    <mergeCell ref="AM28:AM30"/>
    <mergeCell ref="AN28:AN30"/>
    <mergeCell ref="E29:F29"/>
    <mergeCell ref="G29:H29"/>
    <mergeCell ref="I29:J29"/>
    <mergeCell ref="K29:L29"/>
    <mergeCell ref="M29:N29"/>
    <mergeCell ref="O29:P29"/>
    <mergeCell ref="Q29:R29"/>
    <mergeCell ref="S29:T29"/>
    <mergeCell ref="A27:H27"/>
    <mergeCell ref="A28:A30"/>
    <mergeCell ref="B28:D29"/>
    <mergeCell ref="E28:AL28"/>
    <mergeCell ref="U29:V29"/>
    <mergeCell ref="W29:X29"/>
    <mergeCell ref="Y29:Z29"/>
    <mergeCell ref="U18:V18"/>
    <mergeCell ref="W18:X18"/>
    <mergeCell ref="Y18:Z18"/>
    <mergeCell ref="AA18:AB18"/>
    <mergeCell ref="AC18:AD18"/>
    <mergeCell ref="AE18:AF18"/>
    <mergeCell ref="AA29:AB29"/>
    <mergeCell ref="AC29:AD29"/>
    <mergeCell ref="AE29:AF29"/>
    <mergeCell ref="AG29:AH29"/>
    <mergeCell ref="AI29:AJ29"/>
    <mergeCell ref="AK29:AL29"/>
    <mergeCell ref="A17:A19"/>
    <mergeCell ref="B17:D18"/>
    <mergeCell ref="AQ17:AQ19"/>
    <mergeCell ref="AR17:AR19"/>
    <mergeCell ref="E18:F18"/>
    <mergeCell ref="G18:H18"/>
    <mergeCell ref="I18:J18"/>
    <mergeCell ref="K18:L18"/>
    <mergeCell ref="M18:N18"/>
    <mergeCell ref="O18:P18"/>
    <mergeCell ref="Q18:R18"/>
    <mergeCell ref="S18:T18"/>
    <mergeCell ref="AG18:AH18"/>
    <mergeCell ref="AI18:AJ18"/>
    <mergeCell ref="AK18:AL18"/>
    <mergeCell ref="E17:AL17"/>
    <mergeCell ref="AM17:AM19"/>
    <mergeCell ref="AN17:AN19"/>
    <mergeCell ref="AO17:AO19"/>
    <mergeCell ref="AP17:AP19"/>
    <mergeCell ref="AR9:AR11"/>
    <mergeCell ref="AS9:AS11"/>
    <mergeCell ref="E10:F10"/>
    <mergeCell ref="G10:H10"/>
    <mergeCell ref="I10:J10"/>
    <mergeCell ref="K10:L10"/>
    <mergeCell ref="M10:N10"/>
    <mergeCell ref="O10:P10"/>
    <mergeCell ref="Q10:R10"/>
    <mergeCell ref="S10:T10"/>
    <mergeCell ref="AO10:AO11"/>
    <mergeCell ref="AP10:AP11"/>
    <mergeCell ref="AQ10:AQ11"/>
    <mergeCell ref="A6:O6"/>
    <mergeCell ref="A9:A11"/>
    <mergeCell ref="B9:D10"/>
    <mergeCell ref="E9:AL9"/>
    <mergeCell ref="AM9:AM11"/>
    <mergeCell ref="AN9:AQ9"/>
    <mergeCell ref="U10:V10"/>
    <mergeCell ref="W10:X10"/>
    <mergeCell ref="Y10:Z10"/>
    <mergeCell ref="AA10:AB10"/>
    <mergeCell ref="AC10:AD10"/>
    <mergeCell ref="AE10:AF10"/>
    <mergeCell ref="AG10:AH10"/>
    <mergeCell ref="AI10:AJ10"/>
    <mergeCell ref="AK10:AL10"/>
    <mergeCell ref="AN10:AN11"/>
  </mergeCells>
  <dataValidations count="9">
    <dataValidation operator="greaterThanOrEqual" allowBlank="1" showInputMessage="1" showErrorMessage="1" errorTitle="Error" error="Favor Ingrese sólo Números." sqref="AO31:AO36" xr:uid="{00000000-0002-0000-0600-000000000000}"/>
    <dataValidation type="whole" allowBlank="1" showInputMessage="1" showErrorMessage="1" sqref="E188:AL191" xr:uid="{00000000-0002-0000-0600-000001000000}">
      <formula1>0</formula1>
      <formula2>9.99999999999999E+37</formula2>
    </dataValidation>
    <dataValidation type="whole" allowBlank="1" showInputMessage="1" showErrorMessage="1" sqref="C169:F174" xr:uid="{00000000-0002-0000-0600-000002000000}">
      <formula1>0</formula1>
      <formula2>9.99999999999999E+35</formula2>
    </dataValidation>
    <dataValidation type="whole" allowBlank="1" showInputMessage="1" showErrorMessage="1" sqref="B135:G137" xr:uid="{00000000-0002-0000-0600-000003000000}">
      <formula1>0</formula1>
      <formula2>9.99999999999999E+32</formula2>
    </dataValidation>
    <dataValidation type="whole" allowBlank="1" showInputMessage="1" showErrorMessage="1" sqref="F107:AO113" xr:uid="{00000000-0002-0000-0600-000004000000}">
      <formula1>0</formula1>
      <formula2>9.99999999999999E+33</formula2>
    </dataValidation>
    <dataValidation type="whole" allowBlank="1" showInputMessage="1" showErrorMessage="1" sqref="E61:AN66" xr:uid="{00000000-0002-0000-0600-000005000000}">
      <formula1>0</formula1>
      <formula2>9.99999999999999E+46</formula2>
    </dataValidation>
    <dataValidation type="whole" allowBlank="1" showInputMessage="1" showErrorMessage="1" sqref="C199:D200 AN31:AN36 E33:AM36" xr:uid="{00000000-0002-0000-0600-000006000000}">
      <formula1>0</formula1>
      <formula2>9.99999999999999E+41</formula2>
    </dataValidation>
    <dataValidation type="whole" allowBlank="1" showInputMessage="1" showErrorMessage="1" sqref="E12:AS15 E20:AR26 E31:AM32 E41:AM42 E51:AM52" xr:uid="{00000000-0002-0000-0600-000007000000}">
      <formula1>0</formula1>
      <formula2>9.99999999999999E+40</formula2>
    </dataValidation>
    <dataValidation type="whole" operator="greaterThanOrEqual" allowBlank="1" showInputMessage="1" showErrorMessage="1" errorTitle="Error" error="Favor Ingrese sólo Números." sqref="E211:O215 E72:AL77 F129:AK131 F123:AN125 D165:L166 F195:AM196 C161:D161 E205:AN205 C81:E100 E43:AM46 AO27:AO30 D116:D118 D178:H183 D141:J142 B146:B157 AP27:AP36 AN41:AN46 AN51:AN56 E53:AM56" xr:uid="{00000000-0002-0000-0600-000008000000}">
      <formula1>0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T248"/>
  <sheetViews>
    <sheetView workbookViewId="0">
      <selection activeCell="B13" sqref="B13:B14"/>
    </sheetView>
  </sheetViews>
  <sheetFormatPr baseColWidth="10" defaultColWidth="11.42578125" defaultRowHeight="14.25" x14ac:dyDescent="0.2"/>
  <cols>
    <col min="1" max="1" width="44.7109375" style="2" customWidth="1"/>
    <col min="2" max="2" width="32.5703125" style="2" customWidth="1"/>
    <col min="3" max="3" width="14.140625" style="2" customWidth="1"/>
    <col min="4" max="4" width="12.42578125" style="2" customWidth="1"/>
    <col min="5" max="5" width="13.140625" style="2" customWidth="1"/>
    <col min="6" max="6" width="11.42578125" style="2"/>
    <col min="7" max="7" width="11.85546875" style="2" customWidth="1"/>
    <col min="8" max="9" width="14.42578125" style="2" customWidth="1"/>
    <col min="10" max="10" width="12.5703125" style="2" customWidth="1"/>
    <col min="11" max="13" width="11.42578125" style="2"/>
    <col min="14" max="14" width="12.42578125" style="2" customWidth="1"/>
    <col min="15" max="15" width="12" style="2" customWidth="1"/>
    <col min="16" max="16" width="11.42578125" style="2"/>
    <col min="17" max="17" width="11.42578125" style="2" customWidth="1"/>
    <col min="18" max="22" width="11.42578125" style="2"/>
    <col min="23" max="25" width="13.5703125" style="2" customWidth="1"/>
    <col min="26" max="26" width="15.140625" style="2" customWidth="1"/>
    <col min="27" max="27" width="12.85546875" style="2" customWidth="1"/>
    <col min="28" max="28" width="13.140625" style="2" customWidth="1"/>
    <col min="29" max="30" width="11.42578125" style="2"/>
    <col min="31" max="31" width="13.28515625" style="2" customWidth="1"/>
    <col min="32" max="33" width="15.140625" style="2" customWidth="1"/>
    <col min="34" max="37" width="11.42578125" style="2"/>
    <col min="38" max="38" width="12.5703125" style="2" customWidth="1"/>
    <col min="39" max="40" width="13" style="2" customWidth="1"/>
    <col min="41" max="41" width="13.140625" style="2" customWidth="1"/>
    <col min="42" max="42" width="13.28515625" style="2" customWidth="1"/>
    <col min="43" max="43" width="14.42578125" style="2" customWidth="1"/>
    <col min="44" max="44" width="15.28515625" style="2" customWidth="1"/>
    <col min="45" max="72" width="11.42578125" style="2"/>
    <col min="73" max="73" width="15.42578125" style="2" customWidth="1"/>
    <col min="74" max="74" width="15.42578125" style="3" customWidth="1"/>
    <col min="75" max="75" width="15.7109375" style="3" customWidth="1"/>
    <col min="76" max="77" width="15.7109375" style="4" customWidth="1"/>
    <col min="78" max="78" width="11" style="2" hidden="1" customWidth="1"/>
    <col min="79" max="95" width="11.42578125" style="5" hidden="1" customWidth="1"/>
    <col min="96" max="98" width="11.42578125" style="2" hidden="1" customWidth="1"/>
    <col min="99" max="16384" width="11.42578125" style="2"/>
  </cols>
  <sheetData>
    <row r="1" spans="1:97" x14ac:dyDescent="0.2">
      <c r="A1" s="1" t="s">
        <v>0</v>
      </c>
    </row>
    <row r="2" spans="1:97" x14ac:dyDescent="0.2">
      <c r="A2" s="1" t="str">
        <f>CONCATENATE("COMUNA: ",[8]NOMBRE!B2, " (",[8]NOMBRE!C2,[8]NOMBRE!D2,[8]NOMBRE!E2,[8]NOMBRE!F2,[8]NOMBRE!G2,")")</f>
        <v>COMUNA: LINARES (07401)</v>
      </c>
    </row>
    <row r="3" spans="1:97" x14ac:dyDescent="0.2">
      <c r="A3" s="1" t="str">
        <f>CONCATENATE("ESTABLECIMIENTO/ESTRATEGIA: ", [8]NOMBRE!B3, " (",[8]NOMBRE!C3,[8]NOMBRE!D3,[8]NOMBRE!E3,[8]NOMBRE!F3,[8]NOMBRE!G3,[8]NOMBRE!H3,")")</f>
        <v>ESTABLECIMIENTO/ESTRATEGIA: HOSPITAL PRESIDENTE CARLOS IBAÑEZ DEL CAMPO (116108)</v>
      </c>
    </row>
    <row r="4" spans="1:97" x14ac:dyDescent="0.2">
      <c r="A4" s="1" t="str">
        <f>CONCATENATE("MES: ",[8]NOMBRE!B6, " (",[8]NOMBRE!C6,[8]NOMBRE!D6,")")</f>
        <v>MES: JULIO (07)</v>
      </c>
    </row>
    <row r="5" spans="1:97" x14ac:dyDescent="0.2">
      <c r="A5" s="6" t="str">
        <f>CONCATENATE("AÑO: ",[8]NOMBRE!B7)</f>
        <v>AÑO: 2025</v>
      </c>
      <c r="AP5" s="7"/>
    </row>
    <row r="6" spans="1:97" ht="15" x14ac:dyDescent="0.2">
      <c r="A6" s="978" t="s">
        <v>1</v>
      </c>
      <c r="B6" s="978"/>
      <c r="C6" s="978"/>
      <c r="D6" s="978"/>
      <c r="E6" s="978"/>
      <c r="F6" s="978"/>
      <c r="G6" s="978"/>
      <c r="H6" s="978"/>
      <c r="I6" s="978"/>
      <c r="J6" s="978"/>
      <c r="K6" s="978"/>
      <c r="L6" s="978"/>
      <c r="M6" s="978"/>
      <c r="N6" s="978"/>
      <c r="O6" s="978"/>
      <c r="P6" s="8"/>
      <c r="Q6" s="8"/>
      <c r="R6" s="8"/>
      <c r="S6" s="8"/>
      <c r="T6" s="9"/>
      <c r="U6" s="9"/>
      <c r="V6" s="9"/>
      <c r="W6" s="9"/>
      <c r="X6" s="9"/>
      <c r="Y6" s="9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</row>
    <row r="7" spans="1:97" s="5" customFormat="1" ht="11.25" x14ac:dyDescent="0.15">
      <c r="A7" s="11" t="s">
        <v>2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BV7" s="12"/>
      <c r="BW7" s="12"/>
      <c r="BX7" s="12"/>
      <c r="BY7" s="12"/>
    </row>
    <row r="8" spans="1:97" s="5" customFormat="1" ht="11.25" x14ac:dyDescent="0.15">
      <c r="A8" s="13" t="s">
        <v>3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1"/>
      <c r="O8" s="11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V8" s="12"/>
      <c r="BW8" s="12"/>
      <c r="BX8" s="12"/>
      <c r="BY8" s="12"/>
    </row>
    <row r="9" spans="1:97" ht="14.25" customHeight="1" x14ac:dyDescent="0.2">
      <c r="A9" s="979" t="s">
        <v>4</v>
      </c>
      <c r="B9" s="982" t="s">
        <v>5</v>
      </c>
      <c r="C9" s="983"/>
      <c r="D9" s="984"/>
      <c r="E9" s="1121" t="s">
        <v>6</v>
      </c>
      <c r="F9" s="1121"/>
      <c r="G9" s="1121"/>
      <c r="H9" s="1121"/>
      <c r="I9" s="1121"/>
      <c r="J9" s="1121"/>
      <c r="K9" s="1121"/>
      <c r="L9" s="1121"/>
      <c r="M9" s="1121"/>
      <c r="N9" s="1121"/>
      <c r="O9" s="1121"/>
      <c r="P9" s="1121"/>
      <c r="Q9" s="1121"/>
      <c r="R9" s="1121"/>
      <c r="S9" s="1121"/>
      <c r="T9" s="1121"/>
      <c r="U9" s="1121"/>
      <c r="V9" s="1121"/>
      <c r="W9" s="1121"/>
      <c r="X9" s="1121"/>
      <c r="Y9" s="1121"/>
      <c r="Z9" s="1121"/>
      <c r="AA9" s="1121"/>
      <c r="AB9" s="1121"/>
      <c r="AC9" s="1121"/>
      <c r="AD9" s="1121"/>
      <c r="AE9" s="1121"/>
      <c r="AF9" s="1121"/>
      <c r="AG9" s="1121"/>
      <c r="AH9" s="1121"/>
      <c r="AI9" s="1121"/>
      <c r="AJ9" s="1121"/>
      <c r="AK9" s="1121"/>
      <c r="AL9" s="1251"/>
      <c r="AM9" s="984" t="s">
        <v>7</v>
      </c>
      <c r="AN9" s="1252" t="s">
        <v>8</v>
      </c>
      <c r="AO9" s="992"/>
      <c r="AP9" s="992"/>
      <c r="AQ9" s="1253"/>
      <c r="AR9" s="996" t="s">
        <v>9</v>
      </c>
      <c r="AS9" s="984" t="s">
        <v>10</v>
      </c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</row>
    <row r="10" spans="1:97" ht="14.25" customHeight="1" x14ac:dyDescent="0.2">
      <c r="A10" s="980"/>
      <c r="B10" s="1250"/>
      <c r="C10" s="986"/>
      <c r="D10" s="987"/>
      <c r="E10" s="1121" t="s">
        <v>11</v>
      </c>
      <c r="F10" s="1121"/>
      <c r="G10" s="1121" t="s">
        <v>12</v>
      </c>
      <c r="H10" s="1121"/>
      <c r="I10" s="1121" t="s">
        <v>13</v>
      </c>
      <c r="J10" s="1121"/>
      <c r="K10" s="1121" t="s">
        <v>14</v>
      </c>
      <c r="L10" s="1121"/>
      <c r="M10" s="1121" t="s">
        <v>15</v>
      </c>
      <c r="N10" s="1121"/>
      <c r="O10" s="1119" t="s">
        <v>16</v>
      </c>
      <c r="P10" s="1119"/>
      <c r="Q10" s="1119" t="s">
        <v>17</v>
      </c>
      <c r="R10" s="1119"/>
      <c r="S10" s="1119" t="s">
        <v>18</v>
      </c>
      <c r="T10" s="1119"/>
      <c r="U10" s="1119" t="s">
        <v>19</v>
      </c>
      <c r="V10" s="1119"/>
      <c r="W10" s="1119" t="s">
        <v>20</v>
      </c>
      <c r="X10" s="1119"/>
      <c r="Y10" s="1119" t="s">
        <v>21</v>
      </c>
      <c r="Z10" s="1119"/>
      <c r="AA10" s="1119" t="s">
        <v>22</v>
      </c>
      <c r="AB10" s="1119"/>
      <c r="AC10" s="1119" t="s">
        <v>23</v>
      </c>
      <c r="AD10" s="1119"/>
      <c r="AE10" s="1119" t="s">
        <v>24</v>
      </c>
      <c r="AF10" s="1119"/>
      <c r="AG10" s="1119" t="s">
        <v>25</v>
      </c>
      <c r="AH10" s="1119"/>
      <c r="AI10" s="1119" t="s">
        <v>26</v>
      </c>
      <c r="AJ10" s="1119"/>
      <c r="AK10" s="1119" t="s">
        <v>27</v>
      </c>
      <c r="AL10" s="1254"/>
      <c r="AM10" s="990"/>
      <c r="AN10" s="996" t="s">
        <v>28</v>
      </c>
      <c r="AO10" s="999" t="s">
        <v>29</v>
      </c>
      <c r="AP10" s="999" t="s">
        <v>30</v>
      </c>
      <c r="AQ10" s="1001" t="s">
        <v>31</v>
      </c>
      <c r="AR10" s="998"/>
      <c r="AS10" s="990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</row>
    <row r="11" spans="1:97" x14ac:dyDescent="0.2">
      <c r="A11" s="1249"/>
      <c r="B11" s="14" t="s">
        <v>32</v>
      </c>
      <c r="C11" s="15" t="s">
        <v>33</v>
      </c>
      <c r="D11" s="16" t="s">
        <v>34</v>
      </c>
      <c r="E11" s="17" t="s">
        <v>33</v>
      </c>
      <c r="F11" s="18" t="s">
        <v>34</v>
      </c>
      <c r="G11" s="17" t="s">
        <v>33</v>
      </c>
      <c r="H11" s="18" t="s">
        <v>34</v>
      </c>
      <c r="I11" s="17" t="s">
        <v>33</v>
      </c>
      <c r="J11" s="18" t="s">
        <v>34</v>
      </c>
      <c r="K11" s="17" t="s">
        <v>33</v>
      </c>
      <c r="L11" s="18" t="s">
        <v>34</v>
      </c>
      <c r="M11" s="17" t="s">
        <v>33</v>
      </c>
      <c r="N11" s="18" t="s">
        <v>34</v>
      </c>
      <c r="O11" s="17" t="s">
        <v>33</v>
      </c>
      <c r="P11" s="18" t="s">
        <v>34</v>
      </c>
      <c r="Q11" s="17" t="s">
        <v>33</v>
      </c>
      <c r="R11" s="18" t="s">
        <v>34</v>
      </c>
      <c r="S11" s="17" t="s">
        <v>33</v>
      </c>
      <c r="T11" s="18" t="s">
        <v>34</v>
      </c>
      <c r="U11" s="17" t="s">
        <v>33</v>
      </c>
      <c r="V11" s="18" t="s">
        <v>34</v>
      </c>
      <c r="W11" s="17" t="s">
        <v>33</v>
      </c>
      <c r="X11" s="18" t="s">
        <v>34</v>
      </c>
      <c r="Y11" s="17" t="s">
        <v>33</v>
      </c>
      <c r="Z11" s="18" t="s">
        <v>34</v>
      </c>
      <c r="AA11" s="17" t="s">
        <v>33</v>
      </c>
      <c r="AB11" s="18" t="s">
        <v>34</v>
      </c>
      <c r="AC11" s="17" t="s">
        <v>33</v>
      </c>
      <c r="AD11" s="18" t="s">
        <v>34</v>
      </c>
      <c r="AE11" s="17" t="s">
        <v>33</v>
      </c>
      <c r="AF11" s="18" t="s">
        <v>34</v>
      </c>
      <c r="AG11" s="19" t="s">
        <v>33</v>
      </c>
      <c r="AH11" s="20" t="s">
        <v>34</v>
      </c>
      <c r="AI11" s="17" t="s">
        <v>33</v>
      </c>
      <c r="AJ11" s="18" t="s">
        <v>34</v>
      </c>
      <c r="AK11" s="19" t="s">
        <v>33</v>
      </c>
      <c r="AL11" s="21" t="s">
        <v>34</v>
      </c>
      <c r="AM11" s="987"/>
      <c r="AN11" s="997"/>
      <c r="AO11" s="1000"/>
      <c r="AP11" s="1000"/>
      <c r="AQ11" s="1002"/>
      <c r="AR11" s="997"/>
      <c r="AS11" s="987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</row>
    <row r="12" spans="1:97" ht="15" x14ac:dyDescent="0.25">
      <c r="A12" s="489" t="s">
        <v>35</v>
      </c>
      <c r="B12" s="23">
        <f>SUM(C12+D12)</f>
        <v>4215</v>
      </c>
      <c r="C12" s="24">
        <f t="shared" ref="C12:D15" si="0">SUM(E12+G12+I12+K12+M12+O12+Q12+S12+U12+W12+Y12+AA12+AC12+AE12+AG12+AI12+AK12)</f>
        <v>2118</v>
      </c>
      <c r="D12" s="25">
        <f t="shared" si="0"/>
        <v>2097</v>
      </c>
      <c r="E12" s="541">
        <v>360</v>
      </c>
      <c r="F12" s="27">
        <v>329</v>
      </c>
      <c r="G12" s="541">
        <v>189</v>
      </c>
      <c r="H12" s="27">
        <v>218</v>
      </c>
      <c r="I12" s="541">
        <v>244</v>
      </c>
      <c r="J12" s="27">
        <v>190</v>
      </c>
      <c r="K12" s="28">
        <v>130</v>
      </c>
      <c r="L12" s="27">
        <v>111</v>
      </c>
      <c r="M12" s="541">
        <v>61</v>
      </c>
      <c r="N12" s="27">
        <v>74</v>
      </c>
      <c r="O12" s="28">
        <v>73</v>
      </c>
      <c r="P12" s="27">
        <v>87</v>
      </c>
      <c r="Q12" s="541">
        <v>79</v>
      </c>
      <c r="R12" s="27">
        <v>92</v>
      </c>
      <c r="S12" s="28">
        <v>86</v>
      </c>
      <c r="T12" s="542">
        <v>93</v>
      </c>
      <c r="U12" s="28">
        <v>76</v>
      </c>
      <c r="V12" s="542">
        <v>87</v>
      </c>
      <c r="W12" s="28">
        <v>62</v>
      </c>
      <c r="X12" s="542">
        <v>93</v>
      </c>
      <c r="Y12" s="28">
        <v>95</v>
      </c>
      <c r="Z12" s="542">
        <v>94</v>
      </c>
      <c r="AA12" s="28">
        <v>97</v>
      </c>
      <c r="AB12" s="27">
        <v>85</v>
      </c>
      <c r="AC12" s="28">
        <v>128</v>
      </c>
      <c r="AD12" s="27">
        <v>126</v>
      </c>
      <c r="AE12" s="28">
        <v>125</v>
      </c>
      <c r="AF12" s="27">
        <v>99</v>
      </c>
      <c r="AG12" s="28">
        <v>95</v>
      </c>
      <c r="AH12" s="542">
        <v>92</v>
      </c>
      <c r="AI12" s="28">
        <v>97</v>
      </c>
      <c r="AJ12" s="542">
        <v>82</v>
      </c>
      <c r="AK12" s="28">
        <v>121</v>
      </c>
      <c r="AL12" s="543">
        <v>145</v>
      </c>
      <c r="AM12" s="542">
        <v>4109</v>
      </c>
      <c r="AN12" s="28">
        <v>128</v>
      </c>
      <c r="AO12" s="541">
        <v>5</v>
      </c>
      <c r="AP12" s="541">
        <v>186</v>
      </c>
      <c r="AQ12" s="542">
        <v>68</v>
      </c>
      <c r="AR12" s="28">
        <v>475</v>
      </c>
      <c r="AS12" s="542">
        <v>4663</v>
      </c>
      <c r="AT12" s="30" t="str">
        <f>CA12&amp;CB12&amp;CC12&amp;CD12&amp;CE12&amp;CF12&amp;CG12</f>
        <v/>
      </c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"/>
      <c r="BF12" s="3"/>
      <c r="BG12" s="3"/>
      <c r="CA12" s="32" t="str">
        <f>IF(AND($B12&gt;0,AM12="")," * No olvide digitar la variable "&amp;AM$9&amp;""&amp;". Digite CERO si no tiene",IF(AM12&gt;$B12," * La variable "&amp;AM$9&amp;""&amp;" No puede ser mayor al Total.",""))</f>
        <v/>
      </c>
      <c r="CB12" s="32" t="str">
        <f>IF(AND($B12&gt;0,AN12="")," * No olvide digitar la variable "&amp;AN$9&amp;""&amp;" SAPU/SAR/SUR. Digite CERO si no tiene",IF(AN12&gt;$B12," * La variable "&amp;AN$9&amp;""&amp;" SAPU/SAR/SUR No puede ser mayor al Total.",""))</f>
        <v/>
      </c>
      <c r="CC12" s="32" t="str">
        <f>IF(AND($B12&gt;0,AO12="")," * No olvide digitar la variable "&amp;AN$9&amp;""&amp;" Hospital Baja Complejidad. Digite CERO si no tiene",IF(AO12&gt;$B12," * La variable "&amp;AN$9&amp;""&amp;" Hospital Baja Complejidad No puede ser mayor al Total.",""))</f>
        <v/>
      </c>
      <c r="CD12" s="32" t="str">
        <f>IF(AND($B12&gt;0,AP12="")," * No olvide digitar la variable "&amp;AN$9&amp;""&amp;" Hospital Mediana/Alta Complejidad. Digite CERO si no tiene",IF(AP12&gt;$B12," * La variable "&amp;AN$9&amp;""&amp;" Hospital Mediana/Alta Complejidad No puede ser mayor al Total.",""))</f>
        <v/>
      </c>
      <c r="CE12" s="32" t="str">
        <f>IF(AND($B12&gt;0,AQ12="")," * No olvide digitar la variable "&amp;AN$9&amp;""&amp;" Otros Establecimientos de la Red. Digite CERO si no tiene",IF(AQ12&gt;$B12," * La variable "&amp;AN$9&amp;""&amp;" Otros Establecimientos de la Red No puede ser mayor al Total.",""))</f>
        <v/>
      </c>
      <c r="CF12" s="32" t="str">
        <f>IF(AND($B12&gt;0,AR12="")," * No olvide digitar la variable "&amp;AR$9&amp;""&amp;". Digite CERO si no tiene",IF(AR12&gt;$B12," * La variable "&amp;AR$9&amp;""&amp;" No puede ser mayor al Total.",""))</f>
        <v/>
      </c>
      <c r="CG12" s="32" t="str">
        <f>IF(AND($B12&gt;0,AS12="")," * No olvide digitar la variable "&amp;AS$9&amp;""&amp;". Digite CERO si no tiene",IF(B12&gt;AS12," * La variable "&amp;AS$9&amp;""&amp;" No puede ser menor al Total.",""))</f>
        <v/>
      </c>
      <c r="CM12" s="33">
        <f t="shared" ref="CM12:CR15" si="1">IF(AND($B12&gt;0,AM12=""),1,IF(AM12&gt;$B12,1,0))</f>
        <v>0</v>
      </c>
      <c r="CN12" s="33">
        <f t="shared" si="1"/>
        <v>0</v>
      </c>
      <c r="CO12" s="33">
        <f t="shared" si="1"/>
        <v>0</v>
      </c>
      <c r="CP12" s="33">
        <f t="shared" si="1"/>
        <v>0</v>
      </c>
      <c r="CQ12" s="33">
        <f t="shared" si="1"/>
        <v>0</v>
      </c>
      <c r="CR12" s="34">
        <f t="shared" si="1"/>
        <v>0</v>
      </c>
      <c r="CS12" s="34">
        <f>IF(AND($B12&gt;0,AS12=""),1,IF(B12&gt;AS12,1,0))</f>
        <v>0</v>
      </c>
    </row>
    <row r="13" spans="1:97" ht="15" x14ac:dyDescent="0.25">
      <c r="A13" s="35" t="s">
        <v>36</v>
      </c>
      <c r="B13" s="36">
        <f>SUM(C13+D13)</f>
        <v>321</v>
      </c>
      <c r="C13" s="37">
        <f t="shared" si="0"/>
        <v>0</v>
      </c>
      <c r="D13" s="38">
        <f t="shared" si="0"/>
        <v>321</v>
      </c>
      <c r="E13" s="39"/>
      <c r="F13" s="40"/>
      <c r="G13" s="39"/>
      <c r="H13" s="40"/>
      <c r="I13" s="39"/>
      <c r="J13" s="40">
        <v>8</v>
      </c>
      <c r="K13" s="39"/>
      <c r="L13" s="40">
        <v>29</v>
      </c>
      <c r="M13" s="41"/>
      <c r="N13" s="42">
        <v>48</v>
      </c>
      <c r="O13" s="41"/>
      <c r="P13" s="42">
        <v>69</v>
      </c>
      <c r="Q13" s="41"/>
      <c r="R13" s="42">
        <v>70</v>
      </c>
      <c r="S13" s="41"/>
      <c r="T13" s="42">
        <v>34</v>
      </c>
      <c r="U13" s="41"/>
      <c r="V13" s="42">
        <v>15</v>
      </c>
      <c r="W13" s="41"/>
      <c r="X13" s="42">
        <v>24</v>
      </c>
      <c r="Y13" s="41"/>
      <c r="Z13" s="42">
        <v>7</v>
      </c>
      <c r="AA13" s="41"/>
      <c r="AB13" s="42">
        <v>3</v>
      </c>
      <c r="AC13" s="41"/>
      <c r="AD13" s="42">
        <v>5</v>
      </c>
      <c r="AE13" s="41"/>
      <c r="AF13" s="42">
        <v>5</v>
      </c>
      <c r="AG13" s="41"/>
      <c r="AH13" s="42">
        <v>1</v>
      </c>
      <c r="AI13" s="41"/>
      <c r="AJ13" s="42">
        <v>2</v>
      </c>
      <c r="AK13" s="41"/>
      <c r="AL13" s="43">
        <v>1</v>
      </c>
      <c r="AM13" s="42">
        <v>310</v>
      </c>
      <c r="AN13" s="41">
        <v>6</v>
      </c>
      <c r="AO13" s="39">
        <v>0</v>
      </c>
      <c r="AP13" s="39">
        <v>2</v>
      </c>
      <c r="AQ13" s="42">
        <v>7</v>
      </c>
      <c r="AR13" s="41">
        <v>18</v>
      </c>
      <c r="AS13" s="42">
        <v>491</v>
      </c>
      <c r="AT13" s="30" t="str">
        <f>CA13&amp;CB13&amp;CC13&amp;CD13&amp;CE13&amp;CF13&amp;CG13</f>
        <v/>
      </c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"/>
      <c r="BF13" s="3"/>
      <c r="BG13" s="3"/>
      <c r="CA13" s="32" t="str">
        <f t="shared" ref="CA13:CA15" si="2">IF(AND($B13&gt;0,AM13="")," * No olvide digitar la variable "&amp;AM$9&amp;""&amp;". Digite CERO si no tiene",IF(AM13&gt;$B13," * La variable "&amp;AM$9&amp;""&amp;" No puede ser mayor al Total.",""))</f>
        <v/>
      </c>
      <c r="CB13" s="32" t="str">
        <f>IF(AND($B13&gt;0,AN13="")," * No olvide digitar la variable "&amp;AN$9&amp;""&amp;" SAPU/SAR/SUR. Digite CERO si no tiene",IF(AN13&gt;$B13," * La variable "&amp;AN$9&amp;""&amp;" SAPU/SAR/SUR No puede ser mayor al Total.",""))</f>
        <v/>
      </c>
      <c r="CC13" s="32" t="str">
        <f>IF(AND($B13&gt;0,AO13="")," * No olvide digitar la variable "&amp;AN$9&amp;""&amp;" Hospital Baja Complejidad. Digite CERO si no tiene",IF(AO13&gt;$B13," * La variable "&amp;AN$9&amp;""&amp;" Hospital Baja Complejidad No puede ser mayor al Total.",""))</f>
        <v/>
      </c>
      <c r="CD13" s="32" t="str">
        <f>IF(AND($B13&gt;0,AP13="")," * No olvide digitar la variable "&amp;AN$9&amp;""&amp;" Hospital Mediana/Alta Complejidad. Digite CERO si no tiene",IF(AP13&gt;$B13," * La variable "&amp;AN$9&amp;""&amp;" Hospital Mediana/Alta Complejidad No puede ser mayor al Total.",""))</f>
        <v/>
      </c>
      <c r="CE13" s="32" t="str">
        <f>IF(AND($B13&gt;0,AQ13="")," * No olvide digitar la variable "&amp;AN$9&amp;""&amp;" Otros Establecimientos de la Red. Digite CERO si no tiene",IF(AQ13&gt;$B13," * La variable "&amp;AN$9&amp;""&amp;" Otros Establecimientos de la Red No puede ser mayor al Total.",""))</f>
        <v/>
      </c>
      <c r="CF13" s="32" t="str">
        <f>IF(AND($B13&gt;0,AR13="")," * No olvide digitar la variable "&amp;AR$9&amp;""&amp;". Digite CERO si no tiene",IF(AR13&gt;$B13," * La variable "&amp;AR$9&amp;""&amp;" No puede ser mayor al Total.",""))</f>
        <v/>
      </c>
      <c r="CG13" s="32" t="str">
        <f>IF(AND($B13&gt;0,AS13="")," * No olvide digitar la variable "&amp;AS$9&amp;""&amp;". Digite CERO si no tiene",IF(B13&gt;AS13," * La variable "&amp;AS$9&amp;""&amp;" No puede ser menor al Total.",""))</f>
        <v/>
      </c>
      <c r="CM13" s="33">
        <f t="shared" si="1"/>
        <v>0</v>
      </c>
      <c r="CN13" s="33">
        <f t="shared" si="1"/>
        <v>0</v>
      </c>
      <c r="CO13" s="33">
        <f t="shared" si="1"/>
        <v>0</v>
      </c>
      <c r="CP13" s="33">
        <f t="shared" si="1"/>
        <v>0</v>
      </c>
      <c r="CQ13" s="33">
        <f t="shared" si="1"/>
        <v>0</v>
      </c>
      <c r="CR13" s="34">
        <f t="shared" si="1"/>
        <v>0</v>
      </c>
      <c r="CS13" s="34">
        <f>IF(AND($B13&gt;0,AS13=""),1,IF(B13&gt;AS13,1,0))</f>
        <v>0</v>
      </c>
    </row>
    <row r="14" spans="1:97" x14ac:dyDescent="0.2">
      <c r="A14" s="44" t="s">
        <v>37</v>
      </c>
      <c r="B14" s="45">
        <f>SUM(C14+D14)</f>
        <v>142</v>
      </c>
      <c r="C14" s="46">
        <f t="shared" si="0"/>
        <v>0</v>
      </c>
      <c r="D14" s="47">
        <f t="shared" si="0"/>
        <v>142</v>
      </c>
      <c r="E14" s="41"/>
      <c r="F14" s="42"/>
      <c r="G14" s="41"/>
      <c r="H14" s="42"/>
      <c r="I14" s="41"/>
      <c r="J14" s="42"/>
      <c r="K14" s="41"/>
      <c r="L14" s="42">
        <v>10</v>
      </c>
      <c r="M14" s="41"/>
      <c r="N14" s="42">
        <v>24</v>
      </c>
      <c r="O14" s="41"/>
      <c r="P14" s="42">
        <v>35</v>
      </c>
      <c r="Q14" s="41"/>
      <c r="R14" s="42">
        <v>32</v>
      </c>
      <c r="S14" s="41"/>
      <c r="T14" s="42">
        <v>27</v>
      </c>
      <c r="U14" s="41"/>
      <c r="V14" s="42">
        <v>7</v>
      </c>
      <c r="W14" s="41"/>
      <c r="X14" s="42">
        <v>4</v>
      </c>
      <c r="Y14" s="41"/>
      <c r="Z14" s="42">
        <v>2</v>
      </c>
      <c r="AA14" s="41"/>
      <c r="AB14" s="42"/>
      <c r="AC14" s="41"/>
      <c r="AD14" s="42">
        <v>1</v>
      </c>
      <c r="AE14" s="41"/>
      <c r="AF14" s="42"/>
      <c r="AG14" s="41"/>
      <c r="AH14" s="42"/>
      <c r="AI14" s="41"/>
      <c r="AJ14" s="42"/>
      <c r="AK14" s="41"/>
      <c r="AL14" s="43"/>
      <c r="AM14" s="42">
        <v>137</v>
      </c>
      <c r="AN14" s="48"/>
      <c r="AO14" s="48"/>
      <c r="AP14" s="48"/>
      <c r="AQ14" s="49"/>
      <c r="AR14" s="50"/>
      <c r="AS14" s="49"/>
      <c r="AT14" s="30" t="str">
        <f t="shared" ref="AT14:AT15" si="3">CA14&amp;CB14&amp;CC14&amp;CD14&amp;CE14&amp;CF14&amp;CG14</f>
        <v/>
      </c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"/>
      <c r="BF14" s="3"/>
      <c r="BG14" s="3"/>
      <c r="CA14" s="32" t="str">
        <f t="shared" si="2"/>
        <v/>
      </c>
      <c r="CM14" s="33">
        <f t="shared" si="1"/>
        <v>0</v>
      </c>
    </row>
    <row r="15" spans="1:97" x14ac:dyDescent="0.2">
      <c r="A15" s="51" t="s">
        <v>38</v>
      </c>
      <c r="B15" s="52">
        <f>SUM(C15+D15)</f>
        <v>0</v>
      </c>
      <c r="C15" s="53">
        <f t="shared" si="0"/>
        <v>0</v>
      </c>
      <c r="D15" s="54">
        <f t="shared" si="0"/>
        <v>0</v>
      </c>
      <c r="E15" s="55"/>
      <c r="F15" s="56"/>
      <c r="G15" s="55"/>
      <c r="H15" s="56"/>
      <c r="I15" s="55"/>
      <c r="J15" s="56"/>
      <c r="K15" s="55"/>
      <c r="L15" s="56"/>
      <c r="M15" s="55"/>
      <c r="N15" s="56"/>
      <c r="O15" s="55"/>
      <c r="P15" s="56"/>
      <c r="Q15" s="55"/>
      <c r="R15" s="56"/>
      <c r="S15" s="55"/>
      <c r="T15" s="56"/>
      <c r="U15" s="55"/>
      <c r="V15" s="56"/>
      <c r="W15" s="55"/>
      <c r="X15" s="56"/>
      <c r="Y15" s="55"/>
      <c r="Z15" s="56"/>
      <c r="AA15" s="55"/>
      <c r="AB15" s="56"/>
      <c r="AC15" s="55"/>
      <c r="AD15" s="56"/>
      <c r="AE15" s="55"/>
      <c r="AF15" s="56"/>
      <c r="AG15" s="55"/>
      <c r="AH15" s="56"/>
      <c r="AI15" s="55"/>
      <c r="AJ15" s="56"/>
      <c r="AK15" s="55"/>
      <c r="AL15" s="57"/>
      <c r="AM15" s="56"/>
      <c r="AN15" s="58"/>
      <c r="AO15" s="58"/>
      <c r="AP15" s="58"/>
      <c r="AQ15" s="59"/>
      <c r="AR15" s="60"/>
      <c r="AS15" s="59"/>
      <c r="AT15" s="30" t="str">
        <f t="shared" si="3"/>
        <v/>
      </c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"/>
      <c r="BF15" s="3"/>
      <c r="BG15" s="3"/>
      <c r="CA15" s="32" t="str">
        <f t="shared" si="2"/>
        <v/>
      </c>
      <c r="CM15" s="33">
        <f t="shared" si="1"/>
        <v>0</v>
      </c>
    </row>
    <row r="16" spans="1:97" s="5" customFormat="1" ht="11.25" x14ac:dyDescent="0.15">
      <c r="A16" s="61" t="s">
        <v>39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V16" s="12"/>
      <c r="BW16" s="12"/>
      <c r="BX16" s="12"/>
      <c r="BY16" s="12"/>
    </row>
    <row r="17" spans="1:97" ht="14.25" customHeight="1" x14ac:dyDescent="0.2">
      <c r="A17" s="979" t="s">
        <v>40</v>
      </c>
      <c r="B17" s="982" t="s">
        <v>5</v>
      </c>
      <c r="C17" s="983"/>
      <c r="D17" s="984"/>
      <c r="E17" s="1252" t="s">
        <v>6</v>
      </c>
      <c r="F17" s="992"/>
      <c r="G17" s="992"/>
      <c r="H17" s="992"/>
      <c r="I17" s="992"/>
      <c r="J17" s="992"/>
      <c r="K17" s="992"/>
      <c r="L17" s="992"/>
      <c r="M17" s="992"/>
      <c r="N17" s="992"/>
      <c r="O17" s="992"/>
      <c r="P17" s="992"/>
      <c r="Q17" s="992"/>
      <c r="R17" s="992"/>
      <c r="S17" s="992"/>
      <c r="T17" s="992"/>
      <c r="U17" s="992"/>
      <c r="V17" s="992"/>
      <c r="W17" s="992"/>
      <c r="X17" s="992"/>
      <c r="Y17" s="992"/>
      <c r="Z17" s="992"/>
      <c r="AA17" s="992"/>
      <c r="AB17" s="992"/>
      <c r="AC17" s="992"/>
      <c r="AD17" s="992"/>
      <c r="AE17" s="992"/>
      <c r="AF17" s="992"/>
      <c r="AG17" s="992"/>
      <c r="AH17" s="992"/>
      <c r="AI17" s="992"/>
      <c r="AJ17" s="992"/>
      <c r="AK17" s="992"/>
      <c r="AL17" s="1258"/>
      <c r="AM17" s="1008" t="s">
        <v>7</v>
      </c>
      <c r="AN17" s="999" t="s">
        <v>41</v>
      </c>
      <c r="AO17" s="999" t="s">
        <v>10</v>
      </c>
      <c r="AP17" s="999" t="s">
        <v>42</v>
      </c>
      <c r="AQ17" s="999" t="s">
        <v>43</v>
      </c>
      <c r="AR17" s="984" t="s">
        <v>44</v>
      </c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</row>
    <row r="18" spans="1:97" x14ac:dyDescent="0.2">
      <c r="A18" s="980"/>
      <c r="B18" s="1250"/>
      <c r="C18" s="986"/>
      <c r="D18" s="987"/>
      <c r="E18" s="1252" t="s">
        <v>11</v>
      </c>
      <c r="F18" s="1253"/>
      <c r="G18" s="1252" t="s">
        <v>12</v>
      </c>
      <c r="H18" s="1253"/>
      <c r="I18" s="1252" t="s">
        <v>13</v>
      </c>
      <c r="J18" s="1253"/>
      <c r="K18" s="1252" t="s">
        <v>14</v>
      </c>
      <c r="L18" s="1253"/>
      <c r="M18" s="1252" t="s">
        <v>15</v>
      </c>
      <c r="N18" s="1253"/>
      <c r="O18" s="1255" t="s">
        <v>16</v>
      </c>
      <c r="P18" s="1256"/>
      <c r="Q18" s="1255" t="s">
        <v>17</v>
      </c>
      <c r="R18" s="1256"/>
      <c r="S18" s="1255" t="s">
        <v>18</v>
      </c>
      <c r="T18" s="1256"/>
      <c r="U18" s="1255" t="s">
        <v>19</v>
      </c>
      <c r="V18" s="1256"/>
      <c r="W18" s="1255" t="s">
        <v>20</v>
      </c>
      <c r="X18" s="1256"/>
      <c r="Y18" s="1255" t="s">
        <v>21</v>
      </c>
      <c r="Z18" s="1256"/>
      <c r="AA18" s="1255" t="s">
        <v>22</v>
      </c>
      <c r="AB18" s="1256"/>
      <c r="AC18" s="1255" t="s">
        <v>23</v>
      </c>
      <c r="AD18" s="1256"/>
      <c r="AE18" s="1255" t="s">
        <v>24</v>
      </c>
      <c r="AF18" s="1256"/>
      <c r="AG18" s="1255" t="s">
        <v>25</v>
      </c>
      <c r="AH18" s="1256"/>
      <c r="AI18" s="1255" t="s">
        <v>26</v>
      </c>
      <c r="AJ18" s="1256"/>
      <c r="AK18" s="1255" t="s">
        <v>27</v>
      </c>
      <c r="AL18" s="1257"/>
      <c r="AM18" s="1009"/>
      <c r="AN18" s="1003"/>
      <c r="AO18" s="1003"/>
      <c r="AP18" s="1003"/>
      <c r="AQ18" s="1003"/>
      <c r="AR18" s="990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</row>
    <row r="19" spans="1:97" x14ac:dyDescent="0.2">
      <c r="A19" s="1249"/>
      <c r="B19" s="560" t="s">
        <v>32</v>
      </c>
      <c r="C19" s="559" t="s">
        <v>45</v>
      </c>
      <c r="D19" s="462" t="s">
        <v>34</v>
      </c>
      <c r="E19" s="561" t="s">
        <v>45</v>
      </c>
      <c r="F19" s="462" t="s">
        <v>34</v>
      </c>
      <c r="G19" s="561" t="s">
        <v>45</v>
      </c>
      <c r="H19" s="462" t="s">
        <v>34</v>
      </c>
      <c r="I19" s="561" t="s">
        <v>45</v>
      </c>
      <c r="J19" s="462" t="s">
        <v>34</v>
      </c>
      <c r="K19" s="561" t="s">
        <v>45</v>
      </c>
      <c r="L19" s="462" t="s">
        <v>34</v>
      </c>
      <c r="M19" s="561" t="s">
        <v>45</v>
      </c>
      <c r="N19" s="462" t="s">
        <v>34</v>
      </c>
      <c r="O19" s="561" t="s">
        <v>45</v>
      </c>
      <c r="P19" s="462" t="s">
        <v>34</v>
      </c>
      <c r="Q19" s="561" t="s">
        <v>45</v>
      </c>
      <c r="R19" s="462" t="s">
        <v>34</v>
      </c>
      <c r="S19" s="561" t="s">
        <v>45</v>
      </c>
      <c r="T19" s="462" t="s">
        <v>34</v>
      </c>
      <c r="U19" s="561" t="s">
        <v>45</v>
      </c>
      <c r="V19" s="462" t="s">
        <v>34</v>
      </c>
      <c r="W19" s="561" t="s">
        <v>45</v>
      </c>
      <c r="X19" s="462" t="s">
        <v>34</v>
      </c>
      <c r="Y19" s="561" t="s">
        <v>45</v>
      </c>
      <c r="Z19" s="462" t="s">
        <v>34</v>
      </c>
      <c r="AA19" s="561" t="s">
        <v>45</v>
      </c>
      <c r="AB19" s="462" t="s">
        <v>34</v>
      </c>
      <c r="AC19" s="561" t="s">
        <v>45</v>
      </c>
      <c r="AD19" s="462" t="s">
        <v>34</v>
      </c>
      <c r="AE19" s="561" t="s">
        <v>45</v>
      </c>
      <c r="AF19" s="462" t="s">
        <v>34</v>
      </c>
      <c r="AG19" s="561" t="s">
        <v>45</v>
      </c>
      <c r="AH19" s="462" t="s">
        <v>34</v>
      </c>
      <c r="AI19" s="561" t="s">
        <v>45</v>
      </c>
      <c r="AJ19" s="462" t="s">
        <v>34</v>
      </c>
      <c r="AK19" s="561" t="s">
        <v>45</v>
      </c>
      <c r="AL19" s="473" t="s">
        <v>34</v>
      </c>
      <c r="AM19" s="1010"/>
      <c r="AN19" s="1000"/>
      <c r="AO19" s="1000"/>
      <c r="AP19" s="1000"/>
      <c r="AQ19" s="1000"/>
      <c r="AR19" s="987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</row>
    <row r="20" spans="1:97" ht="15" x14ac:dyDescent="0.25">
      <c r="A20" s="487" t="s">
        <v>46</v>
      </c>
      <c r="B20" s="68">
        <f t="shared" ref="B20:B26" si="4">SUM(C20+D20)</f>
        <v>0</v>
      </c>
      <c r="C20" s="69">
        <f t="shared" ref="C20:D26" si="5">SUM(E20+G20+I20+K20+M20+O20+Q20+S20+U20+W20+Y20+AA20+AC20+AE20+AG20+AI20+AK20)</f>
        <v>0</v>
      </c>
      <c r="D20" s="70">
        <f t="shared" si="5"/>
        <v>0</v>
      </c>
      <c r="E20" s="71"/>
      <c r="F20" s="72"/>
      <c r="G20" s="71"/>
      <c r="H20" s="72"/>
      <c r="I20" s="71"/>
      <c r="J20" s="73"/>
      <c r="K20" s="71"/>
      <c r="L20" s="73"/>
      <c r="M20" s="71"/>
      <c r="N20" s="73"/>
      <c r="O20" s="74"/>
      <c r="P20" s="73"/>
      <c r="Q20" s="74"/>
      <c r="R20" s="73"/>
      <c r="S20" s="74"/>
      <c r="T20" s="73"/>
      <c r="U20" s="74"/>
      <c r="V20" s="73"/>
      <c r="W20" s="74"/>
      <c r="X20" s="73"/>
      <c r="Y20" s="74"/>
      <c r="Z20" s="73"/>
      <c r="AA20" s="74"/>
      <c r="AB20" s="73"/>
      <c r="AC20" s="74"/>
      <c r="AD20" s="73"/>
      <c r="AE20" s="74"/>
      <c r="AF20" s="73"/>
      <c r="AG20" s="74"/>
      <c r="AH20" s="73"/>
      <c r="AI20" s="74"/>
      <c r="AJ20" s="73"/>
      <c r="AK20" s="74"/>
      <c r="AL20" s="75"/>
      <c r="AM20" s="76"/>
      <c r="AN20" s="77"/>
      <c r="AO20" s="77"/>
      <c r="AP20" s="77"/>
      <c r="AQ20" s="78"/>
      <c r="AR20" s="544"/>
      <c r="AS20" s="30" t="str">
        <f>$CA20&amp;$CB20&amp;$CC20&amp;$CD20&amp;$CE20&amp;$CF20</f>
        <v/>
      </c>
      <c r="AT20" s="31"/>
      <c r="AU20" s="31"/>
      <c r="AV20" s="31"/>
      <c r="AW20" s="31"/>
      <c r="AX20" s="31"/>
      <c r="AY20" s="31"/>
      <c r="AZ20" s="3"/>
      <c r="BA20" s="3"/>
      <c r="BB20" s="3"/>
      <c r="BC20" s="3"/>
      <c r="BD20" s="3"/>
      <c r="BE20" s="3"/>
      <c r="BF20" s="3"/>
      <c r="BG20" s="3"/>
      <c r="BH20" s="3"/>
      <c r="BI20" s="3"/>
      <c r="CA20" s="32" t="str">
        <f>IF(AND($B20&gt;0,AM20="")," * No olvide digitar la variable "&amp;AM$17&amp;""&amp;". Digite CERO si no tiene",IF(AM20&gt;$B20," * La variable "&amp;AM$20&amp;""&amp;" No puede ser mayor al Total.",""))</f>
        <v/>
      </c>
      <c r="CB20" s="32" t="str">
        <f>IF(AND($B20&gt;0,AN20="")," * No olvide digitar la variable "&amp;AN$17&amp;""&amp;". Digite CERO si no tiene",IF(AN20&gt;$B20," * La variable "&amp;AN$17&amp;""&amp;" No puede ser mayor al Total.",""))</f>
        <v/>
      </c>
      <c r="CC20" s="32" t="str">
        <f>IF(AND($B20&gt;0,AO20="")," * No olvide digitar la variable "&amp;AO$17&amp;""&amp;". Digite CERO si no tiene",IF(B20&gt;AO20," * La variable "&amp;AO$17&amp;""&amp;" No puede ser menor al Total.",""))</f>
        <v/>
      </c>
      <c r="CD20" s="32" t="str">
        <f>IF(AND($B20&gt;0,AP20="")," * No olvide digitar la variable "&amp;AP$17&amp;""&amp;". Digite CERO si no tiene",IF(AP20&gt;$B20," * La variable "&amp;AP$17&amp;""&amp;" No puede ser mayor al Total.",""))</f>
        <v/>
      </c>
      <c r="CE20" s="32" t="str">
        <f>IF(AND($B20&gt;0,AQ20="")," * No olvide digitar la variable "&amp;AQ$17&amp;""&amp;". Digite CERO si no tiene",IF(AQ20&gt;$B20," * La variable "&amp;AQ$17&amp;""&amp;" No puede ser mayor al Total.",""))</f>
        <v/>
      </c>
      <c r="CF20" s="32" t="str">
        <f>IF(AND($B20&gt;0,AR20="")," * No olvide digitar la variable "&amp;AR$17&amp;""&amp;". Digite CERO si no tiene",IF(AR20&gt;$B20," * La variable "&amp;AR$17&amp;""&amp;" No puede ser mayor al Total.",""))</f>
        <v/>
      </c>
      <c r="CG20" s="80"/>
      <c r="CM20" s="33">
        <f t="shared" ref="CM20:CR26" si="6">IF(AND($B20&gt;0,AM20=""),1,IF(AM20&gt;$B20,1,0))</f>
        <v>0</v>
      </c>
      <c r="CN20" s="33">
        <f t="shared" si="6"/>
        <v>0</v>
      </c>
      <c r="CO20" s="33">
        <f>IF(AND($B20&gt;0,AO20=""),1,IF(B20&gt;$AO20,1,0))</f>
        <v>0</v>
      </c>
      <c r="CP20" s="33">
        <f t="shared" si="6"/>
        <v>0</v>
      </c>
      <c r="CQ20" s="33">
        <f t="shared" si="6"/>
        <v>0</v>
      </c>
      <c r="CR20" s="34">
        <f t="shared" si="6"/>
        <v>0</v>
      </c>
      <c r="CS20"/>
    </row>
    <row r="21" spans="1:97" ht="15" x14ac:dyDescent="0.25">
      <c r="A21" s="81" t="s">
        <v>47</v>
      </c>
      <c r="B21" s="68">
        <f t="shared" si="4"/>
        <v>0</v>
      </c>
      <c r="C21" s="69">
        <f t="shared" si="5"/>
        <v>0</v>
      </c>
      <c r="D21" s="70">
        <f t="shared" si="5"/>
        <v>0</v>
      </c>
      <c r="E21" s="71"/>
      <c r="F21" s="72"/>
      <c r="G21" s="71"/>
      <c r="H21" s="72"/>
      <c r="I21" s="71"/>
      <c r="J21" s="73"/>
      <c r="K21" s="71"/>
      <c r="L21" s="73"/>
      <c r="M21" s="71"/>
      <c r="N21" s="73"/>
      <c r="O21" s="74"/>
      <c r="P21" s="73"/>
      <c r="Q21" s="74"/>
      <c r="R21" s="73"/>
      <c r="S21" s="74"/>
      <c r="T21" s="73"/>
      <c r="U21" s="74"/>
      <c r="V21" s="73"/>
      <c r="W21" s="74"/>
      <c r="X21" s="73"/>
      <c r="Y21" s="74"/>
      <c r="Z21" s="73"/>
      <c r="AA21" s="74"/>
      <c r="AB21" s="73"/>
      <c r="AC21" s="74"/>
      <c r="AD21" s="73"/>
      <c r="AE21" s="74"/>
      <c r="AF21" s="73"/>
      <c r="AG21" s="74"/>
      <c r="AH21" s="73"/>
      <c r="AI21" s="74"/>
      <c r="AJ21" s="73"/>
      <c r="AK21" s="74"/>
      <c r="AL21" s="75"/>
      <c r="AM21" s="76"/>
      <c r="AN21" s="77"/>
      <c r="AO21" s="77"/>
      <c r="AP21" s="77"/>
      <c r="AQ21" s="82"/>
      <c r="AR21" s="83"/>
      <c r="AS21" s="30" t="str">
        <f t="shared" ref="AS21:AS26" si="7">$CA21&amp;$CB21&amp;$CC21&amp;$CD21&amp;$CE21&amp;$CF21</f>
        <v/>
      </c>
      <c r="AT21" s="31"/>
      <c r="AU21" s="31"/>
      <c r="AV21" s="31"/>
      <c r="AW21" s="31"/>
      <c r="AX21" s="31"/>
      <c r="AY21" s="31"/>
      <c r="AZ21" s="3"/>
      <c r="BA21" s="3"/>
      <c r="BB21" s="3"/>
      <c r="BC21" s="3"/>
      <c r="BD21" s="3"/>
      <c r="BE21" s="3"/>
      <c r="BF21" s="3"/>
      <c r="BG21" s="3"/>
      <c r="BH21" s="3"/>
      <c r="BI21" s="3"/>
      <c r="CA21" s="32" t="str">
        <f>IF(AND($B21&gt;0,AM21="")," * No olvide digitar la variable "&amp;AM$17&amp;""&amp;". Digite CERO si no tiene",IF(AM21&gt;$B21," * La variable "&amp;AM$20&amp;""&amp;" No puede ser mayor al Total.",""))</f>
        <v/>
      </c>
      <c r="CB21" s="32" t="str">
        <f>IF(AND($B21&gt;0,AN21="")," * No olvide digitar la variable "&amp;AN$17&amp;""&amp;". Digite CERO si no tiene",IF(AN21&gt;$B21," * La variable "&amp;AN$17&amp;""&amp;" No puede ser mayor al Total.",""))</f>
        <v/>
      </c>
      <c r="CC21" s="32" t="str">
        <f t="shared" ref="CC21:CC23" si="8">IF(AND($B21&gt;0,AO21="")," * No olvide digitar la variable "&amp;AO$17&amp;""&amp;". Digite CERO si no tiene",IF(B21&gt;AO21," * La variable "&amp;AO$17&amp;""&amp;" No puede ser menor al Total.",""))</f>
        <v/>
      </c>
      <c r="CD21" s="32" t="str">
        <f>IF(AND($B21&gt;0,AP21="")," * No olvide digitar la variable "&amp;AP$17&amp;""&amp;". Digite CERO si no tiene",IF(AP21&gt;$B21," * La variable "&amp;AP$17&amp;""&amp;" No puede ser mayor al Total.",""))</f>
        <v/>
      </c>
      <c r="CE21" s="32" t="str">
        <f t="shared" ref="CE21:CF23" si="9">IF(AND($B21&gt;0,AQ21="")," * No olvide digitar la variable "&amp;AQ$17&amp;""&amp;". Digite CERO si no tiene",IF(AQ21&gt;$B21," * La variable "&amp;AQ$17&amp;""&amp;" No puede ser mayor al Total.",""))</f>
        <v/>
      </c>
      <c r="CF21" s="32" t="str">
        <f t="shared" si="9"/>
        <v/>
      </c>
      <c r="CM21" s="33">
        <f t="shared" si="6"/>
        <v>0</v>
      </c>
      <c r="CN21" s="33">
        <f t="shared" si="6"/>
        <v>0</v>
      </c>
      <c r="CO21" s="33">
        <f t="shared" ref="CO21:CO23" si="10">IF(AND($B21&gt;0,AO21=""),1,IF(B21&gt;$AO21,1,0))</f>
        <v>0</v>
      </c>
      <c r="CP21" s="33">
        <f t="shared" si="6"/>
        <v>0</v>
      </c>
      <c r="CQ21" s="33">
        <f t="shared" si="6"/>
        <v>0</v>
      </c>
      <c r="CR21" s="34">
        <f t="shared" si="6"/>
        <v>0</v>
      </c>
    </row>
    <row r="22" spans="1:97" ht="15" x14ac:dyDescent="0.25">
      <c r="A22" s="35" t="s">
        <v>48</v>
      </c>
      <c r="B22" s="68">
        <f t="shared" si="4"/>
        <v>0</v>
      </c>
      <c r="C22" s="69">
        <f t="shared" si="5"/>
        <v>0</v>
      </c>
      <c r="D22" s="84">
        <f t="shared" si="5"/>
        <v>0</v>
      </c>
      <c r="E22" s="41"/>
      <c r="F22" s="42"/>
      <c r="G22" s="41"/>
      <c r="H22" s="42"/>
      <c r="I22" s="41"/>
      <c r="J22" s="40"/>
      <c r="K22" s="41"/>
      <c r="L22" s="40"/>
      <c r="M22" s="41"/>
      <c r="N22" s="40"/>
      <c r="O22" s="85"/>
      <c r="P22" s="40"/>
      <c r="Q22" s="85"/>
      <c r="R22" s="40"/>
      <c r="S22" s="85"/>
      <c r="T22" s="40"/>
      <c r="U22" s="85"/>
      <c r="V22" s="40"/>
      <c r="W22" s="85"/>
      <c r="X22" s="40"/>
      <c r="Y22" s="85"/>
      <c r="Z22" s="40"/>
      <c r="AA22" s="85"/>
      <c r="AB22" s="40"/>
      <c r="AC22" s="85"/>
      <c r="AD22" s="40"/>
      <c r="AE22" s="85"/>
      <c r="AF22" s="40"/>
      <c r="AG22" s="85"/>
      <c r="AH22" s="40"/>
      <c r="AI22" s="85"/>
      <c r="AJ22" s="40"/>
      <c r="AK22" s="85"/>
      <c r="AL22" s="86"/>
      <c r="AM22" s="39"/>
      <c r="AN22" s="87"/>
      <c r="AO22" s="87"/>
      <c r="AP22" s="88"/>
      <c r="AQ22" s="82"/>
      <c r="AR22" s="83"/>
      <c r="AS22" s="30" t="str">
        <f t="shared" si="7"/>
        <v/>
      </c>
      <c r="AT22" s="31"/>
      <c r="AU22" s="31"/>
      <c r="AV22" s="31"/>
      <c r="AW22" s="31"/>
      <c r="AX22" s="31"/>
      <c r="AY22" s="31"/>
      <c r="AZ22" s="3"/>
      <c r="BA22" s="3"/>
      <c r="BB22" s="3"/>
      <c r="BC22" s="3"/>
      <c r="BD22" s="3"/>
      <c r="BE22" s="3"/>
      <c r="BF22" s="3"/>
      <c r="BG22" s="3"/>
      <c r="BH22" s="3"/>
      <c r="BI22" s="3"/>
      <c r="CA22" s="32" t="str">
        <f t="shared" ref="CA22:CA23" si="11">IF(AND($B22&gt;0,AM22="")," * No olvide digitar la variable "&amp;AM$17&amp;""&amp;". Digite CERO si no tiene",IF(AM22&gt;$B22," * La variable "&amp;AM$20&amp;""&amp;" No puede ser mayor al Total.",""))</f>
        <v/>
      </c>
      <c r="CB22" s="32" t="str">
        <f t="shared" ref="CB22:CB23" si="12">IF(AND($B22&gt;0,AN22="")," * No olvide digitar la variable "&amp;AN$17&amp;""&amp;". Digite CERO si no tiene",IF(AN22&gt;$B22," * La variable "&amp;AN$17&amp;""&amp;" No puede ser mayor al Total.",""))</f>
        <v/>
      </c>
      <c r="CC22" s="32" t="str">
        <f t="shared" si="8"/>
        <v/>
      </c>
      <c r="CD22" s="89"/>
      <c r="CE22" s="32" t="str">
        <f t="shared" si="9"/>
        <v/>
      </c>
      <c r="CF22" s="32" t="str">
        <f t="shared" si="9"/>
        <v/>
      </c>
      <c r="CM22" s="33">
        <f t="shared" si="6"/>
        <v>0</v>
      </c>
      <c r="CN22" s="33">
        <f t="shared" si="6"/>
        <v>0</v>
      </c>
      <c r="CO22" s="33">
        <f t="shared" si="10"/>
        <v>0</v>
      </c>
      <c r="CP22" s="89"/>
      <c r="CQ22" s="33">
        <f t="shared" si="6"/>
        <v>0</v>
      </c>
      <c r="CR22" s="34">
        <f t="shared" si="6"/>
        <v>0</v>
      </c>
    </row>
    <row r="23" spans="1:97" ht="15.75" thickBot="1" x14ac:dyDescent="0.3">
      <c r="A23" s="90" t="s">
        <v>49</v>
      </c>
      <c r="B23" s="91">
        <f t="shared" si="4"/>
        <v>0</v>
      </c>
      <c r="C23" s="92">
        <f t="shared" si="5"/>
        <v>0</v>
      </c>
      <c r="D23" s="93">
        <f t="shared" si="5"/>
        <v>0</v>
      </c>
      <c r="E23" s="94"/>
      <c r="F23" s="95"/>
      <c r="G23" s="94"/>
      <c r="H23" s="95"/>
      <c r="I23" s="94"/>
      <c r="J23" s="96"/>
      <c r="K23" s="97"/>
      <c r="L23" s="95"/>
      <c r="M23" s="94"/>
      <c r="N23" s="95"/>
      <c r="O23" s="94"/>
      <c r="P23" s="95"/>
      <c r="Q23" s="94"/>
      <c r="R23" s="95"/>
      <c r="S23" s="94"/>
      <c r="T23" s="95"/>
      <c r="U23" s="94"/>
      <c r="V23" s="95"/>
      <c r="W23" s="94"/>
      <c r="X23" s="95"/>
      <c r="Y23" s="94"/>
      <c r="Z23" s="95"/>
      <c r="AA23" s="94"/>
      <c r="AB23" s="95"/>
      <c r="AC23" s="94"/>
      <c r="AD23" s="95"/>
      <c r="AE23" s="94"/>
      <c r="AF23" s="95"/>
      <c r="AG23" s="94"/>
      <c r="AH23" s="95"/>
      <c r="AI23" s="94"/>
      <c r="AJ23" s="95"/>
      <c r="AK23" s="94"/>
      <c r="AL23" s="98"/>
      <c r="AM23" s="97"/>
      <c r="AN23" s="99"/>
      <c r="AO23" s="99"/>
      <c r="AP23" s="99"/>
      <c r="AQ23" s="100"/>
      <c r="AR23" s="101"/>
      <c r="AS23" s="30" t="str">
        <f t="shared" si="7"/>
        <v/>
      </c>
      <c r="AT23" s="31"/>
      <c r="AU23" s="31"/>
      <c r="AV23" s="31"/>
      <c r="AW23" s="31"/>
      <c r="AX23" s="31"/>
      <c r="AY23" s="31"/>
      <c r="AZ23" s="3"/>
      <c r="BA23" s="3"/>
      <c r="BB23" s="3"/>
      <c r="BC23" s="3"/>
      <c r="BD23" s="3"/>
      <c r="BE23" s="3"/>
      <c r="BF23" s="3"/>
      <c r="BG23" s="3"/>
      <c r="BH23" s="3"/>
      <c r="BI23" s="3"/>
      <c r="CA23" s="32" t="str">
        <f t="shared" si="11"/>
        <v/>
      </c>
      <c r="CB23" s="32" t="str">
        <f t="shared" si="12"/>
        <v/>
      </c>
      <c r="CC23" s="32" t="str">
        <f t="shared" si="8"/>
        <v/>
      </c>
      <c r="CD23" s="32" t="str">
        <f>IF(AND($B23&gt;0,AP23="")," * No olvide digitar la variable "&amp;AP$17&amp;""&amp;". Digite CERO si no tiene",IF(AP23&gt;$B23," * La variable "&amp;AP$17&amp;""&amp;" No puede ser mayor al Total.",""))</f>
        <v/>
      </c>
      <c r="CE23" s="32" t="str">
        <f t="shared" si="9"/>
        <v/>
      </c>
      <c r="CF23" s="32" t="str">
        <f t="shared" si="9"/>
        <v/>
      </c>
      <c r="CM23" s="33">
        <f t="shared" si="6"/>
        <v>0</v>
      </c>
      <c r="CN23" s="33">
        <f t="shared" si="6"/>
        <v>0</v>
      </c>
      <c r="CO23" s="33">
        <f t="shared" si="10"/>
        <v>0</v>
      </c>
      <c r="CP23" s="33">
        <f t="shared" si="6"/>
        <v>0</v>
      </c>
      <c r="CQ23" s="33">
        <f t="shared" si="6"/>
        <v>0</v>
      </c>
      <c r="CR23" s="34">
        <f t="shared" si="6"/>
        <v>0</v>
      </c>
    </row>
    <row r="24" spans="1:97" ht="15.75" thickTop="1" x14ac:dyDescent="0.25">
      <c r="A24" s="81" t="s">
        <v>50</v>
      </c>
      <c r="B24" s="102">
        <f t="shared" si="4"/>
        <v>0</v>
      </c>
      <c r="C24" s="103">
        <f t="shared" si="5"/>
        <v>0</v>
      </c>
      <c r="D24" s="104">
        <f t="shared" si="5"/>
        <v>0</v>
      </c>
      <c r="E24" s="105"/>
      <c r="F24" s="106"/>
      <c r="G24" s="105"/>
      <c r="H24" s="106"/>
      <c r="I24" s="105"/>
      <c r="J24" s="107"/>
      <c r="K24" s="108"/>
      <c r="L24" s="106"/>
      <c r="M24" s="105"/>
      <c r="N24" s="106"/>
      <c r="O24" s="105"/>
      <c r="P24" s="106"/>
      <c r="Q24" s="105"/>
      <c r="R24" s="106"/>
      <c r="S24" s="105"/>
      <c r="T24" s="106"/>
      <c r="U24" s="105"/>
      <c r="V24" s="106"/>
      <c r="W24" s="105"/>
      <c r="X24" s="106"/>
      <c r="Y24" s="105"/>
      <c r="Z24" s="106"/>
      <c r="AA24" s="105"/>
      <c r="AB24" s="106"/>
      <c r="AC24" s="105"/>
      <c r="AD24" s="106"/>
      <c r="AE24" s="105"/>
      <c r="AF24" s="106"/>
      <c r="AG24" s="105"/>
      <c r="AH24" s="106"/>
      <c r="AI24" s="105"/>
      <c r="AJ24" s="106"/>
      <c r="AK24" s="105"/>
      <c r="AL24" s="109"/>
      <c r="AM24" s="108"/>
      <c r="AN24" s="110"/>
      <c r="AO24" s="111"/>
      <c r="AP24" s="112"/>
      <c r="AQ24" s="110"/>
      <c r="AR24" s="106"/>
      <c r="AS24" s="30" t="str">
        <f t="shared" si="7"/>
        <v/>
      </c>
      <c r="AT24" s="31"/>
      <c r="AU24" s="31"/>
      <c r="AV24" s="31"/>
      <c r="AW24" s="31"/>
      <c r="AX24" s="31"/>
      <c r="AY24" s="31"/>
      <c r="AZ24" s="3"/>
      <c r="BA24" s="3"/>
      <c r="BB24" s="3"/>
      <c r="BC24" s="3"/>
      <c r="BD24" s="3"/>
      <c r="BE24" s="3"/>
      <c r="BF24" s="3"/>
      <c r="BG24" s="3"/>
      <c r="BH24" s="3"/>
      <c r="BI24" s="3"/>
      <c r="CA24" s="32" t="str">
        <f>IF(AND($B24&gt;0,AM24="")," * No olvide digitar la variable "&amp;AM$17&amp;""&amp;". Digite CERO si no tiene",IF(AM24&gt;$B24," * La variable "&amp;AM$17&amp;""&amp;" No puede ser mayor al Total.",""))</f>
        <v/>
      </c>
      <c r="CB24" s="32" t="str">
        <f>IF(AND($B24&gt;0,AN24="")," * No olvide digitar la variable "&amp;AN$17&amp;""&amp;". Digite CERO si no tiene",IF(AN24&gt;$B24," * La variable "&amp;AN$17&amp;""&amp;" No puede ser mayor al Total.",""))</f>
        <v/>
      </c>
      <c r="CC24" s="89"/>
      <c r="CD24" s="89"/>
      <c r="CE24" s="32" t="str">
        <f>IF(AND($B24&gt;0,AQ24="")," * No olvide digitar la variable "&amp;AQ$17&amp;""&amp;" Otros Establecimientos de la Red. Digite CERO si no tiene",IF(AQ24&gt;$B24," * La variable "&amp;AQ$17&amp;""&amp;" Otros Establecimientos de la Red No puede ser mayor al Total.",""))</f>
        <v/>
      </c>
      <c r="CF24" s="32" t="str">
        <f>IF(AND($B24&gt;0,AR24="")," * No olvide digitar la variable "&amp;AR$17&amp;""&amp;". Digite CERO si no tiene",IF(AR24&gt;$B24," * La variable "&amp;AR$17&amp;""&amp;" No puede ser mayor al Total.",""))</f>
        <v/>
      </c>
      <c r="CM24" s="33">
        <f t="shared" si="6"/>
        <v>0</v>
      </c>
      <c r="CN24" s="33">
        <f t="shared" si="6"/>
        <v>0</v>
      </c>
      <c r="CO24" s="89"/>
      <c r="CP24" s="89"/>
      <c r="CQ24" s="33">
        <f t="shared" si="6"/>
        <v>0</v>
      </c>
      <c r="CR24" s="34">
        <f t="shared" si="6"/>
        <v>0</v>
      </c>
    </row>
    <row r="25" spans="1:97" ht="15" x14ac:dyDescent="0.25">
      <c r="A25" s="35" t="s">
        <v>51</v>
      </c>
      <c r="B25" s="68">
        <f t="shared" si="4"/>
        <v>0</v>
      </c>
      <c r="C25" s="69">
        <f t="shared" si="5"/>
        <v>0</v>
      </c>
      <c r="D25" s="84">
        <f t="shared" si="5"/>
        <v>0</v>
      </c>
      <c r="E25" s="41"/>
      <c r="F25" s="42"/>
      <c r="G25" s="41"/>
      <c r="H25" s="42"/>
      <c r="I25" s="41"/>
      <c r="J25" s="40"/>
      <c r="K25" s="39"/>
      <c r="L25" s="42"/>
      <c r="M25" s="41"/>
      <c r="N25" s="42"/>
      <c r="O25" s="41"/>
      <c r="P25" s="42"/>
      <c r="Q25" s="41"/>
      <c r="R25" s="42"/>
      <c r="S25" s="41"/>
      <c r="T25" s="42"/>
      <c r="U25" s="41"/>
      <c r="V25" s="42"/>
      <c r="W25" s="41"/>
      <c r="X25" s="42"/>
      <c r="Y25" s="41"/>
      <c r="Z25" s="42"/>
      <c r="AA25" s="41"/>
      <c r="AB25" s="42"/>
      <c r="AC25" s="41"/>
      <c r="AD25" s="42"/>
      <c r="AE25" s="41"/>
      <c r="AF25" s="42"/>
      <c r="AG25" s="41"/>
      <c r="AH25" s="42"/>
      <c r="AI25" s="41"/>
      <c r="AJ25" s="42"/>
      <c r="AK25" s="41"/>
      <c r="AL25" s="43"/>
      <c r="AM25" s="39"/>
      <c r="AN25" s="87"/>
      <c r="AO25" s="88"/>
      <c r="AP25" s="88"/>
      <c r="AQ25" s="82"/>
      <c r="AR25" s="83"/>
      <c r="AS25" s="30" t="str">
        <f t="shared" si="7"/>
        <v/>
      </c>
      <c r="AT25" s="31"/>
      <c r="AU25" s="31"/>
      <c r="AV25" s="31"/>
      <c r="AW25" s="31"/>
      <c r="AX25" s="31"/>
      <c r="AY25" s="31"/>
      <c r="AZ25" s="3"/>
      <c r="BA25" s="3"/>
      <c r="BB25" s="3"/>
      <c r="BC25" s="3"/>
      <c r="BD25" s="3"/>
      <c r="BE25" s="3"/>
      <c r="BF25" s="3"/>
      <c r="BG25" s="3"/>
      <c r="BH25" s="3"/>
      <c r="BI25" s="3"/>
      <c r="CA25" s="32" t="str">
        <f t="shared" ref="CA25" si="13">IF(AND($B25&gt;0,AM25="")," * No olvide digitar la variable "&amp;AM$17&amp;""&amp;". Digite CERO si no tiene",IF(AM25&gt;$B25," * La variable "&amp;AM$17&amp;""&amp;" No puede ser mayor al Total.",""))</f>
        <v/>
      </c>
      <c r="CB25" s="32" t="str">
        <f>IF(AND($B25&gt;0,AN25="")," * No olvide digitar la variable "&amp;AN$17&amp;""&amp;". Digite CERO si no tiene",IF(AN25&gt;$B25," * La variable "&amp;AN$17&amp;""&amp;" No puede ser mayor al Total.",""))</f>
        <v/>
      </c>
      <c r="CC25" s="89"/>
      <c r="CD25" s="89"/>
      <c r="CE25" s="32" t="str">
        <f t="shared" ref="CE25" si="14">IF(AND($B25&gt;0,AQ25="")," * No olvide digitar la variable "&amp;AQ$17&amp;""&amp;" Otros Establecimientos de la Red. Digite CERO si no tiene",IF(AQ25&gt;$B25," * La variable "&amp;AQ$17&amp;""&amp;" Otros Establecimientos de la Red No puede ser mayor al Total.",""))</f>
        <v/>
      </c>
      <c r="CF25" s="32" t="str">
        <f t="shared" ref="CF25:CF26" si="15">IF(AND($B25&gt;0,AR25="")," * No olvide digitar la variable "&amp;AR$17&amp;""&amp;". Digite CERO si no tiene",IF(AR25&gt;$B25," * La variable "&amp;AR$17&amp;""&amp;" No puede ser mayor al Total.",""))</f>
        <v/>
      </c>
      <c r="CM25" s="33">
        <f t="shared" si="6"/>
        <v>0</v>
      </c>
      <c r="CN25" s="33">
        <f t="shared" si="6"/>
        <v>0</v>
      </c>
      <c r="CO25" s="89"/>
      <c r="CP25" s="89"/>
      <c r="CQ25" s="33">
        <f t="shared" si="6"/>
        <v>0</v>
      </c>
      <c r="CR25" s="34">
        <f t="shared" si="6"/>
        <v>0</v>
      </c>
    </row>
    <row r="26" spans="1:97" ht="15" x14ac:dyDescent="0.25">
      <c r="A26" s="113" t="s">
        <v>52</v>
      </c>
      <c r="B26" s="114">
        <f t="shared" si="4"/>
        <v>0</v>
      </c>
      <c r="C26" s="115">
        <f t="shared" si="5"/>
        <v>0</v>
      </c>
      <c r="D26" s="116">
        <f t="shared" si="5"/>
        <v>0</v>
      </c>
      <c r="E26" s="117"/>
      <c r="F26" s="118"/>
      <c r="G26" s="117"/>
      <c r="H26" s="118"/>
      <c r="I26" s="117"/>
      <c r="J26" s="119"/>
      <c r="K26" s="120"/>
      <c r="L26" s="118"/>
      <c r="M26" s="117"/>
      <c r="N26" s="118"/>
      <c r="O26" s="117"/>
      <c r="P26" s="118"/>
      <c r="Q26" s="117"/>
      <c r="R26" s="118"/>
      <c r="S26" s="117"/>
      <c r="T26" s="118"/>
      <c r="U26" s="117"/>
      <c r="V26" s="118"/>
      <c r="W26" s="117"/>
      <c r="X26" s="118"/>
      <c r="Y26" s="117"/>
      <c r="Z26" s="118"/>
      <c r="AA26" s="117"/>
      <c r="AB26" s="118"/>
      <c r="AC26" s="117"/>
      <c r="AD26" s="118"/>
      <c r="AE26" s="117"/>
      <c r="AF26" s="118"/>
      <c r="AG26" s="117"/>
      <c r="AH26" s="118"/>
      <c r="AI26" s="117"/>
      <c r="AJ26" s="118"/>
      <c r="AK26" s="117"/>
      <c r="AL26" s="121"/>
      <c r="AM26" s="120"/>
      <c r="AN26" s="122"/>
      <c r="AO26" s="123"/>
      <c r="AP26" s="123"/>
      <c r="AQ26" s="100"/>
      <c r="AR26" s="101"/>
      <c r="AS26" s="30" t="str">
        <f t="shared" si="7"/>
        <v/>
      </c>
      <c r="AT26" s="31"/>
      <c r="AU26" s="31"/>
      <c r="AV26" s="31"/>
      <c r="AW26" s="31"/>
      <c r="AX26" s="31"/>
      <c r="AY26" s="31"/>
      <c r="AZ26" s="3"/>
      <c r="BA26" s="3"/>
      <c r="BB26" s="3"/>
      <c r="BC26" s="3"/>
      <c r="BD26" s="3"/>
      <c r="BE26" s="3"/>
      <c r="BF26" s="3"/>
      <c r="BG26" s="3"/>
      <c r="BH26" s="3"/>
      <c r="BI26" s="3"/>
      <c r="CA26" s="32" t="str">
        <f>IF(AND($B26&gt;0,AM26="")," * No olvide digitar la variable "&amp;AM$17&amp;""&amp;". Digite CERO si no tiene",IF(AM26&gt;$B26," * La variable "&amp;AM$17&amp;""&amp;" No puede ser mayor al Total.",""))</f>
        <v/>
      </c>
      <c r="CB26" s="32" t="str">
        <f>IF(AND($B26&gt;0,AN26="")," * No olvide digitar la variable "&amp;AN$17&amp;""&amp;". Digite CERO si no tiene",IF(AN26&gt;$B26," * La variable "&amp;AN$17&amp;""&amp;" No puede ser mayor al Total.",""))</f>
        <v/>
      </c>
      <c r="CC26" s="89"/>
      <c r="CD26" s="89"/>
      <c r="CE26" s="32" t="str">
        <f>IF(AND($B26&gt;0,AQ26="")," * No olvide digitar la variable "&amp;AQ$17&amp;""&amp;" Otros Establecimientos de la Red. Digite CERO si no tiene",IF(AQ26&gt;$B26," * La variable "&amp;AQ$17&amp;""&amp;" Otros Establecimientos de la Red No puede ser mayor al Total.",""))</f>
        <v/>
      </c>
      <c r="CF26" s="32" t="str">
        <f t="shared" si="15"/>
        <v/>
      </c>
      <c r="CM26" s="33">
        <f t="shared" si="6"/>
        <v>0</v>
      </c>
      <c r="CN26" s="33">
        <f t="shared" si="6"/>
        <v>0</v>
      </c>
      <c r="CO26" s="89"/>
      <c r="CP26" s="89"/>
      <c r="CQ26" s="33">
        <f t="shared" si="6"/>
        <v>0</v>
      </c>
      <c r="CR26" s="34">
        <f t="shared" si="6"/>
        <v>0</v>
      </c>
    </row>
    <row r="27" spans="1:97" s="5" customFormat="1" ht="11.25" x14ac:dyDescent="0.15">
      <c r="A27" s="1011" t="s">
        <v>53</v>
      </c>
      <c r="B27" s="1011"/>
      <c r="C27" s="1011"/>
      <c r="D27" s="1011"/>
      <c r="E27" s="1011"/>
      <c r="F27" s="1011"/>
      <c r="G27" s="1011"/>
      <c r="H27" s="1011"/>
      <c r="I27" s="11"/>
      <c r="J27" s="11"/>
      <c r="K27" s="11"/>
      <c r="L27" s="11"/>
      <c r="M27" s="11"/>
      <c r="N27" s="11"/>
      <c r="X27" s="124"/>
      <c r="Y27" s="124"/>
      <c r="Z27" s="124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5"/>
      <c r="AN27" s="12"/>
      <c r="AO27" s="126"/>
      <c r="AP27" s="126"/>
      <c r="AQ27" s="127"/>
      <c r="AR27" s="128"/>
      <c r="AS27" s="128"/>
      <c r="AT27" s="128"/>
      <c r="AU27" s="128"/>
      <c r="AV27" s="128"/>
      <c r="AW27" s="128"/>
      <c r="AX27" s="128"/>
      <c r="AY27" s="128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V27" s="12"/>
      <c r="BW27" s="12"/>
      <c r="BX27" s="129"/>
      <c r="BY27" s="129"/>
    </row>
    <row r="28" spans="1:97" ht="14.25" customHeight="1" x14ac:dyDescent="0.2">
      <c r="A28" s="1012" t="s">
        <v>54</v>
      </c>
      <c r="B28" s="982" t="s">
        <v>5</v>
      </c>
      <c r="C28" s="983"/>
      <c r="D28" s="984"/>
      <c r="E28" s="1252" t="s">
        <v>6</v>
      </c>
      <c r="F28" s="992"/>
      <c r="G28" s="992"/>
      <c r="H28" s="992"/>
      <c r="I28" s="992"/>
      <c r="J28" s="992"/>
      <c r="K28" s="992"/>
      <c r="L28" s="992"/>
      <c r="M28" s="992"/>
      <c r="N28" s="992"/>
      <c r="O28" s="992"/>
      <c r="P28" s="992"/>
      <c r="Q28" s="992"/>
      <c r="R28" s="992"/>
      <c r="S28" s="992"/>
      <c r="T28" s="992"/>
      <c r="U28" s="992"/>
      <c r="V28" s="992"/>
      <c r="W28" s="992"/>
      <c r="X28" s="992"/>
      <c r="Y28" s="992"/>
      <c r="Z28" s="992"/>
      <c r="AA28" s="992"/>
      <c r="AB28" s="992"/>
      <c r="AC28" s="992"/>
      <c r="AD28" s="992"/>
      <c r="AE28" s="992"/>
      <c r="AF28" s="992"/>
      <c r="AG28" s="992"/>
      <c r="AH28" s="992"/>
      <c r="AI28" s="992"/>
      <c r="AJ28" s="992"/>
      <c r="AK28" s="992"/>
      <c r="AL28" s="1258"/>
      <c r="AM28" s="1008" t="s">
        <v>7</v>
      </c>
      <c r="AN28" s="984" t="s">
        <v>10</v>
      </c>
      <c r="AO28" s="130"/>
      <c r="AP28" s="130"/>
      <c r="AQ28" s="30"/>
      <c r="AR28" s="31"/>
      <c r="AS28" s="31"/>
      <c r="AT28" s="31"/>
      <c r="AU28" s="31"/>
      <c r="AV28" s="31"/>
      <c r="AW28" s="31"/>
      <c r="AX28" s="31"/>
      <c r="AY28" s="31"/>
      <c r="AZ28" s="3"/>
      <c r="BA28" s="3"/>
      <c r="BB28" s="3"/>
      <c r="BC28" s="3"/>
      <c r="BD28" s="3"/>
      <c r="BE28" s="3"/>
      <c r="BF28" s="3"/>
      <c r="BG28" s="3"/>
      <c r="BH28" s="3"/>
      <c r="BI28" s="3"/>
    </row>
    <row r="29" spans="1:97" x14ac:dyDescent="0.2">
      <c r="A29" s="1013"/>
      <c r="B29" s="1250"/>
      <c r="C29" s="986"/>
      <c r="D29" s="987"/>
      <c r="E29" s="1252" t="s">
        <v>55</v>
      </c>
      <c r="F29" s="1253"/>
      <c r="G29" s="1252" t="s">
        <v>56</v>
      </c>
      <c r="H29" s="1253"/>
      <c r="I29" s="1252" t="s">
        <v>57</v>
      </c>
      <c r="J29" s="1253"/>
      <c r="K29" s="1252" t="s">
        <v>58</v>
      </c>
      <c r="L29" s="1253"/>
      <c r="M29" s="1252" t="s">
        <v>59</v>
      </c>
      <c r="N29" s="1253"/>
      <c r="O29" s="1255" t="s">
        <v>60</v>
      </c>
      <c r="P29" s="1256"/>
      <c r="Q29" s="1255" t="s">
        <v>61</v>
      </c>
      <c r="R29" s="1256"/>
      <c r="S29" s="1255" t="s">
        <v>62</v>
      </c>
      <c r="T29" s="1256"/>
      <c r="U29" s="1255" t="s">
        <v>63</v>
      </c>
      <c r="V29" s="1256"/>
      <c r="W29" s="1255" t="s">
        <v>64</v>
      </c>
      <c r="X29" s="1256"/>
      <c r="Y29" s="1255" t="s">
        <v>65</v>
      </c>
      <c r="Z29" s="1256"/>
      <c r="AA29" s="1255" t="s">
        <v>66</v>
      </c>
      <c r="AB29" s="1256"/>
      <c r="AC29" s="1255" t="s">
        <v>67</v>
      </c>
      <c r="AD29" s="1256"/>
      <c r="AE29" s="1255" t="s">
        <v>68</v>
      </c>
      <c r="AF29" s="1256"/>
      <c r="AG29" s="1255" t="s">
        <v>69</v>
      </c>
      <c r="AH29" s="1256"/>
      <c r="AI29" s="1255" t="s">
        <v>70</v>
      </c>
      <c r="AJ29" s="1256"/>
      <c r="AK29" s="1255" t="s">
        <v>71</v>
      </c>
      <c r="AL29" s="1257"/>
      <c r="AM29" s="1009"/>
      <c r="AN29" s="990"/>
      <c r="AO29" s="130"/>
      <c r="AP29" s="130"/>
      <c r="AQ29" s="30"/>
      <c r="AR29" s="31"/>
      <c r="AS29" s="31"/>
      <c r="AT29" s="31"/>
      <c r="AU29" s="31"/>
      <c r="AV29" s="31"/>
      <c r="AW29" s="31"/>
      <c r="AX29" s="31"/>
      <c r="AY29" s="31"/>
      <c r="AZ29" s="3"/>
      <c r="BA29" s="3"/>
      <c r="BB29" s="3"/>
      <c r="BC29" s="3"/>
      <c r="BD29" s="3"/>
      <c r="BE29" s="3"/>
      <c r="BF29" s="3"/>
      <c r="BG29" s="3"/>
      <c r="BH29" s="3"/>
      <c r="BI29" s="3"/>
    </row>
    <row r="30" spans="1:97" x14ac:dyDescent="0.2">
      <c r="A30" s="1259"/>
      <c r="B30" s="560" t="s">
        <v>32</v>
      </c>
      <c r="C30" s="15" t="s">
        <v>45</v>
      </c>
      <c r="D30" s="16" t="s">
        <v>34</v>
      </c>
      <c r="E30" s="477" t="s">
        <v>45</v>
      </c>
      <c r="F30" s="462" t="s">
        <v>34</v>
      </c>
      <c r="G30" s="477" t="s">
        <v>45</v>
      </c>
      <c r="H30" s="462" t="s">
        <v>34</v>
      </c>
      <c r="I30" s="477" t="s">
        <v>45</v>
      </c>
      <c r="J30" s="462" t="s">
        <v>34</v>
      </c>
      <c r="K30" s="477" t="s">
        <v>45</v>
      </c>
      <c r="L30" s="462" t="s">
        <v>34</v>
      </c>
      <c r="M30" s="477" t="s">
        <v>45</v>
      </c>
      <c r="N30" s="462" t="s">
        <v>34</v>
      </c>
      <c r="O30" s="477" t="s">
        <v>45</v>
      </c>
      <c r="P30" s="462" t="s">
        <v>34</v>
      </c>
      <c r="Q30" s="477" t="s">
        <v>45</v>
      </c>
      <c r="R30" s="462" t="s">
        <v>34</v>
      </c>
      <c r="S30" s="477" t="s">
        <v>45</v>
      </c>
      <c r="T30" s="462" t="s">
        <v>34</v>
      </c>
      <c r="U30" s="477" t="s">
        <v>45</v>
      </c>
      <c r="V30" s="462" t="s">
        <v>34</v>
      </c>
      <c r="W30" s="477" t="s">
        <v>45</v>
      </c>
      <c r="X30" s="462" t="s">
        <v>34</v>
      </c>
      <c r="Y30" s="477" t="s">
        <v>45</v>
      </c>
      <c r="Z30" s="462" t="s">
        <v>34</v>
      </c>
      <c r="AA30" s="477" t="s">
        <v>45</v>
      </c>
      <c r="AB30" s="462" t="s">
        <v>34</v>
      </c>
      <c r="AC30" s="477" t="s">
        <v>45</v>
      </c>
      <c r="AD30" s="462" t="s">
        <v>34</v>
      </c>
      <c r="AE30" s="477" t="s">
        <v>45</v>
      </c>
      <c r="AF30" s="462" t="s">
        <v>34</v>
      </c>
      <c r="AG30" s="477" t="s">
        <v>45</v>
      </c>
      <c r="AH30" s="462" t="s">
        <v>34</v>
      </c>
      <c r="AI30" s="477" t="s">
        <v>45</v>
      </c>
      <c r="AJ30" s="462" t="s">
        <v>34</v>
      </c>
      <c r="AK30" s="477" t="s">
        <v>45</v>
      </c>
      <c r="AL30" s="473" t="s">
        <v>34</v>
      </c>
      <c r="AM30" s="1010"/>
      <c r="AN30" s="987"/>
      <c r="AO30" s="130"/>
      <c r="AP30" s="130"/>
      <c r="AQ30" s="30"/>
      <c r="AR30" s="31"/>
      <c r="AS30" s="31"/>
      <c r="AT30" s="31"/>
      <c r="AU30" s="31"/>
      <c r="AV30" s="31"/>
      <c r="AW30" s="31"/>
      <c r="AX30" s="31"/>
      <c r="AY30" s="31"/>
      <c r="AZ30" s="3"/>
      <c r="BA30" s="3"/>
      <c r="BB30" s="3"/>
      <c r="BC30" s="3"/>
      <c r="BD30" s="3"/>
      <c r="BE30" s="3"/>
      <c r="BF30" s="3"/>
      <c r="BG30" s="3"/>
      <c r="BH30" s="3"/>
      <c r="BI30" s="3"/>
    </row>
    <row r="31" spans="1:97" x14ac:dyDescent="0.2">
      <c r="A31" s="487" t="s">
        <v>72</v>
      </c>
      <c r="B31" s="132">
        <f t="shared" ref="B31:B36" si="16">SUM(C31+D31)</f>
        <v>0</v>
      </c>
      <c r="C31" s="133">
        <f t="shared" ref="C31:D36" si="17">SUM(E31+G31+I31+K31+M31+O31+Q31+S31+U31+W31+Y31+AA31+AC31+AE31+AG31+AI31+AK31)</f>
        <v>0</v>
      </c>
      <c r="D31" s="545">
        <f t="shared" si="17"/>
        <v>0</v>
      </c>
      <c r="E31" s="71"/>
      <c r="F31" s="72"/>
      <c r="G31" s="71"/>
      <c r="H31" s="72"/>
      <c r="I31" s="71"/>
      <c r="J31" s="73"/>
      <c r="K31" s="71"/>
      <c r="L31" s="73"/>
      <c r="M31" s="71"/>
      <c r="N31" s="73"/>
      <c r="O31" s="74"/>
      <c r="P31" s="73"/>
      <c r="Q31" s="74"/>
      <c r="R31" s="73"/>
      <c r="S31" s="74"/>
      <c r="T31" s="73"/>
      <c r="U31" s="74"/>
      <c r="V31" s="73"/>
      <c r="W31" s="74"/>
      <c r="X31" s="73"/>
      <c r="Y31" s="74"/>
      <c r="Z31" s="73"/>
      <c r="AA31" s="74"/>
      <c r="AB31" s="73"/>
      <c r="AC31" s="74"/>
      <c r="AD31" s="73"/>
      <c r="AE31" s="74"/>
      <c r="AF31" s="73"/>
      <c r="AG31" s="74"/>
      <c r="AH31" s="73"/>
      <c r="AI31" s="74"/>
      <c r="AJ31" s="73"/>
      <c r="AK31" s="74"/>
      <c r="AL31" s="75"/>
      <c r="AM31" s="76"/>
      <c r="AN31" s="542"/>
      <c r="AO31" s="130" t="str">
        <f>CA31&amp;CB31</f>
        <v/>
      </c>
      <c r="AP31" s="130"/>
      <c r="AQ31" s="30"/>
      <c r="AR31" s="31"/>
      <c r="AS31" s="31"/>
      <c r="AT31" s="31"/>
      <c r="AU31" s="31"/>
      <c r="AV31" s="31"/>
      <c r="AW31" s="31"/>
      <c r="AX31" s="31"/>
      <c r="AY31" s="31"/>
      <c r="AZ31" s="3"/>
      <c r="BA31" s="3"/>
      <c r="BB31" s="3"/>
      <c r="BC31" s="3"/>
      <c r="BD31" s="3"/>
      <c r="BE31" s="3"/>
      <c r="BF31" s="3"/>
      <c r="BG31" s="3"/>
      <c r="BH31" s="3"/>
      <c r="BI31" s="3"/>
      <c r="CA31" s="32" t="str">
        <f>IF(AND($B31&gt;0,AM31="")," * No olvide digitar la variable "&amp;AM$28&amp;""&amp;". Digite CERO si no tiene",IF(AM31&gt;$B31," * La variable "&amp;AM$28&amp;""&amp;" No puede ser mayor al Total.",""))</f>
        <v/>
      </c>
      <c r="CB31" s="32" t="str">
        <f>IF(AND($B31&gt;0,AN31="")," * No olvide digitar la variable "&amp;AN$28&amp;""&amp;". Digite CERO si no tiene",IF(B31&gt;AN31," * La variable "&amp;AN$28&amp;""&amp;" No puede ser menor al Total.",""))</f>
        <v/>
      </c>
      <c r="CM31" s="33">
        <f>IF(AND($B31&gt;0,AM31=""),1,IF(AM31&gt;$B31,1,0))</f>
        <v>0</v>
      </c>
      <c r="CN31" s="33">
        <f>IF(AND($B31&gt;0,AN31=""),1,IF(B31&gt;$AN31,1,0))</f>
        <v>0</v>
      </c>
    </row>
    <row r="32" spans="1:97" x14ac:dyDescent="0.2">
      <c r="A32" s="35" t="s">
        <v>73</v>
      </c>
      <c r="B32" s="68">
        <f t="shared" si="16"/>
        <v>0</v>
      </c>
      <c r="C32" s="69">
        <f t="shared" si="17"/>
        <v>0</v>
      </c>
      <c r="D32" s="84">
        <f t="shared" si="17"/>
        <v>0</v>
      </c>
      <c r="E32" s="71"/>
      <c r="F32" s="72"/>
      <c r="G32" s="71"/>
      <c r="H32" s="72"/>
      <c r="I32" s="71"/>
      <c r="J32" s="73"/>
      <c r="K32" s="71"/>
      <c r="L32" s="73"/>
      <c r="M32" s="71"/>
      <c r="N32" s="73"/>
      <c r="O32" s="74"/>
      <c r="P32" s="73"/>
      <c r="Q32" s="74"/>
      <c r="R32" s="73"/>
      <c r="S32" s="74"/>
      <c r="T32" s="73"/>
      <c r="U32" s="74"/>
      <c r="V32" s="73"/>
      <c r="W32" s="74"/>
      <c r="X32" s="73"/>
      <c r="Y32" s="74"/>
      <c r="Z32" s="73"/>
      <c r="AA32" s="74"/>
      <c r="AB32" s="73"/>
      <c r="AC32" s="74"/>
      <c r="AD32" s="73"/>
      <c r="AE32" s="74"/>
      <c r="AF32" s="73"/>
      <c r="AG32" s="74"/>
      <c r="AH32" s="73"/>
      <c r="AI32" s="74"/>
      <c r="AJ32" s="73"/>
      <c r="AK32" s="74"/>
      <c r="AL32" s="75"/>
      <c r="AM32" s="76"/>
      <c r="AN32" s="135"/>
      <c r="AO32" s="130" t="str">
        <f>CA32</f>
        <v/>
      </c>
      <c r="AP32" s="130"/>
      <c r="AQ32" s="30"/>
      <c r="AR32" s="31"/>
      <c r="AS32" s="31"/>
      <c r="AT32" s="31"/>
      <c r="AU32" s="31"/>
      <c r="AV32" s="31"/>
      <c r="AW32" s="31"/>
      <c r="AX32" s="31"/>
      <c r="AY32" s="31"/>
      <c r="AZ32" s="3"/>
      <c r="BA32" s="3"/>
      <c r="BB32" s="3"/>
      <c r="BC32" s="3"/>
      <c r="BD32" s="3"/>
      <c r="BE32" s="3"/>
      <c r="BF32" s="3"/>
      <c r="BG32" s="3"/>
      <c r="BH32" s="3"/>
      <c r="BI32" s="3"/>
      <c r="CA32" s="32" t="str">
        <f t="shared" ref="CA32:CA36" si="18">IF(AND($B32&gt;0,AM32="")," * No olvide digitar la variable "&amp;AM$28&amp;""&amp;". Digite CERO si no tiene",IF(AM32&gt;$B32," * La variable "&amp;AM$28&amp;""&amp;" No puede ser mayor al Total.",""))</f>
        <v/>
      </c>
      <c r="CM32" s="33">
        <f t="shared" ref="CM32:CM35" si="19">IF(AND($B32&gt;0,AM32=""),1,IF(AM32&gt;$B32,1,0))</f>
        <v>0</v>
      </c>
    </row>
    <row r="33" spans="1:92" s="2" customFormat="1" x14ac:dyDescent="0.2">
      <c r="A33" s="35" t="s">
        <v>74</v>
      </c>
      <c r="B33" s="68">
        <f t="shared" si="16"/>
        <v>0</v>
      </c>
      <c r="C33" s="69">
        <f t="shared" si="17"/>
        <v>0</v>
      </c>
      <c r="D33" s="84">
        <f t="shared" si="17"/>
        <v>0</v>
      </c>
      <c r="E33" s="41"/>
      <c r="F33" s="42"/>
      <c r="G33" s="41"/>
      <c r="H33" s="42"/>
      <c r="I33" s="41"/>
      <c r="J33" s="40"/>
      <c r="K33" s="41"/>
      <c r="L33" s="40"/>
      <c r="M33" s="41"/>
      <c r="N33" s="40"/>
      <c r="O33" s="85"/>
      <c r="P33" s="40"/>
      <c r="Q33" s="85"/>
      <c r="R33" s="40"/>
      <c r="S33" s="85"/>
      <c r="T33" s="40"/>
      <c r="U33" s="85"/>
      <c r="V33" s="40"/>
      <c r="W33" s="85"/>
      <c r="X33" s="40"/>
      <c r="Y33" s="85"/>
      <c r="Z33" s="40"/>
      <c r="AA33" s="85"/>
      <c r="AB33" s="40"/>
      <c r="AC33" s="85"/>
      <c r="AD33" s="40"/>
      <c r="AE33" s="85"/>
      <c r="AF33" s="40"/>
      <c r="AG33" s="85"/>
      <c r="AH33" s="40"/>
      <c r="AI33" s="85"/>
      <c r="AJ33" s="40"/>
      <c r="AK33" s="85"/>
      <c r="AL33" s="86"/>
      <c r="AM33" s="39"/>
      <c r="AN33" s="135"/>
      <c r="AO33" s="130" t="str">
        <f t="shared" ref="AO33:AO36" si="20">CA33</f>
        <v/>
      </c>
      <c r="AP33" s="130"/>
      <c r="AQ33" s="30"/>
      <c r="AR33" s="31"/>
      <c r="AS33" s="31"/>
      <c r="AT33" s="31"/>
      <c r="AU33" s="31"/>
      <c r="AV33" s="31"/>
      <c r="AW33" s="31"/>
      <c r="AX33" s="31"/>
      <c r="AY33" s="31"/>
      <c r="AZ33" s="3"/>
      <c r="BA33" s="3"/>
      <c r="BB33" s="3"/>
      <c r="BC33" s="3"/>
      <c r="BD33" s="3"/>
      <c r="BE33" s="3"/>
      <c r="BF33" s="3"/>
      <c r="BG33" s="3"/>
      <c r="BH33" s="3"/>
      <c r="BI33" s="3"/>
      <c r="BV33" s="3"/>
      <c r="BW33" s="3"/>
      <c r="BX33" s="4"/>
      <c r="BY33" s="4"/>
      <c r="CA33" s="32" t="str">
        <f t="shared" si="18"/>
        <v/>
      </c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33">
        <f t="shared" si="19"/>
        <v>0</v>
      </c>
      <c r="CN33" s="5"/>
    </row>
    <row r="34" spans="1:92" s="2" customFormat="1" x14ac:dyDescent="0.2">
      <c r="A34" s="35" t="s">
        <v>75</v>
      </c>
      <c r="B34" s="68">
        <f t="shared" si="16"/>
        <v>0</v>
      </c>
      <c r="C34" s="69">
        <f t="shared" si="17"/>
        <v>0</v>
      </c>
      <c r="D34" s="84">
        <f t="shared" si="17"/>
        <v>0</v>
      </c>
      <c r="E34" s="41"/>
      <c r="F34" s="42"/>
      <c r="G34" s="41"/>
      <c r="H34" s="42"/>
      <c r="I34" s="41"/>
      <c r="J34" s="40"/>
      <c r="K34" s="41"/>
      <c r="L34" s="40"/>
      <c r="M34" s="41"/>
      <c r="N34" s="40"/>
      <c r="O34" s="85"/>
      <c r="P34" s="40"/>
      <c r="Q34" s="85"/>
      <c r="R34" s="40"/>
      <c r="S34" s="85"/>
      <c r="T34" s="40"/>
      <c r="U34" s="85"/>
      <c r="V34" s="40"/>
      <c r="W34" s="85"/>
      <c r="X34" s="40"/>
      <c r="Y34" s="85"/>
      <c r="Z34" s="40"/>
      <c r="AA34" s="85"/>
      <c r="AB34" s="40"/>
      <c r="AC34" s="85"/>
      <c r="AD34" s="40"/>
      <c r="AE34" s="85"/>
      <c r="AF34" s="40"/>
      <c r="AG34" s="85"/>
      <c r="AH34" s="40"/>
      <c r="AI34" s="85"/>
      <c r="AJ34" s="40"/>
      <c r="AK34" s="85"/>
      <c r="AL34" s="86"/>
      <c r="AM34" s="39"/>
      <c r="AN34" s="135"/>
      <c r="AO34" s="130" t="str">
        <f t="shared" si="20"/>
        <v/>
      </c>
      <c r="AP34" s="130"/>
      <c r="AQ34" s="30"/>
      <c r="AR34" s="31"/>
      <c r="AS34" s="31"/>
      <c r="AT34" s="31"/>
      <c r="AU34" s="31"/>
      <c r="AV34" s="31"/>
      <c r="AW34" s="31"/>
      <c r="AX34" s="31"/>
      <c r="AY34" s="31"/>
      <c r="AZ34" s="3"/>
      <c r="BA34" s="3"/>
      <c r="BB34" s="3"/>
      <c r="BC34" s="3"/>
      <c r="BD34" s="3"/>
      <c r="BE34" s="3"/>
      <c r="BF34" s="3"/>
      <c r="BG34" s="3"/>
      <c r="BH34" s="3"/>
      <c r="BI34" s="3"/>
      <c r="BV34" s="3"/>
      <c r="BW34" s="3"/>
      <c r="BX34" s="4"/>
      <c r="BY34" s="4"/>
      <c r="CA34" s="32" t="str">
        <f t="shared" si="18"/>
        <v/>
      </c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33">
        <f t="shared" si="19"/>
        <v>0</v>
      </c>
      <c r="CN34" s="5"/>
    </row>
    <row r="35" spans="1:92" s="2" customFormat="1" x14ac:dyDescent="0.2">
      <c r="A35" s="35" t="s">
        <v>76</v>
      </c>
      <c r="B35" s="68">
        <f t="shared" si="16"/>
        <v>0</v>
      </c>
      <c r="C35" s="69">
        <f t="shared" si="17"/>
        <v>0</v>
      </c>
      <c r="D35" s="84">
        <f t="shared" si="17"/>
        <v>0</v>
      </c>
      <c r="E35" s="41"/>
      <c r="F35" s="42"/>
      <c r="G35" s="41"/>
      <c r="H35" s="42"/>
      <c r="I35" s="41"/>
      <c r="J35" s="40"/>
      <c r="K35" s="41"/>
      <c r="L35" s="40"/>
      <c r="M35" s="41"/>
      <c r="N35" s="40"/>
      <c r="O35" s="85"/>
      <c r="P35" s="40"/>
      <c r="Q35" s="85"/>
      <c r="R35" s="40"/>
      <c r="S35" s="85"/>
      <c r="T35" s="40"/>
      <c r="U35" s="85"/>
      <c r="V35" s="40"/>
      <c r="W35" s="85"/>
      <c r="X35" s="40"/>
      <c r="Y35" s="85"/>
      <c r="Z35" s="40"/>
      <c r="AA35" s="85"/>
      <c r="AB35" s="40"/>
      <c r="AC35" s="85"/>
      <c r="AD35" s="40"/>
      <c r="AE35" s="85"/>
      <c r="AF35" s="40"/>
      <c r="AG35" s="85"/>
      <c r="AH35" s="40"/>
      <c r="AI35" s="85"/>
      <c r="AJ35" s="40"/>
      <c r="AK35" s="85"/>
      <c r="AL35" s="86"/>
      <c r="AM35" s="39"/>
      <c r="AN35" s="135"/>
      <c r="AO35" s="130" t="str">
        <f t="shared" si="20"/>
        <v/>
      </c>
      <c r="AP35" s="130"/>
      <c r="AQ35" s="30"/>
      <c r="AR35" s="31"/>
      <c r="AS35" s="31"/>
      <c r="AT35" s="31"/>
      <c r="AU35" s="31"/>
      <c r="AV35" s="31"/>
      <c r="AW35" s="31"/>
      <c r="AX35" s="31"/>
      <c r="AY35" s="31"/>
      <c r="AZ35" s="3"/>
      <c r="BA35" s="3"/>
      <c r="BB35" s="3"/>
      <c r="BC35" s="3"/>
      <c r="BD35" s="3"/>
      <c r="BE35" s="3"/>
      <c r="BF35" s="3"/>
      <c r="BG35" s="3"/>
      <c r="BH35" s="3"/>
      <c r="BI35" s="3"/>
      <c r="BV35" s="3"/>
      <c r="BW35" s="3"/>
      <c r="BX35" s="4"/>
      <c r="BY35" s="4"/>
      <c r="CA35" s="32" t="str">
        <f t="shared" si="18"/>
        <v/>
      </c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33">
        <f t="shared" si="19"/>
        <v>0</v>
      </c>
      <c r="CN35" s="5"/>
    </row>
    <row r="36" spans="1:92" s="2" customFormat="1" x14ac:dyDescent="0.2">
      <c r="A36" s="136" t="s">
        <v>77</v>
      </c>
      <c r="B36" s="137">
        <f t="shared" si="16"/>
        <v>0</v>
      </c>
      <c r="C36" s="138">
        <f t="shared" si="17"/>
        <v>0</v>
      </c>
      <c r="D36" s="139">
        <f t="shared" si="17"/>
        <v>0</v>
      </c>
      <c r="E36" s="55"/>
      <c r="F36" s="56"/>
      <c r="G36" s="55"/>
      <c r="H36" s="56"/>
      <c r="I36" s="55"/>
      <c r="J36" s="140"/>
      <c r="K36" s="55"/>
      <c r="L36" s="140"/>
      <c r="M36" s="55"/>
      <c r="N36" s="140"/>
      <c r="O36" s="141"/>
      <c r="P36" s="140"/>
      <c r="Q36" s="141"/>
      <c r="R36" s="140"/>
      <c r="S36" s="141"/>
      <c r="T36" s="140"/>
      <c r="U36" s="141"/>
      <c r="V36" s="140"/>
      <c r="W36" s="141"/>
      <c r="X36" s="140"/>
      <c r="Y36" s="141"/>
      <c r="Z36" s="140"/>
      <c r="AA36" s="141"/>
      <c r="AB36" s="140"/>
      <c r="AC36" s="141"/>
      <c r="AD36" s="140"/>
      <c r="AE36" s="141"/>
      <c r="AF36" s="140"/>
      <c r="AG36" s="141"/>
      <c r="AH36" s="140"/>
      <c r="AI36" s="141"/>
      <c r="AJ36" s="140"/>
      <c r="AK36" s="141"/>
      <c r="AL36" s="142"/>
      <c r="AM36" s="143"/>
      <c r="AN36" s="144"/>
      <c r="AO36" s="130" t="str">
        <f t="shared" si="20"/>
        <v/>
      </c>
      <c r="AP36" s="130"/>
      <c r="AQ36" s="30"/>
      <c r="AR36" s="31"/>
      <c r="AS36" s="31"/>
      <c r="AT36" s="31"/>
      <c r="AU36" s="31"/>
      <c r="AV36" s="31"/>
      <c r="AW36" s="31"/>
      <c r="AX36" s="31"/>
      <c r="AY36" s="31"/>
      <c r="AZ36" s="3"/>
      <c r="BA36" s="3"/>
      <c r="BB36" s="3"/>
      <c r="BC36" s="3"/>
      <c r="BD36" s="3"/>
      <c r="BE36" s="3"/>
      <c r="BF36" s="3"/>
      <c r="BG36" s="3"/>
      <c r="BH36" s="3"/>
      <c r="BI36" s="3"/>
      <c r="BV36" s="3"/>
      <c r="BW36" s="3"/>
      <c r="BX36" s="4"/>
      <c r="BY36" s="4"/>
      <c r="CA36" s="32" t="str">
        <f t="shared" si="18"/>
        <v/>
      </c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33">
        <f>IF(AND($B36&gt;0,AM36=""),1,IF(AM36&gt;$B36,1,0))</f>
        <v>0</v>
      </c>
      <c r="CN36" s="5"/>
    </row>
    <row r="37" spans="1:92" s="5" customFormat="1" ht="11.25" x14ac:dyDescent="0.15">
      <c r="A37" s="145" t="s">
        <v>78</v>
      </c>
      <c r="B37" s="145"/>
      <c r="C37" s="145"/>
      <c r="D37" s="145"/>
      <c r="E37" s="145"/>
      <c r="F37" s="145"/>
      <c r="G37" s="11"/>
      <c r="H37" s="11"/>
      <c r="I37" s="11"/>
      <c r="J37" s="11"/>
      <c r="K37" s="145"/>
      <c r="L37" s="11"/>
      <c r="M37" s="11"/>
      <c r="N37" s="11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V37" s="12"/>
      <c r="BW37" s="12"/>
      <c r="BX37" s="12"/>
      <c r="BY37" s="12"/>
    </row>
    <row r="38" spans="1:92" s="2" customFormat="1" ht="14.25" customHeight="1" x14ac:dyDescent="0.2">
      <c r="A38" s="1012" t="s">
        <v>54</v>
      </c>
      <c r="B38" s="982" t="s">
        <v>5</v>
      </c>
      <c r="C38" s="983"/>
      <c r="D38" s="984"/>
      <c r="E38" s="1121" t="s">
        <v>6</v>
      </c>
      <c r="F38" s="1121"/>
      <c r="G38" s="1121"/>
      <c r="H38" s="1121"/>
      <c r="I38" s="1121"/>
      <c r="J38" s="1121"/>
      <c r="K38" s="1121"/>
      <c r="L38" s="1121"/>
      <c r="M38" s="1121"/>
      <c r="N38" s="1121"/>
      <c r="O38" s="1121"/>
      <c r="P38" s="1121"/>
      <c r="Q38" s="1121"/>
      <c r="R38" s="1121"/>
      <c r="S38" s="1121"/>
      <c r="T38" s="1121"/>
      <c r="U38" s="1121"/>
      <c r="V38" s="1121"/>
      <c r="W38" s="1121"/>
      <c r="X38" s="1121"/>
      <c r="Y38" s="1121"/>
      <c r="Z38" s="1121"/>
      <c r="AA38" s="1121"/>
      <c r="AB38" s="1121"/>
      <c r="AC38" s="1121"/>
      <c r="AD38" s="1121"/>
      <c r="AE38" s="1121"/>
      <c r="AF38" s="1121"/>
      <c r="AG38" s="1121"/>
      <c r="AH38" s="1121"/>
      <c r="AI38" s="1121"/>
      <c r="AJ38" s="1121"/>
      <c r="AK38" s="1121"/>
      <c r="AL38" s="1251"/>
      <c r="AM38" s="1008" t="s">
        <v>7</v>
      </c>
      <c r="AN38" s="984" t="s">
        <v>10</v>
      </c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V38" s="3"/>
      <c r="BW38" s="3"/>
      <c r="BX38" s="4"/>
      <c r="BY38" s="4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</row>
    <row r="39" spans="1:92" s="2" customFormat="1" x14ac:dyDescent="0.2">
      <c r="A39" s="1013"/>
      <c r="B39" s="1250"/>
      <c r="C39" s="986"/>
      <c r="D39" s="987"/>
      <c r="E39" s="1121" t="s">
        <v>11</v>
      </c>
      <c r="F39" s="1121"/>
      <c r="G39" s="1121" t="s">
        <v>12</v>
      </c>
      <c r="H39" s="1121"/>
      <c r="I39" s="1121" t="s">
        <v>13</v>
      </c>
      <c r="J39" s="1121"/>
      <c r="K39" s="1121" t="s">
        <v>14</v>
      </c>
      <c r="L39" s="1121"/>
      <c r="M39" s="1121" t="s">
        <v>15</v>
      </c>
      <c r="N39" s="1121"/>
      <c r="O39" s="1119" t="s">
        <v>16</v>
      </c>
      <c r="P39" s="1119"/>
      <c r="Q39" s="1119" t="s">
        <v>17</v>
      </c>
      <c r="R39" s="1119"/>
      <c r="S39" s="1119" t="s">
        <v>18</v>
      </c>
      <c r="T39" s="1119"/>
      <c r="U39" s="1119" t="s">
        <v>19</v>
      </c>
      <c r="V39" s="1119"/>
      <c r="W39" s="1119" t="s">
        <v>20</v>
      </c>
      <c r="X39" s="1119"/>
      <c r="Y39" s="1119" t="s">
        <v>21</v>
      </c>
      <c r="Z39" s="1119"/>
      <c r="AA39" s="1119" t="s">
        <v>22</v>
      </c>
      <c r="AB39" s="1119"/>
      <c r="AC39" s="1119" t="s">
        <v>23</v>
      </c>
      <c r="AD39" s="1119"/>
      <c r="AE39" s="1119" t="s">
        <v>24</v>
      </c>
      <c r="AF39" s="1119"/>
      <c r="AG39" s="1119" t="s">
        <v>25</v>
      </c>
      <c r="AH39" s="1119"/>
      <c r="AI39" s="1119" t="s">
        <v>26</v>
      </c>
      <c r="AJ39" s="1119"/>
      <c r="AK39" s="1119" t="s">
        <v>27</v>
      </c>
      <c r="AL39" s="1254"/>
      <c r="AM39" s="1009"/>
      <c r="AN39" s="990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V39" s="3"/>
      <c r="BW39" s="3"/>
      <c r="BX39" s="4"/>
      <c r="BY39" s="4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</row>
    <row r="40" spans="1:92" s="2" customFormat="1" x14ac:dyDescent="0.2">
      <c r="A40" s="1259"/>
      <c r="B40" s="560" t="s">
        <v>32</v>
      </c>
      <c r="C40" s="15" t="s">
        <v>45</v>
      </c>
      <c r="D40" s="16" t="s">
        <v>34</v>
      </c>
      <c r="E40" s="477" t="s">
        <v>45</v>
      </c>
      <c r="F40" s="462" t="s">
        <v>34</v>
      </c>
      <c r="G40" s="477" t="s">
        <v>45</v>
      </c>
      <c r="H40" s="462" t="s">
        <v>34</v>
      </c>
      <c r="I40" s="477" t="s">
        <v>45</v>
      </c>
      <c r="J40" s="462" t="s">
        <v>34</v>
      </c>
      <c r="K40" s="477" t="s">
        <v>45</v>
      </c>
      <c r="L40" s="462" t="s">
        <v>34</v>
      </c>
      <c r="M40" s="477" t="s">
        <v>45</v>
      </c>
      <c r="N40" s="462" t="s">
        <v>34</v>
      </c>
      <c r="O40" s="477" t="s">
        <v>45</v>
      </c>
      <c r="P40" s="462" t="s">
        <v>34</v>
      </c>
      <c r="Q40" s="477" t="s">
        <v>45</v>
      </c>
      <c r="R40" s="462" t="s">
        <v>34</v>
      </c>
      <c r="S40" s="477" t="s">
        <v>45</v>
      </c>
      <c r="T40" s="462" t="s">
        <v>34</v>
      </c>
      <c r="U40" s="477" t="s">
        <v>45</v>
      </c>
      <c r="V40" s="462" t="s">
        <v>34</v>
      </c>
      <c r="W40" s="477" t="s">
        <v>45</v>
      </c>
      <c r="X40" s="462" t="s">
        <v>34</v>
      </c>
      <c r="Y40" s="477" t="s">
        <v>45</v>
      </c>
      <c r="Z40" s="462" t="s">
        <v>34</v>
      </c>
      <c r="AA40" s="477" t="s">
        <v>45</v>
      </c>
      <c r="AB40" s="462" t="s">
        <v>34</v>
      </c>
      <c r="AC40" s="477" t="s">
        <v>45</v>
      </c>
      <c r="AD40" s="462" t="s">
        <v>34</v>
      </c>
      <c r="AE40" s="477" t="s">
        <v>45</v>
      </c>
      <c r="AF40" s="462" t="s">
        <v>34</v>
      </c>
      <c r="AG40" s="477" t="s">
        <v>45</v>
      </c>
      <c r="AH40" s="462" t="s">
        <v>34</v>
      </c>
      <c r="AI40" s="477" t="s">
        <v>45</v>
      </c>
      <c r="AJ40" s="462" t="s">
        <v>34</v>
      </c>
      <c r="AK40" s="477" t="s">
        <v>45</v>
      </c>
      <c r="AL40" s="473" t="s">
        <v>34</v>
      </c>
      <c r="AM40" s="1010"/>
      <c r="AN40" s="987"/>
      <c r="AO40" s="4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V40" s="3"/>
      <c r="BW40" s="3"/>
      <c r="BX40" s="4"/>
      <c r="BY40" s="4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</row>
    <row r="41" spans="1:92" s="2" customFormat="1" x14ac:dyDescent="0.2">
      <c r="A41" s="487" t="s">
        <v>72</v>
      </c>
      <c r="B41" s="132">
        <f t="shared" ref="B41:B46" si="21">SUM(C41+D41)</f>
        <v>0</v>
      </c>
      <c r="C41" s="133">
        <f>SUM(E41+G41+I41+K41+M41+O41+Q41+S41+U41+W41+Y41+AA41+AC41+AE41+AG41+AI41+AK41)</f>
        <v>0</v>
      </c>
      <c r="D41" s="545">
        <f>SUM(F41+H41+J41+L41+N41+P41+R41+T41+V41+X41+Z41+AB41+AD41+AF41+AH41+AJ41+AL41)</f>
        <v>0</v>
      </c>
      <c r="E41" s="71"/>
      <c r="F41" s="72"/>
      <c r="G41" s="71"/>
      <c r="H41" s="72"/>
      <c r="I41" s="71"/>
      <c r="J41" s="73"/>
      <c r="K41" s="71"/>
      <c r="L41" s="73"/>
      <c r="M41" s="71"/>
      <c r="N41" s="73"/>
      <c r="O41" s="74"/>
      <c r="P41" s="73"/>
      <c r="Q41" s="74"/>
      <c r="R41" s="73"/>
      <c r="S41" s="74"/>
      <c r="T41" s="73"/>
      <c r="U41" s="74"/>
      <c r="V41" s="73"/>
      <c r="W41" s="74"/>
      <c r="X41" s="73"/>
      <c r="Y41" s="74"/>
      <c r="Z41" s="73"/>
      <c r="AA41" s="74"/>
      <c r="AB41" s="73"/>
      <c r="AC41" s="74"/>
      <c r="AD41" s="73"/>
      <c r="AE41" s="74"/>
      <c r="AF41" s="73"/>
      <c r="AG41" s="74"/>
      <c r="AH41" s="73"/>
      <c r="AI41" s="74"/>
      <c r="AJ41" s="73"/>
      <c r="AK41" s="74"/>
      <c r="AL41" s="75"/>
      <c r="AM41" s="76"/>
      <c r="AN41" s="542"/>
      <c r="AO41" s="146" t="str">
        <f>CA41&amp;CB41</f>
        <v/>
      </c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"/>
      <c r="BA41" s="3"/>
      <c r="BB41" s="3"/>
      <c r="BC41" s="3"/>
      <c r="BD41" s="3"/>
      <c r="BE41" s="3"/>
      <c r="BF41" s="3"/>
      <c r="BG41" s="3"/>
      <c r="BH41" s="3"/>
      <c r="BI41" s="3"/>
      <c r="BV41" s="3"/>
      <c r="BW41" s="3"/>
      <c r="BX41" s="4"/>
      <c r="BY41" s="4"/>
      <c r="CA41" s="32" t="str">
        <f>IF(AND($B41&gt;0,AM41="")," * No olvide digitar la variable "&amp;AM$38&amp;""&amp;". Digite CERO si no tiene",IF(AM41&gt;$B41," * La variable "&amp;AM$41&amp;""&amp;" No puede ser mayor al Total.",""))</f>
        <v/>
      </c>
      <c r="CB41" s="32" t="str">
        <f>IF(AND($B41&gt;0,AN41="")," * No olvide digitar la variable "&amp;AN$38&amp;""&amp;". Digite CERO si no tiene",IF(B41&gt;AN41," * La variable "&amp;AN$38&amp;""&amp;" No puede ser menor al Total.",""))</f>
        <v/>
      </c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33">
        <f>IF(AND($B41&gt;0,AM41=""),1,IF(AM41&gt;$B41,1,0))</f>
        <v>0</v>
      </c>
      <c r="CN41" s="33">
        <f>IF(AND($B41&gt;0,AN41=""),1,IF(B41&gt;$AN41,1,0))</f>
        <v>0</v>
      </c>
    </row>
    <row r="42" spans="1:92" s="2" customFormat="1" x14ac:dyDescent="0.2">
      <c r="A42" s="35" t="s">
        <v>73</v>
      </c>
      <c r="B42" s="68">
        <f t="shared" si="21"/>
        <v>0</v>
      </c>
      <c r="C42" s="69">
        <f t="shared" ref="C42:D46" si="22">SUM(E42+G42+I42+K42+M42+O42+Q42+S42+U42+W42+Y42+AA42+AC42+AE42+AG42+AI42+AK42)</f>
        <v>0</v>
      </c>
      <c r="D42" s="84">
        <f t="shared" si="22"/>
        <v>0</v>
      </c>
      <c r="E42" s="71"/>
      <c r="F42" s="72"/>
      <c r="G42" s="71"/>
      <c r="H42" s="72"/>
      <c r="I42" s="71"/>
      <c r="J42" s="73"/>
      <c r="K42" s="71"/>
      <c r="L42" s="73"/>
      <c r="M42" s="71"/>
      <c r="N42" s="73"/>
      <c r="O42" s="74"/>
      <c r="P42" s="73"/>
      <c r="Q42" s="74"/>
      <c r="R42" s="73"/>
      <c r="S42" s="74"/>
      <c r="T42" s="73"/>
      <c r="U42" s="74"/>
      <c r="V42" s="73"/>
      <c r="W42" s="74"/>
      <c r="X42" s="73"/>
      <c r="Y42" s="74"/>
      <c r="Z42" s="73"/>
      <c r="AA42" s="74"/>
      <c r="AB42" s="73"/>
      <c r="AC42" s="74"/>
      <c r="AD42" s="73"/>
      <c r="AE42" s="74"/>
      <c r="AF42" s="73"/>
      <c r="AG42" s="74"/>
      <c r="AH42" s="73"/>
      <c r="AI42" s="74"/>
      <c r="AJ42" s="73"/>
      <c r="AK42" s="74"/>
      <c r="AL42" s="75"/>
      <c r="AM42" s="76"/>
      <c r="AN42" s="42"/>
      <c r="AO42" s="146" t="str">
        <f t="shared" ref="AO42:AO46" si="23">CA42&amp;CB42</f>
        <v/>
      </c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"/>
      <c r="BA42" s="3"/>
      <c r="BB42" s="3"/>
      <c r="BC42" s="3"/>
      <c r="BD42" s="3"/>
      <c r="BE42" s="3"/>
      <c r="BF42" s="3"/>
      <c r="BG42" s="3"/>
      <c r="BH42" s="3"/>
      <c r="BI42" s="3"/>
      <c r="BV42" s="3"/>
      <c r="BW42" s="3"/>
      <c r="BX42" s="4"/>
      <c r="BY42" s="4"/>
      <c r="CA42" s="32" t="str">
        <f t="shared" ref="CA42:CA46" si="24">IF(AND($B42&gt;0,AM42="")," * No olvide digitar la variable "&amp;AM$38&amp;""&amp;". Digite CERO si no tiene",IF(AM42&gt;$B42," * La variable "&amp;AM$41&amp;""&amp;" No puede ser mayor al Total.",""))</f>
        <v/>
      </c>
      <c r="CB42" s="32" t="str">
        <f t="shared" ref="CB42:CB46" si="25">IF(AND($B42&gt;0,AN42="")," * No olvide digitar la variable "&amp;AN$38&amp;""&amp;". Digite CERO si no tiene",IF(B42&gt;AN42," * La variable "&amp;AN$38&amp;""&amp;" No puede ser menor al Total.",""))</f>
        <v/>
      </c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33">
        <f t="shared" ref="CM42:CM45" si="26">IF(AND($B42&gt;0,AM42=""),1,IF(AM42&gt;$B42,1,0))</f>
        <v>0</v>
      </c>
      <c r="CN42" s="33">
        <f t="shared" ref="CN42:CN46" si="27">IF(AND($B42&gt;0,AN42=""),1,IF(B42&gt;$AN42,1,0))</f>
        <v>0</v>
      </c>
    </row>
    <row r="43" spans="1:92" s="2" customFormat="1" x14ac:dyDescent="0.2">
      <c r="A43" s="35" t="s">
        <v>74</v>
      </c>
      <c r="B43" s="68">
        <f t="shared" si="21"/>
        <v>0</v>
      </c>
      <c r="C43" s="69">
        <f t="shared" si="22"/>
        <v>0</v>
      </c>
      <c r="D43" s="84">
        <f t="shared" si="22"/>
        <v>0</v>
      </c>
      <c r="E43" s="41"/>
      <c r="F43" s="42"/>
      <c r="G43" s="41"/>
      <c r="H43" s="42"/>
      <c r="I43" s="41"/>
      <c r="J43" s="40"/>
      <c r="K43" s="41"/>
      <c r="L43" s="40"/>
      <c r="M43" s="41"/>
      <c r="N43" s="40"/>
      <c r="O43" s="85"/>
      <c r="P43" s="40"/>
      <c r="Q43" s="85"/>
      <c r="R43" s="40"/>
      <c r="S43" s="85"/>
      <c r="T43" s="40"/>
      <c r="U43" s="85"/>
      <c r="V43" s="40"/>
      <c r="W43" s="85"/>
      <c r="X43" s="40"/>
      <c r="Y43" s="85"/>
      <c r="Z43" s="40"/>
      <c r="AA43" s="85"/>
      <c r="AB43" s="40"/>
      <c r="AC43" s="85"/>
      <c r="AD43" s="40"/>
      <c r="AE43" s="85"/>
      <c r="AF43" s="40"/>
      <c r="AG43" s="85"/>
      <c r="AH43" s="40"/>
      <c r="AI43" s="85"/>
      <c r="AJ43" s="40"/>
      <c r="AK43" s="85"/>
      <c r="AL43" s="86"/>
      <c r="AM43" s="39"/>
      <c r="AN43" s="42"/>
      <c r="AO43" s="146" t="str">
        <f t="shared" si="23"/>
        <v/>
      </c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"/>
      <c r="BA43" s="3"/>
      <c r="BB43" s="3"/>
      <c r="BC43" s="3"/>
      <c r="BD43" s="3"/>
      <c r="BE43" s="3"/>
      <c r="BF43" s="3"/>
      <c r="BG43" s="3"/>
      <c r="BH43" s="3"/>
      <c r="BI43" s="3"/>
      <c r="BV43" s="3"/>
      <c r="BW43" s="3"/>
      <c r="BX43" s="4"/>
      <c r="BY43" s="4"/>
      <c r="CA43" s="32" t="str">
        <f t="shared" si="24"/>
        <v/>
      </c>
      <c r="CB43" s="32" t="str">
        <f t="shared" si="25"/>
        <v/>
      </c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33">
        <f t="shared" si="26"/>
        <v>0</v>
      </c>
      <c r="CN43" s="33">
        <f t="shared" si="27"/>
        <v>0</v>
      </c>
    </row>
    <row r="44" spans="1:92" s="2" customFormat="1" x14ac:dyDescent="0.2">
      <c r="A44" s="35" t="s">
        <v>75</v>
      </c>
      <c r="B44" s="68">
        <f t="shared" si="21"/>
        <v>0</v>
      </c>
      <c r="C44" s="69">
        <f t="shared" si="22"/>
        <v>0</v>
      </c>
      <c r="D44" s="84">
        <f t="shared" si="22"/>
        <v>0</v>
      </c>
      <c r="E44" s="41"/>
      <c r="F44" s="42"/>
      <c r="G44" s="41"/>
      <c r="H44" s="42"/>
      <c r="I44" s="41"/>
      <c r="J44" s="40"/>
      <c r="K44" s="41"/>
      <c r="L44" s="40"/>
      <c r="M44" s="41"/>
      <c r="N44" s="40"/>
      <c r="O44" s="85"/>
      <c r="P44" s="40"/>
      <c r="Q44" s="85"/>
      <c r="R44" s="40"/>
      <c r="S44" s="85"/>
      <c r="T44" s="40"/>
      <c r="U44" s="85"/>
      <c r="V44" s="40"/>
      <c r="W44" s="85"/>
      <c r="X44" s="40"/>
      <c r="Y44" s="85"/>
      <c r="Z44" s="40"/>
      <c r="AA44" s="85"/>
      <c r="AB44" s="40"/>
      <c r="AC44" s="85"/>
      <c r="AD44" s="40"/>
      <c r="AE44" s="85"/>
      <c r="AF44" s="40"/>
      <c r="AG44" s="85"/>
      <c r="AH44" s="40"/>
      <c r="AI44" s="85"/>
      <c r="AJ44" s="40"/>
      <c r="AK44" s="85"/>
      <c r="AL44" s="86"/>
      <c r="AM44" s="39"/>
      <c r="AN44" s="42"/>
      <c r="AO44" s="146" t="str">
        <f t="shared" si="23"/>
        <v/>
      </c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"/>
      <c r="BA44" s="3"/>
      <c r="BB44" s="3"/>
      <c r="BC44" s="3"/>
      <c r="BD44" s="3"/>
      <c r="BE44" s="3"/>
      <c r="BF44" s="3"/>
      <c r="BG44" s="3"/>
      <c r="BH44" s="3"/>
      <c r="BI44" s="3"/>
      <c r="BV44" s="3"/>
      <c r="BW44" s="3"/>
      <c r="BX44" s="4"/>
      <c r="BY44" s="4"/>
      <c r="CA44" s="32" t="str">
        <f t="shared" si="24"/>
        <v/>
      </c>
      <c r="CB44" s="32" t="str">
        <f t="shared" si="25"/>
        <v/>
      </c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33">
        <f t="shared" si="26"/>
        <v>0</v>
      </c>
      <c r="CN44" s="33">
        <f t="shared" si="27"/>
        <v>0</v>
      </c>
    </row>
    <row r="45" spans="1:92" s="2" customFormat="1" x14ac:dyDescent="0.2">
      <c r="A45" s="35" t="s">
        <v>76</v>
      </c>
      <c r="B45" s="68">
        <f t="shared" si="21"/>
        <v>0</v>
      </c>
      <c r="C45" s="69">
        <f t="shared" si="22"/>
        <v>0</v>
      </c>
      <c r="D45" s="84">
        <f t="shared" si="22"/>
        <v>0</v>
      </c>
      <c r="E45" s="41"/>
      <c r="F45" s="42"/>
      <c r="G45" s="41"/>
      <c r="H45" s="42"/>
      <c r="I45" s="41"/>
      <c r="J45" s="40"/>
      <c r="K45" s="41"/>
      <c r="L45" s="40"/>
      <c r="M45" s="41"/>
      <c r="N45" s="40"/>
      <c r="O45" s="85"/>
      <c r="P45" s="40"/>
      <c r="Q45" s="85"/>
      <c r="R45" s="40"/>
      <c r="S45" s="85"/>
      <c r="T45" s="40"/>
      <c r="U45" s="85"/>
      <c r="V45" s="40"/>
      <c r="W45" s="85"/>
      <c r="X45" s="40"/>
      <c r="Y45" s="85"/>
      <c r="Z45" s="40"/>
      <c r="AA45" s="85"/>
      <c r="AB45" s="40"/>
      <c r="AC45" s="85"/>
      <c r="AD45" s="40"/>
      <c r="AE45" s="85"/>
      <c r="AF45" s="40"/>
      <c r="AG45" s="85"/>
      <c r="AH45" s="40"/>
      <c r="AI45" s="85"/>
      <c r="AJ45" s="40"/>
      <c r="AK45" s="85"/>
      <c r="AL45" s="86"/>
      <c r="AM45" s="39"/>
      <c r="AN45" s="42"/>
      <c r="AO45" s="146" t="str">
        <f t="shared" si="23"/>
        <v/>
      </c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"/>
      <c r="BA45" s="3"/>
      <c r="BB45" s="3"/>
      <c r="BC45" s="3"/>
      <c r="BD45" s="3"/>
      <c r="BE45" s="3"/>
      <c r="BF45" s="3"/>
      <c r="BG45" s="3"/>
      <c r="BH45" s="3"/>
      <c r="BI45" s="3"/>
      <c r="BV45" s="3"/>
      <c r="BW45" s="3"/>
      <c r="BX45" s="4"/>
      <c r="BY45" s="4"/>
      <c r="CA45" s="32" t="str">
        <f t="shared" si="24"/>
        <v/>
      </c>
      <c r="CB45" s="32" t="str">
        <f t="shared" si="25"/>
        <v/>
      </c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33">
        <f t="shared" si="26"/>
        <v>0</v>
      </c>
      <c r="CN45" s="33">
        <f t="shared" si="27"/>
        <v>0</v>
      </c>
    </row>
    <row r="46" spans="1:92" s="2" customFormat="1" x14ac:dyDescent="0.2">
      <c r="A46" s="136" t="s">
        <v>77</v>
      </c>
      <c r="B46" s="137">
        <f t="shared" si="21"/>
        <v>0</v>
      </c>
      <c r="C46" s="138">
        <f t="shared" si="22"/>
        <v>0</v>
      </c>
      <c r="D46" s="139">
        <f t="shared" si="22"/>
        <v>0</v>
      </c>
      <c r="E46" s="55"/>
      <c r="F46" s="56"/>
      <c r="G46" s="55"/>
      <c r="H46" s="56"/>
      <c r="I46" s="55"/>
      <c r="J46" s="140"/>
      <c r="K46" s="55"/>
      <c r="L46" s="140"/>
      <c r="M46" s="55"/>
      <c r="N46" s="140"/>
      <c r="O46" s="141"/>
      <c r="P46" s="140"/>
      <c r="Q46" s="141"/>
      <c r="R46" s="140"/>
      <c r="S46" s="141"/>
      <c r="T46" s="140"/>
      <c r="U46" s="141"/>
      <c r="V46" s="140"/>
      <c r="W46" s="141"/>
      <c r="X46" s="140"/>
      <c r="Y46" s="141"/>
      <c r="Z46" s="140"/>
      <c r="AA46" s="141"/>
      <c r="AB46" s="140"/>
      <c r="AC46" s="141"/>
      <c r="AD46" s="140"/>
      <c r="AE46" s="141"/>
      <c r="AF46" s="140"/>
      <c r="AG46" s="141"/>
      <c r="AH46" s="140"/>
      <c r="AI46" s="141"/>
      <c r="AJ46" s="140"/>
      <c r="AK46" s="141"/>
      <c r="AL46" s="142"/>
      <c r="AM46" s="143"/>
      <c r="AN46" s="56"/>
      <c r="AO46" s="146" t="str">
        <f t="shared" si="23"/>
        <v/>
      </c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"/>
      <c r="BA46" s="3"/>
      <c r="BB46" s="3"/>
      <c r="BC46" s="3"/>
      <c r="BD46" s="3"/>
      <c r="BE46" s="3"/>
      <c r="BF46" s="3"/>
      <c r="BG46" s="3"/>
      <c r="BH46" s="3"/>
      <c r="BI46" s="3"/>
      <c r="BV46" s="3"/>
      <c r="BW46" s="3"/>
      <c r="BX46" s="4"/>
      <c r="BY46" s="4"/>
      <c r="CA46" s="32" t="str">
        <f t="shared" si="24"/>
        <v/>
      </c>
      <c r="CB46" s="32" t="str">
        <f t="shared" si="25"/>
        <v/>
      </c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33">
        <f>IF(AND($B46&gt;0,AM46=""),1,IF(AM46&gt;$B46,1,0))</f>
        <v>0</v>
      </c>
      <c r="CN46" s="33">
        <f t="shared" si="27"/>
        <v>0</v>
      </c>
    </row>
    <row r="47" spans="1:92" s="5" customFormat="1" ht="11.25" x14ac:dyDescent="0.15">
      <c r="A47" s="145" t="s">
        <v>79</v>
      </c>
      <c r="B47" s="145"/>
      <c r="C47" s="145"/>
      <c r="D47" s="145"/>
      <c r="E47" s="145"/>
      <c r="F47" s="145"/>
      <c r="G47" s="145"/>
      <c r="H47" s="11"/>
      <c r="I47" s="11"/>
      <c r="J47" s="11"/>
      <c r="K47" s="11"/>
      <c r="L47" s="11"/>
      <c r="M47" s="11"/>
      <c r="N47" s="11"/>
      <c r="X47" s="124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124"/>
      <c r="AK47" s="124"/>
      <c r="AL47" s="124"/>
      <c r="AM47" s="125"/>
      <c r="AN47" s="12"/>
      <c r="AO47" s="127"/>
      <c r="AP47" s="128"/>
      <c r="AQ47" s="128"/>
      <c r="AR47" s="128"/>
      <c r="AS47" s="128"/>
      <c r="AT47" s="128"/>
      <c r="AU47" s="128"/>
      <c r="AV47" s="128"/>
      <c r="AW47" s="128"/>
      <c r="AX47" s="128"/>
      <c r="AY47" s="128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V47" s="12"/>
      <c r="BW47" s="12"/>
      <c r="BX47" s="129"/>
      <c r="BY47" s="129"/>
    </row>
    <row r="48" spans="1:92" s="2" customFormat="1" ht="14.25" customHeight="1" x14ac:dyDescent="0.2">
      <c r="A48" s="1012" t="s">
        <v>54</v>
      </c>
      <c r="B48" s="982" t="s">
        <v>5</v>
      </c>
      <c r="C48" s="983"/>
      <c r="D48" s="984"/>
      <c r="E48" s="1252" t="s">
        <v>80</v>
      </c>
      <c r="F48" s="992"/>
      <c r="G48" s="992"/>
      <c r="H48" s="992"/>
      <c r="I48" s="992"/>
      <c r="J48" s="992"/>
      <c r="K48" s="992"/>
      <c r="L48" s="992"/>
      <c r="M48" s="992"/>
      <c r="N48" s="992"/>
      <c r="O48" s="992"/>
      <c r="P48" s="992"/>
      <c r="Q48" s="992"/>
      <c r="R48" s="992"/>
      <c r="S48" s="992"/>
      <c r="T48" s="992"/>
      <c r="U48" s="992"/>
      <c r="V48" s="992"/>
      <c r="W48" s="992"/>
      <c r="X48" s="992"/>
      <c r="Y48" s="992"/>
      <c r="Z48" s="992"/>
      <c r="AA48" s="992"/>
      <c r="AB48" s="992"/>
      <c r="AC48" s="992"/>
      <c r="AD48" s="992"/>
      <c r="AE48" s="992"/>
      <c r="AF48" s="992"/>
      <c r="AG48" s="992"/>
      <c r="AH48" s="992"/>
      <c r="AI48" s="992"/>
      <c r="AJ48" s="992"/>
      <c r="AK48" s="992"/>
      <c r="AL48" s="1258"/>
      <c r="AM48" s="1008" t="s">
        <v>7</v>
      </c>
      <c r="AN48" s="984" t="s">
        <v>10</v>
      </c>
      <c r="AO48" s="30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"/>
      <c r="BA48" s="3"/>
      <c r="BB48" s="3"/>
      <c r="BC48" s="3"/>
      <c r="BD48" s="3"/>
      <c r="BE48" s="3"/>
      <c r="BF48" s="3"/>
      <c r="BG48" s="3"/>
      <c r="BH48" s="3"/>
      <c r="BI48" s="3"/>
      <c r="BV48" s="3"/>
      <c r="BW48" s="3"/>
      <c r="BX48" s="4"/>
      <c r="BY48" s="4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</row>
    <row r="49" spans="1:92" s="2" customFormat="1" x14ac:dyDescent="0.2">
      <c r="A49" s="1013"/>
      <c r="B49" s="1250"/>
      <c r="C49" s="986"/>
      <c r="D49" s="987"/>
      <c r="E49" s="1252" t="s">
        <v>55</v>
      </c>
      <c r="F49" s="1253"/>
      <c r="G49" s="1252" t="s">
        <v>56</v>
      </c>
      <c r="H49" s="1253"/>
      <c r="I49" s="1252" t="s">
        <v>57</v>
      </c>
      <c r="J49" s="1253"/>
      <c r="K49" s="1252" t="s">
        <v>58</v>
      </c>
      <c r="L49" s="1253"/>
      <c r="M49" s="1252" t="s">
        <v>59</v>
      </c>
      <c r="N49" s="1253"/>
      <c r="O49" s="1255" t="s">
        <v>60</v>
      </c>
      <c r="P49" s="1256"/>
      <c r="Q49" s="1255" t="s">
        <v>61</v>
      </c>
      <c r="R49" s="1256"/>
      <c r="S49" s="1255" t="s">
        <v>62</v>
      </c>
      <c r="T49" s="1256"/>
      <c r="U49" s="1255" t="s">
        <v>63</v>
      </c>
      <c r="V49" s="1256"/>
      <c r="W49" s="1255" t="s">
        <v>64</v>
      </c>
      <c r="X49" s="1256"/>
      <c r="Y49" s="1255" t="s">
        <v>65</v>
      </c>
      <c r="Z49" s="1256"/>
      <c r="AA49" s="1255" t="s">
        <v>66</v>
      </c>
      <c r="AB49" s="1256"/>
      <c r="AC49" s="1255" t="s">
        <v>67</v>
      </c>
      <c r="AD49" s="1256"/>
      <c r="AE49" s="1255" t="s">
        <v>68</v>
      </c>
      <c r="AF49" s="1256"/>
      <c r="AG49" s="1255" t="s">
        <v>69</v>
      </c>
      <c r="AH49" s="1256"/>
      <c r="AI49" s="1255" t="s">
        <v>70</v>
      </c>
      <c r="AJ49" s="1256"/>
      <c r="AK49" s="1255" t="s">
        <v>71</v>
      </c>
      <c r="AL49" s="1257"/>
      <c r="AM49" s="1009"/>
      <c r="AN49" s="990"/>
      <c r="AO49" s="30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"/>
      <c r="BA49" s="3"/>
      <c r="BB49" s="3"/>
      <c r="BC49" s="3"/>
      <c r="BD49" s="3"/>
      <c r="BE49" s="3"/>
      <c r="BF49" s="3"/>
      <c r="BG49" s="3"/>
      <c r="BH49" s="3"/>
      <c r="BI49" s="3"/>
      <c r="BV49" s="3"/>
      <c r="BW49" s="3"/>
      <c r="BX49" s="4"/>
      <c r="BY49" s="4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</row>
    <row r="50" spans="1:92" s="2" customFormat="1" x14ac:dyDescent="0.2">
      <c r="A50" s="1259"/>
      <c r="B50" s="560" t="s">
        <v>32</v>
      </c>
      <c r="C50" s="15" t="s">
        <v>45</v>
      </c>
      <c r="D50" s="16" t="s">
        <v>34</v>
      </c>
      <c r="E50" s="561" t="s">
        <v>45</v>
      </c>
      <c r="F50" s="18" t="s">
        <v>34</v>
      </c>
      <c r="G50" s="561" t="s">
        <v>45</v>
      </c>
      <c r="H50" s="562" t="s">
        <v>34</v>
      </c>
      <c r="I50" s="561" t="s">
        <v>45</v>
      </c>
      <c r="J50" s="18" t="s">
        <v>34</v>
      </c>
      <c r="K50" s="561" t="s">
        <v>45</v>
      </c>
      <c r="L50" s="18" t="s">
        <v>34</v>
      </c>
      <c r="M50" s="561" t="s">
        <v>45</v>
      </c>
      <c r="N50" s="18" t="s">
        <v>34</v>
      </c>
      <c r="O50" s="561" t="s">
        <v>45</v>
      </c>
      <c r="P50" s="18" t="s">
        <v>34</v>
      </c>
      <c r="Q50" s="561" t="s">
        <v>45</v>
      </c>
      <c r="R50" s="18" t="s">
        <v>34</v>
      </c>
      <c r="S50" s="561" t="s">
        <v>45</v>
      </c>
      <c r="T50" s="562" t="s">
        <v>34</v>
      </c>
      <c r="U50" s="561" t="s">
        <v>45</v>
      </c>
      <c r="V50" s="562" t="s">
        <v>34</v>
      </c>
      <c r="W50" s="561" t="s">
        <v>45</v>
      </c>
      <c r="X50" s="18" t="s">
        <v>34</v>
      </c>
      <c r="Y50" s="561" t="s">
        <v>45</v>
      </c>
      <c r="Z50" s="18" t="s">
        <v>34</v>
      </c>
      <c r="AA50" s="561" t="s">
        <v>45</v>
      </c>
      <c r="AB50" s="18" t="s">
        <v>34</v>
      </c>
      <c r="AC50" s="561" t="s">
        <v>45</v>
      </c>
      <c r="AD50" s="18" t="s">
        <v>34</v>
      </c>
      <c r="AE50" s="561" t="s">
        <v>45</v>
      </c>
      <c r="AF50" s="562" t="s">
        <v>34</v>
      </c>
      <c r="AG50" s="561" t="s">
        <v>45</v>
      </c>
      <c r="AH50" s="18" t="s">
        <v>34</v>
      </c>
      <c r="AI50" s="561" t="s">
        <v>45</v>
      </c>
      <c r="AJ50" s="18" t="s">
        <v>34</v>
      </c>
      <c r="AK50" s="561" t="s">
        <v>45</v>
      </c>
      <c r="AL50" s="21" t="s">
        <v>34</v>
      </c>
      <c r="AM50" s="1010"/>
      <c r="AN50" s="987"/>
      <c r="AO50" s="30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"/>
      <c r="BA50" s="3"/>
      <c r="BB50" s="3"/>
      <c r="BC50" s="3"/>
      <c r="BD50" s="3"/>
      <c r="BE50" s="3"/>
      <c r="BF50" s="3"/>
      <c r="BG50" s="3"/>
      <c r="BH50" s="3"/>
      <c r="BI50" s="3"/>
      <c r="BV50" s="3"/>
      <c r="BW50" s="3"/>
      <c r="BX50" s="4"/>
      <c r="BY50" s="4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</row>
    <row r="51" spans="1:92" s="2" customFormat="1" x14ac:dyDescent="0.2">
      <c r="A51" s="487" t="s">
        <v>72</v>
      </c>
      <c r="B51" s="132">
        <f t="shared" ref="B51:B56" si="28">SUM(C51+D51)</f>
        <v>0</v>
      </c>
      <c r="C51" s="133">
        <f t="shared" ref="C51:D56" si="29">SUM(E51+G51+I51+K51+M51+O51+Q51+S51+U51+W51+Y51+AA51+AC51+AE51+AG51+AI51+AK51)</f>
        <v>0</v>
      </c>
      <c r="D51" s="545">
        <f t="shared" si="29"/>
        <v>0</v>
      </c>
      <c r="E51" s="71"/>
      <c r="F51" s="27"/>
      <c r="G51" s="71"/>
      <c r="H51" s="72"/>
      <c r="I51" s="71"/>
      <c r="J51" s="27"/>
      <c r="K51" s="71"/>
      <c r="L51" s="27"/>
      <c r="M51" s="71"/>
      <c r="N51" s="27"/>
      <c r="O51" s="74"/>
      <c r="P51" s="27"/>
      <c r="Q51" s="74"/>
      <c r="R51" s="27"/>
      <c r="S51" s="74"/>
      <c r="T51" s="73"/>
      <c r="U51" s="74"/>
      <c r="V51" s="73"/>
      <c r="W51" s="74"/>
      <c r="X51" s="27"/>
      <c r="Y51" s="74"/>
      <c r="Z51" s="27"/>
      <c r="AA51" s="74"/>
      <c r="AB51" s="27"/>
      <c r="AC51" s="74"/>
      <c r="AD51" s="27"/>
      <c r="AE51" s="74"/>
      <c r="AF51" s="73"/>
      <c r="AG51" s="74"/>
      <c r="AH51" s="27"/>
      <c r="AI51" s="74"/>
      <c r="AJ51" s="27"/>
      <c r="AK51" s="74"/>
      <c r="AL51" s="148"/>
      <c r="AM51" s="76"/>
      <c r="AN51" s="542"/>
      <c r="AO51" s="146" t="str">
        <f t="shared" ref="AO51:AO56" si="30">CA51&amp;CB51</f>
        <v/>
      </c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"/>
      <c r="BA51" s="3"/>
      <c r="BB51" s="3"/>
      <c r="BC51" s="3"/>
      <c r="BD51" s="3"/>
      <c r="BE51" s="3"/>
      <c r="BF51" s="3"/>
      <c r="BG51" s="3"/>
      <c r="BH51" s="3"/>
      <c r="BI51" s="3"/>
      <c r="BV51" s="3"/>
      <c r="BW51" s="3"/>
      <c r="BX51" s="4"/>
      <c r="BY51" s="4"/>
      <c r="CA51" s="32" t="str">
        <f>IF(AND($B51&gt;0,AM51="")," * No olvide digitar la variable "&amp;AM$48&amp;""&amp;". Digite CERO si no tiene",IF(AM51&gt;$B51," * La variable "&amp;AM$48&amp;""&amp;" No puede ser mayor al Total.",""))</f>
        <v/>
      </c>
      <c r="CB51" s="32" t="str">
        <f>IF(AND($B51&gt;0,AN51="")," * No olvide digitar la variable "&amp;AN$48&amp;""&amp;". Digite CERO si no tiene",IF(B51&gt;AN51," * La variable "&amp;AN$48&amp;""&amp;" No puede ser menor al Total.",""))</f>
        <v/>
      </c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33">
        <f>IF(AND($B51&gt;0,AM51=""),1,IF(AM51&gt;$B51,1,0))</f>
        <v>0</v>
      </c>
      <c r="CN51" s="33">
        <f t="shared" ref="CN51:CN56" si="31">IF(AND($B51&gt;0,AN51=""),1,IF(B51&gt;$AN51,1,0))</f>
        <v>0</v>
      </c>
    </row>
    <row r="52" spans="1:92" s="2" customFormat="1" x14ac:dyDescent="0.2">
      <c r="A52" s="35" t="s">
        <v>73</v>
      </c>
      <c r="B52" s="68">
        <f t="shared" si="28"/>
        <v>0</v>
      </c>
      <c r="C52" s="69">
        <f t="shared" si="29"/>
        <v>0</v>
      </c>
      <c r="D52" s="84">
        <f t="shared" si="29"/>
        <v>0</v>
      </c>
      <c r="E52" s="71"/>
      <c r="F52" s="72"/>
      <c r="G52" s="71"/>
      <c r="H52" s="72"/>
      <c r="I52" s="71"/>
      <c r="J52" s="73"/>
      <c r="K52" s="71"/>
      <c r="L52" s="73"/>
      <c r="M52" s="71"/>
      <c r="N52" s="73"/>
      <c r="O52" s="74"/>
      <c r="P52" s="73"/>
      <c r="Q52" s="74"/>
      <c r="R52" s="73"/>
      <c r="S52" s="74"/>
      <c r="T52" s="73"/>
      <c r="U52" s="74"/>
      <c r="V52" s="73"/>
      <c r="W52" s="74"/>
      <c r="X52" s="73"/>
      <c r="Y52" s="74"/>
      <c r="Z52" s="73"/>
      <c r="AA52" s="74"/>
      <c r="AB52" s="73"/>
      <c r="AC52" s="74"/>
      <c r="AD52" s="73"/>
      <c r="AE52" s="74"/>
      <c r="AF52" s="73"/>
      <c r="AG52" s="74"/>
      <c r="AH52" s="73"/>
      <c r="AI52" s="74"/>
      <c r="AJ52" s="73"/>
      <c r="AK52" s="74"/>
      <c r="AL52" s="75"/>
      <c r="AM52" s="76"/>
      <c r="AN52" s="42"/>
      <c r="AO52" s="146" t="str">
        <f t="shared" si="30"/>
        <v/>
      </c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"/>
      <c r="BA52" s="3"/>
      <c r="BB52" s="3"/>
      <c r="BC52" s="3"/>
      <c r="BD52" s="3"/>
      <c r="BE52" s="3"/>
      <c r="BF52" s="3"/>
      <c r="BG52" s="3"/>
      <c r="BH52" s="3"/>
      <c r="BI52" s="3"/>
      <c r="BV52" s="3"/>
      <c r="BW52" s="3"/>
      <c r="BX52" s="4"/>
      <c r="BY52" s="4"/>
      <c r="CA52" s="32" t="str">
        <f t="shared" ref="CA52:CA55" si="32">IF(AND($B52&gt;0,AM52="")," * No olvide digitar la variable "&amp;AM$48&amp;""&amp;". Digite CERO si no tiene",IF(AM52&gt;$B52," * La variable "&amp;AM$48&amp;""&amp;" No puede ser mayor al Total.",""))</f>
        <v/>
      </c>
      <c r="CB52" s="32" t="str">
        <f t="shared" ref="CB52:CB56" si="33">IF(AND($B52&gt;0,AN52="")," * No olvide digitar la variable "&amp;AN$48&amp;""&amp;". Digite CERO si no tiene",IF(B52&gt;AN52," * La variable "&amp;AN$48&amp;""&amp;" No puede ser menor al Total.",""))</f>
        <v/>
      </c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33">
        <f t="shared" ref="CM52:CM55" si="34">IF(AND($B52&gt;0,AM52=""),1,IF(AM52&gt;$B52,1,0))</f>
        <v>0</v>
      </c>
      <c r="CN52" s="33">
        <f t="shared" si="31"/>
        <v>0</v>
      </c>
    </row>
    <row r="53" spans="1:92" s="2" customFormat="1" x14ac:dyDescent="0.2">
      <c r="A53" s="35" t="s">
        <v>74</v>
      </c>
      <c r="B53" s="68">
        <f t="shared" si="28"/>
        <v>0</v>
      </c>
      <c r="C53" s="69">
        <f t="shared" si="29"/>
        <v>0</v>
      </c>
      <c r="D53" s="84">
        <f t="shared" si="29"/>
        <v>0</v>
      </c>
      <c r="E53" s="41"/>
      <c r="F53" s="42"/>
      <c r="G53" s="41"/>
      <c r="H53" s="42"/>
      <c r="I53" s="41"/>
      <c r="J53" s="40"/>
      <c r="K53" s="41"/>
      <c r="L53" s="40"/>
      <c r="M53" s="41"/>
      <c r="N53" s="40"/>
      <c r="O53" s="85"/>
      <c r="P53" s="40"/>
      <c r="Q53" s="85"/>
      <c r="R53" s="40"/>
      <c r="S53" s="85"/>
      <c r="T53" s="40"/>
      <c r="U53" s="85"/>
      <c r="V53" s="40"/>
      <c r="W53" s="85"/>
      <c r="X53" s="40"/>
      <c r="Y53" s="85"/>
      <c r="Z53" s="40"/>
      <c r="AA53" s="85"/>
      <c r="AB53" s="40"/>
      <c r="AC53" s="85"/>
      <c r="AD53" s="40"/>
      <c r="AE53" s="85"/>
      <c r="AF53" s="40"/>
      <c r="AG53" s="85"/>
      <c r="AH53" s="40"/>
      <c r="AI53" s="85"/>
      <c r="AJ53" s="40"/>
      <c r="AK53" s="85"/>
      <c r="AL53" s="86"/>
      <c r="AM53" s="39"/>
      <c r="AN53" s="42"/>
      <c r="AO53" s="146" t="str">
        <f t="shared" si="30"/>
        <v/>
      </c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"/>
      <c r="BA53" s="3"/>
      <c r="BB53" s="3"/>
      <c r="BC53" s="3"/>
      <c r="BD53" s="3"/>
      <c r="BE53" s="3"/>
      <c r="BF53" s="3"/>
      <c r="BG53" s="3"/>
      <c r="BH53" s="3"/>
      <c r="BI53" s="3"/>
      <c r="BV53" s="3"/>
      <c r="BW53" s="3"/>
      <c r="BX53" s="4"/>
      <c r="BY53" s="4"/>
      <c r="CA53" s="32" t="str">
        <f t="shared" si="32"/>
        <v/>
      </c>
      <c r="CB53" s="32" t="str">
        <f t="shared" si="33"/>
        <v/>
      </c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33">
        <f t="shared" si="34"/>
        <v>0</v>
      </c>
      <c r="CN53" s="33">
        <f t="shared" si="31"/>
        <v>0</v>
      </c>
    </row>
    <row r="54" spans="1:92" s="2" customFormat="1" x14ac:dyDescent="0.2">
      <c r="A54" s="35" t="s">
        <v>75</v>
      </c>
      <c r="B54" s="68">
        <f t="shared" si="28"/>
        <v>0</v>
      </c>
      <c r="C54" s="69">
        <f t="shared" si="29"/>
        <v>0</v>
      </c>
      <c r="D54" s="84">
        <f t="shared" si="29"/>
        <v>0</v>
      </c>
      <c r="E54" s="41"/>
      <c r="F54" s="42"/>
      <c r="G54" s="41"/>
      <c r="H54" s="42"/>
      <c r="I54" s="41"/>
      <c r="J54" s="40"/>
      <c r="K54" s="41"/>
      <c r="L54" s="40"/>
      <c r="M54" s="41"/>
      <c r="N54" s="40"/>
      <c r="O54" s="85"/>
      <c r="P54" s="40"/>
      <c r="Q54" s="85"/>
      <c r="R54" s="40"/>
      <c r="S54" s="85"/>
      <c r="T54" s="40"/>
      <c r="U54" s="85"/>
      <c r="V54" s="40"/>
      <c r="W54" s="85"/>
      <c r="X54" s="40"/>
      <c r="Y54" s="85"/>
      <c r="Z54" s="40"/>
      <c r="AA54" s="85"/>
      <c r="AB54" s="40"/>
      <c r="AC54" s="85"/>
      <c r="AD54" s="40"/>
      <c r="AE54" s="85"/>
      <c r="AF54" s="40"/>
      <c r="AG54" s="85"/>
      <c r="AH54" s="40"/>
      <c r="AI54" s="85"/>
      <c r="AJ54" s="40"/>
      <c r="AK54" s="85"/>
      <c r="AL54" s="86"/>
      <c r="AM54" s="39"/>
      <c r="AN54" s="42"/>
      <c r="AO54" s="146" t="str">
        <f t="shared" si="30"/>
        <v/>
      </c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"/>
      <c r="BA54" s="3"/>
      <c r="BB54" s="3"/>
      <c r="BC54" s="3"/>
      <c r="BD54" s="3"/>
      <c r="BE54" s="3"/>
      <c r="BF54" s="3"/>
      <c r="BG54" s="3"/>
      <c r="BH54" s="3"/>
      <c r="BI54" s="3"/>
      <c r="BV54" s="3"/>
      <c r="BW54" s="3"/>
      <c r="BX54" s="4"/>
      <c r="BY54" s="4"/>
      <c r="CA54" s="32" t="str">
        <f t="shared" si="32"/>
        <v/>
      </c>
      <c r="CB54" s="32" t="str">
        <f t="shared" si="33"/>
        <v/>
      </c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33">
        <f t="shared" si="34"/>
        <v>0</v>
      </c>
      <c r="CN54" s="33">
        <f t="shared" si="31"/>
        <v>0</v>
      </c>
    </row>
    <row r="55" spans="1:92" s="2" customFormat="1" x14ac:dyDescent="0.2">
      <c r="A55" s="35" t="s">
        <v>76</v>
      </c>
      <c r="B55" s="68">
        <f t="shared" si="28"/>
        <v>0</v>
      </c>
      <c r="C55" s="69">
        <f t="shared" si="29"/>
        <v>0</v>
      </c>
      <c r="D55" s="84">
        <f t="shared" si="29"/>
        <v>0</v>
      </c>
      <c r="E55" s="41"/>
      <c r="F55" s="42"/>
      <c r="G55" s="41"/>
      <c r="H55" s="42"/>
      <c r="I55" s="41"/>
      <c r="J55" s="40"/>
      <c r="K55" s="41"/>
      <c r="L55" s="40"/>
      <c r="M55" s="41"/>
      <c r="N55" s="40"/>
      <c r="O55" s="85"/>
      <c r="P55" s="40"/>
      <c r="Q55" s="85"/>
      <c r="R55" s="40"/>
      <c r="S55" s="85"/>
      <c r="T55" s="40"/>
      <c r="U55" s="85"/>
      <c r="V55" s="40"/>
      <c r="W55" s="85"/>
      <c r="X55" s="40"/>
      <c r="Y55" s="85"/>
      <c r="Z55" s="40"/>
      <c r="AA55" s="85"/>
      <c r="AB55" s="40"/>
      <c r="AC55" s="85"/>
      <c r="AD55" s="40"/>
      <c r="AE55" s="85"/>
      <c r="AF55" s="40"/>
      <c r="AG55" s="85"/>
      <c r="AH55" s="40"/>
      <c r="AI55" s="85"/>
      <c r="AJ55" s="40"/>
      <c r="AK55" s="85"/>
      <c r="AL55" s="86"/>
      <c r="AM55" s="39"/>
      <c r="AN55" s="42"/>
      <c r="AO55" s="146" t="str">
        <f t="shared" si="30"/>
        <v/>
      </c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"/>
      <c r="BA55" s="3"/>
      <c r="BB55" s="3"/>
      <c r="BC55" s="3"/>
      <c r="BD55" s="3"/>
      <c r="BE55" s="3"/>
      <c r="BF55" s="3"/>
      <c r="BG55" s="3"/>
      <c r="BH55" s="3"/>
      <c r="BI55" s="3"/>
      <c r="BV55" s="3"/>
      <c r="BW55" s="3"/>
      <c r="BX55" s="4"/>
      <c r="BY55" s="4"/>
      <c r="CA55" s="32" t="str">
        <f t="shared" si="32"/>
        <v/>
      </c>
      <c r="CB55" s="32" t="str">
        <f t="shared" si="33"/>
        <v/>
      </c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33">
        <f t="shared" si="34"/>
        <v>0</v>
      </c>
      <c r="CN55" s="33">
        <f t="shared" si="31"/>
        <v>0</v>
      </c>
    </row>
    <row r="56" spans="1:92" s="2" customFormat="1" x14ac:dyDescent="0.2">
      <c r="A56" s="136" t="s">
        <v>77</v>
      </c>
      <c r="B56" s="137">
        <f t="shared" si="28"/>
        <v>0</v>
      </c>
      <c r="C56" s="138">
        <f t="shared" si="29"/>
        <v>0</v>
      </c>
      <c r="D56" s="139">
        <f t="shared" si="29"/>
        <v>0</v>
      </c>
      <c r="E56" s="55"/>
      <c r="F56" s="56"/>
      <c r="G56" s="55"/>
      <c r="H56" s="56"/>
      <c r="I56" s="55"/>
      <c r="J56" s="140"/>
      <c r="K56" s="55"/>
      <c r="L56" s="140"/>
      <c r="M56" s="55"/>
      <c r="N56" s="140"/>
      <c r="O56" s="141"/>
      <c r="P56" s="140"/>
      <c r="Q56" s="141"/>
      <c r="R56" s="140"/>
      <c r="S56" s="141"/>
      <c r="T56" s="140"/>
      <c r="U56" s="141"/>
      <c r="V56" s="140"/>
      <c r="W56" s="141"/>
      <c r="X56" s="140"/>
      <c r="Y56" s="141"/>
      <c r="Z56" s="140"/>
      <c r="AA56" s="141"/>
      <c r="AB56" s="140"/>
      <c r="AC56" s="141"/>
      <c r="AD56" s="140"/>
      <c r="AE56" s="141"/>
      <c r="AF56" s="140"/>
      <c r="AG56" s="141"/>
      <c r="AH56" s="140"/>
      <c r="AI56" s="141"/>
      <c r="AJ56" s="140"/>
      <c r="AK56" s="141"/>
      <c r="AL56" s="142"/>
      <c r="AM56" s="143"/>
      <c r="AN56" s="56"/>
      <c r="AO56" s="146" t="str">
        <f t="shared" si="30"/>
        <v/>
      </c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"/>
      <c r="BA56" s="3"/>
      <c r="BB56" s="3"/>
      <c r="BC56" s="3"/>
      <c r="BD56" s="3"/>
      <c r="BE56" s="3"/>
      <c r="BF56" s="3"/>
      <c r="BG56" s="3"/>
      <c r="BH56" s="3"/>
      <c r="BI56" s="3"/>
      <c r="BV56" s="3"/>
      <c r="BW56" s="3"/>
      <c r="BX56" s="4"/>
      <c r="BY56" s="4"/>
      <c r="CA56" s="32" t="str">
        <f>IF(AND($B56&gt;0,AM56="")," * No olvide digitar la variable "&amp;AM$48&amp;""&amp;". Digite CERO si no tiene",IF(AM56&gt;$B56," * La variable "&amp;AM$48&amp;""&amp;" No puede ser mayor al Total.",""))</f>
        <v/>
      </c>
      <c r="CB56" s="32" t="str">
        <f t="shared" si="33"/>
        <v/>
      </c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33">
        <f>IF(AND($B56&gt;0,AM56=""),1,IF(AM56&gt;$B56,1,0))</f>
        <v>0</v>
      </c>
      <c r="CN56" s="33">
        <f t="shared" si="31"/>
        <v>0</v>
      </c>
    </row>
    <row r="57" spans="1:92" s="124" customFormat="1" ht="11.25" x14ac:dyDescent="0.15">
      <c r="A57" s="149" t="s">
        <v>81</v>
      </c>
      <c r="B57" s="149"/>
      <c r="C57" s="149"/>
      <c r="D57" s="149"/>
      <c r="E57" s="149"/>
      <c r="F57" s="149"/>
      <c r="G57" s="149"/>
      <c r="H57" s="149"/>
      <c r="I57" s="149"/>
      <c r="J57" s="150"/>
      <c r="K57" s="150"/>
      <c r="L57" s="150"/>
      <c r="M57" s="150"/>
      <c r="N57" s="150"/>
      <c r="O57" s="150"/>
      <c r="P57" s="150"/>
      <c r="Q57" s="150"/>
      <c r="R57" s="150"/>
      <c r="S57" s="150"/>
      <c r="T57" s="150"/>
      <c r="U57" s="150"/>
      <c r="V57" s="150"/>
      <c r="W57" s="150"/>
      <c r="X57" s="150"/>
      <c r="Y57" s="150"/>
      <c r="Z57" s="150"/>
      <c r="AA57" s="150"/>
      <c r="AB57" s="150"/>
      <c r="AC57" s="150"/>
      <c r="AD57" s="150"/>
      <c r="AE57" s="150"/>
      <c r="AF57" s="150"/>
      <c r="AG57" s="150"/>
      <c r="AH57" s="150"/>
      <c r="AI57" s="150"/>
      <c r="AJ57" s="150"/>
      <c r="AK57" s="150"/>
      <c r="AL57" s="150"/>
      <c r="AM57" s="150"/>
      <c r="AN57" s="150"/>
      <c r="AO57" s="5"/>
      <c r="AP57" s="5"/>
      <c r="AQ57" s="5"/>
      <c r="AR57" s="12"/>
      <c r="AS57" s="12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12"/>
      <c r="BW57" s="12"/>
      <c r="BX57" s="12"/>
      <c r="BY57" s="12"/>
    </row>
    <row r="58" spans="1:92" s="2" customFormat="1" ht="14.25" customHeight="1" x14ac:dyDescent="0.2">
      <c r="A58" s="983" t="s">
        <v>82</v>
      </c>
      <c r="B58" s="1025" t="s">
        <v>83</v>
      </c>
      <c r="C58" s="1026"/>
      <c r="D58" s="1027"/>
      <c r="E58" s="1130" t="s">
        <v>6</v>
      </c>
      <c r="F58" s="1131"/>
      <c r="G58" s="1131"/>
      <c r="H58" s="1131"/>
      <c r="I58" s="1131"/>
      <c r="J58" s="1131"/>
      <c r="K58" s="1131"/>
      <c r="L58" s="1131"/>
      <c r="M58" s="1131"/>
      <c r="N58" s="1131"/>
      <c r="O58" s="1131"/>
      <c r="P58" s="1131"/>
      <c r="Q58" s="1131"/>
      <c r="R58" s="1131"/>
      <c r="S58" s="1131"/>
      <c r="T58" s="1131"/>
      <c r="U58" s="1131"/>
      <c r="V58" s="1131"/>
      <c r="W58" s="1131"/>
      <c r="X58" s="1131"/>
      <c r="Y58" s="1131"/>
      <c r="Z58" s="1131"/>
      <c r="AA58" s="1131"/>
      <c r="AB58" s="1131"/>
      <c r="AC58" s="1131"/>
      <c r="AD58" s="1131"/>
      <c r="AE58" s="1131"/>
      <c r="AF58" s="1131"/>
      <c r="AG58" s="1131"/>
      <c r="AH58" s="1131"/>
      <c r="AI58" s="1131"/>
      <c r="AJ58" s="1131"/>
      <c r="AK58" s="1131"/>
      <c r="AL58" s="1261"/>
      <c r="AM58" s="1015" t="s">
        <v>84</v>
      </c>
      <c r="AN58" s="1016"/>
      <c r="AO58" s="9"/>
      <c r="AP58" s="9"/>
      <c r="AQ58" s="9"/>
      <c r="AR58" s="151"/>
      <c r="AS58" s="151"/>
      <c r="AT58" s="9"/>
      <c r="BV58" s="3"/>
      <c r="BW58" s="3"/>
      <c r="BX58" s="3"/>
      <c r="BY58" s="3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</row>
    <row r="59" spans="1:92" s="2" customFormat="1" x14ac:dyDescent="0.2">
      <c r="A59" s="1019"/>
      <c r="B59" s="1260"/>
      <c r="C59" s="1029"/>
      <c r="D59" s="1030"/>
      <c r="E59" s="1121" t="s">
        <v>11</v>
      </c>
      <c r="F59" s="1121"/>
      <c r="G59" s="1121" t="s">
        <v>12</v>
      </c>
      <c r="H59" s="1121"/>
      <c r="I59" s="1121" t="s">
        <v>13</v>
      </c>
      <c r="J59" s="1121"/>
      <c r="K59" s="1121" t="s">
        <v>14</v>
      </c>
      <c r="L59" s="1121"/>
      <c r="M59" s="1121" t="s">
        <v>15</v>
      </c>
      <c r="N59" s="1121"/>
      <c r="O59" s="1119" t="s">
        <v>16</v>
      </c>
      <c r="P59" s="1119"/>
      <c r="Q59" s="1119" t="s">
        <v>17</v>
      </c>
      <c r="R59" s="1119"/>
      <c r="S59" s="1119" t="s">
        <v>18</v>
      </c>
      <c r="T59" s="1119"/>
      <c r="U59" s="1119" t="s">
        <v>19</v>
      </c>
      <c r="V59" s="1119"/>
      <c r="W59" s="1119" t="s">
        <v>20</v>
      </c>
      <c r="X59" s="1119"/>
      <c r="Y59" s="1119" t="s">
        <v>21</v>
      </c>
      <c r="Z59" s="1119"/>
      <c r="AA59" s="1119" t="s">
        <v>22</v>
      </c>
      <c r="AB59" s="1119"/>
      <c r="AC59" s="1119" t="s">
        <v>23</v>
      </c>
      <c r="AD59" s="1119"/>
      <c r="AE59" s="1119" t="s">
        <v>24</v>
      </c>
      <c r="AF59" s="1119"/>
      <c r="AG59" s="1119" t="s">
        <v>25</v>
      </c>
      <c r="AH59" s="1119"/>
      <c r="AI59" s="1119" t="s">
        <v>26</v>
      </c>
      <c r="AJ59" s="1119"/>
      <c r="AK59" s="1119" t="s">
        <v>27</v>
      </c>
      <c r="AL59" s="1254"/>
      <c r="AM59" s="1017"/>
      <c r="AN59" s="1018"/>
      <c r="AO59" s="151"/>
      <c r="AP59" s="151"/>
      <c r="AQ59" s="151"/>
      <c r="AR59" s="151"/>
      <c r="AS59" s="151"/>
      <c r="AT59" s="151"/>
      <c r="AU59" s="3"/>
      <c r="AV59" s="3"/>
      <c r="AW59" s="3"/>
      <c r="AX59" s="3"/>
      <c r="AY59" s="3"/>
      <c r="AZ59" s="3"/>
      <c r="BA59" s="3"/>
      <c r="BB59" s="3"/>
      <c r="BC59" s="3"/>
      <c r="BV59" s="3"/>
      <c r="BW59" s="3"/>
      <c r="BX59" s="3"/>
      <c r="BY59" s="3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</row>
    <row r="60" spans="1:92" s="2" customFormat="1" ht="21" x14ac:dyDescent="0.2">
      <c r="A60" s="986"/>
      <c r="B60" s="17" t="s">
        <v>32</v>
      </c>
      <c r="C60" s="152" t="s">
        <v>33</v>
      </c>
      <c r="D60" s="462" t="s">
        <v>34</v>
      </c>
      <c r="E60" s="561" t="s">
        <v>33</v>
      </c>
      <c r="F60" s="462" t="s">
        <v>34</v>
      </c>
      <c r="G60" s="561" t="s">
        <v>33</v>
      </c>
      <c r="H60" s="462" t="s">
        <v>34</v>
      </c>
      <c r="I60" s="561" t="s">
        <v>33</v>
      </c>
      <c r="J60" s="462" t="s">
        <v>34</v>
      </c>
      <c r="K60" s="561" t="s">
        <v>33</v>
      </c>
      <c r="L60" s="462" t="s">
        <v>34</v>
      </c>
      <c r="M60" s="561" t="s">
        <v>33</v>
      </c>
      <c r="N60" s="462" t="s">
        <v>34</v>
      </c>
      <c r="O60" s="561" t="s">
        <v>33</v>
      </c>
      <c r="P60" s="462" t="s">
        <v>34</v>
      </c>
      <c r="Q60" s="561" t="s">
        <v>33</v>
      </c>
      <c r="R60" s="462" t="s">
        <v>34</v>
      </c>
      <c r="S60" s="561" t="s">
        <v>33</v>
      </c>
      <c r="T60" s="462" t="s">
        <v>34</v>
      </c>
      <c r="U60" s="561" t="s">
        <v>33</v>
      </c>
      <c r="V60" s="153" t="s">
        <v>34</v>
      </c>
      <c r="W60" s="561" t="s">
        <v>33</v>
      </c>
      <c r="X60" s="462" t="s">
        <v>34</v>
      </c>
      <c r="Y60" s="561" t="s">
        <v>33</v>
      </c>
      <c r="Z60" s="462" t="s">
        <v>34</v>
      </c>
      <c r="AA60" s="561" t="s">
        <v>33</v>
      </c>
      <c r="AB60" s="462" t="s">
        <v>34</v>
      </c>
      <c r="AC60" s="561" t="s">
        <v>33</v>
      </c>
      <c r="AD60" s="462" t="s">
        <v>34</v>
      </c>
      <c r="AE60" s="561" t="s">
        <v>33</v>
      </c>
      <c r="AF60" s="462" t="s">
        <v>34</v>
      </c>
      <c r="AG60" s="561" t="s">
        <v>33</v>
      </c>
      <c r="AH60" s="462" t="s">
        <v>34</v>
      </c>
      <c r="AI60" s="561" t="s">
        <v>33</v>
      </c>
      <c r="AJ60" s="462" t="s">
        <v>34</v>
      </c>
      <c r="AK60" s="561" t="s">
        <v>33</v>
      </c>
      <c r="AL60" s="473" t="s">
        <v>34</v>
      </c>
      <c r="AM60" s="467" t="s">
        <v>85</v>
      </c>
      <c r="AN60" s="462" t="s">
        <v>86</v>
      </c>
      <c r="AO60" s="151"/>
      <c r="AP60" s="151"/>
      <c r="AQ60" s="151"/>
      <c r="AR60" s="151"/>
      <c r="AS60" s="151"/>
      <c r="AT60" s="151"/>
      <c r="AU60" s="3"/>
      <c r="AV60" s="3"/>
      <c r="AW60" s="3"/>
      <c r="AX60" s="3"/>
      <c r="AY60" s="3"/>
      <c r="AZ60" s="3"/>
      <c r="BA60" s="3"/>
      <c r="BB60" s="3"/>
      <c r="BC60" s="3"/>
      <c r="BV60" s="3"/>
      <c r="BW60" s="3"/>
      <c r="BX60" s="3"/>
      <c r="BY60" s="3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</row>
    <row r="61" spans="1:92" s="2" customFormat="1" x14ac:dyDescent="0.2">
      <c r="A61" s="529" t="s">
        <v>87</v>
      </c>
      <c r="B61" s="132">
        <f t="shared" ref="B61:B66" si="35">SUM(C61+D61)</f>
        <v>48</v>
      </c>
      <c r="C61" s="133">
        <f>SUM(E61+G61+I61+K61+M61+O61+Q61+S61+U61+W61+Y61+AA61+AC61+AE61+AG61+AI61+AK61)</f>
        <v>28</v>
      </c>
      <c r="D61" s="545">
        <f>SUM(F61+H61+J61+L61+N61+P61+R61+T61+V61+X61+Z61+AB61+AD61+AF61+AH61+AJ61+AL61)</f>
        <v>20</v>
      </c>
      <c r="E61" s="28"/>
      <c r="F61" s="542">
        <v>2</v>
      </c>
      <c r="G61" s="28">
        <v>1</v>
      </c>
      <c r="H61" s="27"/>
      <c r="I61" s="28"/>
      <c r="J61" s="27"/>
      <c r="K61" s="28">
        <v>1</v>
      </c>
      <c r="L61" s="27">
        <v>1</v>
      </c>
      <c r="M61" s="28">
        <v>1</v>
      </c>
      <c r="N61" s="27">
        <v>1</v>
      </c>
      <c r="O61" s="28"/>
      <c r="P61" s="27"/>
      <c r="Q61" s="28">
        <v>3</v>
      </c>
      <c r="R61" s="27">
        <v>2</v>
      </c>
      <c r="S61" s="28">
        <v>1</v>
      </c>
      <c r="T61" s="27"/>
      <c r="U61" s="28"/>
      <c r="V61" s="156"/>
      <c r="W61" s="28"/>
      <c r="X61" s="27">
        <v>2</v>
      </c>
      <c r="Y61" s="28"/>
      <c r="Z61" s="27"/>
      <c r="AA61" s="28">
        <v>3</v>
      </c>
      <c r="AB61" s="27"/>
      <c r="AC61" s="28">
        <v>3</v>
      </c>
      <c r="AD61" s="27">
        <v>1</v>
      </c>
      <c r="AE61" s="28">
        <v>6</v>
      </c>
      <c r="AF61" s="27">
        <v>1</v>
      </c>
      <c r="AG61" s="28">
        <v>4</v>
      </c>
      <c r="AH61" s="27">
        <v>2</v>
      </c>
      <c r="AI61" s="28">
        <v>5</v>
      </c>
      <c r="AJ61" s="27">
        <v>1</v>
      </c>
      <c r="AK61" s="530"/>
      <c r="AL61" s="148">
        <v>7</v>
      </c>
      <c r="AM61" s="546">
        <v>0</v>
      </c>
      <c r="AN61" s="27">
        <v>48</v>
      </c>
      <c r="AO61" s="146" t="str">
        <f t="shared" ref="AO61:AO65" si="36">CA61&amp;CB61</f>
        <v/>
      </c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"/>
      <c r="BB61" s="3"/>
      <c r="BC61" s="3"/>
      <c r="BV61" s="3"/>
      <c r="BW61" s="3"/>
      <c r="BX61" s="3"/>
      <c r="BY61" s="3"/>
      <c r="CA61" s="32" t="str">
        <f>IF(AND($B61&gt;0,AM61="")," * No olvide digitar la variable "&amp;AM$58&amp;""&amp;" Discrecional. Digite CERO si no tiene",IF(AM61&gt;$B61," * La variable "&amp;AM$58&amp;""&amp;" Discrecional No puede ser mayor al Total.",""))</f>
        <v/>
      </c>
      <c r="CB61" s="32" t="str">
        <f>IF(AND($B61&gt;0,AN61="")," * No olvide digitar la variable "&amp;AM$58&amp;""&amp;" Estructurado (ESI). Digite CERO si no tiene",IF(AN61&gt;$B61," * La variable "&amp;AM$58&amp;""&amp;" Estructurado (ESI) No puede ser mayor al Total.",""))</f>
        <v/>
      </c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33">
        <f>IF(AND($B61&gt;0,AM61=""),1,IF(AM61&gt;$B61,1,0))</f>
        <v>0</v>
      </c>
      <c r="CN61" s="33">
        <f>IF(AND($B61&gt;0,AN61=""),1,IF(AN61&gt;$B61,1,0))</f>
        <v>0</v>
      </c>
    </row>
    <row r="62" spans="1:92" s="2" customFormat="1" x14ac:dyDescent="0.2">
      <c r="A62" s="157" t="s">
        <v>88</v>
      </c>
      <c r="B62" s="68">
        <f t="shared" si="35"/>
        <v>1140</v>
      </c>
      <c r="C62" s="69">
        <f t="shared" ref="C62:D66" si="37">SUM(E62+G62+I62+K62+M62+O62+Q62+S62+U62+W62+Y62+AA62+AC62+AE62+AG62+AI62+AK62)</f>
        <v>596</v>
      </c>
      <c r="D62" s="84">
        <f t="shared" si="37"/>
        <v>544</v>
      </c>
      <c r="E62" s="41">
        <v>100</v>
      </c>
      <c r="F62" s="42">
        <v>78</v>
      </c>
      <c r="G62" s="41">
        <v>30</v>
      </c>
      <c r="H62" s="40">
        <v>36</v>
      </c>
      <c r="I62" s="41">
        <v>22</v>
      </c>
      <c r="J62" s="40">
        <v>28</v>
      </c>
      <c r="K62" s="41">
        <v>26</v>
      </c>
      <c r="L62" s="40">
        <v>26</v>
      </c>
      <c r="M62" s="41">
        <v>16</v>
      </c>
      <c r="N62" s="40">
        <v>11</v>
      </c>
      <c r="O62" s="41">
        <v>20</v>
      </c>
      <c r="P62" s="40">
        <v>15</v>
      </c>
      <c r="Q62" s="41">
        <v>21</v>
      </c>
      <c r="R62" s="40">
        <v>22</v>
      </c>
      <c r="S62" s="41">
        <v>29</v>
      </c>
      <c r="T62" s="40">
        <v>25</v>
      </c>
      <c r="U62" s="41">
        <v>26</v>
      </c>
      <c r="V62" s="158">
        <v>27</v>
      </c>
      <c r="W62" s="41">
        <v>18</v>
      </c>
      <c r="X62" s="40">
        <v>33</v>
      </c>
      <c r="Y62" s="41">
        <v>35</v>
      </c>
      <c r="Z62" s="40">
        <v>33</v>
      </c>
      <c r="AA62" s="41">
        <v>36</v>
      </c>
      <c r="AB62" s="40">
        <v>26</v>
      </c>
      <c r="AC62" s="41">
        <v>49</v>
      </c>
      <c r="AD62" s="40">
        <v>31</v>
      </c>
      <c r="AE62" s="41">
        <v>41</v>
      </c>
      <c r="AF62" s="40">
        <v>35</v>
      </c>
      <c r="AG62" s="41">
        <v>40</v>
      </c>
      <c r="AH62" s="40">
        <v>34</v>
      </c>
      <c r="AI62" s="41">
        <v>40</v>
      </c>
      <c r="AJ62" s="40">
        <v>29</v>
      </c>
      <c r="AK62" s="85">
        <v>47</v>
      </c>
      <c r="AL62" s="86">
        <v>55</v>
      </c>
      <c r="AM62" s="159">
        <v>0</v>
      </c>
      <c r="AN62" s="40">
        <v>1140</v>
      </c>
      <c r="AO62" s="146" t="str">
        <f t="shared" si="36"/>
        <v/>
      </c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"/>
      <c r="BB62" s="3"/>
      <c r="BC62" s="3"/>
      <c r="BV62" s="3"/>
      <c r="BW62" s="3"/>
      <c r="BX62" s="3"/>
      <c r="BY62" s="3"/>
      <c r="CA62" s="32" t="str">
        <f t="shared" ref="CA62:CA65" si="38">IF(AND($B62&gt;0,AM62="")," * No olvide digitar la variable "&amp;AM$58&amp;""&amp;" Discrecional. Digite CERO si no tiene",IF(AM62&gt;$B62," * La variable "&amp;AM$58&amp;""&amp;" Discrecional No puede ser mayor al Total.",""))</f>
        <v/>
      </c>
      <c r="CB62" s="32" t="str">
        <f t="shared" ref="CB62:CB65" si="39">IF(AND($B62&gt;0,AN62="")," * No olvide digitar la variable "&amp;AM$58&amp;""&amp;" Estructurado (ESI). Digite CERO si no tiene",IF(AN62&gt;$B62," * La variable "&amp;AM$58&amp;""&amp;" Estructurado (ESI) No puede ser mayor al Total.",""))</f>
        <v/>
      </c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33">
        <f t="shared" ref="CM62:CN65" si="40">IF(AND($B62&gt;0,AM62=""),1,IF(AM62&gt;$B62,1,0))</f>
        <v>0</v>
      </c>
      <c r="CN62" s="33">
        <f t="shared" si="40"/>
        <v>0</v>
      </c>
    </row>
    <row r="63" spans="1:92" s="2" customFormat="1" x14ac:dyDescent="0.2">
      <c r="A63" s="157" t="s">
        <v>89</v>
      </c>
      <c r="B63" s="68">
        <f t="shared" si="35"/>
        <v>2510</v>
      </c>
      <c r="C63" s="69">
        <f t="shared" si="37"/>
        <v>1242</v>
      </c>
      <c r="D63" s="84">
        <f t="shared" si="37"/>
        <v>1268</v>
      </c>
      <c r="E63" s="41">
        <v>224</v>
      </c>
      <c r="F63" s="42">
        <v>203</v>
      </c>
      <c r="G63" s="41">
        <v>102</v>
      </c>
      <c r="H63" s="40">
        <v>125</v>
      </c>
      <c r="I63" s="41">
        <v>131</v>
      </c>
      <c r="J63" s="40">
        <v>94</v>
      </c>
      <c r="K63" s="41">
        <v>81</v>
      </c>
      <c r="L63" s="40">
        <v>64</v>
      </c>
      <c r="M63" s="41">
        <v>41</v>
      </c>
      <c r="N63" s="40">
        <v>51</v>
      </c>
      <c r="O63" s="41">
        <v>44</v>
      </c>
      <c r="P63" s="40">
        <v>56</v>
      </c>
      <c r="Q63" s="41">
        <v>51</v>
      </c>
      <c r="R63" s="40">
        <v>61</v>
      </c>
      <c r="S63" s="41">
        <v>51</v>
      </c>
      <c r="T63" s="40">
        <v>61</v>
      </c>
      <c r="U63" s="41">
        <v>48</v>
      </c>
      <c r="V63" s="158">
        <v>52</v>
      </c>
      <c r="W63" s="41">
        <v>37</v>
      </c>
      <c r="X63" s="40">
        <v>52</v>
      </c>
      <c r="Y63" s="41">
        <v>57</v>
      </c>
      <c r="Z63" s="40">
        <v>61</v>
      </c>
      <c r="AA63" s="41">
        <v>55</v>
      </c>
      <c r="AB63" s="40">
        <v>52</v>
      </c>
      <c r="AC63" s="41">
        <v>71</v>
      </c>
      <c r="AD63" s="40">
        <v>87</v>
      </c>
      <c r="AE63" s="41">
        <v>77</v>
      </c>
      <c r="AF63" s="40">
        <v>62</v>
      </c>
      <c r="AG63" s="41">
        <v>50</v>
      </c>
      <c r="AH63" s="40">
        <v>56</v>
      </c>
      <c r="AI63" s="41">
        <v>50</v>
      </c>
      <c r="AJ63" s="40">
        <v>50</v>
      </c>
      <c r="AK63" s="85">
        <v>72</v>
      </c>
      <c r="AL63" s="86">
        <v>81</v>
      </c>
      <c r="AM63" s="159">
        <v>0</v>
      </c>
      <c r="AN63" s="40">
        <v>2510</v>
      </c>
      <c r="AO63" s="146" t="str">
        <f t="shared" si="36"/>
        <v/>
      </c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"/>
      <c r="BB63" s="3"/>
      <c r="BC63" s="3"/>
      <c r="BV63" s="3"/>
      <c r="BW63" s="3"/>
      <c r="BX63" s="3"/>
      <c r="BY63" s="3"/>
      <c r="CA63" s="32" t="str">
        <f t="shared" si="38"/>
        <v/>
      </c>
      <c r="CB63" s="32" t="str">
        <f t="shared" si="39"/>
        <v/>
      </c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33">
        <f t="shared" si="40"/>
        <v>0</v>
      </c>
      <c r="CN63" s="33">
        <f t="shared" si="40"/>
        <v>0</v>
      </c>
    </row>
    <row r="64" spans="1:92" s="2" customFormat="1" x14ac:dyDescent="0.2">
      <c r="A64" s="157" t="s">
        <v>90</v>
      </c>
      <c r="B64" s="68">
        <f t="shared" si="35"/>
        <v>499</v>
      </c>
      <c r="C64" s="69">
        <f t="shared" si="37"/>
        <v>243</v>
      </c>
      <c r="D64" s="84">
        <f t="shared" si="37"/>
        <v>256</v>
      </c>
      <c r="E64" s="41">
        <v>36</v>
      </c>
      <c r="F64" s="42">
        <v>45</v>
      </c>
      <c r="G64" s="41">
        <v>51</v>
      </c>
      <c r="H64" s="40">
        <v>57</v>
      </c>
      <c r="I64" s="41">
        <v>91</v>
      </c>
      <c r="J64" s="40">
        <v>66</v>
      </c>
      <c r="K64" s="41">
        <v>22</v>
      </c>
      <c r="L64" s="40">
        <v>19</v>
      </c>
      <c r="M64" s="41">
        <v>2</v>
      </c>
      <c r="N64" s="40">
        <v>10</v>
      </c>
      <c r="O64" s="41">
        <v>8</v>
      </c>
      <c r="P64" s="40">
        <v>15</v>
      </c>
      <c r="Q64" s="41">
        <v>4</v>
      </c>
      <c r="R64" s="40">
        <v>7</v>
      </c>
      <c r="S64" s="41">
        <v>5</v>
      </c>
      <c r="T64" s="40">
        <v>7</v>
      </c>
      <c r="U64" s="41">
        <v>2</v>
      </c>
      <c r="V64" s="158">
        <v>7</v>
      </c>
      <c r="W64" s="41">
        <v>6</v>
      </c>
      <c r="X64" s="40">
        <v>6</v>
      </c>
      <c r="Y64" s="41">
        <v>3</v>
      </c>
      <c r="Z64" s="40"/>
      <c r="AA64" s="41">
        <v>2</v>
      </c>
      <c r="AB64" s="40">
        <v>6</v>
      </c>
      <c r="AC64" s="41">
        <v>5</v>
      </c>
      <c r="AD64" s="40">
        <v>7</v>
      </c>
      <c r="AE64" s="41">
        <v>1</v>
      </c>
      <c r="AF64" s="40">
        <v>1</v>
      </c>
      <c r="AG64" s="41">
        <v>1</v>
      </c>
      <c r="AH64" s="40"/>
      <c r="AI64" s="41">
        <v>2</v>
      </c>
      <c r="AJ64" s="40">
        <v>2</v>
      </c>
      <c r="AK64" s="85">
        <v>2</v>
      </c>
      <c r="AL64" s="86">
        <v>1</v>
      </c>
      <c r="AM64" s="159">
        <v>0</v>
      </c>
      <c r="AN64" s="40">
        <v>499</v>
      </c>
      <c r="AO64" s="146" t="str">
        <f t="shared" si="36"/>
        <v/>
      </c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"/>
      <c r="BB64" s="3"/>
      <c r="BC64" s="3"/>
      <c r="BV64" s="3"/>
      <c r="BW64" s="3"/>
      <c r="BX64" s="3"/>
      <c r="BY64" s="3"/>
      <c r="CA64" s="32" t="str">
        <f t="shared" si="38"/>
        <v/>
      </c>
      <c r="CB64" s="32" t="str">
        <f t="shared" si="39"/>
        <v/>
      </c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33">
        <f t="shared" si="40"/>
        <v>0</v>
      </c>
      <c r="CN64" s="33">
        <f t="shared" si="40"/>
        <v>0</v>
      </c>
    </row>
    <row r="65" spans="1:95" x14ac:dyDescent="0.2">
      <c r="A65" s="160" t="s">
        <v>91</v>
      </c>
      <c r="B65" s="161">
        <f t="shared" si="35"/>
        <v>18</v>
      </c>
      <c r="C65" s="92">
        <f t="shared" si="37"/>
        <v>9</v>
      </c>
      <c r="D65" s="93">
        <f t="shared" si="37"/>
        <v>9</v>
      </c>
      <c r="E65" s="94"/>
      <c r="F65" s="95">
        <v>1</v>
      </c>
      <c r="G65" s="94">
        <v>5</v>
      </c>
      <c r="H65" s="96"/>
      <c r="I65" s="94"/>
      <c r="J65" s="96">
        <v>2</v>
      </c>
      <c r="K65" s="94"/>
      <c r="L65" s="96">
        <v>1</v>
      </c>
      <c r="M65" s="94">
        <v>1</v>
      </c>
      <c r="N65" s="96">
        <v>1</v>
      </c>
      <c r="O65" s="94">
        <v>1</v>
      </c>
      <c r="P65" s="96">
        <v>1</v>
      </c>
      <c r="Q65" s="94"/>
      <c r="R65" s="96"/>
      <c r="S65" s="94"/>
      <c r="T65" s="96"/>
      <c r="U65" s="94"/>
      <c r="V65" s="162">
        <v>1</v>
      </c>
      <c r="W65" s="94">
        <v>1</v>
      </c>
      <c r="X65" s="96"/>
      <c r="Y65" s="94"/>
      <c r="Z65" s="96"/>
      <c r="AA65" s="94">
        <v>1</v>
      </c>
      <c r="AB65" s="96">
        <v>1</v>
      </c>
      <c r="AC65" s="94"/>
      <c r="AD65" s="96"/>
      <c r="AE65" s="94"/>
      <c r="AF65" s="96"/>
      <c r="AG65" s="94"/>
      <c r="AH65" s="96"/>
      <c r="AI65" s="94"/>
      <c r="AJ65" s="96"/>
      <c r="AK65" s="163"/>
      <c r="AL65" s="164">
        <v>1</v>
      </c>
      <c r="AM65" s="165">
        <v>0</v>
      </c>
      <c r="AN65" s="96">
        <v>18</v>
      </c>
      <c r="AO65" s="146" t="str">
        <f t="shared" si="36"/>
        <v/>
      </c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"/>
      <c r="BB65" s="3"/>
      <c r="BC65" s="3"/>
      <c r="BX65" s="3"/>
      <c r="BY65" s="3"/>
      <c r="CA65" s="32" t="str">
        <f t="shared" si="38"/>
        <v/>
      </c>
      <c r="CB65" s="32" t="str">
        <f t="shared" si="39"/>
        <v/>
      </c>
      <c r="CM65" s="33">
        <f t="shared" si="40"/>
        <v>0</v>
      </c>
      <c r="CN65" s="33">
        <f t="shared" si="40"/>
        <v>0</v>
      </c>
    </row>
    <row r="66" spans="1:95" x14ac:dyDescent="0.2">
      <c r="A66" s="166" t="s">
        <v>92</v>
      </c>
      <c r="B66" s="137">
        <f t="shared" si="35"/>
        <v>0</v>
      </c>
      <c r="C66" s="138">
        <f t="shared" si="37"/>
        <v>0</v>
      </c>
      <c r="D66" s="139">
        <f t="shared" si="37"/>
        <v>0</v>
      </c>
      <c r="E66" s="55"/>
      <c r="F66" s="56"/>
      <c r="G66" s="55"/>
      <c r="H66" s="140"/>
      <c r="I66" s="55"/>
      <c r="J66" s="140"/>
      <c r="K66" s="55"/>
      <c r="L66" s="140"/>
      <c r="M66" s="55"/>
      <c r="N66" s="140"/>
      <c r="O66" s="55"/>
      <c r="P66" s="140"/>
      <c r="Q66" s="55"/>
      <c r="R66" s="140"/>
      <c r="S66" s="55"/>
      <c r="T66" s="140"/>
      <c r="U66" s="55"/>
      <c r="V66" s="167"/>
      <c r="W66" s="55"/>
      <c r="X66" s="140"/>
      <c r="Y66" s="55"/>
      <c r="Z66" s="140"/>
      <c r="AA66" s="55"/>
      <c r="AB66" s="140"/>
      <c r="AC66" s="55"/>
      <c r="AD66" s="140"/>
      <c r="AE66" s="55"/>
      <c r="AF66" s="140"/>
      <c r="AG66" s="55"/>
      <c r="AH66" s="140"/>
      <c r="AI66" s="55"/>
      <c r="AJ66" s="140"/>
      <c r="AK66" s="141"/>
      <c r="AL66" s="142"/>
      <c r="AM66" s="58"/>
      <c r="AN66" s="168"/>
      <c r="AO66" s="169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"/>
      <c r="BB66" s="3"/>
      <c r="BC66" s="3"/>
      <c r="BX66" s="3"/>
      <c r="BY66" s="3"/>
      <c r="CA66" s="89"/>
      <c r="CB66" s="89"/>
      <c r="CC66" s="124"/>
      <c r="CD66" s="124"/>
      <c r="CE66" s="124"/>
      <c r="CF66" s="124"/>
      <c r="CG66" s="124"/>
      <c r="CH66" s="124"/>
      <c r="CI66" s="124"/>
      <c r="CJ66" s="124"/>
      <c r="CK66" s="124"/>
      <c r="CL66" s="124"/>
      <c r="CM66" s="89"/>
      <c r="CN66" s="89"/>
    </row>
    <row r="67" spans="1:95" x14ac:dyDescent="0.2">
      <c r="A67" s="477" t="s">
        <v>83</v>
      </c>
      <c r="B67" s="563">
        <f t="shared" ref="B67:AL67" si="41">SUM(B61:B66)</f>
        <v>4215</v>
      </c>
      <c r="C67" s="564">
        <f t="shared" si="41"/>
        <v>2118</v>
      </c>
      <c r="D67" s="470">
        <f t="shared" si="41"/>
        <v>2097</v>
      </c>
      <c r="E67" s="565">
        <f t="shared" si="41"/>
        <v>360</v>
      </c>
      <c r="F67" s="478">
        <f t="shared" si="41"/>
        <v>329</v>
      </c>
      <c r="G67" s="565">
        <f t="shared" si="41"/>
        <v>189</v>
      </c>
      <c r="H67" s="566">
        <f t="shared" si="41"/>
        <v>218</v>
      </c>
      <c r="I67" s="565">
        <f t="shared" si="41"/>
        <v>244</v>
      </c>
      <c r="J67" s="566">
        <f t="shared" si="41"/>
        <v>190</v>
      </c>
      <c r="K67" s="565">
        <f t="shared" si="41"/>
        <v>130</v>
      </c>
      <c r="L67" s="566">
        <f t="shared" si="41"/>
        <v>111</v>
      </c>
      <c r="M67" s="565">
        <f t="shared" si="41"/>
        <v>61</v>
      </c>
      <c r="N67" s="566">
        <f t="shared" si="41"/>
        <v>74</v>
      </c>
      <c r="O67" s="565">
        <f t="shared" si="41"/>
        <v>73</v>
      </c>
      <c r="P67" s="566">
        <f t="shared" si="41"/>
        <v>87</v>
      </c>
      <c r="Q67" s="565">
        <f t="shared" si="41"/>
        <v>79</v>
      </c>
      <c r="R67" s="566">
        <f t="shared" si="41"/>
        <v>92</v>
      </c>
      <c r="S67" s="565">
        <f t="shared" si="41"/>
        <v>86</v>
      </c>
      <c r="T67" s="566">
        <f t="shared" si="41"/>
        <v>93</v>
      </c>
      <c r="U67" s="479">
        <f t="shared" si="41"/>
        <v>76</v>
      </c>
      <c r="V67" s="567">
        <f t="shared" si="41"/>
        <v>87</v>
      </c>
      <c r="W67" s="565">
        <f t="shared" si="41"/>
        <v>62</v>
      </c>
      <c r="X67" s="566">
        <f t="shared" si="41"/>
        <v>93</v>
      </c>
      <c r="Y67" s="565">
        <f t="shared" si="41"/>
        <v>95</v>
      </c>
      <c r="Z67" s="566">
        <f t="shared" si="41"/>
        <v>94</v>
      </c>
      <c r="AA67" s="565">
        <f t="shared" si="41"/>
        <v>97</v>
      </c>
      <c r="AB67" s="566">
        <f t="shared" si="41"/>
        <v>85</v>
      </c>
      <c r="AC67" s="565">
        <f t="shared" si="41"/>
        <v>128</v>
      </c>
      <c r="AD67" s="566">
        <f t="shared" si="41"/>
        <v>126</v>
      </c>
      <c r="AE67" s="565">
        <f t="shared" si="41"/>
        <v>125</v>
      </c>
      <c r="AF67" s="566">
        <f t="shared" si="41"/>
        <v>99</v>
      </c>
      <c r="AG67" s="565">
        <f t="shared" si="41"/>
        <v>95</v>
      </c>
      <c r="AH67" s="566">
        <f t="shared" si="41"/>
        <v>92</v>
      </c>
      <c r="AI67" s="565">
        <f t="shared" si="41"/>
        <v>97</v>
      </c>
      <c r="AJ67" s="566">
        <f t="shared" si="41"/>
        <v>82</v>
      </c>
      <c r="AK67" s="480">
        <f t="shared" si="41"/>
        <v>121</v>
      </c>
      <c r="AL67" s="568">
        <f t="shared" si="41"/>
        <v>145</v>
      </c>
      <c r="AM67" s="180">
        <f>SUM(AM61:AM65)</f>
        <v>0</v>
      </c>
      <c r="AN67" s="566">
        <f>SUM(AN61:AN65)</f>
        <v>4215</v>
      </c>
      <c r="AO67" s="151"/>
      <c r="AP67" s="151"/>
      <c r="AQ67" s="151"/>
      <c r="AR67" s="151"/>
      <c r="AS67" s="151"/>
      <c r="AT67" s="151"/>
      <c r="AU67" s="151"/>
      <c r="AV67" s="151"/>
      <c r="AW67" s="151"/>
      <c r="AX67" s="151"/>
      <c r="AY67" s="151"/>
      <c r="AZ67" s="151"/>
      <c r="BA67" s="151"/>
      <c r="BB67" s="151"/>
      <c r="BC67" s="151"/>
      <c r="BD67" s="9"/>
      <c r="BE67" s="9"/>
      <c r="BX67" s="3"/>
      <c r="BY67" s="3"/>
      <c r="CA67" s="80"/>
      <c r="CB67" s="80"/>
      <c r="CC67" s="124"/>
      <c r="CD67" s="124"/>
      <c r="CE67" s="124"/>
      <c r="CF67" s="124"/>
      <c r="CG67" s="124"/>
      <c r="CH67" s="124"/>
      <c r="CI67" s="124"/>
      <c r="CJ67" s="124"/>
      <c r="CK67" s="124"/>
      <c r="CL67" s="124"/>
      <c r="CM67" s="80"/>
      <c r="CN67" s="80"/>
    </row>
    <row r="68" spans="1:95" s="80" customFormat="1" ht="12" x14ac:dyDescent="0.2">
      <c r="A68" s="149" t="s">
        <v>93</v>
      </c>
      <c r="B68" s="149"/>
      <c r="C68" s="149"/>
      <c r="D68" s="149"/>
      <c r="E68" s="149"/>
      <c r="F68" s="149"/>
      <c r="G68" s="149"/>
      <c r="H68" s="149"/>
      <c r="I68" s="149"/>
      <c r="J68" s="181"/>
      <c r="K68" s="181"/>
      <c r="L68" s="181"/>
      <c r="M68" s="181"/>
      <c r="N68" s="181"/>
      <c r="O68" s="181"/>
      <c r="P68" s="181"/>
      <c r="Q68" s="181"/>
      <c r="R68" s="181"/>
      <c r="S68" s="181"/>
      <c r="T68" s="181"/>
      <c r="U68" s="181"/>
      <c r="V68" s="181"/>
      <c r="W68" s="181"/>
      <c r="X68" s="181"/>
      <c r="Y68" s="181"/>
      <c r="Z68" s="181"/>
      <c r="AA68" s="181"/>
      <c r="AB68" s="181"/>
      <c r="AC68" s="181"/>
      <c r="AD68" s="181"/>
      <c r="AE68" s="181"/>
      <c r="AF68" s="181"/>
      <c r="AG68" s="181"/>
      <c r="AH68" s="181"/>
      <c r="AI68" s="181"/>
      <c r="AJ68" s="181"/>
      <c r="AK68" s="181"/>
      <c r="AL68" s="181"/>
      <c r="AM68" s="181"/>
      <c r="AN68" s="181"/>
    </row>
    <row r="69" spans="1:95" customFormat="1" ht="15" x14ac:dyDescent="0.25">
      <c r="A69" s="983" t="s">
        <v>82</v>
      </c>
      <c r="B69" s="1012" t="s">
        <v>83</v>
      </c>
      <c r="C69" s="1020"/>
      <c r="D69" s="1021"/>
      <c r="E69" s="1255" t="s">
        <v>94</v>
      </c>
      <c r="F69" s="1024"/>
      <c r="G69" s="1024"/>
      <c r="H69" s="1024"/>
      <c r="I69" s="1024"/>
      <c r="J69" s="1024"/>
      <c r="K69" s="1024"/>
      <c r="L69" s="1024"/>
      <c r="M69" s="1024"/>
      <c r="N69" s="1024"/>
      <c r="O69" s="1024"/>
      <c r="P69" s="1024"/>
      <c r="Q69" s="1024"/>
      <c r="R69" s="1024"/>
      <c r="S69" s="1024"/>
      <c r="T69" s="1024"/>
      <c r="U69" s="1024"/>
      <c r="V69" s="1024"/>
      <c r="W69" s="1024"/>
      <c r="X69" s="1024"/>
      <c r="Y69" s="1024"/>
      <c r="Z69" s="1024"/>
      <c r="AA69" s="1024"/>
      <c r="AB69" s="1024"/>
      <c r="AC69" s="1024"/>
      <c r="AD69" s="1024"/>
      <c r="AE69" s="1024"/>
      <c r="AF69" s="1024"/>
      <c r="AG69" s="1024"/>
      <c r="AH69" s="1024"/>
      <c r="AI69" s="1024"/>
      <c r="AJ69" s="1024"/>
      <c r="AK69" s="1024"/>
      <c r="AL69" s="1256"/>
      <c r="CA69" s="80"/>
      <c r="CB69" s="80"/>
      <c r="CC69" s="80"/>
      <c r="CD69" s="80"/>
      <c r="CE69" s="80"/>
      <c r="CF69" s="80"/>
      <c r="CG69" s="80"/>
      <c r="CH69" s="80"/>
      <c r="CI69" s="80"/>
      <c r="CJ69" s="80"/>
      <c r="CK69" s="80"/>
      <c r="CL69" s="80"/>
      <c r="CM69" s="80"/>
      <c r="CN69" s="80"/>
      <c r="CO69" s="80"/>
      <c r="CP69" s="80"/>
      <c r="CQ69" s="80"/>
    </row>
    <row r="70" spans="1:95" customFormat="1" ht="15" x14ac:dyDescent="0.25">
      <c r="A70" s="1019"/>
      <c r="B70" s="1259"/>
      <c r="C70" s="1022"/>
      <c r="D70" s="1023"/>
      <c r="E70" s="1252" t="s">
        <v>11</v>
      </c>
      <c r="F70" s="1253"/>
      <c r="G70" s="1252" t="s">
        <v>12</v>
      </c>
      <c r="H70" s="1253"/>
      <c r="I70" s="1252" t="s">
        <v>13</v>
      </c>
      <c r="J70" s="1253"/>
      <c r="K70" s="1252" t="s">
        <v>14</v>
      </c>
      <c r="L70" s="1253"/>
      <c r="M70" s="1252" t="s">
        <v>15</v>
      </c>
      <c r="N70" s="1253"/>
      <c r="O70" s="1255" t="s">
        <v>16</v>
      </c>
      <c r="P70" s="1256"/>
      <c r="Q70" s="1255" t="s">
        <v>17</v>
      </c>
      <c r="R70" s="1256"/>
      <c r="S70" s="1255" t="s">
        <v>18</v>
      </c>
      <c r="T70" s="1256"/>
      <c r="U70" s="1255" t="s">
        <v>19</v>
      </c>
      <c r="V70" s="1256"/>
      <c r="W70" s="1255" t="s">
        <v>20</v>
      </c>
      <c r="X70" s="1256"/>
      <c r="Y70" s="1255" t="s">
        <v>21</v>
      </c>
      <c r="Z70" s="1256"/>
      <c r="AA70" s="1255" t="s">
        <v>22</v>
      </c>
      <c r="AB70" s="1256"/>
      <c r="AC70" s="1255" t="s">
        <v>23</v>
      </c>
      <c r="AD70" s="1256"/>
      <c r="AE70" s="1255" t="s">
        <v>24</v>
      </c>
      <c r="AF70" s="1256"/>
      <c r="AG70" s="1255" t="s">
        <v>25</v>
      </c>
      <c r="AH70" s="1256"/>
      <c r="AI70" s="1255" t="s">
        <v>26</v>
      </c>
      <c r="AJ70" s="1256"/>
      <c r="AK70" s="1255" t="s">
        <v>27</v>
      </c>
      <c r="AL70" s="1256"/>
      <c r="CA70" s="80"/>
      <c r="CB70" s="80"/>
      <c r="CC70" s="80"/>
      <c r="CD70" s="80"/>
      <c r="CE70" s="80"/>
      <c r="CF70" s="80"/>
      <c r="CG70" s="80"/>
      <c r="CH70" s="80"/>
      <c r="CI70" s="80"/>
      <c r="CJ70" s="80"/>
      <c r="CK70" s="80"/>
      <c r="CL70" s="80"/>
      <c r="CM70" s="80"/>
      <c r="CN70" s="80"/>
      <c r="CO70" s="80"/>
      <c r="CP70" s="80"/>
      <c r="CQ70" s="80"/>
    </row>
    <row r="71" spans="1:95" customFormat="1" ht="15" x14ac:dyDescent="0.25">
      <c r="A71" s="986"/>
      <c r="B71" s="17" t="s">
        <v>32</v>
      </c>
      <c r="C71" s="152" t="s">
        <v>33</v>
      </c>
      <c r="D71" s="462" t="s">
        <v>34</v>
      </c>
      <c r="E71" s="561" t="s">
        <v>33</v>
      </c>
      <c r="F71" s="462" t="s">
        <v>34</v>
      </c>
      <c r="G71" s="561" t="s">
        <v>33</v>
      </c>
      <c r="H71" s="462" t="s">
        <v>34</v>
      </c>
      <c r="I71" s="561" t="s">
        <v>33</v>
      </c>
      <c r="J71" s="462" t="s">
        <v>34</v>
      </c>
      <c r="K71" s="561" t="s">
        <v>33</v>
      </c>
      <c r="L71" s="462" t="s">
        <v>34</v>
      </c>
      <c r="M71" s="561" t="s">
        <v>33</v>
      </c>
      <c r="N71" s="462" t="s">
        <v>34</v>
      </c>
      <c r="O71" s="561" t="s">
        <v>33</v>
      </c>
      <c r="P71" s="462" t="s">
        <v>34</v>
      </c>
      <c r="Q71" s="561" t="s">
        <v>33</v>
      </c>
      <c r="R71" s="462" t="s">
        <v>34</v>
      </c>
      <c r="S71" s="561" t="s">
        <v>33</v>
      </c>
      <c r="T71" s="462" t="s">
        <v>34</v>
      </c>
      <c r="U71" s="561" t="s">
        <v>33</v>
      </c>
      <c r="V71" s="153" t="s">
        <v>34</v>
      </c>
      <c r="W71" s="561" t="s">
        <v>33</v>
      </c>
      <c r="X71" s="462" t="s">
        <v>34</v>
      </c>
      <c r="Y71" s="561" t="s">
        <v>33</v>
      </c>
      <c r="Z71" s="462" t="s">
        <v>34</v>
      </c>
      <c r="AA71" s="561" t="s">
        <v>33</v>
      </c>
      <c r="AB71" s="462" t="s">
        <v>34</v>
      </c>
      <c r="AC71" s="561" t="s">
        <v>33</v>
      </c>
      <c r="AD71" s="462" t="s">
        <v>34</v>
      </c>
      <c r="AE71" s="561" t="s">
        <v>33</v>
      </c>
      <c r="AF71" s="462" t="s">
        <v>34</v>
      </c>
      <c r="AG71" s="561" t="s">
        <v>33</v>
      </c>
      <c r="AH71" s="462" t="s">
        <v>34</v>
      </c>
      <c r="AI71" s="561" t="s">
        <v>33</v>
      </c>
      <c r="AJ71" s="462" t="s">
        <v>34</v>
      </c>
      <c r="AK71" s="561" t="s">
        <v>33</v>
      </c>
      <c r="AL71" s="462" t="s">
        <v>34</v>
      </c>
      <c r="CA71" s="80"/>
      <c r="CB71" s="80"/>
      <c r="CC71" s="80"/>
      <c r="CD71" s="80"/>
      <c r="CE71" s="80"/>
      <c r="CF71" s="80"/>
      <c r="CG71" s="80"/>
      <c r="CH71" s="80"/>
      <c r="CI71" s="80"/>
      <c r="CJ71" s="80"/>
      <c r="CK71" s="80"/>
      <c r="CL71" s="80"/>
      <c r="CM71" s="80"/>
      <c r="CN71" s="80"/>
      <c r="CO71" s="80"/>
      <c r="CP71" s="80"/>
      <c r="CQ71" s="80"/>
    </row>
    <row r="72" spans="1:95" customFormat="1" ht="15" x14ac:dyDescent="0.25">
      <c r="A72" s="529" t="s">
        <v>87</v>
      </c>
      <c r="B72" s="132">
        <f t="shared" ref="B72:B77" si="42">SUM(C72+D72)</f>
        <v>3</v>
      </c>
      <c r="C72" s="133">
        <f>SUM(E72+G72+I72+K72+M72+O72+Q72+S72+U72+W72+Y72+AA72+AC72+AE72+AG72+AI72+AK72)</f>
        <v>0</v>
      </c>
      <c r="D72" s="545">
        <f>SUM(F72+H72+J72+L72+N72+P72+R72+T72+V72+X72+Z72+AB72+AD72+AF72+AH72+AJ72+AL72)</f>
        <v>3</v>
      </c>
      <c r="E72" s="28"/>
      <c r="F72" s="542"/>
      <c r="G72" s="28"/>
      <c r="H72" s="27"/>
      <c r="I72" s="28"/>
      <c r="J72" s="27"/>
      <c r="K72" s="28"/>
      <c r="L72" s="27"/>
      <c r="M72" s="28"/>
      <c r="N72" s="27"/>
      <c r="O72" s="28"/>
      <c r="P72" s="27">
        <v>1</v>
      </c>
      <c r="Q72" s="28"/>
      <c r="R72" s="27">
        <v>2</v>
      </c>
      <c r="S72" s="28"/>
      <c r="T72" s="27"/>
      <c r="U72" s="28"/>
      <c r="V72" s="156"/>
      <c r="W72" s="28"/>
      <c r="X72" s="27"/>
      <c r="Y72" s="28"/>
      <c r="Z72" s="27"/>
      <c r="AA72" s="28"/>
      <c r="AB72" s="27"/>
      <c r="AC72" s="28"/>
      <c r="AD72" s="27"/>
      <c r="AE72" s="28"/>
      <c r="AF72" s="27"/>
      <c r="AG72" s="28"/>
      <c r="AH72" s="27"/>
      <c r="AI72" s="28"/>
      <c r="AJ72" s="27"/>
      <c r="AK72" s="530"/>
      <c r="AL72" s="27"/>
      <c r="CA72" s="80"/>
      <c r="CB72" s="80"/>
      <c r="CC72" s="80"/>
      <c r="CD72" s="80"/>
      <c r="CE72" s="80"/>
      <c r="CF72" s="80"/>
      <c r="CG72" s="80"/>
      <c r="CH72" s="80"/>
      <c r="CI72" s="80"/>
      <c r="CJ72" s="80"/>
      <c r="CK72" s="80"/>
      <c r="CL72" s="80"/>
      <c r="CM72" s="80"/>
      <c r="CN72" s="80"/>
      <c r="CO72" s="80"/>
      <c r="CP72" s="80"/>
      <c r="CQ72" s="80"/>
    </row>
    <row r="73" spans="1:95" customFormat="1" ht="15" x14ac:dyDescent="0.25">
      <c r="A73" s="157" t="s">
        <v>88</v>
      </c>
      <c r="B73" s="68">
        <f t="shared" si="42"/>
        <v>5</v>
      </c>
      <c r="C73" s="69">
        <f t="shared" ref="C73:D77" si="43">SUM(E73+G73+I73+K73+M73+O73+Q73+S73+U73+W73+Y73+AA73+AC73+AE73+AG73+AI73+AK73)</f>
        <v>0</v>
      </c>
      <c r="D73" s="84">
        <f t="shared" si="43"/>
        <v>5</v>
      </c>
      <c r="E73" s="41"/>
      <c r="F73" s="42"/>
      <c r="G73" s="41"/>
      <c r="H73" s="40"/>
      <c r="I73" s="41"/>
      <c r="J73" s="40">
        <v>1</v>
      </c>
      <c r="K73" s="41"/>
      <c r="L73" s="40"/>
      <c r="M73" s="41"/>
      <c r="N73" s="40"/>
      <c r="O73" s="41"/>
      <c r="P73" s="40"/>
      <c r="Q73" s="41"/>
      <c r="R73" s="40">
        <v>1</v>
      </c>
      <c r="S73" s="41"/>
      <c r="T73" s="40">
        <v>2</v>
      </c>
      <c r="U73" s="41"/>
      <c r="V73" s="158"/>
      <c r="W73" s="41"/>
      <c r="X73" s="40"/>
      <c r="Y73" s="41"/>
      <c r="Z73" s="40"/>
      <c r="AA73" s="41"/>
      <c r="AB73" s="40"/>
      <c r="AC73" s="41"/>
      <c r="AD73" s="40"/>
      <c r="AE73" s="41"/>
      <c r="AF73" s="40">
        <v>1</v>
      </c>
      <c r="AG73" s="41"/>
      <c r="AH73" s="40"/>
      <c r="AI73" s="41"/>
      <c r="AJ73" s="40"/>
      <c r="AK73" s="85"/>
      <c r="AL73" s="40"/>
      <c r="CA73" s="80"/>
      <c r="CB73" s="80"/>
      <c r="CC73" s="80"/>
      <c r="CD73" s="80"/>
      <c r="CE73" s="80"/>
      <c r="CF73" s="80"/>
      <c r="CG73" s="80"/>
      <c r="CH73" s="80"/>
      <c r="CI73" s="80"/>
      <c r="CJ73" s="80"/>
      <c r="CK73" s="80"/>
      <c r="CL73" s="80"/>
      <c r="CM73" s="80"/>
      <c r="CN73" s="80"/>
      <c r="CO73" s="80"/>
      <c r="CP73" s="80"/>
      <c r="CQ73" s="80"/>
    </row>
    <row r="74" spans="1:95" customFormat="1" ht="15" x14ac:dyDescent="0.25">
      <c r="A74" s="157" t="s">
        <v>89</v>
      </c>
      <c r="B74" s="68">
        <f t="shared" si="42"/>
        <v>288</v>
      </c>
      <c r="C74" s="69">
        <f t="shared" si="43"/>
        <v>0</v>
      </c>
      <c r="D74" s="84">
        <f t="shared" si="43"/>
        <v>288</v>
      </c>
      <c r="E74" s="41"/>
      <c r="F74" s="42"/>
      <c r="G74" s="41"/>
      <c r="H74" s="40"/>
      <c r="I74" s="41"/>
      <c r="J74" s="40">
        <v>5</v>
      </c>
      <c r="K74" s="41"/>
      <c r="L74" s="40">
        <v>21</v>
      </c>
      <c r="M74" s="41"/>
      <c r="N74" s="40">
        <v>55</v>
      </c>
      <c r="O74" s="41"/>
      <c r="P74" s="40">
        <v>75</v>
      </c>
      <c r="Q74" s="41"/>
      <c r="R74" s="40">
        <v>76</v>
      </c>
      <c r="S74" s="41"/>
      <c r="T74" s="40">
        <v>39</v>
      </c>
      <c r="U74" s="41"/>
      <c r="V74" s="158">
        <v>11</v>
      </c>
      <c r="W74" s="41"/>
      <c r="X74" s="40">
        <v>5</v>
      </c>
      <c r="Y74" s="41"/>
      <c r="Z74" s="40"/>
      <c r="AA74" s="41"/>
      <c r="AB74" s="40"/>
      <c r="AC74" s="41"/>
      <c r="AD74" s="40"/>
      <c r="AE74" s="41"/>
      <c r="AF74" s="40"/>
      <c r="AG74" s="41"/>
      <c r="AH74" s="40">
        <v>1</v>
      </c>
      <c r="AI74" s="41"/>
      <c r="AJ74" s="40"/>
      <c r="AK74" s="85"/>
      <c r="AL74" s="40"/>
      <c r="CA74" s="80"/>
      <c r="CB74" s="80"/>
      <c r="CC74" s="80"/>
      <c r="CD74" s="80"/>
      <c r="CE74" s="80"/>
      <c r="CF74" s="80"/>
      <c r="CG74" s="80"/>
      <c r="CH74" s="80"/>
      <c r="CI74" s="80"/>
      <c r="CJ74" s="80"/>
      <c r="CK74" s="80"/>
      <c r="CL74" s="80"/>
      <c r="CM74" s="80"/>
      <c r="CN74" s="80"/>
      <c r="CO74" s="80"/>
      <c r="CP74" s="80"/>
      <c r="CQ74" s="80"/>
    </row>
    <row r="75" spans="1:95" customFormat="1" ht="15" x14ac:dyDescent="0.25">
      <c r="A75" s="157" t="s">
        <v>90</v>
      </c>
      <c r="B75" s="68">
        <f t="shared" si="42"/>
        <v>9</v>
      </c>
      <c r="C75" s="69">
        <f t="shared" si="43"/>
        <v>0</v>
      </c>
      <c r="D75" s="84">
        <f t="shared" si="43"/>
        <v>9</v>
      </c>
      <c r="E75" s="41"/>
      <c r="F75" s="42"/>
      <c r="G75" s="41"/>
      <c r="H75" s="40"/>
      <c r="I75" s="41"/>
      <c r="J75" s="40"/>
      <c r="K75" s="41"/>
      <c r="L75" s="40">
        <v>1</v>
      </c>
      <c r="M75" s="41"/>
      <c r="N75" s="40"/>
      <c r="O75" s="41"/>
      <c r="P75" s="40">
        <v>3</v>
      </c>
      <c r="Q75" s="41"/>
      <c r="R75" s="40">
        <v>2</v>
      </c>
      <c r="S75" s="41"/>
      <c r="T75" s="40">
        <v>1</v>
      </c>
      <c r="U75" s="41"/>
      <c r="V75" s="158"/>
      <c r="W75" s="41"/>
      <c r="X75" s="40">
        <v>1</v>
      </c>
      <c r="Y75" s="41"/>
      <c r="Z75" s="40"/>
      <c r="AA75" s="41"/>
      <c r="AB75" s="40"/>
      <c r="AC75" s="41"/>
      <c r="AD75" s="40"/>
      <c r="AE75" s="41"/>
      <c r="AF75" s="40"/>
      <c r="AG75" s="41"/>
      <c r="AH75" s="40"/>
      <c r="AI75" s="41"/>
      <c r="AJ75" s="40">
        <v>1</v>
      </c>
      <c r="AK75" s="85"/>
      <c r="AL75" s="40"/>
      <c r="CA75" s="80"/>
      <c r="CB75" s="80"/>
      <c r="CC75" s="80"/>
      <c r="CD75" s="80"/>
      <c r="CE75" s="80"/>
      <c r="CF75" s="80"/>
      <c r="CG75" s="80"/>
      <c r="CH75" s="80"/>
      <c r="CI75" s="80"/>
      <c r="CJ75" s="80"/>
      <c r="CK75" s="80"/>
      <c r="CL75" s="80"/>
      <c r="CM75" s="80"/>
      <c r="CN75" s="80"/>
      <c r="CO75" s="80"/>
      <c r="CP75" s="80"/>
      <c r="CQ75" s="80"/>
    </row>
    <row r="76" spans="1:95" customFormat="1" ht="15" x14ac:dyDescent="0.25">
      <c r="A76" s="160" t="s">
        <v>91</v>
      </c>
      <c r="B76" s="161">
        <f t="shared" si="42"/>
        <v>157</v>
      </c>
      <c r="C76" s="92">
        <f t="shared" si="43"/>
        <v>0</v>
      </c>
      <c r="D76" s="93">
        <f t="shared" si="43"/>
        <v>157</v>
      </c>
      <c r="E76" s="94"/>
      <c r="F76" s="95"/>
      <c r="G76" s="94"/>
      <c r="H76" s="96"/>
      <c r="I76" s="94"/>
      <c r="J76" s="96">
        <v>2</v>
      </c>
      <c r="K76" s="94"/>
      <c r="L76" s="96">
        <v>17</v>
      </c>
      <c r="M76" s="94"/>
      <c r="N76" s="96">
        <v>17</v>
      </c>
      <c r="O76" s="94"/>
      <c r="P76" s="96">
        <v>25</v>
      </c>
      <c r="Q76" s="94"/>
      <c r="R76" s="96">
        <v>21</v>
      </c>
      <c r="S76" s="94"/>
      <c r="T76" s="96">
        <v>19</v>
      </c>
      <c r="U76" s="94"/>
      <c r="V76" s="162">
        <v>10</v>
      </c>
      <c r="W76" s="94"/>
      <c r="X76" s="96">
        <v>22</v>
      </c>
      <c r="Y76" s="94"/>
      <c r="Z76" s="96">
        <v>9</v>
      </c>
      <c r="AA76" s="94"/>
      <c r="AB76" s="96">
        <v>3</v>
      </c>
      <c r="AC76" s="94"/>
      <c r="AD76" s="96">
        <v>6</v>
      </c>
      <c r="AE76" s="94"/>
      <c r="AF76" s="96">
        <v>4</v>
      </c>
      <c r="AG76" s="94"/>
      <c r="AH76" s="96"/>
      <c r="AI76" s="94"/>
      <c r="AJ76" s="96">
        <v>1</v>
      </c>
      <c r="AK76" s="163"/>
      <c r="AL76" s="96">
        <v>1</v>
      </c>
      <c r="CA76" s="80"/>
      <c r="CB76" s="80"/>
      <c r="CC76" s="80"/>
      <c r="CD76" s="80"/>
      <c r="CE76" s="80"/>
      <c r="CF76" s="80"/>
      <c r="CG76" s="80"/>
      <c r="CH76" s="80"/>
      <c r="CI76" s="80"/>
      <c r="CJ76" s="80"/>
      <c r="CK76" s="80"/>
      <c r="CL76" s="80"/>
      <c r="CM76" s="80"/>
      <c r="CN76" s="80"/>
      <c r="CO76" s="80"/>
      <c r="CP76" s="80"/>
      <c r="CQ76" s="80"/>
    </row>
    <row r="77" spans="1:95" customFormat="1" ht="15" x14ac:dyDescent="0.25">
      <c r="A77" s="166" t="s">
        <v>92</v>
      </c>
      <c r="B77" s="137">
        <f t="shared" si="42"/>
        <v>0</v>
      </c>
      <c r="C77" s="138">
        <f t="shared" si="43"/>
        <v>0</v>
      </c>
      <c r="D77" s="139">
        <f t="shared" si="43"/>
        <v>0</v>
      </c>
      <c r="E77" s="55"/>
      <c r="F77" s="56"/>
      <c r="G77" s="55"/>
      <c r="H77" s="140"/>
      <c r="I77" s="55"/>
      <c r="J77" s="140"/>
      <c r="K77" s="55"/>
      <c r="L77" s="140"/>
      <c r="M77" s="55"/>
      <c r="N77" s="140"/>
      <c r="O77" s="55"/>
      <c r="P77" s="140"/>
      <c r="Q77" s="55"/>
      <c r="R77" s="140"/>
      <c r="S77" s="55"/>
      <c r="T77" s="140"/>
      <c r="U77" s="55"/>
      <c r="V77" s="167"/>
      <c r="W77" s="55"/>
      <c r="X77" s="140"/>
      <c r="Y77" s="55"/>
      <c r="Z77" s="140"/>
      <c r="AA77" s="55"/>
      <c r="AB77" s="140"/>
      <c r="AC77" s="55"/>
      <c r="AD77" s="140"/>
      <c r="AE77" s="55"/>
      <c r="AF77" s="140"/>
      <c r="AG77" s="55"/>
      <c r="AH77" s="140"/>
      <c r="AI77" s="55"/>
      <c r="AJ77" s="140"/>
      <c r="AK77" s="141"/>
      <c r="AL77" s="140"/>
      <c r="CA77" s="80"/>
      <c r="CB77" s="80"/>
      <c r="CC77" s="80"/>
      <c r="CD77" s="80"/>
      <c r="CE77" s="80"/>
      <c r="CF77" s="80"/>
      <c r="CG77" s="80"/>
      <c r="CH77" s="80"/>
      <c r="CI77" s="80"/>
      <c r="CJ77" s="80"/>
      <c r="CK77" s="80"/>
      <c r="CL77" s="80"/>
      <c r="CM77" s="80"/>
      <c r="CN77" s="80"/>
      <c r="CO77" s="80"/>
      <c r="CP77" s="80"/>
      <c r="CQ77" s="80"/>
    </row>
    <row r="78" spans="1:95" customFormat="1" ht="15" x14ac:dyDescent="0.25">
      <c r="A78" s="477" t="s">
        <v>83</v>
      </c>
      <c r="B78" s="563">
        <f t="shared" ref="B78:AL78" si="44">SUM(B72:B77)</f>
        <v>462</v>
      </c>
      <c r="C78" s="564">
        <f t="shared" si="44"/>
        <v>0</v>
      </c>
      <c r="D78" s="470">
        <f t="shared" si="44"/>
        <v>462</v>
      </c>
      <c r="E78" s="565">
        <f t="shared" si="44"/>
        <v>0</v>
      </c>
      <c r="F78" s="478">
        <f t="shared" si="44"/>
        <v>0</v>
      </c>
      <c r="G78" s="565">
        <f t="shared" si="44"/>
        <v>0</v>
      </c>
      <c r="H78" s="566">
        <f t="shared" si="44"/>
        <v>0</v>
      </c>
      <c r="I78" s="565">
        <f t="shared" si="44"/>
        <v>0</v>
      </c>
      <c r="J78" s="566">
        <f t="shared" si="44"/>
        <v>8</v>
      </c>
      <c r="K78" s="565">
        <f t="shared" si="44"/>
        <v>0</v>
      </c>
      <c r="L78" s="566">
        <f t="shared" si="44"/>
        <v>39</v>
      </c>
      <c r="M78" s="565">
        <f t="shared" si="44"/>
        <v>0</v>
      </c>
      <c r="N78" s="566">
        <f t="shared" si="44"/>
        <v>72</v>
      </c>
      <c r="O78" s="565">
        <f t="shared" si="44"/>
        <v>0</v>
      </c>
      <c r="P78" s="566">
        <f t="shared" si="44"/>
        <v>104</v>
      </c>
      <c r="Q78" s="565">
        <f t="shared" si="44"/>
        <v>0</v>
      </c>
      <c r="R78" s="566">
        <f t="shared" si="44"/>
        <v>102</v>
      </c>
      <c r="S78" s="565">
        <f t="shared" si="44"/>
        <v>0</v>
      </c>
      <c r="T78" s="566">
        <f t="shared" si="44"/>
        <v>61</v>
      </c>
      <c r="U78" s="479">
        <f t="shared" si="44"/>
        <v>0</v>
      </c>
      <c r="V78" s="567">
        <f t="shared" si="44"/>
        <v>21</v>
      </c>
      <c r="W78" s="565">
        <f t="shared" si="44"/>
        <v>0</v>
      </c>
      <c r="X78" s="566">
        <f t="shared" si="44"/>
        <v>28</v>
      </c>
      <c r="Y78" s="565">
        <f t="shared" si="44"/>
        <v>0</v>
      </c>
      <c r="Z78" s="566">
        <f t="shared" si="44"/>
        <v>9</v>
      </c>
      <c r="AA78" s="565">
        <f t="shared" si="44"/>
        <v>0</v>
      </c>
      <c r="AB78" s="566">
        <f t="shared" si="44"/>
        <v>3</v>
      </c>
      <c r="AC78" s="565">
        <f t="shared" si="44"/>
        <v>0</v>
      </c>
      <c r="AD78" s="566">
        <f t="shared" si="44"/>
        <v>6</v>
      </c>
      <c r="AE78" s="565">
        <f t="shared" si="44"/>
        <v>0</v>
      </c>
      <c r="AF78" s="566">
        <f t="shared" si="44"/>
        <v>5</v>
      </c>
      <c r="AG78" s="565">
        <f t="shared" si="44"/>
        <v>0</v>
      </c>
      <c r="AH78" s="566">
        <f t="shared" si="44"/>
        <v>1</v>
      </c>
      <c r="AI78" s="565">
        <f t="shared" si="44"/>
        <v>0</v>
      </c>
      <c r="AJ78" s="566">
        <f t="shared" si="44"/>
        <v>2</v>
      </c>
      <c r="AK78" s="480">
        <f t="shared" si="44"/>
        <v>0</v>
      </c>
      <c r="AL78" s="566">
        <f t="shared" si="44"/>
        <v>1</v>
      </c>
      <c r="CA78" s="80"/>
      <c r="CB78" s="80"/>
      <c r="CC78" s="80"/>
      <c r="CD78" s="80"/>
      <c r="CE78" s="80"/>
      <c r="CF78" s="80"/>
      <c r="CG78" s="80"/>
      <c r="CH78" s="80"/>
      <c r="CI78" s="80"/>
      <c r="CJ78" s="80"/>
      <c r="CK78" s="80"/>
      <c r="CL78" s="80"/>
      <c r="CM78" s="80"/>
      <c r="CN78" s="80"/>
      <c r="CO78" s="80"/>
      <c r="CP78" s="80"/>
      <c r="CQ78" s="80"/>
    </row>
    <row r="79" spans="1:95" s="5" customFormat="1" ht="11.25" x14ac:dyDescent="0.15">
      <c r="A79" s="149" t="s">
        <v>95</v>
      </c>
      <c r="B79" s="182"/>
      <c r="C79" s="182"/>
      <c r="D79" s="182"/>
      <c r="E79" s="182"/>
      <c r="F79" s="182"/>
      <c r="G79" s="182"/>
      <c r="H79" s="182"/>
      <c r="I79" s="11"/>
      <c r="J79" s="11"/>
      <c r="K79" s="11"/>
      <c r="L79" s="11"/>
      <c r="M79" s="11"/>
      <c r="N79" s="11"/>
      <c r="O79" s="11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V79" s="12"/>
      <c r="BW79" s="12"/>
      <c r="BX79" s="12"/>
      <c r="BY79" s="12"/>
    </row>
    <row r="80" spans="1:95" ht="21" x14ac:dyDescent="0.2">
      <c r="A80" s="183" t="s">
        <v>96</v>
      </c>
      <c r="B80" s="540" t="s">
        <v>5</v>
      </c>
      <c r="C80" s="561" t="s">
        <v>97</v>
      </c>
      <c r="D80" s="569" t="s">
        <v>98</v>
      </c>
      <c r="E80" s="462" t="s">
        <v>99</v>
      </c>
      <c r="F80" s="1"/>
      <c r="G80" s="10"/>
      <c r="H80" s="10"/>
      <c r="I80" s="10"/>
      <c r="J80" s="10"/>
      <c r="K80" s="10"/>
      <c r="L80" s="10"/>
      <c r="M80" s="10"/>
      <c r="N80" s="186" t="s">
        <v>100</v>
      </c>
      <c r="O80" s="10"/>
      <c r="P80" s="10"/>
      <c r="Q80" s="10"/>
      <c r="R80" s="9"/>
      <c r="S80" s="9"/>
      <c r="T80" s="9"/>
      <c r="U80" s="9"/>
      <c r="V80" s="9"/>
      <c r="W80" s="9"/>
      <c r="X80" s="10"/>
      <c r="Y80" s="10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</row>
    <row r="81" spans="1:55" s="2" customFormat="1" x14ac:dyDescent="0.2">
      <c r="A81" s="531" t="s">
        <v>101</v>
      </c>
      <c r="B81" s="490">
        <f>SUM(C81:E81)</f>
        <v>0</v>
      </c>
      <c r="C81" s="28"/>
      <c r="D81" s="189"/>
      <c r="E81" s="542"/>
      <c r="F81" s="19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9"/>
      <c r="S81" s="9"/>
      <c r="T81" s="9"/>
      <c r="U81" s="9"/>
      <c r="V81" s="9"/>
      <c r="W81" s="9"/>
      <c r="X81" s="10"/>
      <c r="Y81" s="10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</row>
    <row r="82" spans="1:55" s="2" customFormat="1" x14ac:dyDescent="0.2">
      <c r="A82" s="191" t="s">
        <v>102</v>
      </c>
      <c r="B82" s="192">
        <f t="shared" ref="B82:B98" si="45">SUM(C82:E82)</f>
        <v>0</v>
      </c>
      <c r="C82" s="41"/>
      <c r="D82" s="87"/>
      <c r="E82" s="42"/>
      <c r="F82" s="19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9"/>
      <c r="S82" s="9"/>
      <c r="T82" s="9"/>
      <c r="U82" s="9"/>
      <c r="V82" s="9"/>
      <c r="W82" s="9"/>
      <c r="X82" s="10"/>
      <c r="Y82" s="10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</row>
    <row r="83" spans="1:55" s="2" customFormat="1" x14ac:dyDescent="0.2">
      <c r="A83" s="191" t="s">
        <v>103</v>
      </c>
      <c r="B83" s="192">
        <f t="shared" si="45"/>
        <v>0</v>
      </c>
      <c r="C83" s="41"/>
      <c r="D83" s="87"/>
      <c r="E83" s="42"/>
      <c r="F83" s="19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9"/>
      <c r="S83" s="9"/>
      <c r="T83" s="9"/>
      <c r="U83" s="9"/>
      <c r="V83" s="9"/>
      <c r="W83" s="9"/>
      <c r="X83" s="10"/>
      <c r="Y83" s="10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</row>
    <row r="84" spans="1:55" s="2" customFormat="1" x14ac:dyDescent="0.2">
      <c r="A84" s="191" t="s">
        <v>104</v>
      </c>
      <c r="B84" s="192">
        <f t="shared" si="45"/>
        <v>205</v>
      </c>
      <c r="C84" s="41">
        <v>205</v>
      </c>
      <c r="D84" s="87"/>
      <c r="E84" s="42"/>
      <c r="F84" s="19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9"/>
      <c r="S84" s="9"/>
      <c r="T84" s="9"/>
      <c r="U84" s="9"/>
      <c r="V84" s="9"/>
      <c r="W84" s="9"/>
      <c r="X84" s="10"/>
      <c r="Y84" s="10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</row>
    <row r="85" spans="1:55" s="2" customFormat="1" x14ac:dyDescent="0.2">
      <c r="A85" s="191" t="s">
        <v>105</v>
      </c>
      <c r="B85" s="192">
        <f t="shared" si="45"/>
        <v>0</v>
      </c>
      <c r="C85" s="41"/>
      <c r="D85" s="87"/>
      <c r="E85" s="42"/>
      <c r="F85" s="19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9"/>
      <c r="S85" s="9"/>
      <c r="T85" s="9"/>
      <c r="U85" s="9"/>
      <c r="V85" s="9"/>
      <c r="W85" s="9"/>
      <c r="X85" s="10"/>
      <c r="Y85" s="10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</row>
    <row r="86" spans="1:55" s="2" customFormat="1" x14ac:dyDescent="0.2">
      <c r="A86" s="191" t="s">
        <v>106</v>
      </c>
      <c r="B86" s="192">
        <f t="shared" si="45"/>
        <v>0</v>
      </c>
      <c r="C86" s="41"/>
      <c r="D86" s="87"/>
      <c r="E86" s="42"/>
      <c r="F86" s="19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9"/>
      <c r="S86" s="9"/>
      <c r="T86" s="9"/>
      <c r="U86" s="9"/>
      <c r="V86" s="9"/>
      <c r="W86" s="9"/>
      <c r="X86" s="10"/>
      <c r="Y86" s="10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</row>
    <row r="87" spans="1:55" s="2" customFormat="1" x14ac:dyDescent="0.2">
      <c r="A87" s="191" t="s">
        <v>107</v>
      </c>
      <c r="B87" s="192">
        <f t="shared" si="45"/>
        <v>142</v>
      </c>
      <c r="C87" s="41">
        <v>142</v>
      </c>
      <c r="D87" s="87"/>
      <c r="E87" s="42"/>
      <c r="F87" s="19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9"/>
      <c r="S87" s="9"/>
      <c r="T87" s="9"/>
      <c r="U87" s="9"/>
      <c r="V87" s="9"/>
      <c r="W87" s="9"/>
      <c r="X87" s="10"/>
      <c r="Y87" s="10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</row>
    <row r="88" spans="1:55" s="2" customFormat="1" x14ac:dyDescent="0.2">
      <c r="A88" s="191" t="s">
        <v>108</v>
      </c>
      <c r="B88" s="192">
        <f t="shared" si="45"/>
        <v>0</v>
      </c>
      <c r="C88" s="41"/>
      <c r="D88" s="87"/>
      <c r="E88" s="42"/>
      <c r="F88" s="19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9"/>
      <c r="S88" s="9"/>
      <c r="T88" s="9"/>
      <c r="U88" s="9"/>
      <c r="V88" s="9"/>
      <c r="W88" s="9"/>
      <c r="X88" s="10"/>
      <c r="Y88" s="10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</row>
    <row r="89" spans="1:55" s="2" customFormat="1" x14ac:dyDescent="0.2">
      <c r="A89" s="191" t="s">
        <v>109</v>
      </c>
      <c r="B89" s="192">
        <f t="shared" si="45"/>
        <v>0</v>
      </c>
      <c r="C89" s="41"/>
      <c r="D89" s="87"/>
      <c r="E89" s="42"/>
      <c r="F89" s="190"/>
      <c r="G89" s="6"/>
      <c r="H89" s="6"/>
      <c r="I89" s="10"/>
      <c r="J89" s="10"/>
      <c r="K89" s="10"/>
      <c r="L89" s="10"/>
      <c r="M89" s="10"/>
      <c r="N89" s="10"/>
      <c r="O89" s="10"/>
      <c r="P89" s="10"/>
      <c r="Q89" s="10"/>
      <c r="R89" s="9"/>
      <c r="S89" s="9"/>
      <c r="T89" s="9"/>
      <c r="U89" s="9"/>
      <c r="V89" s="9"/>
      <c r="W89" s="9"/>
      <c r="X89" s="10"/>
      <c r="Y89" s="10"/>
    </row>
    <row r="90" spans="1:55" s="2" customFormat="1" x14ac:dyDescent="0.2">
      <c r="A90" s="191" t="s">
        <v>110</v>
      </c>
      <c r="B90" s="192">
        <f t="shared" si="45"/>
        <v>0</v>
      </c>
      <c r="C90" s="41"/>
      <c r="D90" s="87"/>
      <c r="E90" s="42"/>
      <c r="F90" s="190"/>
      <c r="G90" s="6"/>
      <c r="H90" s="6"/>
      <c r="I90" s="10"/>
      <c r="J90" s="10"/>
      <c r="K90" s="10"/>
      <c r="L90" s="10"/>
      <c r="M90" s="10"/>
      <c r="N90" s="10"/>
      <c r="O90" s="10"/>
      <c r="P90" s="10"/>
      <c r="Q90" s="10"/>
      <c r="R90" s="9"/>
      <c r="S90" s="9"/>
      <c r="T90" s="9"/>
      <c r="U90" s="9"/>
      <c r="V90" s="9"/>
      <c r="W90" s="9"/>
      <c r="X90" s="10"/>
      <c r="Y90" s="10"/>
    </row>
    <row r="91" spans="1:55" s="2" customFormat="1" x14ac:dyDescent="0.2">
      <c r="A91" s="191" t="s">
        <v>111</v>
      </c>
      <c r="B91" s="192">
        <f t="shared" si="45"/>
        <v>0</v>
      </c>
      <c r="C91" s="41"/>
      <c r="D91" s="87"/>
      <c r="E91" s="42"/>
      <c r="F91" s="190"/>
      <c r="G91" s="6"/>
      <c r="H91" s="6"/>
      <c r="I91" s="10"/>
      <c r="J91" s="10"/>
      <c r="K91" s="10"/>
      <c r="L91" s="10"/>
      <c r="M91" s="10"/>
      <c r="N91" s="10"/>
      <c r="O91" s="10"/>
      <c r="P91" s="10"/>
      <c r="Q91" s="10"/>
      <c r="R91" s="9"/>
      <c r="S91" s="9"/>
      <c r="T91" s="9"/>
      <c r="U91" s="9"/>
      <c r="V91" s="9"/>
      <c r="W91" s="9"/>
      <c r="X91" s="10"/>
      <c r="Y91" s="10"/>
    </row>
    <row r="92" spans="1:55" s="2" customFormat="1" x14ac:dyDescent="0.2">
      <c r="A92" s="193" t="s">
        <v>112</v>
      </c>
      <c r="B92" s="192">
        <f t="shared" si="45"/>
        <v>0</v>
      </c>
      <c r="C92" s="41"/>
      <c r="D92" s="87"/>
      <c r="E92" s="42"/>
      <c r="F92" s="190"/>
      <c r="G92" s="6"/>
      <c r="H92" s="6"/>
      <c r="I92" s="10"/>
      <c r="J92" s="10"/>
      <c r="K92" s="10"/>
      <c r="L92" s="10"/>
      <c r="M92" s="10"/>
      <c r="N92" s="10"/>
      <c r="O92" s="10"/>
      <c r="P92" s="10"/>
      <c r="Q92" s="10"/>
      <c r="R92" s="9"/>
      <c r="S92" s="9"/>
      <c r="T92" s="9"/>
      <c r="U92" s="9"/>
      <c r="V92" s="9"/>
      <c r="W92" s="9"/>
      <c r="X92" s="10"/>
      <c r="Y92" s="10"/>
    </row>
    <row r="93" spans="1:55" s="2" customFormat="1" x14ac:dyDescent="0.2">
      <c r="A93" s="191" t="s">
        <v>113</v>
      </c>
      <c r="B93" s="192">
        <f t="shared" si="45"/>
        <v>203</v>
      </c>
      <c r="C93" s="41">
        <v>203</v>
      </c>
      <c r="D93" s="87"/>
      <c r="E93" s="42"/>
      <c r="F93" s="190"/>
      <c r="G93" s="6"/>
      <c r="H93" s="6"/>
      <c r="I93" s="10"/>
      <c r="J93" s="10"/>
      <c r="K93" s="10"/>
      <c r="L93" s="10"/>
      <c r="M93" s="10"/>
      <c r="N93" s="10"/>
      <c r="O93" s="10"/>
      <c r="P93" s="10"/>
      <c r="Q93" s="10"/>
      <c r="R93" s="9"/>
      <c r="S93" s="9"/>
      <c r="T93" s="9"/>
      <c r="U93" s="9"/>
      <c r="V93" s="9"/>
      <c r="W93" s="9"/>
      <c r="X93" s="10"/>
      <c r="Y93" s="10"/>
    </row>
    <row r="94" spans="1:55" s="2" customFormat="1" x14ac:dyDescent="0.2">
      <c r="A94" s="191" t="s">
        <v>114</v>
      </c>
      <c r="B94" s="192">
        <f t="shared" si="45"/>
        <v>0</v>
      </c>
      <c r="C94" s="41"/>
      <c r="D94" s="87"/>
      <c r="E94" s="42"/>
      <c r="F94" s="190"/>
      <c r="G94" s="6"/>
      <c r="H94" s="6"/>
      <c r="I94" s="10"/>
      <c r="J94" s="10"/>
      <c r="K94" s="10"/>
      <c r="L94" s="10"/>
      <c r="M94" s="10"/>
      <c r="N94" s="10"/>
      <c r="O94" s="10"/>
      <c r="P94" s="10"/>
      <c r="Q94" s="10"/>
      <c r="R94" s="9"/>
      <c r="S94" s="9"/>
      <c r="T94" s="9"/>
      <c r="U94" s="9"/>
      <c r="V94" s="9"/>
      <c r="W94" s="9"/>
      <c r="X94" s="10"/>
      <c r="Y94" s="10"/>
    </row>
    <row r="95" spans="1:55" s="2" customFormat="1" x14ac:dyDescent="0.2">
      <c r="A95" s="191" t="s">
        <v>115</v>
      </c>
      <c r="B95" s="192">
        <f t="shared" si="45"/>
        <v>0</v>
      </c>
      <c r="C95" s="41"/>
      <c r="D95" s="87"/>
      <c r="E95" s="42"/>
      <c r="F95" s="190"/>
      <c r="G95" s="6"/>
      <c r="H95" s="6"/>
      <c r="I95" s="10"/>
      <c r="J95" s="10"/>
      <c r="K95" s="10"/>
      <c r="L95" s="10"/>
      <c r="M95" s="10"/>
      <c r="N95" s="10"/>
      <c r="O95" s="10"/>
      <c r="P95" s="10"/>
      <c r="Q95" s="10"/>
      <c r="R95" s="9"/>
      <c r="S95" s="9"/>
      <c r="T95" s="9"/>
      <c r="U95" s="9"/>
      <c r="V95" s="9"/>
      <c r="W95" s="9"/>
      <c r="X95" s="10"/>
      <c r="Y95" s="10"/>
    </row>
    <row r="96" spans="1:55" s="2" customFormat="1" x14ac:dyDescent="0.2">
      <c r="A96" s="191" t="s">
        <v>116</v>
      </c>
      <c r="B96" s="192">
        <f t="shared" si="45"/>
        <v>0</v>
      </c>
      <c r="C96" s="41"/>
      <c r="D96" s="87"/>
      <c r="E96" s="42"/>
      <c r="F96" s="190"/>
      <c r="G96" s="6"/>
      <c r="H96" s="6"/>
      <c r="I96" s="10"/>
      <c r="J96" s="10"/>
      <c r="K96" s="10"/>
      <c r="L96" s="10"/>
      <c r="M96" s="10"/>
      <c r="N96" s="10"/>
      <c r="O96" s="10"/>
      <c r="P96" s="10"/>
      <c r="Q96" s="10"/>
      <c r="R96" s="9"/>
      <c r="S96" s="9"/>
      <c r="T96" s="9"/>
      <c r="U96" s="9"/>
      <c r="V96" s="9"/>
      <c r="W96" s="9"/>
      <c r="X96" s="10"/>
      <c r="Y96" s="10"/>
    </row>
    <row r="97" spans="1:92" s="2" customFormat="1" x14ac:dyDescent="0.2">
      <c r="A97" s="191" t="s">
        <v>117</v>
      </c>
      <c r="B97" s="192">
        <f t="shared" si="45"/>
        <v>0</v>
      </c>
      <c r="C97" s="41"/>
      <c r="D97" s="87"/>
      <c r="E97" s="42"/>
      <c r="F97" s="190"/>
      <c r="G97" s="6"/>
      <c r="H97" s="6"/>
      <c r="I97" s="10"/>
      <c r="J97" s="10"/>
      <c r="K97" s="10"/>
      <c r="L97" s="10"/>
      <c r="M97" s="10"/>
      <c r="N97" s="10"/>
      <c r="O97" s="10"/>
      <c r="P97" s="10"/>
      <c r="Q97" s="10"/>
      <c r="R97" s="9"/>
      <c r="S97" s="9"/>
      <c r="T97" s="9"/>
      <c r="U97" s="9"/>
      <c r="V97" s="9"/>
      <c r="W97" s="9"/>
      <c r="X97" s="10"/>
      <c r="Y97" s="10"/>
      <c r="BV97" s="3"/>
      <c r="BW97" s="3"/>
      <c r="BX97" s="4"/>
      <c r="BY97" s="4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</row>
    <row r="98" spans="1:92" s="2" customFormat="1" x14ac:dyDescent="0.2">
      <c r="A98" s="191" t="s">
        <v>118</v>
      </c>
      <c r="B98" s="192">
        <f t="shared" si="45"/>
        <v>0</v>
      </c>
      <c r="C98" s="41"/>
      <c r="D98" s="87"/>
      <c r="E98" s="42"/>
      <c r="F98" s="190"/>
      <c r="G98" s="6"/>
      <c r="H98" s="6"/>
      <c r="I98" s="10"/>
      <c r="J98" s="10"/>
      <c r="K98" s="10"/>
      <c r="L98" s="10"/>
      <c r="M98" s="10"/>
      <c r="N98" s="10"/>
      <c r="O98" s="10"/>
      <c r="P98" s="10"/>
      <c r="Q98" s="10"/>
      <c r="R98" s="9"/>
      <c r="S98" s="9"/>
      <c r="T98" s="9"/>
      <c r="U98" s="9"/>
      <c r="V98" s="9"/>
      <c r="W98" s="9"/>
      <c r="X98" s="10"/>
      <c r="Y98" s="10"/>
      <c r="BV98" s="3"/>
      <c r="BW98" s="3"/>
      <c r="BX98" s="4"/>
      <c r="BY98" s="4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</row>
    <row r="99" spans="1:92" s="2" customFormat="1" x14ac:dyDescent="0.2">
      <c r="A99" s="191" t="s">
        <v>119</v>
      </c>
      <c r="B99" s="192">
        <f>SUM(C99:E99)</f>
        <v>0</v>
      </c>
      <c r="C99" s="41"/>
      <c r="D99" s="87"/>
      <c r="E99" s="42"/>
      <c r="F99" s="190"/>
      <c r="G99" s="6"/>
      <c r="H99" s="6"/>
      <c r="I99" s="10"/>
      <c r="J99" s="10"/>
      <c r="K99" s="10"/>
      <c r="L99" s="10"/>
      <c r="M99" s="10"/>
      <c r="N99" s="10"/>
      <c r="O99" s="10"/>
      <c r="P99" s="10"/>
      <c r="Q99" s="10"/>
      <c r="R99" s="9"/>
      <c r="S99" s="9"/>
      <c r="T99" s="9"/>
      <c r="U99" s="9"/>
      <c r="V99" s="9"/>
      <c r="W99" s="9"/>
      <c r="X99" s="10"/>
      <c r="Y99" s="10"/>
      <c r="BV99" s="3"/>
      <c r="BW99" s="3"/>
      <c r="BX99" s="4"/>
      <c r="BY99" s="4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</row>
    <row r="100" spans="1:92" s="2" customFormat="1" x14ac:dyDescent="0.2">
      <c r="A100" s="191" t="s">
        <v>120</v>
      </c>
      <c r="B100" s="192">
        <f>SUM(C100:E100)</f>
        <v>0</v>
      </c>
      <c r="C100" s="41"/>
      <c r="D100" s="87"/>
      <c r="E100" s="42"/>
      <c r="F100" s="190"/>
      <c r="G100" s="6"/>
      <c r="H100" s="6"/>
      <c r="I100" s="10"/>
      <c r="J100" s="10"/>
      <c r="K100" s="10"/>
      <c r="L100" s="10"/>
      <c r="M100" s="10"/>
      <c r="N100" s="10"/>
      <c r="O100" s="10"/>
      <c r="P100" s="10"/>
      <c r="Q100" s="10"/>
      <c r="R100" s="9"/>
      <c r="S100" s="9"/>
      <c r="T100" s="9"/>
      <c r="U100" s="9"/>
      <c r="V100" s="9"/>
      <c r="W100" s="9"/>
      <c r="X100" s="10"/>
      <c r="Y100" s="10"/>
      <c r="BV100" s="3"/>
      <c r="BW100" s="3"/>
      <c r="BX100" s="4"/>
      <c r="BY100" s="4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</row>
    <row r="101" spans="1:92" s="2" customFormat="1" x14ac:dyDescent="0.2">
      <c r="A101" s="477" t="s">
        <v>83</v>
      </c>
      <c r="B101" s="570">
        <f>SUM(B81:B100)</f>
        <v>550</v>
      </c>
      <c r="C101" s="565">
        <f>SUM(C81:C100)</f>
        <v>550</v>
      </c>
      <c r="D101" s="571">
        <f t="shared" ref="D101:E101" si="46">SUM(D81:D100)</f>
        <v>0</v>
      </c>
      <c r="E101" s="478">
        <f t="shared" si="46"/>
        <v>0</v>
      </c>
      <c r="F101" s="190"/>
      <c r="G101" s="6"/>
      <c r="H101" s="6"/>
      <c r="I101" s="10"/>
      <c r="J101" s="10"/>
      <c r="K101" s="10"/>
      <c r="L101" s="10"/>
      <c r="M101" s="10"/>
      <c r="N101" s="10"/>
      <c r="O101" s="10"/>
      <c r="P101" s="10"/>
      <c r="Q101" s="10"/>
      <c r="R101" s="9"/>
      <c r="S101" s="9"/>
      <c r="T101" s="9"/>
      <c r="U101" s="9"/>
      <c r="V101" s="9"/>
      <c r="W101" s="9"/>
      <c r="X101" s="10"/>
      <c r="Y101" s="10"/>
      <c r="BV101" s="3"/>
      <c r="BW101" s="3"/>
      <c r="BX101" s="4"/>
      <c r="BY101" s="4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</row>
    <row r="102" spans="1:92" s="5" customFormat="1" ht="11.25" x14ac:dyDescent="0.15">
      <c r="A102" s="11" t="s">
        <v>121</v>
      </c>
      <c r="BV102" s="12"/>
      <c r="BW102" s="12"/>
      <c r="BX102" s="12"/>
      <c r="BY102" s="12"/>
    </row>
    <row r="103" spans="1:92" s="2" customFormat="1" ht="14.25" customHeight="1" x14ac:dyDescent="0.2">
      <c r="A103" s="982" t="s">
        <v>122</v>
      </c>
      <c r="B103" s="984"/>
      <c r="C103" s="982" t="s">
        <v>5</v>
      </c>
      <c r="D103" s="983"/>
      <c r="E103" s="984"/>
      <c r="F103" s="1252" t="s">
        <v>6</v>
      </c>
      <c r="G103" s="992"/>
      <c r="H103" s="992"/>
      <c r="I103" s="992"/>
      <c r="J103" s="992"/>
      <c r="K103" s="992"/>
      <c r="L103" s="992"/>
      <c r="M103" s="992"/>
      <c r="N103" s="992"/>
      <c r="O103" s="992"/>
      <c r="P103" s="992"/>
      <c r="Q103" s="992"/>
      <c r="R103" s="992"/>
      <c r="S103" s="992"/>
      <c r="T103" s="992"/>
      <c r="U103" s="992"/>
      <c r="V103" s="992"/>
      <c r="W103" s="992"/>
      <c r="X103" s="992"/>
      <c r="Y103" s="992"/>
      <c r="Z103" s="992"/>
      <c r="AA103" s="992"/>
      <c r="AB103" s="992"/>
      <c r="AC103" s="992"/>
      <c r="AD103" s="992"/>
      <c r="AE103" s="992"/>
      <c r="AF103" s="992"/>
      <c r="AG103" s="992"/>
      <c r="AH103" s="992"/>
      <c r="AI103" s="992"/>
      <c r="AJ103" s="992"/>
      <c r="AK103" s="992"/>
      <c r="AL103" s="992"/>
      <c r="AM103" s="1258"/>
      <c r="AN103" s="1008" t="s">
        <v>7</v>
      </c>
      <c r="AO103" s="984" t="s">
        <v>123</v>
      </c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V103" s="3"/>
      <c r="BW103" s="3"/>
      <c r="BX103" s="4"/>
      <c r="BY103" s="4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</row>
    <row r="104" spans="1:92" s="2" customFormat="1" x14ac:dyDescent="0.2">
      <c r="A104" s="1045"/>
      <c r="B104" s="990"/>
      <c r="C104" s="1250"/>
      <c r="D104" s="986"/>
      <c r="E104" s="987"/>
      <c r="F104" s="1252" t="s">
        <v>11</v>
      </c>
      <c r="G104" s="1253"/>
      <c r="H104" s="1252" t="s">
        <v>12</v>
      </c>
      <c r="I104" s="1253"/>
      <c r="J104" s="1252" t="s">
        <v>13</v>
      </c>
      <c r="K104" s="1253"/>
      <c r="L104" s="1252" t="s">
        <v>14</v>
      </c>
      <c r="M104" s="1253"/>
      <c r="N104" s="1252" t="s">
        <v>15</v>
      </c>
      <c r="O104" s="1253"/>
      <c r="P104" s="1255" t="s">
        <v>16</v>
      </c>
      <c r="Q104" s="1256"/>
      <c r="R104" s="1255" t="s">
        <v>17</v>
      </c>
      <c r="S104" s="1256"/>
      <c r="T104" s="1255" t="s">
        <v>18</v>
      </c>
      <c r="U104" s="1256"/>
      <c r="V104" s="1255" t="s">
        <v>19</v>
      </c>
      <c r="W104" s="1256"/>
      <c r="X104" s="1255" t="s">
        <v>20</v>
      </c>
      <c r="Y104" s="1256"/>
      <c r="Z104" s="1255" t="s">
        <v>21</v>
      </c>
      <c r="AA104" s="1256"/>
      <c r="AB104" s="1255" t="s">
        <v>22</v>
      </c>
      <c r="AC104" s="1256"/>
      <c r="AD104" s="1255" t="s">
        <v>23</v>
      </c>
      <c r="AE104" s="1256"/>
      <c r="AF104" s="1255" t="s">
        <v>24</v>
      </c>
      <c r="AG104" s="1256"/>
      <c r="AH104" s="1255" t="s">
        <v>25</v>
      </c>
      <c r="AI104" s="1256"/>
      <c r="AJ104" s="1255" t="s">
        <v>26</v>
      </c>
      <c r="AK104" s="1256"/>
      <c r="AL104" s="1255" t="s">
        <v>27</v>
      </c>
      <c r="AM104" s="1257"/>
      <c r="AN104" s="1009"/>
      <c r="AO104" s="990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V104" s="3"/>
      <c r="BW104" s="3"/>
      <c r="BX104" s="4"/>
      <c r="BY104" s="4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</row>
    <row r="105" spans="1:92" s="2" customFormat="1" x14ac:dyDescent="0.2">
      <c r="A105" s="1250"/>
      <c r="B105" s="986"/>
      <c r="C105" s="561" t="s">
        <v>32</v>
      </c>
      <c r="D105" s="569" t="s">
        <v>45</v>
      </c>
      <c r="E105" s="462" t="s">
        <v>34</v>
      </c>
      <c r="F105" s="561" t="s">
        <v>45</v>
      </c>
      <c r="G105" s="462" t="s">
        <v>34</v>
      </c>
      <c r="H105" s="561" t="s">
        <v>45</v>
      </c>
      <c r="I105" s="153" t="s">
        <v>34</v>
      </c>
      <c r="J105" s="561" t="s">
        <v>45</v>
      </c>
      <c r="K105" s="462" t="s">
        <v>34</v>
      </c>
      <c r="L105" s="561" t="s">
        <v>45</v>
      </c>
      <c r="M105" s="153" t="s">
        <v>34</v>
      </c>
      <c r="N105" s="561" t="s">
        <v>45</v>
      </c>
      <c r="O105" s="462" t="s">
        <v>34</v>
      </c>
      <c r="P105" s="561" t="s">
        <v>45</v>
      </c>
      <c r="Q105" s="153" t="s">
        <v>34</v>
      </c>
      <c r="R105" s="561" t="s">
        <v>45</v>
      </c>
      <c r="S105" s="462" t="s">
        <v>34</v>
      </c>
      <c r="T105" s="561" t="s">
        <v>45</v>
      </c>
      <c r="U105" s="153" t="s">
        <v>34</v>
      </c>
      <c r="V105" s="561" t="s">
        <v>45</v>
      </c>
      <c r="W105" s="462" t="s">
        <v>34</v>
      </c>
      <c r="X105" s="561" t="s">
        <v>45</v>
      </c>
      <c r="Y105" s="462" t="s">
        <v>34</v>
      </c>
      <c r="Z105" s="561" t="s">
        <v>45</v>
      </c>
      <c r="AA105" s="153" t="s">
        <v>34</v>
      </c>
      <c r="AB105" s="561" t="s">
        <v>45</v>
      </c>
      <c r="AC105" s="462" t="s">
        <v>34</v>
      </c>
      <c r="AD105" s="561" t="s">
        <v>45</v>
      </c>
      <c r="AE105" s="153" t="s">
        <v>34</v>
      </c>
      <c r="AF105" s="561" t="s">
        <v>45</v>
      </c>
      <c r="AG105" s="462" t="s">
        <v>34</v>
      </c>
      <c r="AH105" s="561" t="s">
        <v>45</v>
      </c>
      <c r="AI105" s="153" t="s">
        <v>34</v>
      </c>
      <c r="AJ105" s="561" t="s">
        <v>45</v>
      </c>
      <c r="AK105" s="462" t="s">
        <v>34</v>
      </c>
      <c r="AL105" s="561" t="s">
        <v>45</v>
      </c>
      <c r="AM105" s="473" t="s">
        <v>34</v>
      </c>
      <c r="AN105" s="1010"/>
      <c r="AO105" s="987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V105" s="3"/>
      <c r="BW105" s="3"/>
      <c r="BX105" s="4"/>
      <c r="BY105" s="4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</row>
    <row r="106" spans="1:92" s="2" customFormat="1" x14ac:dyDescent="0.2">
      <c r="A106" s="1262" t="s">
        <v>124</v>
      </c>
      <c r="B106" s="1263"/>
      <c r="C106" s="132">
        <f>SUM(C107:C113)</f>
        <v>713</v>
      </c>
      <c r="D106" s="24">
        <f>SUM(D107:D113)</f>
        <v>368</v>
      </c>
      <c r="E106" s="545">
        <f>SUM(E107:E113)</f>
        <v>345</v>
      </c>
      <c r="F106" s="563">
        <f t="shared" ref="F106:AN106" si="47">SUM(F107:F113)</f>
        <v>21</v>
      </c>
      <c r="G106" s="547">
        <f t="shared" si="47"/>
        <v>25</v>
      </c>
      <c r="H106" s="563">
        <f t="shared" si="47"/>
        <v>11</v>
      </c>
      <c r="I106" s="547">
        <f t="shared" si="47"/>
        <v>11</v>
      </c>
      <c r="J106" s="563">
        <f t="shared" si="47"/>
        <v>13</v>
      </c>
      <c r="K106" s="547">
        <f t="shared" si="47"/>
        <v>10</v>
      </c>
      <c r="L106" s="563">
        <f t="shared" si="47"/>
        <v>16</v>
      </c>
      <c r="M106" s="547">
        <f t="shared" si="47"/>
        <v>21</v>
      </c>
      <c r="N106" s="563">
        <f t="shared" si="47"/>
        <v>8</v>
      </c>
      <c r="O106" s="547">
        <f t="shared" si="47"/>
        <v>14</v>
      </c>
      <c r="P106" s="563">
        <f t="shared" si="47"/>
        <v>13</v>
      </c>
      <c r="Q106" s="547">
        <f t="shared" si="47"/>
        <v>8</v>
      </c>
      <c r="R106" s="563">
        <f t="shared" si="47"/>
        <v>16</v>
      </c>
      <c r="S106" s="547">
        <f t="shared" si="47"/>
        <v>19</v>
      </c>
      <c r="T106" s="563">
        <f t="shared" si="47"/>
        <v>13</v>
      </c>
      <c r="U106" s="547">
        <f t="shared" si="47"/>
        <v>25</v>
      </c>
      <c r="V106" s="563">
        <f t="shared" si="47"/>
        <v>13</v>
      </c>
      <c r="W106" s="547">
        <f t="shared" si="47"/>
        <v>13</v>
      </c>
      <c r="X106" s="563">
        <f t="shared" si="47"/>
        <v>10</v>
      </c>
      <c r="Y106" s="547">
        <f t="shared" si="47"/>
        <v>19</v>
      </c>
      <c r="Z106" s="563">
        <f t="shared" si="47"/>
        <v>16</v>
      </c>
      <c r="AA106" s="547">
        <f t="shared" si="47"/>
        <v>24</v>
      </c>
      <c r="AB106" s="563">
        <f t="shared" si="47"/>
        <v>28</v>
      </c>
      <c r="AC106" s="547">
        <f t="shared" si="47"/>
        <v>14</v>
      </c>
      <c r="AD106" s="563">
        <f t="shared" si="47"/>
        <v>31</v>
      </c>
      <c r="AE106" s="547">
        <f t="shared" si="47"/>
        <v>26</v>
      </c>
      <c r="AF106" s="563">
        <f t="shared" si="47"/>
        <v>46</v>
      </c>
      <c r="AG106" s="547">
        <f t="shared" si="47"/>
        <v>21</v>
      </c>
      <c r="AH106" s="563">
        <f t="shared" si="47"/>
        <v>31</v>
      </c>
      <c r="AI106" s="547">
        <f t="shared" si="47"/>
        <v>30</v>
      </c>
      <c r="AJ106" s="563">
        <f t="shared" si="47"/>
        <v>33</v>
      </c>
      <c r="AK106" s="547">
        <f t="shared" si="47"/>
        <v>20</v>
      </c>
      <c r="AL106" s="563">
        <f t="shared" si="47"/>
        <v>49</v>
      </c>
      <c r="AM106" s="548">
        <f t="shared" si="47"/>
        <v>45</v>
      </c>
      <c r="AN106" s="549">
        <f t="shared" si="47"/>
        <v>686</v>
      </c>
      <c r="AO106" s="550">
        <f>SUM(AO107:AO109)</f>
        <v>0</v>
      </c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V106" s="3"/>
      <c r="BW106" s="3"/>
      <c r="BX106" s="4"/>
      <c r="BY106" s="4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</row>
    <row r="107" spans="1:92" s="2" customFormat="1" ht="14.25" customHeight="1" x14ac:dyDescent="0.2">
      <c r="A107" s="1034" t="s">
        <v>125</v>
      </c>
      <c r="B107" s="200" t="s">
        <v>126</v>
      </c>
      <c r="C107" s="132">
        <f t="shared" ref="C107:C113" si="48">SUM(D107+E107)</f>
        <v>458</v>
      </c>
      <c r="D107" s="24">
        <f t="shared" ref="D107:E113" si="49">SUM(F107+H107+J107+L107+N107+P107+R107+T107+V107+X107+Z107+AB107+AD107+AF107+AH107+AJ107+AL107)</f>
        <v>236</v>
      </c>
      <c r="E107" s="545">
        <f t="shared" si="49"/>
        <v>222</v>
      </c>
      <c r="F107" s="201">
        <v>19</v>
      </c>
      <c r="G107" s="551">
        <v>24</v>
      </c>
      <c r="H107" s="532">
        <v>10</v>
      </c>
      <c r="I107" s="202">
        <v>10</v>
      </c>
      <c r="J107" s="532">
        <v>13</v>
      </c>
      <c r="K107" s="202">
        <v>6</v>
      </c>
      <c r="L107" s="201">
        <v>5</v>
      </c>
      <c r="M107" s="551">
        <v>9</v>
      </c>
      <c r="N107" s="532">
        <v>6</v>
      </c>
      <c r="O107" s="202">
        <v>10</v>
      </c>
      <c r="P107" s="532">
        <v>8</v>
      </c>
      <c r="Q107" s="202">
        <v>5</v>
      </c>
      <c r="R107" s="532">
        <v>8</v>
      </c>
      <c r="S107" s="202">
        <v>16</v>
      </c>
      <c r="T107" s="532">
        <v>6</v>
      </c>
      <c r="U107" s="202">
        <v>17</v>
      </c>
      <c r="V107" s="532">
        <v>9</v>
      </c>
      <c r="W107" s="202">
        <v>6</v>
      </c>
      <c r="X107" s="532">
        <v>9</v>
      </c>
      <c r="Y107" s="202">
        <v>14</v>
      </c>
      <c r="Z107" s="532">
        <v>10</v>
      </c>
      <c r="AA107" s="202">
        <v>16</v>
      </c>
      <c r="AB107" s="532">
        <v>19</v>
      </c>
      <c r="AC107" s="202">
        <v>5</v>
      </c>
      <c r="AD107" s="532">
        <v>19</v>
      </c>
      <c r="AE107" s="202">
        <v>14</v>
      </c>
      <c r="AF107" s="532">
        <v>29</v>
      </c>
      <c r="AG107" s="202">
        <v>11</v>
      </c>
      <c r="AH107" s="532">
        <v>26</v>
      </c>
      <c r="AI107" s="202">
        <v>16</v>
      </c>
      <c r="AJ107" s="532">
        <v>13</v>
      </c>
      <c r="AK107" s="202">
        <v>14</v>
      </c>
      <c r="AL107" s="532">
        <v>27</v>
      </c>
      <c r="AM107" s="203">
        <v>29</v>
      </c>
      <c r="AN107" s="551">
        <v>442</v>
      </c>
      <c r="AO107" s="544">
        <v>0</v>
      </c>
      <c r="AP107" s="146" t="str">
        <f>CA107&amp;CB107</f>
        <v/>
      </c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"/>
      <c r="BB107" s="3"/>
      <c r="BV107" s="3"/>
      <c r="BW107" s="3"/>
      <c r="BX107" s="4"/>
      <c r="BY107" s="4"/>
      <c r="CA107" s="32" t="str">
        <f>IF(AND($C107&gt;0,AN107="")," * No olvide digitar la variable "&amp;AN$103&amp;""&amp;". Digite CERO si no tiene",IF(AN107&gt;$C107," * La variable "&amp;AN$103&amp;""&amp;" No puede ser mayor al Total.",""))</f>
        <v/>
      </c>
      <c r="CB107" s="32" t="str">
        <f>IF(AND($C107&gt;0,AO107="")," * No olvide digitar la variable "&amp;AO$103&amp;""&amp;". Digite CERO si no tiene",IF(AO107&gt;$C107," * La variable "&amp;AO$103&amp;""&amp;" No puede ser mayor al Total.",""))</f>
        <v/>
      </c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33">
        <f>IF(AND($C107&gt;0,AN107=""),1,IF(AN107&gt;$C107,1,0))</f>
        <v>0</v>
      </c>
      <c r="CN107" s="33">
        <f>IF(AND($C107&gt;0,AO107=""),1,IF(AO107&gt;$C107,1,0))</f>
        <v>0</v>
      </c>
    </row>
    <row r="108" spans="1:92" s="2" customFormat="1" x14ac:dyDescent="0.2">
      <c r="A108" s="1035"/>
      <c r="B108" s="204" t="s">
        <v>127</v>
      </c>
      <c r="C108" s="161">
        <f t="shared" si="48"/>
        <v>55</v>
      </c>
      <c r="D108" s="37">
        <f t="shared" si="49"/>
        <v>34</v>
      </c>
      <c r="E108" s="205">
        <f t="shared" si="49"/>
        <v>21</v>
      </c>
      <c r="F108" s="206">
        <v>1</v>
      </c>
      <c r="G108" s="207">
        <v>1</v>
      </c>
      <c r="H108" s="208"/>
      <c r="I108" s="209"/>
      <c r="J108" s="206"/>
      <c r="K108" s="210"/>
      <c r="L108" s="208">
        <v>3</v>
      </c>
      <c r="M108" s="211">
        <v>1</v>
      </c>
      <c r="N108" s="206"/>
      <c r="O108" s="210"/>
      <c r="P108" s="209">
        <v>1</v>
      </c>
      <c r="Q108" s="211">
        <v>0</v>
      </c>
      <c r="R108" s="212">
        <v>1</v>
      </c>
      <c r="S108" s="210">
        <v>1</v>
      </c>
      <c r="T108" s="209">
        <v>1</v>
      </c>
      <c r="U108" s="211">
        <v>1</v>
      </c>
      <c r="V108" s="212">
        <v>0</v>
      </c>
      <c r="W108" s="210">
        <v>2</v>
      </c>
      <c r="X108" s="209">
        <v>1</v>
      </c>
      <c r="Y108" s="210">
        <v>1</v>
      </c>
      <c r="Z108" s="212">
        <v>2</v>
      </c>
      <c r="AA108" s="211">
        <v>1</v>
      </c>
      <c r="AB108" s="212">
        <v>2</v>
      </c>
      <c r="AC108" s="210">
        <v>1</v>
      </c>
      <c r="AD108" s="209">
        <v>4</v>
      </c>
      <c r="AE108" s="211">
        <v>2</v>
      </c>
      <c r="AF108" s="212">
        <v>5</v>
      </c>
      <c r="AG108" s="210">
        <v>3</v>
      </c>
      <c r="AH108" s="209">
        <v>2</v>
      </c>
      <c r="AI108" s="211">
        <v>2</v>
      </c>
      <c r="AJ108" s="212">
        <v>3</v>
      </c>
      <c r="AK108" s="210">
        <v>2</v>
      </c>
      <c r="AL108" s="209">
        <v>8</v>
      </c>
      <c r="AM108" s="213">
        <v>3</v>
      </c>
      <c r="AN108" s="208">
        <v>55</v>
      </c>
      <c r="AO108" s="207">
        <v>0</v>
      </c>
      <c r="AP108" s="146" t="str">
        <f t="shared" ref="AP108:AP109" si="50">CA108&amp;CB108</f>
        <v/>
      </c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"/>
      <c r="BB108" s="3"/>
      <c r="BV108" s="3"/>
      <c r="BW108" s="3"/>
      <c r="BX108" s="4"/>
      <c r="BY108" s="4"/>
      <c r="CA108" s="32" t="str">
        <f t="shared" ref="CA108:CB112" si="51">IF(AND($C108&gt;0,AN108="")," * No olvide digitar la variable "&amp;AN$103&amp;""&amp;". Digite CERO si no tiene",IF(AN108&gt;$C108," * La variable "&amp;AN$103&amp;""&amp;" No puede ser mayor al Total.",""))</f>
        <v/>
      </c>
      <c r="CB108" s="32" t="str">
        <f t="shared" si="51"/>
        <v/>
      </c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33">
        <f t="shared" ref="CM108:CN113" si="52">IF(AND($C108&gt;0,AN108=""),1,IF(AN108&gt;$C108,1,0))</f>
        <v>0</v>
      </c>
      <c r="CN108" s="33">
        <f t="shared" si="52"/>
        <v>0</v>
      </c>
    </row>
    <row r="109" spans="1:92" s="2" customFormat="1" ht="15" thickBot="1" x14ac:dyDescent="0.25">
      <c r="A109" s="1036"/>
      <c r="B109" s="214" t="s">
        <v>128</v>
      </c>
      <c r="C109" s="215">
        <f t="shared" si="48"/>
        <v>33</v>
      </c>
      <c r="D109" s="216">
        <f t="shared" si="49"/>
        <v>14</v>
      </c>
      <c r="E109" s="217">
        <f t="shared" si="49"/>
        <v>19</v>
      </c>
      <c r="F109" s="218"/>
      <c r="G109" s="219"/>
      <c r="H109" s="220"/>
      <c r="I109" s="221"/>
      <c r="J109" s="218">
        <v>0</v>
      </c>
      <c r="K109" s="222">
        <v>1</v>
      </c>
      <c r="L109" s="220">
        <v>2</v>
      </c>
      <c r="M109" s="223">
        <v>4</v>
      </c>
      <c r="N109" s="218">
        <v>1</v>
      </c>
      <c r="O109" s="222">
        <v>2</v>
      </c>
      <c r="P109" s="221"/>
      <c r="Q109" s="223"/>
      <c r="R109" s="224"/>
      <c r="S109" s="222"/>
      <c r="T109" s="221">
        <v>1</v>
      </c>
      <c r="U109" s="223">
        <v>0</v>
      </c>
      <c r="V109" s="224">
        <v>1</v>
      </c>
      <c r="W109" s="222">
        <v>2</v>
      </c>
      <c r="X109" s="221">
        <v>0</v>
      </c>
      <c r="Y109" s="222">
        <v>2</v>
      </c>
      <c r="Z109" s="224"/>
      <c r="AA109" s="223"/>
      <c r="AB109" s="224">
        <v>1</v>
      </c>
      <c r="AC109" s="222">
        <v>2</v>
      </c>
      <c r="AD109" s="221">
        <v>1</v>
      </c>
      <c r="AE109" s="223">
        <v>0</v>
      </c>
      <c r="AF109" s="224">
        <v>2</v>
      </c>
      <c r="AG109" s="222">
        <v>1</v>
      </c>
      <c r="AH109" s="221"/>
      <c r="AI109" s="223"/>
      <c r="AJ109" s="224">
        <v>2</v>
      </c>
      <c r="AK109" s="222">
        <v>1</v>
      </c>
      <c r="AL109" s="221">
        <v>3</v>
      </c>
      <c r="AM109" s="225">
        <v>4</v>
      </c>
      <c r="AN109" s="220">
        <v>30</v>
      </c>
      <c r="AO109" s="219">
        <v>0</v>
      </c>
      <c r="AP109" s="146" t="str">
        <f t="shared" si="50"/>
        <v/>
      </c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"/>
      <c r="BB109" s="3"/>
      <c r="BV109" s="3"/>
      <c r="BW109" s="3"/>
      <c r="BX109" s="4"/>
      <c r="BY109" s="4"/>
      <c r="CA109" s="32" t="str">
        <f t="shared" si="51"/>
        <v/>
      </c>
      <c r="CB109" s="32" t="str">
        <f t="shared" si="51"/>
        <v/>
      </c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33">
        <f t="shared" si="52"/>
        <v>0</v>
      </c>
      <c r="CN109" s="33">
        <f t="shared" si="52"/>
        <v>0</v>
      </c>
    </row>
    <row r="110" spans="1:92" s="2" customFormat="1" ht="15" thickTop="1" x14ac:dyDescent="0.2">
      <c r="A110" s="1037" t="s">
        <v>129</v>
      </c>
      <c r="B110" s="1038"/>
      <c r="C110" s="114">
        <f t="shared" si="48"/>
        <v>11</v>
      </c>
      <c r="D110" s="69">
        <f t="shared" si="49"/>
        <v>5</v>
      </c>
      <c r="E110" s="226">
        <f t="shared" si="49"/>
        <v>6</v>
      </c>
      <c r="F110" s="227"/>
      <c r="G110" s="228"/>
      <c r="H110" s="229"/>
      <c r="I110" s="230"/>
      <c r="J110" s="231"/>
      <c r="K110" s="228"/>
      <c r="L110" s="229"/>
      <c r="M110" s="232">
        <v>1</v>
      </c>
      <c r="N110" s="231"/>
      <c r="O110" s="228"/>
      <c r="P110" s="230">
        <v>2</v>
      </c>
      <c r="Q110" s="232">
        <v>1</v>
      </c>
      <c r="R110" s="233">
        <v>3</v>
      </c>
      <c r="S110" s="228"/>
      <c r="T110" s="230"/>
      <c r="U110" s="232">
        <v>1</v>
      </c>
      <c r="V110" s="233"/>
      <c r="W110" s="228"/>
      <c r="X110" s="230"/>
      <c r="Y110" s="228">
        <v>1</v>
      </c>
      <c r="Z110" s="233"/>
      <c r="AA110" s="232">
        <v>1</v>
      </c>
      <c r="AB110" s="233"/>
      <c r="AC110" s="228"/>
      <c r="AD110" s="230"/>
      <c r="AE110" s="232"/>
      <c r="AF110" s="233"/>
      <c r="AG110" s="228"/>
      <c r="AH110" s="230"/>
      <c r="AI110" s="232">
        <v>1</v>
      </c>
      <c r="AJ110" s="233"/>
      <c r="AK110" s="228"/>
      <c r="AL110" s="230"/>
      <c r="AM110" s="234"/>
      <c r="AN110" s="229">
        <v>9</v>
      </c>
      <c r="AO110" s="235"/>
      <c r="AP110" s="146" t="str">
        <f>CA110</f>
        <v/>
      </c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"/>
      <c r="BB110" s="3"/>
      <c r="BV110" s="3"/>
      <c r="BW110" s="3"/>
      <c r="BX110" s="4"/>
      <c r="BY110" s="4"/>
      <c r="CA110" s="32" t="str">
        <f t="shared" si="51"/>
        <v/>
      </c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33">
        <f t="shared" si="52"/>
        <v>0</v>
      </c>
      <c r="CN110" s="5"/>
    </row>
    <row r="111" spans="1:92" s="2" customFormat="1" x14ac:dyDescent="0.2">
      <c r="A111" s="1039" t="s">
        <v>130</v>
      </c>
      <c r="B111" s="1040"/>
      <c r="C111" s="36">
        <f t="shared" si="48"/>
        <v>49</v>
      </c>
      <c r="D111" s="69">
        <f t="shared" si="49"/>
        <v>30</v>
      </c>
      <c r="E111" s="236">
        <f t="shared" si="49"/>
        <v>19</v>
      </c>
      <c r="F111" s="237"/>
      <c r="G111" s="238"/>
      <c r="H111" s="239">
        <v>1</v>
      </c>
      <c r="I111" s="240"/>
      <c r="J111" s="227"/>
      <c r="K111" s="241"/>
      <c r="L111" s="239">
        <v>1</v>
      </c>
      <c r="M111" s="242">
        <v>2</v>
      </c>
      <c r="N111" s="227">
        <v>1</v>
      </c>
      <c r="O111" s="241"/>
      <c r="P111" s="240">
        <v>1</v>
      </c>
      <c r="Q111" s="242"/>
      <c r="R111" s="243">
        <v>2</v>
      </c>
      <c r="S111" s="241">
        <v>1</v>
      </c>
      <c r="T111" s="240">
        <v>2</v>
      </c>
      <c r="U111" s="242">
        <v>1</v>
      </c>
      <c r="V111" s="243">
        <v>2</v>
      </c>
      <c r="W111" s="241"/>
      <c r="X111" s="240"/>
      <c r="Y111" s="241">
        <v>1</v>
      </c>
      <c r="Z111" s="243">
        <v>3</v>
      </c>
      <c r="AA111" s="242">
        <v>1</v>
      </c>
      <c r="AB111" s="243">
        <v>3</v>
      </c>
      <c r="AC111" s="241">
        <v>1</v>
      </c>
      <c r="AD111" s="240">
        <v>4</v>
      </c>
      <c r="AE111" s="242">
        <v>4</v>
      </c>
      <c r="AF111" s="243">
        <v>2</v>
      </c>
      <c r="AG111" s="241"/>
      <c r="AH111" s="240">
        <v>2</v>
      </c>
      <c r="AI111" s="242">
        <v>4</v>
      </c>
      <c r="AJ111" s="243">
        <v>5</v>
      </c>
      <c r="AK111" s="241"/>
      <c r="AL111" s="240">
        <v>1</v>
      </c>
      <c r="AM111" s="244">
        <v>4</v>
      </c>
      <c r="AN111" s="239">
        <v>48</v>
      </c>
      <c r="AO111" s="245"/>
      <c r="AP111" s="146" t="str">
        <f t="shared" ref="AP111:AP113" si="53">CA111</f>
        <v/>
      </c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"/>
      <c r="BB111" s="3"/>
      <c r="BV111" s="3"/>
      <c r="BW111" s="3"/>
      <c r="BX111" s="4"/>
      <c r="BY111" s="4"/>
      <c r="CA111" s="32" t="str">
        <f t="shared" si="51"/>
        <v/>
      </c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33">
        <f t="shared" si="52"/>
        <v>0</v>
      </c>
      <c r="CN111" s="5"/>
    </row>
    <row r="112" spans="1:92" s="2" customFormat="1" x14ac:dyDescent="0.2">
      <c r="A112" s="1039" t="s">
        <v>131</v>
      </c>
      <c r="B112" s="1040"/>
      <c r="C112" s="161">
        <f t="shared" si="48"/>
        <v>78</v>
      </c>
      <c r="D112" s="37">
        <f t="shared" si="49"/>
        <v>34</v>
      </c>
      <c r="E112" s="246">
        <f t="shared" si="49"/>
        <v>44</v>
      </c>
      <c r="F112" s="206">
        <v>1</v>
      </c>
      <c r="G112" s="207"/>
      <c r="H112" s="208"/>
      <c r="I112" s="209">
        <v>1</v>
      </c>
      <c r="J112" s="206"/>
      <c r="K112" s="210">
        <v>2</v>
      </c>
      <c r="L112" s="208">
        <v>2</v>
      </c>
      <c r="M112" s="211">
        <v>4</v>
      </c>
      <c r="N112" s="206"/>
      <c r="O112" s="210">
        <v>1</v>
      </c>
      <c r="P112" s="209">
        <v>1</v>
      </c>
      <c r="Q112" s="211"/>
      <c r="R112" s="212">
        <v>2</v>
      </c>
      <c r="S112" s="210">
        <v>1</v>
      </c>
      <c r="T112" s="209">
        <v>1</v>
      </c>
      <c r="U112" s="211">
        <v>4</v>
      </c>
      <c r="V112" s="212">
        <v>1</v>
      </c>
      <c r="W112" s="210">
        <v>3</v>
      </c>
      <c r="X112" s="209"/>
      <c r="Y112" s="210"/>
      <c r="Z112" s="212">
        <v>1</v>
      </c>
      <c r="AA112" s="211">
        <v>3</v>
      </c>
      <c r="AB112" s="212">
        <v>2</v>
      </c>
      <c r="AC112" s="210">
        <v>3</v>
      </c>
      <c r="AD112" s="209"/>
      <c r="AE112" s="211">
        <v>6</v>
      </c>
      <c r="AF112" s="212">
        <v>6</v>
      </c>
      <c r="AG112" s="210">
        <v>5</v>
      </c>
      <c r="AH112" s="209">
        <v>1</v>
      </c>
      <c r="AI112" s="211">
        <v>6</v>
      </c>
      <c r="AJ112" s="212">
        <v>8</v>
      </c>
      <c r="AK112" s="210"/>
      <c r="AL112" s="209">
        <v>8</v>
      </c>
      <c r="AM112" s="213">
        <v>5</v>
      </c>
      <c r="AN112" s="208">
        <v>75</v>
      </c>
      <c r="AO112" s="247"/>
      <c r="AP112" s="146" t="str">
        <f t="shared" si="53"/>
        <v/>
      </c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"/>
      <c r="BB112" s="3"/>
      <c r="BV112" s="3"/>
      <c r="BW112" s="3"/>
      <c r="BX112" s="4"/>
      <c r="BY112" s="4"/>
      <c r="CA112" s="32" t="str">
        <f t="shared" si="51"/>
        <v/>
      </c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33">
        <f t="shared" si="52"/>
        <v>0</v>
      </c>
      <c r="CN112" s="5"/>
    </row>
    <row r="113" spans="1:91" s="2" customFormat="1" x14ac:dyDescent="0.2">
      <c r="A113" s="1041" t="s">
        <v>132</v>
      </c>
      <c r="B113" s="1042"/>
      <c r="C113" s="137">
        <f t="shared" si="48"/>
        <v>29</v>
      </c>
      <c r="D113" s="138">
        <f t="shared" si="49"/>
        <v>15</v>
      </c>
      <c r="E113" s="248">
        <f t="shared" si="49"/>
        <v>14</v>
      </c>
      <c r="F113" s="249"/>
      <c r="G113" s="250"/>
      <c r="H113" s="251"/>
      <c r="I113" s="252"/>
      <c r="J113" s="249"/>
      <c r="K113" s="253">
        <v>1</v>
      </c>
      <c r="L113" s="251">
        <v>3</v>
      </c>
      <c r="M113" s="254"/>
      <c r="N113" s="249"/>
      <c r="O113" s="253">
        <v>1</v>
      </c>
      <c r="P113" s="252"/>
      <c r="Q113" s="254">
        <v>2</v>
      </c>
      <c r="R113" s="537"/>
      <c r="S113" s="253"/>
      <c r="T113" s="252">
        <v>2</v>
      </c>
      <c r="U113" s="254">
        <v>1</v>
      </c>
      <c r="V113" s="537"/>
      <c r="W113" s="253"/>
      <c r="X113" s="252"/>
      <c r="Y113" s="253"/>
      <c r="Z113" s="537"/>
      <c r="AA113" s="254">
        <v>2</v>
      </c>
      <c r="AB113" s="537">
        <v>1</v>
      </c>
      <c r="AC113" s="253">
        <v>2</v>
      </c>
      <c r="AD113" s="252">
        <v>3</v>
      </c>
      <c r="AE113" s="254"/>
      <c r="AF113" s="537">
        <v>2</v>
      </c>
      <c r="AG113" s="253">
        <v>1</v>
      </c>
      <c r="AH113" s="252"/>
      <c r="AI113" s="254">
        <v>1</v>
      </c>
      <c r="AJ113" s="537">
        <v>2</v>
      </c>
      <c r="AK113" s="253">
        <v>3</v>
      </c>
      <c r="AL113" s="252">
        <v>2</v>
      </c>
      <c r="AM113" s="255"/>
      <c r="AN113" s="251">
        <v>27</v>
      </c>
      <c r="AO113" s="256"/>
      <c r="AP113" s="146" t="str">
        <f t="shared" si="53"/>
        <v/>
      </c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"/>
      <c r="BB113" s="3"/>
      <c r="BV113" s="3"/>
      <c r="BW113" s="3"/>
      <c r="BX113" s="4"/>
      <c r="BY113" s="4"/>
      <c r="CA113" s="32" t="str">
        <f>IF(AND($C113&gt;0,AN113="")," * No olvide digitar la variable "&amp;AN$103&amp;""&amp;". Digite CERO si no tiene",IF(AN113&gt;$C113," * La variable "&amp;AN$103&amp;""&amp;" No puede ser mayor al Total.",""))</f>
        <v/>
      </c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33">
        <f t="shared" si="52"/>
        <v>0</v>
      </c>
    </row>
    <row r="114" spans="1:91" s="5" customFormat="1" ht="12" x14ac:dyDescent="0.2">
      <c r="A114" s="11" t="s">
        <v>133</v>
      </c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V114" s="12"/>
      <c r="BW114" s="12"/>
      <c r="BX114" s="12"/>
      <c r="BY114" s="12"/>
      <c r="CM114" s="80"/>
    </row>
    <row r="115" spans="1:91" s="2" customFormat="1" x14ac:dyDescent="0.2">
      <c r="A115" s="1252" t="s">
        <v>134</v>
      </c>
      <c r="B115" s="992"/>
      <c r="C115" s="1253"/>
      <c r="D115" s="540" t="s">
        <v>83</v>
      </c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V115" s="3"/>
      <c r="BW115" s="3"/>
      <c r="BX115" s="4"/>
      <c r="BY115" s="4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</row>
    <row r="116" spans="1:91" s="2" customFormat="1" ht="21" x14ac:dyDescent="0.2">
      <c r="A116" s="1046" t="s">
        <v>135</v>
      </c>
      <c r="B116" s="1047"/>
      <c r="C116" s="491" t="s">
        <v>136</v>
      </c>
      <c r="D116" s="492"/>
      <c r="E116" s="190"/>
      <c r="BV116" s="3"/>
      <c r="BW116" s="3"/>
      <c r="BX116" s="4"/>
      <c r="BY116" s="4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</row>
    <row r="117" spans="1:91" s="2" customFormat="1" x14ac:dyDescent="0.2">
      <c r="A117" s="1048"/>
      <c r="B117" s="1049"/>
      <c r="C117" s="259" t="s">
        <v>137</v>
      </c>
      <c r="D117" s="260"/>
      <c r="E117" s="190"/>
      <c r="BV117" s="3"/>
      <c r="BW117" s="3"/>
      <c r="BX117" s="4"/>
      <c r="BY117" s="4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</row>
    <row r="118" spans="1:91" s="2" customFormat="1" ht="21" x14ac:dyDescent="0.2">
      <c r="A118" s="1264"/>
      <c r="B118" s="1051"/>
      <c r="C118" s="261" t="s">
        <v>138</v>
      </c>
      <c r="D118" s="262"/>
      <c r="E118" s="190"/>
      <c r="BV118" s="3"/>
      <c r="BW118" s="3"/>
      <c r="BX118" s="4"/>
      <c r="BY118" s="4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</row>
    <row r="119" spans="1:91" s="5" customFormat="1" ht="11.25" x14ac:dyDescent="0.15">
      <c r="A119" s="1052" t="s">
        <v>139</v>
      </c>
      <c r="B119" s="1052"/>
      <c r="C119" s="1052"/>
      <c r="D119" s="1052"/>
      <c r="E119" s="1052"/>
      <c r="F119" s="1052"/>
      <c r="G119" s="1052"/>
      <c r="H119" s="1052"/>
      <c r="I119" s="1052"/>
      <c r="J119" s="1052"/>
      <c r="K119" s="1053"/>
      <c r="L119" s="520"/>
      <c r="M119" s="521"/>
      <c r="N119" s="521"/>
      <c r="O119" s="522"/>
      <c r="P119" s="124"/>
      <c r="Q119" s="521"/>
      <c r="R119" s="522"/>
      <c r="S119" s="124"/>
      <c r="T119" s="521"/>
      <c r="U119" s="124"/>
      <c r="V119" s="124"/>
      <c r="W119" s="522"/>
      <c r="X119" s="522"/>
      <c r="Y119" s="522"/>
      <c r="Z119" s="266"/>
      <c r="AA119" s="124"/>
      <c r="AB119" s="522"/>
      <c r="AC119" s="522"/>
      <c r="AD119" s="522"/>
      <c r="AE119" s="522"/>
      <c r="AF119" s="266"/>
      <c r="AG119" s="124"/>
      <c r="AH119" s="522"/>
      <c r="AI119" s="522"/>
      <c r="AJ119" s="522"/>
      <c r="AK119" s="124"/>
      <c r="AL119" s="521"/>
      <c r="AM119" s="522"/>
      <c r="AN119" s="521"/>
      <c r="AO119" s="267"/>
      <c r="AP119" s="124"/>
      <c r="BV119" s="12"/>
      <c r="BW119" s="12"/>
      <c r="BX119" s="12"/>
      <c r="BY119" s="12"/>
    </row>
    <row r="120" spans="1:91" s="2" customFormat="1" ht="14.25" customHeight="1" x14ac:dyDescent="0.2">
      <c r="A120" s="1012" t="s">
        <v>122</v>
      </c>
      <c r="B120" s="1021"/>
      <c r="C120" s="982" t="s">
        <v>5</v>
      </c>
      <c r="D120" s="983"/>
      <c r="E120" s="984"/>
      <c r="F120" s="1252" t="s">
        <v>6</v>
      </c>
      <c r="G120" s="992"/>
      <c r="H120" s="992"/>
      <c r="I120" s="992"/>
      <c r="J120" s="992"/>
      <c r="K120" s="992"/>
      <c r="L120" s="992"/>
      <c r="M120" s="992"/>
      <c r="N120" s="992"/>
      <c r="O120" s="992"/>
      <c r="P120" s="992"/>
      <c r="Q120" s="992"/>
      <c r="R120" s="992"/>
      <c r="S120" s="992"/>
      <c r="T120" s="992"/>
      <c r="U120" s="992"/>
      <c r="V120" s="992"/>
      <c r="W120" s="992"/>
      <c r="X120" s="992"/>
      <c r="Y120" s="992"/>
      <c r="Z120" s="992"/>
      <c r="AA120" s="992"/>
      <c r="AB120" s="992"/>
      <c r="AC120" s="992"/>
      <c r="AD120" s="992"/>
      <c r="AE120" s="992"/>
      <c r="AF120" s="992"/>
      <c r="AG120" s="992"/>
      <c r="AH120" s="992"/>
      <c r="AI120" s="992"/>
      <c r="AJ120" s="992"/>
      <c r="AK120" s="992"/>
      <c r="AL120" s="992"/>
      <c r="AM120" s="1258"/>
      <c r="AN120" s="1253" t="s">
        <v>7</v>
      </c>
      <c r="AO120" s="268"/>
      <c r="BV120" s="3"/>
      <c r="BW120" s="3"/>
      <c r="BX120" s="4"/>
      <c r="BY120" s="4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</row>
    <row r="121" spans="1:91" s="2" customFormat="1" x14ac:dyDescent="0.2">
      <c r="A121" s="1013"/>
      <c r="B121" s="1054"/>
      <c r="C121" s="1250"/>
      <c r="D121" s="986"/>
      <c r="E121" s="987"/>
      <c r="F121" s="1252" t="s">
        <v>11</v>
      </c>
      <c r="G121" s="1253"/>
      <c r="H121" s="1252" t="s">
        <v>12</v>
      </c>
      <c r="I121" s="1253"/>
      <c r="J121" s="1252" t="s">
        <v>13</v>
      </c>
      <c r="K121" s="1253"/>
      <c r="L121" s="1252" t="s">
        <v>14</v>
      </c>
      <c r="M121" s="1253"/>
      <c r="N121" s="1252" t="s">
        <v>15</v>
      </c>
      <c r="O121" s="1253"/>
      <c r="P121" s="1255" t="s">
        <v>16</v>
      </c>
      <c r="Q121" s="1256"/>
      <c r="R121" s="1255" t="s">
        <v>17</v>
      </c>
      <c r="S121" s="1256"/>
      <c r="T121" s="1255" t="s">
        <v>18</v>
      </c>
      <c r="U121" s="1256"/>
      <c r="V121" s="1255" t="s">
        <v>19</v>
      </c>
      <c r="W121" s="1256"/>
      <c r="X121" s="1255" t="s">
        <v>20</v>
      </c>
      <c r="Y121" s="1256"/>
      <c r="Z121" s="1255" t="s">
        <v>21</v>
      </c>
      <c r="AA121" s="1256"/>
      <c r="AB121" s="1255" t="s">
        <v>22</v>
      </c>
      <c r="AC121" s="1256"/>
      <c r="AD121" s="1255" t="s">
        <v>23</v>
      </c>
      <c r="AE121" s="1256"/>
      <c r="AF121" s="1255" t="s">
        <v>24</v>
      </c>
      <c r="AG121" s="1256"/>
      <c r="AH121" s="1255" t="s">
        <v>25</v>
      </c>
      <c r="AI121" s="1256"/>
      <c r="AJ121" s="1255" t="s">
        <v>26</v>
      </c>
      <c r="AK121" s="1256"/>
      <c r="AL121" s="1255" t="s">
        <v>27</v>
      </c>
      <c r="AM121" s="1257"/>
      <c r="AN121" s="125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V121" s="3"/>
      <c r="BW121" s="3"/>
      <c r="BX121" s="4"/>
      <c r="BY121" s="4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</row>
    <row r="122" spans="1:91" s="2" customFormat="1" x14ac:dyDescent="0.2">
      <c r="A122" s="1259"/>
      <c r="B122" s="1023"/>
      <c r="C122" s="560" t="s">
        <v>32</v>
      </c>
      <c r="D122" s="559" t="s">
        <v>45</v>
      </c>
      <c r="E122" s="462" t="s">
        <v>34</v>
      </c>
      <c r="F122" s="561" t="s">
        <v>45</v>
      </c>
      <c r="G122" s="462" t="s">
        <v>34</v>
      </c>
      <c r="H122" s="561" t="s">
        <v>45</v>
      </c>
      <c r="I122" s="462" t="s">
        <v>34</v>
      </c>
      <c r="J122" s="561" t="s">
        <v>45</v>
      </c>
      <c r="K122" s="462" t="s">
        <v>34</v>
      </c>
      <c r="L122" s="561" t="s">
        <v>45</v>
      </c>
      <c r="M122" s="462" t="s">
        <v>34</v>
      </c>
      <c r="N122" s="561" t="s">
        <v>45</v>
      </c>
      <c r="O122" s="462" t="s">
        <v>34</v>
      </c>
      <c r="P122" s="561" t="s">
        <v>45</v>
      </c>
      <c r="Q122" s="462" t="s">
        <v>34</v>
      </c>
      <c r="R122" s="561" t="s">
        <v>45</v>
      </c>
      <c r="S122" s="462" t="s">
        <v>34</v>
      </c>
      <c r="T122" s="561" t="s">
        <v>45</v>
      </c>
      <c r="U122" s="462" t="s">
        <v>34</v>
      </c>
      <c r="V122" s="561" t="s">
        <v>45</v>
      </c>
      <c r="W122" s="462" t="s">
        <v>34</v>
      </c>
      <c r="X122" s="561" t="s">
        <v>45</v>
      </c>
      <c r="Y122" s="462" t="s">
        <v>34</v>
      </c>
      <c r="Z122" s="561" t="s">
        <v>45</v>
      </c>
      <c r="AA122" s="462" t="s">
        <v>34</v>
      </c>
      <c r="AB122" s="561" t="s">
        <v>45</v>
      </c>
      <c r="AC122" s="462" t="s">
        <v>34</v>
      </c>
      <c r="AD122" s="561" t="s">
        <v>45</v>
      </c>
      <c r="AE122" s="153" t="s">
        <v>34</v>
      </c>
      <c r="AF122" s="561" t="s">
        <v>45</v>
      </c>
      <c r="AG122" s="462" t="s">
        <v>34</v>
      </c>
      <c r="AH122" s="561" t="s">
        <v>45</v>
      </c>
      <c r="AI122" s="153" t="s">
        <v>34</v>
      </c>
      <c r="AJ122" s="561" t="s">
        <v>45</v>
      </c>
      <c r="AK122" s="462" t="s">
        <v>34</v>
      </c>
      <c r="AL122" s="561" t="s">
        <v>45</v>
      </c>
      <c r="AM122" s="473" t="s">
        <v>34</v>
      </c>
      <c r="AN122" s="1253"/>
      <c r="AO122" s="269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V122" s="3"/>
      <c r="BW122" s="3"/>
      <c r="BX122" s="4"/>
      <c r="BY122" s="4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</row>
    <row r="123" spans="1:91" s="2" customFormat="1" x14ac:dyDescent="0.2">
      <c r="A123" s="1265" t="s">
        <v>140</v>
      </c>
      <c r="B123" s="1137"/>
      <c r="C123" s="114">
        <f>SUM(D123+E123)</f>
        <v>0</v>
      </c>
      <c r="D123" s="115">
        <f t="shared" ref="D123:E125" si="54">SUM(F123+H123+J123+L123+N123+P123+R123+T123+V123+X123+Z123+AB123+AD123+AF123+AH123+AJ123+AL123)</f>
        <v>0</v>
      </c>
      <c r="E123" s="70">
        <f t="shared" si="54"/>
        <v>0</v>
      </c>
      <c r="F123" s="270"/>
      <c r="G123" s="271"/>
      <c r="H123" s="270"/>
      <c r="I123" s="271"/>
      <c r="J123" s="270"/>
      <c r="K123" s="271"/>
      <c r="L123" s="270"/>
      <c r="M123" s="271"/>
      <c r="N123" s="270"/>
      <c r="O123" s="271"/>
      <c r="P123" s="270"/>
      <c r="Q123" s="271"/>
      <c r="R123" s="270"/>
      <c r="S123" s="271"/>
      <c r="T123" s="270"/>
      <c r="U123" s="271"/>
      <c r="V123" s="270"/>
      <c r="W123" s="271"/>
      <c r="X123" s="270"/>
      <c r="Y123" s="271"/>
      <c r="Z123" s="270"/>
      <c r="AA123" s="271"/>
      <c r="AB123" s="270"/>
      <c r="AC123" s="271"/>
      <c r="AD123" s="272"/>
      <c r="AE123" s="273"/>
      <c r="AF123" s="270"/>
      <c r="AG123" s="271"/>
      <c r="AH123" s="272"/>
      <c r="AI123" s="273"/>
      <c r="AJ123" s="270"/>
      <c r="AK123" s="271"/>
      <c r="AL123" s="272"/>
      <c r="AM123" s="274"/>
      <c r="AN123" s="275"/>
      <c r="AO123" s="146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"/>
      <c r="BV123" s="3"/>
      <c r="BW123" s="3"/>
      <c r="BX123" s="4"/>
      <c r="BY123" s="4"/>
      <c r="CA123" s="32" t="str">
        <f>IF(AND($C123&gt;0,AN123="")," * No olvide digitar la variable "&amp;AN$120&amp;""&amp;". Digite CERO si no tiene",IF(AN123&gt;$C123," * La variable "&amp;AN$120&amp;""&amp;" No puede ser mayor al Total.",""))</f>
        <v/>
      </c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33">
        <f>IF(AND($C123&gt;0,AN123=""),1,IF(AN123&gt;$C123,1,0))</f>
        <v>0</v>
      </c>
    </row>
    <row r="124" spans="1:91" s="2" customFormat="1" x14ac:dyDescent="0.2">
      <c r="A124" s="1057" t="s">
        <v>141</v>
      </c>
      <c r="B124" s="1058"/>
      <c r="C124" s="68">
        <f>SUM(D124+E124)</f>
        <v>7</v>
      </c>
      <c r="D124" s="69">
        <f t="shared" si="54"/>
        <v>4</v>
      </c>
      <c r="E124" s="84">
        <f t="shared" si="54"/>
        <v>3</v>
      </c>
      <c r="F124" s="276"/>
      <c r="G124" s="277"/>
      <c r="H124" s="276"/>
      <c r="I124" s="277"/>
      <c r="J124" s="276"/>
      <c r="K124" s="277"/>
      <c r="L124" s="276"/>
      <c r="M124" s="277"/>
      <c r="N124" s="276"/>
      <c r="O124" s="277"/>
      <c r="P124" s="276"/>
      <c r="Q124" s="277"/>
      <c r="R124" s="276"/>
      <c r="S124" s="277"/>
      <c r="T124" s="276"/>
      <c r="U124" s="277"/>
      <c r="V124" s="276"/>
      <c r="W124" s="277"/>
      <c r="X124" s="276"/>
      <c r="Y124" s="277"/>
      <c r="Z124" s="276"/>
      <c r="AA124" s="277"/>
      <c r="AB124" s="276"/>
      <c r="AC124" s="277"/>
      <c r="AD124" s="278">
        <v>1</v>
      </c>
      <c r="AE124" s="279">
        <v>1</v>
      </c>
      <c r="AF124" s="276"/>
      <c r="AG124" s="277"/>
      <c r="AH124" s="278"/>
      <c r="AI124" s="279"/>
      <c r="AJ124" s="276">
        <v>1</v>
      </c>
      <c r="AK124" s="277"/>
      <c r="AL124" s="278">
        <v>2</v>
      </c>
      <c r="AM124" s="280">
        <v>2</v>
      </c>
      <c r="AN124" s="83">
        <v>7</v>
      </c>
      <c r="AO124" s="146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"/>
      <c r="BV124" s="3"/>
      <c r="BW124" s="3"/>
      <c r="BX124" s="4"/>
      <c r="BY124" s="4"/>
      <c r="CA124" s="32" t="str">
        <f t="shared" ref="CA124:CA125" si="55">IF(AND($C124&gt;0,AN124="")," * No olvide digitar la variable "&amp;AN$120&amp;""&amp;". Digite CERO si no tiene",IF(AN124&gt;$C124," * La variable "&amp;AN$120&amp;""&amp;" No puede ser mayor al Total.",""))</f>
        <v/>
      </c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33">
        <f t="shared" ref="CM124:CM125" si="56">IF(AND($C124&gt;0,AN124=""),1,IF(AN124&gt;$C124,1,0))</f>
        <v>0</v>
      </c>
    </row>
    <row r="125" spans="1:91" s="2" customFormat="1" ht="14.25" customHeight="1" x14ac:dyDescent="0.2">
      <c r="A125" s="1059" t="s">
        <v>142</v>
      </c>
      <c r="B125" s="1060"/>
      <c r="C125" s="137">
        <f>SUM(D125+E125)</f>
        <v>6</v>
      </c>
      <c r="D125" s="138">
        <f t="shared" si="54"/>
        <v>4</v>
      </c>
      <c r="E125" s="139">
        <f t="shared" si="54"/>
        <v>2</v>
      </c>
      <c r="F125" s="281"/>
      <c r="G125" s="282"/>
      <c r="H125" s="281"/>
      <c r="I125" s="282"/>
      <c r="J125" s="281"/>
      <c r="K125" s="282"/>
      <c r="L125" s="281"/>
      <c r="M125" s="282"/>
      <c r="N125" s="281"/>
      <c r="O125" s="282"/>
      <c r="P125" s="281"/>
      <c r="Q125" s="282"/>
      <c r="R125" s="281"/>
      <c r="S125" s="282"/>
      <c r="T125" s="281"/>
      <c r="U125" s="282"/>
      <c r="V125" s="281"/>
      <c r="W125" s="282"/>
      <c r="X125" s="281"/>
      <c r="Y125" s="282"/>
      <c r="Z125" s="281"/>
      <c r="AA125" s="282"/>
      <c r="AB125" s="281"/>
      <c r="AC125" s="282"/>
      <c r="AD125" s="283"/>
      <c r="AE125" s="284"/>
      <c r="AF125" s="281">
        <v>2</v>
      </c>
      <c r="AG125" s="282">
        <v>1</v>
      </c>
      <c r="AH125" s="283"/>
      <c r="AI125" s="284"/>
      <c r="AJ125" s="281">
        <v>1</v>
      </c>
      <c r="AK125" s="282"/>
      <c r="AL125" s="283">
        <v>1</v>
      </c>
      <c r="AM125" s="285">
        <v>1</v>
      </c>
      <c r="AN125" s="286">
        <v>6</v>
      </c>
      <c r="AO125" s="146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"/>
      <c r="BV125" s="3"/>
      <c r="BW125" s="3"/>
      <c r="BX125" s="4"/>
      <c r="BY125" s="4"/>
      <c r="CA125" s="32" t="str">
        <f t="shared" si="55"/>
        <v/>
      </c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33">
        <f t="shared" si="56"/>
        <v>0</v>
      </c>
    </row>
    <row r="126" spans="1:91" s="5" customFormat="1" ht="11.25" x14ac:dyDescent="0.15">
      <c r="A126" s="11" t="s">
        <v>143</v>
      </c>
      <c r="X126" s="12"/>
      <c r="Y126" s="12"/>
      <c r="BV126" s="12"/>
      <c r="BW126" s="12"/>
      <c r="BX126" s="129"/>
      <c r="BY126" s="129"/>
    </row>
    <row r="127" spans="1:91" s="2" customFormat="1" ht="14.25" customHeight="1" x14ac:dyDescent="0.2">
      <c r="A127" s="1012" t="s">
        <v>144</v>
      </c>
      <c r="B127" s="1021"/>
      <c r="C127" s="1012" t="s">
        <v>83</v>
      </c>
      <c r="D127" s="1020"/>
      <c r="E127" s="1021"/>
      <c r="F127" s="1252" t="s">
        <v>145</v>
      </c>
      <c r="G127" s="1253"/>
      <c r="H127" s="1266" t="s">
        <v>146</v>
      </c>
      <c r="I127" s="1253"/>
      <c r="J127" s="1252" t="s">
        <v>147</v>
      </c>
      <c r="K127" s="1253"/>
      <c r="L127" s="1252" t="s">
        <v>15</v>
      </c>
      <c r="M127" s="1253"/>
      <c r="N127" s="1252" t="s">
        <v>148</v>
      </c>
      <c r="O127" s="1253"/>
      <c r="P127" s="1252" t="s">
        <v>149</v>
      </c>
      <c r="Q127" s="1253"/>
      <c r="R127" s="1255" t="s">
        <v>150</v>
      </c>
      <c r="S127" s="1256"/>
      <c r="T127" s="1255" t="s">
        <v>151</v>
      </c>
      <c r="U127" s="1256"/>
      <c r="V127" s="1255" t="s">
        <v>152</v>
      </c>
      <c r="W127" s="1024"/>
      <c r="X127" s="1255" t="s">
        <v>153</v>
      </c>
      <c r="Y127" s="1256"/>
      <c r="Z127" s="1269" t="s">
        <v>154</v>
      </c>
      <c r="AA127" s="1024"/>
      <c r="AB127" s="1024"/>
      <c r="AC127" s="1024"/>
      <c r="AD127" s="1256"/>
      <c r="AE127" s="1251" t="s">
        <v>155</v>
      </c>
      <c r="AF127" s="1068" t="s">
        <v>43</v>
      </c>
      <c r="AG127" s="984" t="s">
        <v>44</v>
      </c>
      <c r="AH127" s="1270" t="s">
        <v>156</v>
      </c>
      <c r="AI127" s="1271" t="s">
        <v>157</v>
      </c>
      <c r="AJ127" s="999" t="s">
        <v>158</v>
      </c>
      <c r="AK127" s="984" t="s">
        <v>159</v>
      </c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</row>
    <row r="128" spans="1:91" s="2" customFormat="1" x14ac:dyDescent="0.2">
      <c r="A128" s="1259"/>
      <c r="B128" s="1023"/>
      <c r="C128" s="560" t="s">
        <v>32</v>
      </c>
      <c r="D128" s="559" t="s">
        <v>33</v>
      </c>
      <c r="E128" s="460" t="s">
        <v>34</v>
      </c>
      <c r="F128" s="561" t="s">
        <v>45</v>
      </c>
      <c r="G128" s="562" t="s">
        <v>34</v>
      </c>
      <c r="H128" s="561" t="s">
        <v>45</v>
      </c>
      <c r="I128" s="562" t="s">
        <v>34</v>
      </c>
      <c r="J128" s="561" t="s">
        <v>45</v>
      </c>
      <c r="K128" s="562" t="s">
        <v>34</v>
      </c>
      <c r="L128" s="561" t="s">
        <v>45</v>
      </c>
      <c r="M128" s="562" t="s">
        <v>34</v>
      </c>
      <c r="N128" s="561" t="s">
        <v>45</v>
      </c>
      <c r="O128" s="562" t="s">
        <v>34</v>
      </c>
      <c r="P128" s="561" t="s">
        <v>45</v>
      </c>
      <c r="Q128" s="562" t="s">
        <v>34</v>
      </c>
      <c r="R128" s="561" t="s">
        <v>45</v>
      </c>
      <c r="S128" s="562" t="s">
        <v>34</v>
      </c>
      <c r="T128" s="561" t="s">
        <v>45</v>
      </c>
      <c r="U128" s="562" t="s">
        <v>34</v>
      </c>
      <c r="V128" s="561" t="s">
        <v>45</v>
      </c>
      <c r="W128" s="572" t="s">
        <v>34</v>
      </c>
      <c r="X128" s="561" t="s">
        <v>45</v>
      </c>
      <c r="Y128" s="562" t="s">
        <v>34</v>
      </c>
      <c r="Z128" s="573" t="s">
        <v>160</v>
      </c>
      <c r="AA128" s="569" t="s">
        <v>161</v>
      </c>
      <c r="AB128" s="290" t="s">
        <v>162</v>
      </c>
      <c r="AC128" s="569" t="s">
        <v>163</v>
      </c>
      <c r="AD128" s="153" t="s">
        <v>164</v>
      </c>
      <c r="AE128" s="1251"/>
      <c r="AF128" s="1069"/>
      <c r="AG128" s="987"/>
      <c r="AH128" s="1270"/>
      <c r="AI128" s="1271"/>
      <c r="AJ128" s="1000"/>
      <c r="AK128" s="987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</row>
    <row r="129" spans="1:96" ht="15" x14ac:dyDescent="0.25">
      <c r="A129" s="1265" t="s">
        <v>165</v>
      </c>
      <c r="B129" s="1137"/>
      <c r="C129" s="132">
        <f>SUM(D129+E129)</f>
        <v>0</v>
      </c>
      <c r="D129" s="133">
        <f t="shared" ref="D129:E131" si="57">SUM(F129+H129+J129+L129+N129+P129+R129+T129+V129+X129)</f>
        <v>0</v>
      </c>
      <c r="E129" s="545">
        <f t="shared" si="57"/>
        <v>0</v>
      </c>
      <c r="F129" s="201"/>
      <c r="G129" s="544"/>
      <c r="H129" s="201"/>
      <c r="I129" s="544"/>
      <c r="J129" s="201"/>
      <c r="K129" s="544"/>
      <c r="L129" s="201"/>
      <c r="M129" s="544"/>
      <c r="N129" s="201"/>
      <c r="O129" s="544"/>
      <c r="P129" s="201"/>
      <c r="Q129" s="544"/>
      <c r="R129" s="201"/>
      <c r="S129" s="544"/>
      <c r="T129" s="201"/>
      <c r="U129" s="544"/>
      <c r="V129" s="201"/>
      <c r="W129" s="544"/>
      <c r="X129" s="201"/>
      <c r="Y129" s="552"/>
      <c r="Z129" s="291"/>
      <c r="AA129" s="78"/>
      <c r="AB129" s="78"/>
      <c r="AC129" s="78"/>
      <c r="AD129" s="544"/>
      <c r="AE129" s="292"/>
      <c r="AF129" s="291"/>
      <c r="AG129" s="544"/>
      <c r="AH129" s="201"/>
      <c r="AI129" s="78"/>
      <c r="AJ129" s="78"/>
      <c r="AK129" s="544"/>
      <c r="AL129" s="2" t="str">
        <f>CA129&amp;CB129&amp;CC129&amp;CD129&amp;CE129&amp;CF129</f>
        <v/>
      </c>
      <c r="BV129" s="2"/>
      <c r="BW129" s="2"/>
      <c r="BX129" s="2"/>
      <c r="BY129" s="2"/>
      <c r="CA129" s="32" t="str">
        <f>IF(AND($C129&gt;0,AF129="")," * No olvide digitar la variable "&amp;AF$127&amp;""&amp;". Digite CERO si no tiene",IF(AF129&gt;$C129," * La variable "&amp;AF$127&amp;""&amp;" No puede ser mayor al Total.",""))</f>
        <v/>
      </c>
      <c r="CB129" s="32" t="str">
        <f>IF(AND($C129&gt;0,AG129="")," * No olvide digitar la variable "&amp;AG$127&amp;""&amp;". Digite CERO si no tiene",IF(AG129&gt;$C129," * La variable "&amp;AG$127&amp;""&amp;" No puede ser mayor al Total.",""))</f>
        <v/>
      </c>
      <c r="CC129" s="32" t="str">
        <f>IF(AND($C129&gt;0,AH129="")," * No olvide digitar la variable "&amp;AH$127&amp;""&amp;". Digite CERO si no tiene",IF(AH129&gt;$C129," * La variable "&amp;AH$127&amp;""&amp;" No puede ser mayor al Total.",""))</f>
        <v/>
      </c>
      <c r="CD129" s="32" t="str">
        <f>IF(AND($E129&gt;0,AI129="")," * No olvide digitar la variable "&amp;AI$127&amp;""&amp;". Digite CERO si no tiene",IF(AI129&gt;$E129," * La variable "&amp;AI$127&amp;""&amp;" No puede ser mayor al Total.",""))</f>
        <v/>
      </c>
      <c r="CE129" s="32" t="str">
        <f>IF(AND($C129&gt;0,AJ129="")," * No olvide digitar la variable "&amp;AJ$127&amp;""&amp;". Digite CERO si no tiene",IF(AJ129&gt;$C129," * La variable "&amp;AJ$127&amp;""&amp;" No puede ser mayor al Total.",""))</f>
        <v/>
      </c>
      <c r="CF129" s="32" t="str">
        <f>IF(AND($C129&gt;0,AK129="")," * No olvide digitar la variable "&amp;AK$127&amp;""&amp;". Digite CERO si no tiene",IF(AK129&gt;$C129," * La variable "&amp;AK$127&amp;""&amp;" No puede ser mayor al Total.",""))</f>
        <v/>
      </c>
      <c r="CM129" s="33">
        <f>IF(AND($C129&gt;0,AF129=""),1,IF(AF129&gt;$C129,1,0))</f>
        <v>0</v>
      </c>
      <c r="CN129" s="33">
        <f t="shared" ref="CN129:CR131" si="58">IF(AND($C129&gt;0,AG129=""),1,IF(AG129&gt;$C129,1,0))</f>
        <v>0</v>
      </c>
      <c r="CO129" s="33">
        <f t="shared" si="58"/>
        <v>0</v>
      </c>
      <c r="CP129" s="33">
        <f t="shared" si="58"/>
        <v>0</v>
      </c>
      <c r="CQ129" s="33">
        <f t="shared" si="58"/>
        <v>0</v>
      </c>
      <c r="CR129" s="34">
        <f>IF(AND($C129&gt;0,AK129=""),1,IF(AK129&gt;$C129,1,0))</f>
        <v>0</v>
      </c>
    </row>
    <row r="130" spans="1:96" ht="15" x14ac:dyDescent="0.25">
      <c r="A130" s="1037" t="s">
        <v>166</v>
      </c>
      <c r="B130" s="1038"/>
      <c r="C130" s="293">
        <f>SUM(D130+E130)</f>
        <v>34</v>
      </c>
      <c r="D130" s="115">
        <f t="shared" si="57"/>
        <v>20</v>
      </c>
      <c r="E130" s="70">
        <f t="shared" si="57"/>
        <v>14</v>
      </c>
      <c r="F130" s="270"/>
      <c r="G130" s="275">
        <v>1</v>
      </c>
      <c r="H130" s="270">
        <v>2</v>
      </c>
      <c r="I130" s="275">
        <v>5</v>
      </c>
      <c r="J130" s="270"/>
      <c r="K130" s="275"/>
      <c r="L130" s="270">
        <v>3</v>
      </c>
      <c r="M130" s="275"/>
      <c r="N130" s="270">
        <v>8</v>
      </c>
      <c r="O130" s="275">
        <v>5</v>
      </c>
      <c r="P130" s="270">
        <v>5</v>
      </c>
      <c r="Q130" s="275">
        <v>3</v>
      </c>
      <c r="R130" s="270"/>
      <c r="S130" s="275"/>
      <c r="T130" s="270">
        <v>1</v>
      </c>
      <c r="U130" s="275"/>
      <c r="V130" s="270">
        <v>1</v>
      </c>
      <c r="W130" s="275"/>
      <c r="X130" s="270"/>
      <c r="Y130" s="294"/>
      <c r="Z130" s="295">
        <v>10</v>
      </c>
      <c r="AA130" s="296"/>
      <c r="AB130" s="296">
        <v>10</v>
      </c>
      <c r="AC130" s="296">
        <v>6</v>
      </c>
      <c r="AD130" s="275"/>
      <c r="AE130" s="297">
        <v>8</v>
      </c>
      <c r="AF130" s="295">
        <v>0</v>
      </c>
      <c r="AG130" s="275">
        <v>0</v>
      </c>
      <c r="AH130" s="270">
        <v>0</v>
      </c>
      <c r="AI130" s="296">
        <v>0</v>
      </c>
      <c r="AJ130" s="296">
        <v>0</v>
      </c>
      <c r="AK130" s="275">
        <v>0</v>
      </c>
      <c r="AL130" s="2" t="str">
        <f t="shared" ref="AL130:AL131" si="59">CA130&amp;CB130&amp;CC130&amp;CD130&amp;CE130&amp;CF130</f>
        <v/>
      </c>
      <c r="BV130" s="2"/>
      <c r="BW130" s="2"/>
      <c r="BX130" s="2"/>
      <c r="BY130" s="2"/>
      <c r="CA130" s="32" t="str">
        <f t="shared" ref="CA130:CC131" si="60">IF(AND($C130&gt;0,AF130="")," * No olvide digitar la variable "&amp;AF$127&amp;""&amp;". Digite CERO si no tiene",IF(AF130&gt;$C130," * La variable "&amp;AF$127&amp;""&amp;" No puede ser mayor al Total.",""))</f>
        <v/>
      </c>
      <c r="CB130" s="32" t="str">
        <f t="shared" si="60"/>
        <v/>
      </c>
      <c r="CC130" s="32" t="str">
        <f t="shared" si="60"/>
        <v/>
      </c>
      <c r="CD130" s="32" t="str">
        <f t="shared" ref="CD130:CD131" si="61">IF(AND($E130&gt;0,AI130="")," * No olvide digitar la variable "&amp;AI$127&amp;""&amp;". Digite CERO si no tiene",IF(AI130&gt;$E130," * La variable "&amp;AI$127&amp;""&amp;" No puede ser mayor al Total.",""))</f>
        <v/>
      </c>
      <c r="CE130" s="32" t="str">
        <f t="shared" ref="CE130:CF131" si="62">IF(AND($C130&gt;0,AJ130="")," * No olvide digitar la variable "&amp;AJ$127&amp;""&amp;". Digite CERO si no tiene",IF(AJ130&gt;$C130," * La variable "&amp;AJ$127&amp;""&amp;" No puede ser mayor al Total.",""))</f>
        <v/>
      </c>
      <c r="CF130" s="32" t="str">
        <f t="shared" si="62"/>
        <v/>
      </c>
      <c r="CM130" s="33">
        <f t="shared" ref="CM130:CM131" si="63">IF(AND($C130&gt;0,AF130=""),1,IF(AF130&gt;$C130,1,0))</f>
        <v>0</v>
      </c>
      <c r="CN130" s="33">
        <f t="shared" si="58"/>
        <v>0</v>
      </c>
      <c r="CO130" s="33">
        <f t="shared" si="58"/>
        <v>0</v>
      </c>
      <c r="CP130" s="33">
        <f t="shared" si="58"/>
        <v>0</v>
      </c>
      <c r="CQ130" s="33">
        <f t="shared" si="58"/>
        <v>0</v>
      </c>
      <c r="CR130" s="34">
        <f t="shared" si="58"/>
        <v>0</v>
      </c>
    </row>
    <row r="131" spans="1:96" ht="15" x14ac:dyDescent="0.25">
      <c r="A131" s="1267" t="s">
        <v>167</v>
      </c>
      <c r="B131" s="1063"/>
      <c r="C131" s="298">
        <f>SUM(D131+E131)</f>
        <v>0</v>
      </c>
      <c r="D131" s="299">
        <f t="shared" si="57"/>
        <v>0</v>
      </c>
      <c r="E131" s="116">
        <f t="shared" si="57"/>
        <v>0</v>
      </c>
      <c r="F131" s="300"/>
      <c r="G131" s="101"/>
      <c r="H131" s="300"/>
      <c r="I131" s="101"/>
      <c r="J131" s="300"/>
      <c r="K131" s="101"/>
      <c r="L131" s="300"/>
      <c r="M131" s="101"/>
      <c r="N131" s="300"/>
      <c r="O131" s="101"/>
      <c r="P131" s="300"/>
      <c r="Q131" s="101"/>
      <c r="R131" s="300"/>
      <c r="S131" s="101"/>
      <c r="T131" s="300"/>
      <c r="U131" s="101"/>
      <c r="V131" s="300"/>
      <c r="W131" s="101"/>
      <c r="X131" s="300"/>
      <c r="Y131" s="301"/>
      <c r="Z131" s="302"/>
      <c r="AA131" s="100"/>
      <c r="AB131" s="100"/>
      <c r="AC131" s="100"/>
      <c r="AD131" s="101"/>
      <c r="AE131" s="505"/>
      <c r="AF131" s="302"/>
      <c r="AG131" s="101"/>
      <c r="AH131" s="300"/>
      <c r="AI131" s="100"/>
      <c r="AJ131" s="100"/>
      <c r="AK131" s="101"/>
      <c r="AL131" s="2" t="str">
        <f t="shared" si="59"/>
        <v/>
      </c>
      <c r="BV131" s="2"/>
      <c r="BW131" s="2"/>
      <c r="BX131" s="2"/>
      <c r="BY131" s="2"/>
      <c r="CA131" s="32" t="str">
        <f t="shared" si="60"/>
        <v/>
      </c>
      <c r="CB131" s="32" t="str">
        <f t="shared" si="60"/>
        <v/>
      </c>
      <c r="CC131" s="32" t="str">
        <f t="shared" si="60"/>
        <v/>
      </c>
      <c r="CD131" s="32" t="str">
        <f t="shared" si="61"/>
        <v/>
      </c>
      <c r="CE131" s="32" t="str">
        <f t="shared" si="62"/>
        <v/>
      </c>
      <c r="CF131" s="32" t="str">
        <f t="shared" si="62"/>
        <v/>
      </c>
      <c r="CM131" s="33">
        <f t="shared" si="63"/>
        <v>0</v>
      </c>
      <c r="CN131" s="33">
        <f t="shared" si="58"/>
        <v>0</v>
      </c>
      <c r="CO131" s="33">
        <f t="shared" si="58"/>
        <v>0</v>
      </c>
      <c r="CP131" s="33">
        <f t="shared" si="58"/>
        <v>0</v>
      </c>
      <c r="CQ131" s="33">
        <f t="shared" si="58"/>
        <v>0</v>
      </c>
      <c r="CR131" s="34">
        <f t="shared" si="58"/>
        <v>0</v>
      </c>
    </row>
    <row r="132" spans="1:96" s="5" customFormat="1" ht="11.25" x14ac:dyDescent="0.15">
      <c r="A132" s="61" t="s">
        <v>168</v>
      </c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AL132" s="12"/>
      <c r="AM132" s="12"/>
      <c r="AN132" s="12"/>
      <c r="AO132" s="12"/>
      <c r="AP132" s="12"/>
      <c r="AQ132" s="12"/>
      <c r="AR132" s="129"/>
      <c r="AS132" s="129"/>
      <c r="AT132" s="129"/>
      <c r="AU132" s="129"/>
      <c r="AV132" s="129"/>
      <c r="AW132" s="129"/>
      <c r="AX132" s="129"/>
      <c r="AY132" s="129"/>
      <c r="AZ132" s="129"/>
      <c r="BA132" s="129"/>
      <c r="BB132" s="129"/>
      <c r="BC132" s="129"/>
      <c r="BD132" s="129"/>
      <c r="BE132" s="129"/>
      <c r="BF132" s="129"/>
      <c r="BG132" s="129"/>
      <c r="BH132" s="129"/>
      <c r="BI132" s="129"/>
      <c r="BJ132" s="129"/>
      <c r="BK132" s="129"/>
      <c r="BL132" s="129"/>
      <c r="BM132" s="129"/>
      <c r="BN132" s="129"/>
      <c r="BO132" s="129"/>
      <c r="BP132" s="129"/>
      <c r="BQ132" s="129"/>
      <c r="BV132" s="12"/>
      <c r="BW132" s="12"/>
      <c r="BX132" s="12"/>
      <c r="BY132" s="12"/>
    </row>
    <row r="133" spans="1:96" x14ac:dyDescent="0.2">
      <c r="A133" s="1064" t="s">
        <v>144</v>
      </c>
      <c r="B133" s="1024" t="s">
        <v>169</v>
      </c>
      <c r="C133" s="1024"/>
      <c r="D133" s="1024"/>
      <c r="E133" s="1256"/>
      <c r="F133" s="1141" t="s">
        <v>170</v>
      </c>
      <c r="G133" s="1141"/>
      <c r="AB133" s="303"/>
      <c r="AC133" s="303"/>
      <c r="AD133" s="303"/>
      <c r="AH133" s="303"/>
      <c r="AI133" s="303"/>
      <c r="AJ133" s="303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3"/>
      <c r="BL133" s="3"/>
      <c r="BM133" s="3"/>
      <c r="BN133" s="3"/>
      <c r="BO133" s="3"/>
      <c r="BP133" s="3"/>
      <c r="BU133" s="3"/>
      <c r="BX133" s="3"/>
      <c r="BY133" s="3"/>
    </row>
    <row r="134" spans="1:96" x14ac:dyDescent="0.2">
      <c r="A134" s="1268"/>
      <c r="B134" s="304" t="s">
        <v>171</v>
      </c>
      <c r="C134" s="305" t="s">
        <v>172</v>
      </c>
      <c r="D134" s="569" t="s">
        <v>173</v>
      </c>
      <c r="E134" s="462" t="s">
        <v>174</v>
      </c>
      <c r="F134" s="574" t="s">
        <v>175</v>
      </c>
      <c r="G134" s="481" t="s">
        <v>176</v>
      </c>
      <c r="AB134" s="303"/>
      <c r="AC134" s="303"/>
      <c r="AD134" s="303"/>
      <c r="AH134" s="303"/>
      <c r="AI134" s="303"/>
      <c r="AJ134" s="303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3"/>
      <c r="BL134" s="3"/>
      <c r="BM134" s="3"/>
      <c r="BN134" s="3"/>
      <c r="BO134" s="3"/>
      <c r="BP134" s="3"/>
      <c r="BU134" s="3"/>
      <c r="BX134" s="3"/>
      <c r="BY134" s="3"/>
    </row>
    <row r="135" spans="1:96" ht="15" x14ac:dyDescent="0.25">
      <c r="A135" s="533" t="s">
        <v>165</v>
      </c>
      <c r="B135" s="201"/>
      <c r="C135" s="78"/>
      <c r="D135" s="309"/>
      <c r="E135" s="553"/>
      <c r="F135" s="201"/>
      <c r="G135" s="544"/>
      <c r="P135" s="303"/>
      <c r="AB135" s="303"/>
      <c r="AC135" s="303"/>
      <c r="AD135" s="303"/>
      <c r="AF135"/>
      <c r="AG135"/>
      <c r="AH135" s="303"/>
      <c r="AI135" s="303"/>
      <c r="AJ135" s="303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3"/>
      <c r="BL135" s="3"/>
      <c r="BM135" s="3"/>
      <c r="BN135" s="3"/>
      <c r="BO135" s="3"/>
      <c r="BP135" s="3"/>
      <c r="BU135" s="3"/>
      <c r="BX135" s="3"/>
      <c r="BY135" s="3"/>
    </row>
    <row r="136" spans="1:96" ht="15" x14ac:dyDescent="0.25">
      <c r="A136" s="310" t="s">
        <v>166</v>
      </c>
      <c r="B136" s="311"/>
      <c r="C136" s="312"/>
      <c r="D136" s="82">
        <v>17</v>
      </c>
      <c r="E136" s="83">
        <v>17</v>
      </c>
      <c r="F136" s="276">
        <v>20</v>
      </c>
      <c r="G136" s="83">
        <v>14</v>
      </c>
      <c r="P136" s="303"/>
      <c r="AB136" s="303"/>
      <c r="AC136" s="303"/>
      <c r="AD136" s="303"/>
      <c r="AF136"/>
      <c r="AG136"/>
      <c r="AH136" s="303"/>
      <c r="AI136" s="303"/>
      <c r="AJ136" s="303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3"/>
      <c r="BL136" s="3"/>
      <c r="BM136" s="3"/>
      <c r="BN136" s="3"/>
      <c r="BO136" s="3"/>
      <c r="BP136" s="3"/>
      <c r="BU136" s="3"/>
      <c r="BX136" s="3"/>
      <c r="BY136" s="3"/>
    </row>
    <row r="137" spans="1:96" ht="15" x14ac:dyDescent="0.25">
      <c r="A137" s="575" t="s">
        <v>167</v>
      </c>
      <c r="B137" s="300"/>
      <c r="C137" s="100"/>
      <c r="D137" s="100"/>
      <c r="E137" s="101"/>
      <c r="F137" s="300"/>
      <c r="G137" s="101"/>
      <c r="P137" s="303"/>
      <c r="AB137" s="303"/>
      <c r="AC137" s="303"/>
      <c r="AD137" s="303"/>
      <c r="AF137"/>
      <c r="AG137"/>
      <c r="AH137" s="303"/>
      <c r="AI137" s="303"/>
      <c r="AJ137" s="303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3"/>
      <c r="BL137" s="3"/>
      <c r="BM137" s="3"/>
      <c r="BN137" s="3"/>
      <c r="BO137" s="3"/>
      <c r="BP137" s="3"/>
      <c r="BU137" s="3"/>
      <c r="BX137" s="3"/>
      <c r="BY137" s="3"/>
    </row>
    <row r="138" spans="1:96" s="5" customFormat="1" ht="11.25" x14ac:dyDescent="0.15">
      <c r="A138" s="11" t="s">
        <v>177</v>
      </c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BV138" s="12"/>
      <c r="BW138" s="12"/>
      <c r="BX138" s="12"/>
      <c r="BY138" s="12"/>
    </row>
    <row r="139" spans="1:96" ht="14.25" customHeight="1" x14ac:dyDescent="0.2">
      <c r="A139" s="1012" t="s">
        <v>144</v>
      </c>
      <c r="B139" s="1021"/>
      <c r="C139" s="979" t="s">
        <v>83</v>
      </c>
      <c r="D139" s="1252" t="s">
        <v>6</v>
      </c>
      <c r="E139" s="992"/>
      <c r="F139" s="992"/>
      <c r="G139" s="992"/>
      <c r="H139" s="992"/>
      <c r="I139" s="1258"/>
      <c r="J139" s="984" t="s">
        <v>7</v>
      </c>
      <c r="K139" s="10"/>
      <c r="L139" s="9"/>
      <c r="M139" s="9"/>
      <c r="N139" s="9"/>
      <c r="O139" s="9"/>
      <c r="P139" s="9"/>
      <c r="Q139" s="9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</row>
    <row r="140" spans="1:96" x14ac:dyDescent="0.2">
      <c r="A140" s="1127"/>
      <c r="B140" s="1023"/>
      <c r="C140" s="1112"/>
      <c r="D140" s="561" t="s">
        <v>13</v>
      </c>
      <c r="E140" s="569" t="s">
        <v>14</v>
      </c>
      <c r="F140" s="569" t="s">
        <v>15</v>
      </c>
      <c r="G140" s="569" t="s">
        <v>148</v>
      </c>
      <c r="H140" s="569" t="s">
        <v>149</v>
      </c>
      <c r="I140" s="576" t="s">
        <v>150</v>
      </c>
      <c r="J140" s="987"/>
      <c r="K140" s="10"/>
      <c r="L140" s="9"/>
      <c r="M140" s="9"/>
      <c r="N140" s="9"/>
      <c r="O140" s="9"/>
      <c r="P140" s="9"/>
      <c r="Q140" s="9"/>
    </row>
    <row r="141" spans="1:96" x14ac:dyDescent="0.2">
      <c r="A141" s="1034" t="s">
        <v>178</v>
      </c>
      <c r="B141" s="493" t="s">
        <v>179</v>
      </c>
      <c r="C141" s="494">
        <f>SUM(D141:I141)</f>
        <v>2</v>
      </c>
      <c r="D141" s="28"/>
      <c r="E141" s="189"/>
      <c r="F141" s="189"/>
      <c r="G141" s="189">
        <v>2</v>
      </c>
      <c r="H141" s="189"/>
      <c r="I141" s="148"/>
      <c r="J141" s="542">
        <v>2</v>
      </c>
      <c r="K141" s="146" t="str">
        <f>CA141</f>
        <v/>
      </c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"/>
      <c r="X141" s="3"/>
      <c r="Y141" s="3"/>
      <c r="CA141" s="32" t="str">
        <f>IF(AND($C141&gt;0,J141="")," * No olvide digitar la variable "&amp;J$139&amp;""&amp;". Digite CERO si no tiene",IF(J141&gt;$C141," * La variable "&amp;J$139&amp;""&amp;" No puede ser mayor al Total.",""))</f>
        <v/>
      </c>
      <c r="CM141" s="33">
        <f>IF(AND($C141&gt;0,J141=""),1,IF(J141&gt;$C141,1,0))</f>
        <v>0</v>
      </c>
    </row>
    <row r="142" spans="1:96" x14ac:dyDescent="0.2">
      <c r="A142" s="1273"/>
      <c r="B142" s="317" t="s">
        <v>180</v>
      </c>
      <c r="C142" s="318">
        <f>SUM(D142:I142)</f>
        <v>0</v>
      </c>
      <c r="D142" s="55"/>
      <c r="E142" s="319"/>
      <c r="F142" s="319"/>
      <c r="G142" s="319"/>
      <c r="H142" s="319"/>
      <c r="I142" s="142"/>
      <c r="J142" s="56"/>
      <c r="K142" s="146" t="str">
        <f>CA142</f>
        <v/>
      </c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"/>
      <c r="X142" s="3"/>
      <c r="Y142" s="3"/>
      <c r="CA142" s="32" t="str">
        <f>IF(AND($C142&gt;0,J142="")," * No olvide digitar la variable "&amp;J$139&amp;""&amp;". Digite CERO si no tiene",IF(J142&gt;$C142," * La variable "&amp;J$139&amp;""&amp;" No puede ser mayor al Total.",""))</f>
        <v/>
      </c>
      <c r="CM142" s="33">
        <f>IF(AND($C142&gt;0,J142=""),1,IF(J142&gt;$C142,1,0))</f>
        <v>0</v>
      </c>
    </row>
    <row r="143" spans="1:96" s="5" customFormat="1" ht="11.25" x14ac:dyDescent="0.15">
      <c r="A143" s="11" t="s">
        <v>181</v>
      </c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BV143" s="12"/>
      <c r="BW143" s="12"/>
      <c r="BX143" s="129"/>
      <c r="BY143" s="129"/>
    </row>
    <row r="144" spans="1:96" x14ac:dyDescent="0.2">
      <c r="A144" s="1072" t="s">
        <v>182</v>
      </c>
      <c r="B144" s="1072" t="s">
        <v>183</v>
      </c>
      <c r="C144" s="10"/>
      <c r="D144" s="32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</row>
    <row r="145" spans="1:77" s="2" customFormat="1" x14ac:dyDescent="0.2">
      <c r="A145" s="1272"/>
      <c r="B145" s="1272"/>
      <c r="C145" s="10"/>
      <c r="D145" s="32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BV145" s="3"/>
      <c r="BW145" s="3"/>
      <c r="BX145" s="4"/>
      <c r="BY145" s="4"/>
    </row>
    <row r="146" spans="1:77" s="2" customFormat="1" x14ac:dyDescent="0.2">
      <c r="A146" s="495" t="s">
        <v>184</v>
      </c>
      <c r="B146" s="496">
        <v>0</v>
      </c>
      <c r="C146" s="19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BV146" s="3"/>
      <c r="BW146" s="3"/>
      <c r="BX146" s="4"/>
      <c r="BY146" s="4"/>
    </row>
    <row r="147" spans="1:77" s="2" customFormat="1" x14ac:dyDescent="0.2">
      <c r="A147" s="323" t="s">
        <v>185</v>
      </c>
      <c r="B147" s="324">
        <v>0</v>
      </c>
      <c r="C147" s="19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BV147" s="3"/>
      <c r="BW147" s="3"/>
      <c r="BX147" s="4"/>
      <c r="BY147" s="4"/>
    </row>
    <row r="148" spans="1:77" s="2" customFormat="1" x14ac:dyDescent="0.2">
      <c r="A148" s="323" t="s">
        <v>186</v>
      </c>
      <c r="B148" s="324">
        <v>8</v>
      </c>
      <c r="C148" s="19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BV148" s="3"/>
      <c r="BW148" s="3"/>
      <c r="BX148" s="4"/>
      <c r="BY148" s="4"/>
    </row>
    <row r="149" spans="1:77" s="2" customFormat="1" x14ac:dyDescent="0.2">
      <c r="A149" s="323" t="s">
        <v>187</v>
      </c>
      <c r="B149" s="324">
        <v>3</v>
      </c>
      <c r="C149" s="19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BV149" s="3"/>
      <c r="BW149" s="3"/>
      <c r="BX149" s="4"/>
      <c r="BY149" s="4"/>
    </row>
    <row r="150" spans="1:77" s="2" customFormat="1" x14ac:dyDescent="0.2">
      <c r="A150" s="323" t="s">
        <v>188</v>
      </c>
      <c r="B150" s="324">
        <v>0</v>
      </c>
      <c r="C150" s="19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BV150" s="3"/>
      <c r="BW150" s="3"/>
      <c r="BX150" s="4"/>
      <c r="BY150" s="4"/>
    </row>
    <row r="151" spans="1:77" s="2" customFormat="1" x14ac:dyDescent="0.2">
      <c r="A151" s="325" t="s">
        <v>189</v>
      </c>
      <c r="B151" s="326">
        <v>1</v>
      </c>
      <c r="C151" s="19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BV151" s="3"/>
      <c r="BW151" s="3"/>
      <c r="BX151" s="4"/>
      <c r="BY151" s="4"/>
    </row>
    <row r="152" spans="1:77" s="2" customFormat="1" x14ac:dyDescent="0.2">
      <c r="A152" s="325" t="s">
        <v>190</v>
      </c>
      <c r="B152" s="326">
        <v>0</v>
      </c>
      <c r="C152" s="19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BV152" s="3"/>
      <c r="BW152" s="3"/>
      <c r="BX152" s="4"/>
      <c r="BY152" s="4"/>
    </row>
    <row r="153" spans="1:77" s="2" customFormat="1" x14ac:dyDescent="0.2">
      <c r="A153" s="325" t="s">
        <v>191</v>
      </c>
      <c r="B153" s="324">
        <v>1</v>
      </c>
      <c r="C153" s="19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BV153" s="3"/>
      <c r="BW153" s="3"/>
      <c r="BX153" s="4"/>
      <c r="BY153" s="4"/>
    </row>
    <row r="154" spans="1:77" s="2" customFormat="1" x14ac:dyDescent="0.2">
      <c r="A154" s="325" t="s">
        <v>192</v>
      </c>
      <c r="B154" s="326">
        <v>4</v>
      </c>
      <c r="C154" s="19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BV154" s="3"/>
      <c r="BW154" s="3"/>
      <c r="BX154" s="3"/>
      <c r="BY154" s="3"/>
    </row>
    <row r="155" spans="1:77" s="2" customFormat="1" x14ac:dyDescent="0.2">
      <c r="A155" s="327" t="s">
        <v>193</v>
      </c>
      <c r="B155" s="328">
        <v>14</v>
      </c>
      <c r="C155" s="19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BV155" s="3"/>
      <c r="BW155" s="3"/>
      <c r="BX155" s="4"/>
      <c r="BY155" s="4"/>
    </row>
    <row r="156" spans="1:77" s="2" customFormat="1" x14ac:dyDescent="0.2">
      <c r="A156" s="329" t="s">
        <v>194</v>
      </c>
      <c r="B156" s="328">
        <v>75</v>
      </c>
      <c r="C156" s="190"/>
      <c r="D156" s="10"/>
      <c r="E156" s="10"/>
      <c r="F156" s="10"/>
      <c r="G156" s="330"/>
      <c r="H156" s="330"/>
      <c r="I156" s="330"/>
      <c r="J156" s="330"/>
      <c r="K156" s="330"/>
      <c r="L156" s="330"/>
      <c r="M156" s="330"/>
      <c r="N156" s="330"/>
      <c r="O156" s="330"/>
      <c r="P156" s="330"/>
      <c r="Q156" s="330"/>
      <c r="R156" s="330"/>
      <c r="S156" s="330"/>
      <c r="T156" s="330"/>
      <c r="U156" s="330"/>
      <c r="V156" s="330"/>
      <c r="W156" s="10"/>
      <c r="BV156" s="3"/>
      <c r="BW156" s="3"/>
      <c r="BX156" s="4"/>
      <c r="BY156" s="4"/>
    </row>
    <row r="157" spans="1:77" s="2" customFormat="1" x14ac:dyDescent="0.2">
      <c r="A157" s="329" t="s">
        <v>195</v>
      </c>
      <c r="B157" s="328">
        <v>26</v>
      </c>
      <c r="C157" s="190"/>
      <c r="D157" s="10"/>
      <c r="E157" s="10"/>
      <c r="F157" s="10"/>
      <c r="G157" s="330"/>
      <c r="H157" s="330"/>
      <c r="I157" s="330"/>
      <c r="J157" s="330"/>
      <c r="K157" s="330"/>
      <c r="L157" s="330"/>
      <c r="M157" s="330"/>
      <c r="N157" s="330"/>
      <c r="O157" s="330"/>
      <c r="P157" s="330"/>
      <c r="Q157" s="330"/>
      <c r="R157" s="330"/>
      <c r="S157" s="330"/>
      <c r="T157" s="330"/>
      <c r="U157" s="330"/>
      <c r="V157" s="330"/>
      <c r="W157" s="10"/>
      <c r="BV157" s="3"/>
      <c r="BW157" s="3"/>
      <c r="BX157" s="4"/>
      <c r="BY157" s="4"/>
    </row>
    <row r="158" spans="1:77" s="2" customFormat="1" x14ac:dyDescent="0.2">
      <c r="A158" s="577" t="s">
        <v>83</v>
      </c>
      <c r="B158" s="570">
        <f>SUM(B146:B157)</f>
        <v>132</v>
      </c>
      <c r="C158" s="10"/>
      <c r="D158" s="10"/>
      <c r="E158" s="10"/>
      <c r="F158" s="10"/>
      <c r="G158" s="330"/>
      <c r="H158" s="330"/>
      <c r="I158" s="330"/>
      <c r="J158" s="330"/>
      <c r="K158" s="330"/>
      <c r="L158" s="330"/>
      <c r="M158" s="330"/>
      <c r="N158" s="330"/>
      <c r="O158" s="330"/>
      <c r="P158" s="330"/>
      <c r="Q158" s="330"/>
      <c r="R158" s="330"/>
      <c r="S158" s="330"/>
      <c r="T158" s="330"/>
      <c r="U158" s="330"/>
      <c r="V158" s="330"/>
      <c r="W158" s="10"/>
      <c r="BV158" s="3"/>
      <c r="BW158" s="4"/>
      <c r="BX158" s="4"/>
      <c r="BY158" s="4"/>
    </row>
    <row r="159" spans="1:77" s="5" customFormat="1" ht="11.25" x14ac:dyDescent="0.15">
      <c r="A159" s="145" t="s">
        <v>196</v>
      </c>
      <c r="B159" s="11"/>
      <c r="C159" s="11"/>
      <c r="BV159" s="12"/>
      <c r="BW159" s="12"/>
      <c r="BX159" s="129"/>
      <c r="BY159" s="129"/>
    </row>
    <row r="160" spans="1:77" s="2" customFormat="1" ht="21" x14ac:dyDescent="0.2">
      <c r="A160" s="1252" t="s">
        <v>197</v>
      </c>
      <c r="B160" s="1253"/>
      <c r="C160" s="540" t="s">
        <v>198</v>
      </c>
      <c r="D160" s="540" t="s">
        <v>199</v>
      </c>
      <c r="BV160" s="4"/>
      <c r="BW160" s="4"/>
      <c r="BX160" s="4"/>
      <c r="BY160" s="4"/>
    </row>
    <row r="161" spans="1:77" s="2" customFormat="1" x14ac:dyDescent="0.2">
      <c r="A161" s="578" t="s">
        <v>200</v>
      </c>
      <c r="B161" s="477" t="s">
        <v>201</v>
      </c>
      <c r="C161" s="579"/>
      <c r="D161" s="579"/>
      <c r="BV161" s="4"/>
      <c r="BW161" s="4"/>
      <c r="BX161" s="4"/>
      <c r="BY161" s="4"/>
    </row>
    <row r="162" spans="1:77" s="5" customFormat="1" ht="11.25" x14ac:dyDescent="0.15">
      <c r="A162" s="11" t="s">
        <v>202</v>
      </c>
      <c r="B162" s="11"/>
      <c r="C162" s="11"/>
      <c r="D162" s="11"/>
      <c r="E162" s="11"/>
      <c r="F162" s="11"/>
      <c r="G162" s="61"/>
      <c r="H162" s="61"/>
      <c r="I162" s="61"/>
      <c r="J162" s="61"/>
      <c r="K162" s="61"/>
      <c r="L162" s="61"/>
      <c r="M162" s="12"/>
      <c r="BV162" s="12"/>
      <c r="BW162" s="12"/>
      <c r="BX162" s="129"/>
      <c r="BY162" s="129"/>
    </row>
    <row r="163" spans="1:77" s="2" customFormat="1" ht="14.25" customHeight="1" x14ac:dyDescent="0.2">
      <c r="A163" s="1012" t="s">
        <v>197</v>
      </c>
      <c r="B163" s="1021"/>
      <c r="C163" s="1255" t="s">
        <v>203</v>
      </c>
      <c r="D163" s="1024"/>
      <c r="E163" s="1256"/>
      <c r="F163" s="1072" t="s">
        <v>7</v>
      </c>
      <c r="G163" s="992" t="s">
        <v>204</v>
      </c>
      <c r="H163" s="992"/>
      <c r="I163" s="1253"/>
      <c r="J163" s="1252" t="s">
        <v>205</v>
      </c>
      <c r="K163" s="992"/>
      <c r="L163" s="1253"/>
      <c r="BV163" s="3"/>
      <c r="BW163" s="4"/>
      <c r="BX163" s="4"/>
      <c r="BY163" s="4"/>
    </row>
    <row r="164" spans="1:77" s="2" customFormat="1" ht="21" x14ac:dyDescent="0.2">
      <c r="A164" s="1127"/>
      <c r="B164" s="1023"/>
      <c r="C164" s="334" t="s">
        <v>83</v>
      </c>
      <c r="D164" s="17" t="s">
        <v>206</v>
      </c>
      <c r="E164" s="18" t="s">
        <v>207</v>
      </c>
      <c r="F164" s="1272"/>
      <c r="G164" s="17" t="s">
        <v>208</v>
      </c>
      <c r="H164" s="19" t="s">
        <v>209</v>
      </c>
      <c r="I164" s="18" t="s">
        <v>210</v>
      </c>
      <c r="J164" s="17" t="s">
        <v>208</v>
      </c>
      <c r="K164" s="19" t="s">
        <v>209</v>
      </c>
      <c r="L164" s="18" t="s">
        <v>210</v>
      </c>
      <c r="BV164" s="3"/>
      <c r="BW164" s="4"/>
      <c r="BX164" s="4"/>
      <c r="BY164" s="4"/>
    </row>
    <row r="165" spans="1:77" s="2" customFormat="1" x14ac:dyDescent="0.2">
      <c r="A165" s="1034" t="s">
        <v>211</v>
      </c>
      <c r="B165" s="534" t="s">
        <v>212</v>
      </c>
      <c r="C165" s="494">
        <f>SUM(D165+E165)</f>
        <v>0</v>
      </c>
      <c r="D165" s="28"/>
      <c r="E165" s="542"/>
      <c r="F165" s="496"/>
      <c r="G165" s="28"/>
      <c r="H165" s="541"/>
      <c r="I165" s="542"/>
      <c r="J165" s="28"/>
      <c r="K165" s="541"/>
      <c r="L165" s="542"/>
      <c r="BV165" s="3"/>
      <c r="BW165" s="4"/>
      <c r="BX165" s="4"/>
      <c r="BY165" s="4"/>
    </row>
    <row r="166" spans="1:77" s="2" customFormat="1" x14ac:dyDescent="0.2">
      <c r="A166" s="1273"/>
      <c r="B166" s="336" t="s">
        <v>213</v>
      </c>
      <c r="C166" s="580">
        <f>SUM(D166+E166)</f>
        <v>0</v>
      </c>
      <c r="D166" s="117"/>
      <c r="E166" s="118"/>
      <c r="F166" s="581"/>
      <c r="G166" s="117"/>
      <c r="H166" s="120"/>
      <c r="I166" s="118"/>
      <c r="J166" s="117"/>
      <c r="K166" s="120"/>
      <c r="L166" s="118"/>
      <c r="BV166" s="3"/>
      <c r="BW166" s="4"/>
      <c r="BX166" s="4"/>
      <c r="BY166" s="4"/>
    </row>
    <row r="167" spans="1:77" s="5" customFormat="1" ht="11.25" x14ac:dyDescent="0.15">
      <c r="A167" s="145" t="s">
        <v>214</v>
      </c>
      <c r="BV167" s="12"/>
      <c r="BW167" s="12"/>
      <c r="BX167" s="129"/>
      <c r="BY167" s="129"/>
    </row>
    <row r="168" spans="1:77" s="2" customFormat="1" ht="21" x14ac:dyDescent="0.2">
      <c r="A168" s="1255" t="s">
        <v>215</v>
      </c>
      <c r="B168" s="1256"/>
      <c r="C168" s="540" t="s">
        <v>170</v>
      </c>
      <c r="D168" s="561" t="s">
        <v>7</v>
      </c>
      <c r="E168" s="569" t="s">
        <v>216</v>
      </c>
      <c r="F168" s="462" t="s">
        <v>99</v>
      </c>
      <c r="G168" s="330"/>
      <c r="BV168" s="3"/>
      <c r="BW168" s="3"/>
      <c r="BX168" s="4"/>
      <c r="BY168" s="4"/>
    </row>
    <row r="169" spans="1:77" s="2" customFormat="1" x14ac:dyDescent="0.2">
      <c r="A169" s="1034" t="s">
        <v>217</v>
      </c>
      <c r="B169" s="339" t="s">
        <v>218</v>
      </c>
      <c r="C169" s="496"/>
      <c r="D169" s="28"/>
      <c r="E169" s="340"/>
      <c r="F169" s="554"/>
      <c r="G169" s="146"/>
      <c r="BV169" s="3"/>
      <c r="BW169" s="3"/>
      <c r="BX169" s="4"/>
      <c r="BY169" s="4"/>
    </row>
    <row r="170" spans="1:77" s="2" customFormat="1" x14ac:dyDescent="0.2">
      <c r="A170" s="1273"/>
      <c r="B170" s="136" t="s">
        <v>219</v>
      </c>
      <c r="C170" s="581"/>
      <c r="D170" s="117"/>
      <c r="E170" s="342"/>
      <c r="F170" s="343"/>
      <c r="G170" s="146"/>
      <c r="BV170" s="3"/>
      <c r="BW170" s="3"/>
      <c r="BX170" s="4"/>
      <c r="BY170" s="4"/>
    </row>
    <row r="171" spans="1:77" s="2" customFormat="1" x14ac:dyDescent="0.2">
      <c r="A171" s="344" t="s">
        <v>220</v>
      </c>
      <c r="B171" s="344" t="s">
        <v>218</v>
      </c>
      <c r="C171" s="579"/>
      <c r="D171" s="582"/>
      <c r="E171" s="583"/>
      <c r="F171" s="482"/>
      <c r="G171" s="146"/>
      <c r="BV171" s="3"/>
      <c r="BW171" s="3"/>
      <c r="BX171" s="4"/>
      <c r="BY171" s="4"/>
    </row>
    <row r="172" spans="1:77" s="2" customFormat="1" x14ac:dyDescent="0.2">
      <c r="A172" s="1034" t="s">
        <v>221</v>
      </c>
      <c r="B172" s="339" t="s">
        <v>222</v>
      </c>
      <c r="C172" s="496"/>
      <c r="D172" s="28"/>
      <c r="E172" s="189"/>
      <c r="F172" s="554"/>
      <c r="G172" s="146"/>
      <c r="BV172" s="3"/>
      <c r="BW172" s="3"/>
      <c r="BX172" s="4"/>
      <c r="BY172" s="4"/>
    </row>
    <row r="173" spans="1:77" s="2" customFormat="1" x14ac:dyDescent="0.2">
      <c r="A173" s="1035"/>
      <c r="B173" s="35" t="s">
        <v>223</v>
      </c>
      <c r="C173" s="324"/>
      <c r="D173" s="71"/>
      <c r="E173" s="77"/>
      <c r="F173" s="72"/>
      <c r="G173" s="146"/>
      <c r="BV173" s="3"/>
      <c r="BW173" s="3"/>
      <c r="BX173" s="4"/>
      <c r="BY173" s="4"/>
    </row>
    <row r="174" spans="1:77" s="2" customFormat="1" x14ac:dyDescent="0.2">
      <c r="A174" s="1273"/>
      <c r="B174" s="136" t="s">
        <v>224</v>
      </c>
      <c r="C174" s="581"/>
      <c r="D174" s="117"/>
      <c r="E174" s="122"/>
      <c r="F174" s="118"/>
      <c r="G174" s="146"/>
      <c r="BV174" s="3"/>
      <c r="BW174" s="3"/>
      <c r="BX174" s="4"/>
      <c r="BY174" s="4"/>
    </row>
    <row r="175" spans="1:77" s="5" customFormat="1" ht="11.25" x14ac:dyDescent="0.15">
      <c r="A175" s="348" t="s">
        <v>225</v>
      </c>
      <c r="B175" s="11"/>
      <c r="C175" s="11"/>
      <c r="D175" s="11"/>
      <c r="E175" s="11"/>
      <c r="F175" s="11"/>
      <c r="G175" s="11"/>
      <c r="H175" s="11"/>
      <c r="I175" s="11"/>
      <c r="BV175" s="12"/>
      <c r="BW175" s="12"/>
      <c r="BX175" s="129"/>
      <c r="BY175" s="129"/>
    </row>
    <row r="176" spans="1:77" s="2" customFormat="1" ht="14.25" customHeight="1" x14ac:dyDescent="0.2">
      <c r="A176" s="1012" t="s">
        <v>197</v>
      </c>
      <c r="B176" s="1021"/>
      <c r="C176" s="1255" t="s">
        <v>226</v>
      </c>
      <c r="D176" s="1024"/>
      <c r="E176" s="1024"/>
      <c r="F176" s="1274" t="s">
        <v>7</v>
      </c>
      <c r="G176" s="1271" t="s">
        <v>216</v>
      </c>
      <c r="H176" s="1253" t="s">
        <v>99</v>
      </c>
      <c r="BV176" s="3"/>
      <c r="BW176" s="4"/>
      <c r="BX176" s="4"/>
      <c r="BY176" s="4"/>
    </row>
    <row r="177" spans="1:77" s="2" customFormat="1" x14ac:dyDescent="0.2">
      <c r="A177" s="1127"/>
      <c r="B177" s="1023"/>
      <c r="C177" s="334" t="s">
        <v>227</v>
      </c>
      <c r="D177" s="561" t="s">
        <v>217</v>
      </c>
      <c r="E177" s="462" t="s">
        <v>228</v>
      </c>
      <c r="F177" s="1274"/>
      <c r="G177" s="1271"/>
      <c r="H177" s="1253"/>
      <c r="BV177" s="3"/>
      <c r="BW177" s="4"/>
      <c r="BX177" s="4"/>
      <c r="BY177" s="4"/>
    </row>
    <row r="178" spans="1:77" s="2" customFormat="1" x14ac:dyDescent="0.2">
      <c r="A178" s="1150" t="s">
        <v>229</v>
      </c>
      <c r="B178" s="535" t="s">
        <v>224</v>
      </c>
      <c r="C178" s="494">
        <f t="shared" ref="C178:C183" si="64">SUM(D178:E178)</f>
        <v>0</v>
      </c>
      <c r="D178" s="28"/>
      <c r="E178" s="542"/>
      <c r="F178" s="28"/>
      <c r="G178" s="189"/>
      <c r="H178" s="542"/>
      <c r="I178" s="303"/>
      <c r="BV178" s="3"/>
      <c r="BW178" s="4"/>
      <c r="BX178" s="4"/>
      <c r="BY178" s="4"/>
    </row>
    <row r="179" spans="1:77" s="2" customFormat="1" x14ac:dyDescent="0.2">
      <c r="A179" s="1077"/>
      <c r="B179" s="191" t="s">
        <v>222</v>
      </c>
      <c r="C179" s="350">
        <f t="shared" si="64"/>
        <v>241</v>
      </c>
      <c r="D179" s="41">
        <v>241</v>
      </c>
      <c r="E179" s="42"/>
      <c r="F179" s="41">
        <v>241</v>
      </c>
      <c r="G179" s="87"/>
      <c r="H179" s="42"/>
      <c r="I179" s="303"/>
      <c r="BV179" s="3"/>
      <c r="BW179" s="4"/>
      <c r="BX179" s="4"/>
      <c r="BY179" s="4"/>
    </row>
    <row r="180" spans="1:77" s="2" customFormat="1" x14ac:dyDescent="0.2">
      <c r="A180" s="1078"/>
      <c r="B180" s="336" t="s">
        <v>223</v>
      </c>
      <c r="C180" s="318">
        <f t="shared" si="64"/>
        <v>0</v>
      </c>
      <c r="D180" s="117"/>
      <c r="E180" s="118"/>
      <c r="F180" s="117"/>
      <c r="G180" s="122"/>
      <c r="H180" s="118"/>
      <c r="I180" s="303"/>
      <c r="BV180" s="3"/>
      <c r="BW180" s="4"/>
      <c r="BX180" s="4"/>
      <c r="BY180" s="4"/>
    </row>
    <row r="181" spans="1:77" s="2" customFormat="1" x14ac:dyDescent="0.2">
      <c r="A181" s="1034" t="s">
        <v>230</v>
      </c>
      <c r="B181" s="535" t="s">
        <v>224</v>
      </c>
      <c r="C181" s="494">
        <f t="shared" si="64"/>
        <v>0</v>
      </c>
      <c r="D181" s="28"/>
      <c r="E181" s="542"/>
      <c r="F181" s="28"/>
      <c r="G181" s="189"/>
      <c r="H181" s="542"/>
      <c r="I181" s="303"/>
      <c r="BV181" s="3"/>
      <c r="BW181" s="4"/>
      <c r="BX181" s="4"/>
      <c r="BY181" s="4"/>
    </row>
    <row r="182" spans="1:77" s="2" customFormat="1" x14ac:dyDescent="0.2">
      <c r="A182" s="1035"/>
      <c r="B182" s="191" t="s">
        <v>222</v>
      </c>
      <c r="C182" s="350">
        <f t="shared" si="64"/>
        <v>133</v>
      </c>
      <c r="D182" s="41">
        <v>133</v>
      </c>
      <c r="E182" s="42"/>
      <c r="F182" s="41">
        <v>133</v>
      </c>
      <c r="G182" s="87"/>
      <c r="H182" s="42"/>
      <c r="I182" s="303"/>
      <c r="BV182" s="3"/>
      <c r="BW182" s="4"/>
      <c r="BX182" s="4"/>
      <c r="BY182" s="4"/>
    </row>
    <row r="183" spans="1:77" s="2" customFormat="1" x14ac:dyDescent="0.2">
      <c r="A183" s="1273"/>
      <c r="B183" s="336" t="s">
        <v>223</v>
      </c>
      <c r="C183" s="318">
        <f t="shared" si="64"/>
        <v>0</v>
      </c>
      <c r="D183" s="117"/>
      <c r="E183" s="118"/>
      <c r="F183" s="117"/>
      <c r="G183" s="122"/>
      <c r="H183" s="118"/>
      <c r="I183" s="303"/>
      <c r="BV183" s="3"/>
      <c r="BW183" s="4"/>
      <c r="BX183" s="4"/>
      <c r="BY183" s="4"/>
    </row>
    <row r="184" spans="1:77" s="5" customFormat="1" ht="11.25" x14ac:dyDescent="0.15">
      <c r="A184" s="13" t="s">
        <v>231</v>
      </c>
      <c r="B184" s="13"/>
      <c r="C184" s="13"/>
      <c r="D184" s="13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BV184" s="12"/>
      <c r="BW184" s="12"/>
      <c r="BX184" s="129"/>
      <c r="BY184" s="129"/>
    </row>
    <row r="185" spans="1:77" s="2" customFormat="1" x14ac:dyDescent="0.2">
      <c r="A185" s="1079" t="s">
        <v>232</v>
      </c>
      <c r="B185" s="1025" t="s">
        <v>233</v>
      </c>
      <c r="C185" s="1026"/>
      <c r="D185" s="1027"/>
      <c r="E185" s="1276" t="s">
        <v>6</v>
      </c>
      <c r="F185" s="1083"/>
      <c r="G185" s="1083"/>
      <c r="H185" s="1083"/>
      <c r="I185" s="1083"/>
      <c r="J185" s="1083"/>
      <c r="K185" s="1083"/>
      <c r="L185" s="1083"/>
      <c r="M185" s="1083"/>
      <c r="N185" s="1083"/>
      <c r="O185" s="1083"/>
      <c r="P185" s="1083"/>
      <c r="Q185" s="1083"/>
      <c r="R185" s="1083"/>
      <c r="S185" s="1083"/>
      <c r="T185" s="1083"/>
      <c r="U185" s="1083"/>
      <c r="V185" s="1083"/>
      <c r="W185" s="1083"/>
      <c r="X185" s="1083"/>
      <c r="Y185" s="1083"/>
      <c r="Z185" s="1083"/>
      <c r="AA185" s="1083"/>
      <c r="AB185" s="1083"/>
      <c r="AC185" s="1083"/>
      <c r="AD185" s="1083"/>
      <c r="AE185" s="1083"/>
      <c r="AF185" s="1083"/>
      <c r="AG185" s="1083"/>
      <c r="AH185" s="1083"/>
      <c r="AI185" s="1083"/>
      <c r="AJ185" s="1083"/>
      <c r="AK185" s="1083"/>
      <c r="AL185" s="1277"/>
      <c r="BV185" s="3"/>
      <c r="BW185" s="4"/>
      <c r="BX185" s="4"/>
      <c r="BY185" s="4"/>
    </row>
    <row r="186" spans="1:77" s="2" customFormat="1" x14ac:dyDescent="0.2">
      <c r="A186" s="1080"/>
      <c r="B186" s="1129"/>
      <c r="C186" s="1029"/>
      <c r="D186" s="1030"/>
      <c r="E186" s="1252" t="s">
        <v>11</v>
      </c>
      <c r="F186" s="1253"/>
      <c r="G186" s="1252" t="s">
        <v>12</v>
      </c>
      <c r="H186" s="1253"/>
      <c r="I186" s="1252" t="s">
        <v>13</v>
      </c>
      <c r="J186" s="1253"/>
      <c r="K186" s="1252" t="s">
        <v>14</v>
      </c>
      <c r="L186" s="1253"/>
      <c r="M186" s="1252" t="s">
        <v>15</v>
      </c>
      <c r="N186" s="1253"/>
      <c r="O186" s="1255" t="s">
        <v>16</v>
      </c>
      <c r="P186" s="1256"/>
      <c r="Q186" s="1255" t="s">
        <v>17</v>
      </c>
      <c r="R186" s="1256"/>
      <c r="S186" s="1255" t="s">
        <v>18</v>
      </c>
      <c r="T186" s="1256"/>
      <c r="U186" s="1255" t="s">
        <v>19</v>
      </c>
      <c r="V186" s="1256"/>
      <c r="W186" s="1255" t="s">
        <v>20</v>
      </c>
      <c r="X186" s="1256"/>
      <c r="Y186" s="1255" t="s">
        <v>21</v>
      </c>
      <c r="Z186" s="1256"/>
      <c r="AA186" s="1255" t="s">
        <v>22</v>
      </c>
      <c r="AB186" s="1256"/>
      <c r="AC186" s="1255" t="s">
        <v>23</v>
      </c>
      <c r="AD186" s="1256"/>
      <c r="AE186" s="1255" t="s">
        <v>24</v>
      </c>
      <c r="AF186" s="1256"/>
      <c r="AG186" s="1255" t="s">
        <v>25</v>
      </c>
      <c r="AH186" s="1256"/>
      <c r="AI186" s="1255" t="s">
        <v>26</v>
      </c>
      <c r="AJ186" s="1256"/>
      <c r="AK186" s="1255" t="s">
        <v>27</v>
      </c>
      <c r="AL186" s="1256"/>
      <c r="BV186" s="3"/>
      <c r="BW186" s="4"/>
      <c r="BX186" s="4"/>
      <c r="BY186" s="4"/>
    </row>
    <row r="187" spans="1:77" s="2" customFormat="1" x14ac:dyDescent="0.2">
      <c r="A187" s="1275"/>
      <c r="B187" s="584" t="s">
        <v>32</v>
      </c>
      <c r="C187" s="483" t="s">
        <v>33</v>
      </c>
      <c r="D187" s="484" t="s">
        <v>34</v>
      </c>
      <c r="E187" s="561" t="s">
        <v>45</v>
      </c>
      <c r="F187" s="462" t="s">
        <v>34</v>
      </c>
      <c r="G187" s="561" t="s">
        <v>45</v>
      </c>
      <c r="H187" s="462" t="s">
        <v>34</v>
      </c>
      <c r="I187" s="561" t="s">
        <v>45</v>
      </c>
      <c r="J187" s="462" t="s">
        <v>34</v>
      </c>
      <c r="K187" s="561" t="s">
        <v>45</v>
      </c>
      <c r="L187" s="153" t="s">
        <v>34</v>
      </c>
      <c r="M187" s="561" t="s">
        <v>45</v>
      </c>
      <c r="N187" s="462" t="s">
        <v>34</v>
      </c>
      <c r="O187" s="561" t="s">
        <v>45</v>
      </c>
      <c r="P187" s="153" t="s">
        <v>34</v>
      </c>
      <c r="Q187" s="561" t="s">
        <v>45</v>
      </c>
      <c r="R187" s="462" t="s">
        <v>34</v>
      </c>
      <c r="S187" s="561" t="s">
        <v>45</v>
      </c>
      <c r="T187" s="153" t="s">
        <v>34</v>
      </c>
      <c r="U187" s="561" t="s">
        <v>45</v>
      </c>
      <c r="V187" s="462" t="s">
        <v>34</v>
      </c>
      <c r="W187" s="561" t="s">
        <v>45</v>
      </c>
      <c r="X187" s="153" t="s">
        <v>34</v>
      </c>
      <c r="Y187" s="561" t="s">
        <v>45</v>
      </c>
      <c r="Z187" s="462" t="s">
        <v>34</v>
      </c>
      <c r="AA187" s="561" t="s">
        <v>45</v>
      </c>
      <c r="AB187" s="462" t="s">
        <v>34</v>
      </c>
      <c r="AC187" s="561" t="s">
        <v>45</v>
      </c>
      <c r="AD187" s="462" t="s">
        <v>34</v>
      </c>
      <c r="AE187" s="561" t="s">
        <v>45</v>
      </c>
      <c r="AF187" s="462" t="s">
        <v>34</v>
      </c>
      <c r="AG187" s="561" t="s">
        <v>45</v>
      </c>
      <c r="AH187" s="462" t="s">
        <v>34</v>
      </c>
      <c r="AI187" s="561" t="s">
        <v>45</v>
      </c>
      <c r="AJ187" s="462" t="s">
        <v>34</v>
      </c>
      <c r="AK187" s="561" t="s">
        <v>45</v>
      </c>
      <c r="AL187" s="462" t="s">
        <v>34</v>
      </c>
      <c r="BV187" s="3"/>
      <c r="BW187" s="4"/>
      <c r="BX187" s="4"/>
      <c r="BY187" s="4"/>
    </row>
    <row r="188" spans="1:77" s="2" customFormat="1" x14ac:dyDescent="0.2">
      <c r="A188" s="536" t="s">
        <v>234</v>
      </c>
      <c r="B188" s="355">
        <f>SUM(C188+D188)</f>
        <v>0</v>
      </c>
      <c r="C188" s="356">
        <f>SUM(O188+Q188+S188+U188+W188+Y188+AA188+AC188+AE188+AG188+AI188+AK188)</f>
        <v>0</v>
      </c>
      <c r="D188" s="555">
        <f>SUM(P188+R188+T188+V188+X188+Z188+AB188+AD188+AF188+AH188+AJ188+AL188)</f>
        <v>0</v>
      </c>
      <c r="E188" s="585"/>
      <c r="F188" s="359"/>
      <c r="G188" s="360"/>
      <c r="H188" s="586"/>
      <c r="I188" s="585"/>
      <c r="J188" s="359"/>
      <c r="K188" s="360"/>
      <c r="L188" s="586"/>
      <c r="M188" s="360"/>
      <c r="N188" s="586"/>
      <c r="O188" s="587"/>
      <c r="P188" s="588"/>
      <c r="Q188" s="589"/>
      <c r="R188" s="590"/>
      <c r="S188" s="587"/>
      <c r="T188" s="588"/>
      <c r="U188" s="589"/>
      <c r="V188" s="590"/>
      <c r="W188" s="587"/>
      <c r="X188" s="588"/>
      <c r="Y188" s="589"/>
      <c r="Z188" s="590"/>
      <c r="AA188" s="589"/>
      <c r="AB188" s="590"/>
      <c r="AC188" s="589"/>
      <c r="AD188" s="590"/>
      <c r="AE188" s="589"/>
      <c r="AF188" s="590"/>
      <c r="AG188" s="589"/>
      <c r="AH188" s="590"/>
      <c r="AI188" s="589"/>
      <c r="AJ188" s="590"/>
      <c r="AK188" s="589"/>
      <c r="AL188" s="590"/>
      <c r="BV188" s="3"/>
      <c r="BW188" s="4"/>
      <c r="BX188" s="4"/>
      <c r="BY188" s="4"/>
    </row>
    <row r="189" spans="1:77" s="2" customFormat="1" x14ac:dyDescent="0.2">
      <c r="A189" s="366" t="s">
        <v>235</v>
      </c>
      <c r="B189" s="367">
        <f>SUM(C189+D189)</f>
        <v>0</v>
      </c>
      <c r="C189" s="368">
        <f t="shared" ref="C189:D191" si="65">SUM(E189+G189+I189+K189+M189+O189+Q189+S189+U189+W189+Y189+AA189+AC189+AE189+AG189+AI189+AK189)</f>
        <v>0</v>
      </c>
      <c r="D189" s="369">
        <f t="shared" si="65"/>
        <v>0</v>
      </c>
      <c r="E189" s="591"/>
      <c r="F189" s="592"/>
      <c r="G189" s="591"/>
      <c r="H189" s="592"/>
      <c r="I189" s="591"/>
      <c r="J189" s="592"/>
      <c r="K189" s="593"/>
      <c r="L189" s="594"/>
      <c r="M189" s="591"/>
      <c r="N189" s="592"/>
      <c r="O189" s="593"/>
      <c r="P189" s="594"/>
      <c r="Q189" s="591"/>
      <c r="R189" s="592"/>
      <c r="S189" s="593"/>
      <c r="T189" s="594"/>
      <c r="U189" s="591"/>
      <c r="V189" s="592"/>
      <c r="W189" s="593"/>
      <c r="X189" s="594"/>
      <c r="Y189" s="591"/>
      <c r="Z189" s="592"/>
      <c r="AA189" s="591"/>
      <c r="AB189" s="592"/>
      <c r="AC189" s="591"/>
      <c r="AD189" s="592"/>
      <c r="AE189" s="591"/>
      <c r="AF189" s="592"/>
      <c r="AG189" s="591"/>
      <c r="AH189" s="592"/>
      <c r="AI189" s="591"/>
      <c r="AJ189" s="592"/>
      <c r="AK189" s="591"/>
      <c r="AL189" s="592"/>
      <c r="BV189" s="3"/>
      <c r="BW189" s="4"/>
      <c r="BX189" s="4"/>
      <c r="BY189" s="4"/>
    </row>
    <row r="190" spans="1:77" s="2" customFormat="1" x14ac:dyDescent="0.2">
      <c r="A190" s="374" t="s">
        <v>236</v>
      </c>
      <c r="B190" s="367">
        <f>SUM(C190+D190)</f>
        <v>0</v>
      </c>
      <c r="C190" s="368">
        <f t="shared" si="65"/>
        <v>0</v>
      </c>
      <c r="D190" s="369">
        <f t="shared" si="65"/>
        <v>0</v>
      </c>
      <c r="E190" s="591"/>
      <c r="F190" s="592"/>
      <c r="G190" s="591"/>
      <c r="H190" s="592"/>
      <c r="I190" s="591"/>
      <c r="J190" s="592"/>
      <c r="K190" s="593"/>
      <c r="L190" s="594"/>
      <c r="M190" s="591"/>
      <c r="N190" s="592"/>
      <c r="O190" s="593"/>
      <c r="P190" s="594"/>
      <c r="Q190" s="591"/>
      <c r="R190" s="592"/>
      <c r="S190" s="593"/>
      <c r="T190" s="594"/>
      <c r="U190" s="591"/>
      <c r="V190" s="592"/>
      <c r="W190" s="593"/>
      <c r="X190" s="594"/>
      <c r="Y190" s="591"/>
      <c r="Z190" s="592"/>
      <c r="AA190" s="591"/>
      <c r="AB190" s="592"/>
      <c r="AC190" s="591"/>
      <c r="AD190" s="592"/>
      <c r="AE190" s="591"/>
      <c r="AF190" s="592"/>
      <c r="AG190" s="591"/>
      <c r="AH190" s="592"/>
      <c r="AI190" s="591"/>
      <c r="AJ190" s="592"/>
      <c r="AK190" s="591"/>
      <c r="AL190" s="592"/>
      <c r="BV190" s="3"/>
      <c r="BW190" s="4"/>
      <c r="BX190" s="4"/>
      <c r="BY190" s="4"/>
    </row>
    <row r="191" spans="1:77" s="2" customFormat="1" x14ac:dyDescent="0.2">
      <c r="A191" s="375" t="s">
        <v>99</v>
      </c>
      <c r="B191" s="376">
        <f>SUM(C191+D191)</f>
        <v>0</v>
      </c>
      <c r="C191" s="377">
        <f t="shared" si="65"/>
        <v>0</v>
      </c>
      <c r="D191" s="378">
        <f t="shared" si="65"/>
        <v>0</v>
      </c>
      <c r="E191" s="595"/>
      <c r="F191" s="596"/>
      <c r="G191" s="595"/>
      <c r="H191" s="596"/>
      <c r="I191" s="595"/>
      <c r="J191" s="596"/>
      <c r="K191" s="597"/>
      <c r="L191" s="598"/>
      <c r="M191" s="595"/>
      <c r="N191" s="596"/>
      <c r="O191" s="597"/>
      <c r="P191" s="598"/>
      <c r="Q191" s="595"/>
      <c r="R191" s="596"/>
      <c r="S191" s="597"/>
      <c r="T191" s="598"/>
      <c r="U191" s="595"/>
      <c r="V191" s="596"/>
      <c r="W191" s="597"/>
      <c r="X191" s="598"/>
      <c r="Y191" s="595"/>
      <c r="Z191" s="596"/>
      <c r="AA191" s="595"/>
      <c r="AB191" s="596"/>
      <c r="AC191" s="595"/>
      <c r="AD191" s="596"/>
      <c r="AE191" s="595"/>
      <c r="AF191" s="596"/>
      <c r="AG191" s="595"/>
      <c r="AH191" s="596"/>
      <c r="AI191" s="595"/>
      <c r="AJ191" s="596"/>
      <c r="AK191" s="595"/>
      <c r="AL191" s="596"/>
      <c r="BV191" s="3"/>
      <c r="BW191" s="4"/>
      <c r="BX191" s="4"/>
      <c r="BY191" s="4"/>
    </row>
    <row r="192" spans="1:77" s="5" customFormat="1" ht="11.25" x14ac:dyDescent="0.15">
      <c r="A192" s="182" t="s">
        <v>237</v>
      </c>
      <c r="B192" s="599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BV192" s="12"/>
      <c r="BW192" s="129"/>
      <c r="BX192" s="129"/>
      <c r="BY192" s="129"/>
    </row>
    <row r="193" spans="1:95" ht="14.25" customHeight="1" x14ac:dyDescent="0.2">
      <c r="A193" s="1279" t="s">
        <v>144</v>
      </c>
      <c r="B193" s="1279"/>
      <c r="C193" s="1279" t="s">
        <v>83</v>
      </c>
      <c r="D193" s="1279"/>
      <c r="E193" s="1279"/>
      <c r="F193" s="1114" t="s">
        <v>11</v>
      </c>
      <c r="G193" s="1114"/>
      <c r="H193" s="1114" t="s">
        <v>12</v>
      </c>
      <c r="I193" s="1114"/>
      <c r="J193" s="1114" t="s">
        <v>13</v>
      </c>
      <c r="K193" s="1114"/>
      <c r="L193" s="1114" t="s">
        <v>238</v>
      </c>
      <c r="M193" s="1114"/>
      <c r="N193" s="1114" t="s">
        <v>239</v>
      </c>
      <c r="O193" s="1114"/>
      <c r="P193" s="1279" t="s">
        <v>240</v>
      </c>
      <c r="Q193" s="1279"/>
      <c r="R193" s="1279" t="s">
        <v>241</v>
      </c>
      <c r="S193" s="1279"/>
      <c r="T193" s="1279" t="s">
        <v>242</v>
      </c>
      <c r="U193" s="1120"/>
      <c r="V193" s="984" t="s">
        <v>157</v>
      </c>
      <c r="W193" s="1072" t="s">
        <v>243</v>
      </c>
      <c r="X193" s="1072" t="s">
        <v>244</v>
      </c>
      <c r="Y193" s="1072" t="s">
        <v>245</v>
      </c>
      <c r="Z193" s="1072" t="s">
        <v>246</v>
      </c>
      <c r="AA193" s="1072" t="s">
        <v>247</v>
      </c>
      <c r="AB193" s="1255" t="s">
        <v>248</v>
      </c>
      <c r="AC193" s="1024"/>
      <c r="AD193" s="1024"/>
      <c r="AE193" s="1256"/>
      <c r="AF193" s="1276" t="s">
        <v>170</v>
      </c>
      <c r="AG193" s="1278"/>
      <c r="AH193" s="1086" t="s">
        <v>155</v>
      </c>
      <c r="AI193" s="1086" t="s">
        <v>156</v>
      </c>
      <c r="AJ193" s="1072" t="s">
        <v>158</v>
      </c>
      <c r="AK193" s="1072" t="s">
        <v>159</v>
      </c>
      <c r="AL193" s="996" t="s">
        <v>43</v>
      </c>
      <c r="AM193" s="984" t="s">
        <v>44</v>
      </c>
      <c r="AN193" s="3"/>
      <c r="AO193" s="3"/>
      <c r="AP193" s="3"/>
      <c r="AQ193" s="3"/>
      <c r="AR193" s="3"/>
      <c r="AS193" s="3"/>
      <c r="AT193" s="3"/>
      <c r="AU193" s="3"/>
      <c r="BX193" s="3"/>
    </row>
    <row r="194" spans="1:95" ht="21" x14ac:dyDescent="0.2">
      <c r="A194" s="1119"/>
      <c r="B194" s="1119"/>
      <c r="C194" s="560" t="s">
        <v>32</v>
      </c>
      <c r="D194" s="559" t="s">
        <v>45</v>
      </c>
      <c r="E194" s="460" t="s">
        <v>34</v>
      </c>
      <c r="F194" s="561" t="s">
        <v>45</v>
      </c>
      <c r="G194" s="562" t="s">
        <v>34</v>
      </c>
      <c r="H194" s="561" t="s">
        <v>45</v>
      </c>
      <c r="I194" s="562" t="s">
        <v>34</v>
      </c>
      <c r="J194" s="561" t="s">
        <v>45</v>
      </c>
      <c r="K194" s="562" t="s">
        <v>34</v>
      </c>
      <c r="L194" s="561" t="s">
        <v>45</v>
      </c>
      <c r="M194" s="562" t="s">
        <v>34</v>
      </c>
      <c r="N194" s="561" t="s">
        <v>45</v>
      </c>
      <c r="O194" s="562" t="s">
        <v>34</v>
      </c>
      <c r="P194" s="561" t="s">
        <v>45</v>
      </c>
      <c r="Q194" s="562" t="s">
        <v>34</v>
      </c>
      <c r="R194" s="561" t="s">
        <v>45</v>
      </c>
      <c r="S194" s="562" t="s">
        <v>34</v>
      </c>
      <c r="T194" s="561" t="s">
        <v>45</v>
      </c>
      <c r="U194" s="576" t="s">
        <v>34</v>
      </c>
      <c r="V194" s="987"/>
      <c r="W194" s="1272"/>
      <c r="X194" s="1272"/>
      <c r="Y194" s="1272"/>
      <c r="Z194" s="1272"/>
      <c r="AA194" s="1272"/>
      <c r="AB194" s="540" t="s">
        <v>171</v>
      </c>
      <c r="AC194" s="540" t="s">
        <v>172</v>
      </c>
      <c r="AD194" s="540" t="s">
        <v>173</v>
      </c>
      <c r="AE194" s="462" t="s">
        <v>174</v>
      </c>
      <c r="AF194" s="600" t="s">
        <v>175</v>
      </c>
      <c r="AG194" s="464" t="s">
        <v>176</v>
      </c>
      <c r="AH194" s="1087"/>
      <c r="AI194" s="1087"/>
      <c r="AJ194" s="1272"/>
      <c r="AK194" s="1272"/>
      <c r="AL194" s="997"/>
      <c r="AM194" s="987"/>
      <c r="AN194" s="3"/>
      <c r="AO194" s="3"/>
      <c r="AP194" s="3"/>
      <c r="AQ194" s="3"/>
      <c r="AR194" s="3"/>
      <c r="AS194" s="3"/>
      <c r="AT194" s="3"/>
      <c r="AU194" s="3"/>
      <c r="BX194" s="3"/>
    </row>
    <row r="195" spans="1:95" x14ac:dyDescent="0.2">
      <c r="A195" s="1157" t="s">
        <v>249</v>
      </c>
      <c r="B195" s="487" t="s">
        <v>250</v>
      </c>
      <c r="C195" s="132">
        <f>SUM(D195:E195)</f>
        <v>6</v>
      </c>
      <c r="D195" s="24">
        <f>SUM(F195+H195+J195+L195+N195+P195+R195+T195)</f>
        <v>0</v>
      </c>
      <c r="E195" s="556">
        <f>G195+I195+K195+M195+O195+Q195+S195+U195</f>
        <v>6</v>
      </c>
      <c r="F195" s="201"/>
      <c r="G195" s="78"/>
      <c r="H195" s="201"/>
      <c r="I195" s="78"/>
      <c r="J195" s="201"/>
      <c r="K195" s="78">
        <v>1</v>
      </c>
      <c r="L195" s="201"/>
      <c r="M195" s="78">
        <v>1</v>
      </c>
      <c r="N195" s="201"/>
      <c r="O195" s="78"/>
      <c r="P195" s="201"/>
      <c r="Q195" s="78">
        <v>4</v>
      </c>
      <c r="R195" s="201"/>
      <c r="S195" s="78"/>
      <c r="T195" s="201"/>
      <c r="U195" s="203"/>
      <c r="V195" s="557"/>
      <c r="W195" s="486">
        <v>2</v>
      </c>
      <c r="X195" s="486">
        <v>4</v>
      </c>
      <c r="Y195" s="486">
        <v>2</v>
      </c>
      <c r="Z195" s="486">
        <v>2</v>
      </c>
      <c r="AA195" s="551"/>
      <c r="AB195" s="486">
        <v>1</v>
      </c>
      <c r="AC195" s="486"/>
      <c r="AD195" s="486">
        <v>2</v>
      </c>
      <c r="AE195" s="544">
        <v>3</v>
      </c>
      <c r="AF195" s="486">
        <v>6</v>
      </c>
      <c r="AG195" s="552"/>
      <c r="AH195" s="395">
        <v>0</v>
      </c>
      <c r="AI195" s="544">
        <v>0</v>
      </c>
      <c r="AJ195" s="486">
        <v>0</v>
      </c>
      <c r="AK195" s="486">
        <v>0</v>
      </c>
      <c r="AL195" s="201">
        <v>0</v>
      </c>
      <c r="AM195" s="544">
        <v>0</v>
      </c>
      <c r="AN195" s="31" t="str">
        <f>CA195&amp;CB195&amp;CC195&amp;CD195&amp;CE195</f>
        <v/>
      </c>
      <c r="AO195" s="31"/>
      <c r="AP195" s="31"/>
      <c r="AQ195" s="31"/>
      <c r="AR195" s="31"/>
      <c r="AS195" s="3"/>
      <c r="AT195" s="3"/>
      <c r="BX195" s="3"/>
      <c r="CA195" s="32" t="str">
        <f t="shared" ref="CA195:CE196" si="66">IF(AND($C195&gt;0,AI195="")," * No olvide digitar la variable "&amp;AI$193&amp;""&amp;". Digite CERO si no tiene",IF(AI195&gt;$C195," * La variable "&amp;AI$193&amp;""&amp;" No puede ser mayor al Total.",""))</f>
        <v/>
      </c>
      <c r="CB195" s="32" t="str">
        <f t="shared" si="66"/>
        <v/>
      </c>
      <c r="CC195" s="32" t="str">
        <f t="shared" si="66"/>
        <v/>
      </c>
      <c r="CD195" s="32" t="str">
        <f t="shared" si="66"/>
        <v/>
      </c>
      <c r="CE195" s="32" t="str">
        <f t="shared" si="66"/>
        <v/>
      </c>
      <c r="CM195" s="33">
        <f>IF(AND($C195&gt;0,AI195=""),1,IF(AI195&gt;$C195,1,0))</f>
        <v>0</v>
      </c>
      <c r="CN195" s="33">
        <f t="shared" ref="CN195:CP196" si="67">IF(AND($C195&gt;0,AJ195=""),1,IF(AJ195&gt;$C195,1,0))</f>
        <v>0</v>
      </c>
      <c r="CO195" s="33">
        <f t="shared" si="67"/>
        <v>0</v>
      </c>
      <c r="CP195" s="33">
        <f t="shared" si="67"/>
        <v>0</v>
      </c>
      <c r="CQ195" s="33">
        <f>IF(AND($C195&gt;0,AM195=""),1,IF(AM195&gt;$C195,1,0))</f>
        <v>0</v>
      </c>
    </row>
    <row r="196" spans="1:95" x14ac:dyDescent="0.2">
      <c r="A196" s="1157"/>
      <c r="B196" s="136" t="s">
        <v>251</v>
      </c>
      <c r="C196" s="396">
        <f>SUM(D196:E196)</f>
        <v>2</v>
      </c>
      <c r="D196" s="397">
        <f>SUM(F196+H196+J196+L196+N196+P196+R196+T196)</f>
        <v>0</v>
      </c>
      <c r="E196" s="398">
        <f>G196+I196+K196+M196+O196+Q196+S196+U196</f>
        <v>2</v>
      </c>
      <c r="F196" s="281"/>
      <c r="G196" s="399"/>
      <c r="H196" s="281"/>
      <c r="I196" s="399">
        <v>1</v>
      </c>
      <c r="J196" s="281"/>
      <c r="K196" s="399">
        <v>1</v>
      </c>
      <c r="L196" s="281"/>
      <c r="M196" s="399"/>
      <c r="N196" s="281"/>
      <c r="O196" s="399"/>
      <c r="P196" s="281"/>
      <c r="Q196" s="399"/>
      <c r="R196" s="281"/>
      <c r="S196" s="399"/>
      <c r="T196" s="281"/>
      <c r="U196" s="285"/>
      <c r="V196" s="400"/>
      <c r="W196" s="401"/>
      <c r="X196" s="401">
        <v>2</v>
      </c>
      <c r="Y196" s="401"/>
      <c r="Z196" s="401"/>
      <c r="AA196" s="283"/>
      <c r="AB196" s="401"/>
      <c r="AC196" s="401">
        <v>1</v>
      </c>
      <c r="AD196" s="401">
        <v>1</v>
      </c>
      <c r="AE196" s="286"/>
      <c r="AF196" s="401">
        <v>2</v>
      </c>
      <c r="AG196" s="402"/>
      <c r="AH196" s="403">
        <v>0</v>
      </c>
      <c r="AI196" s="286">
        <v>0</v>
      </c>
      <c r="AJ196" s="401">
        <v>0</v>
      </c>
      <c r="AK196" s="401">
        <v>0</v>
      </c>
      <c r="AL196" s="300">
        <v>0</v>
      </c>
      <c r="AM196" s="101">
        <v>0</v>
      </c>
      <c r="AN196" s="31" t="str">
        <f>CA196&amp;CB196&amp;CC196&amp;CD196&amp;CE196</f>
        <v/>
      </c>
      <c r="AO196" s="31"/>
      <c r="AP196" s="31"/>
      <c r="AQ196" s="31"/>
      <c r="AR196" s="31"/>
      <c r="AS196" s="3"/>
      <c r="AT196" s="3"/>
      <c r="BX196" s="3"/>
      <c r="CA196" s="32" t="str">
        <f t="shared" si="66"/>
        <v/>
      </c>
      <c r="CB196" s="32" t="str">
        <f t="shared" si="66"/>
        <v/>
      </c>
      <c r="CC196" s="32" t="str">
        <f t="shared" si="66"/>
        <v/>
      </c>
      <c r="CD196" s="32" t="str">
        <f t="shared" si="66"/>
        <v/>
      </c>
      <c r="CE196" s="32" t="str">
        <f t="shared" si="66"/>
        <v/>
      </c>
      <c r="CM196" s="33">
        <f>IF(AND($C196&gt;0,AI196=""),1,IF(AI196&gt;$C196,1,0))</f>
        <v>0</v>
      </c>
      <c r="CN196" s="33">
        <f t="shared" si="67"/>
        <v>0</v>
      </c>
      <c r="CO196" s="33">
        <f t="shared" si="67"/>
        <v>0</v>
      </c>
      <c r="CP196" s="33">
        <f t="shared" si="67"/>
        <v>0</v>
      </c>
      <c r="CQ196" s="33">
        <f>IF(AND($C196&gt;0,AM196=""),1,IF(AM196&gt;$C196,1,0))</f>
        <v>0</v>
      </c>
    </row>
    <row r="197" spans="1:95" s="5" customFormat="1" ht="11.25" x14ac:dyDescent="0.15">
      <c r="A197" s="11" t="s">
        <v>252</v>
      </c>
      <c r="B197" s="11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BV197" s="12"/>
      <c r="BW197" s="12"/>
      <c r="BX197" s="12"/>
      <c r="BY197" s="12"/>
    </row>
    <row r="198" spans="1:95" x14ac:dyDescent="0.2">
      <c r="A198" s="334" t="s">
        <v>4</v>
      </c>
      <c r="B198" s="334" t="s">
        <v>83</v>
      </c>
      <c r="C198" s="17" t="s">
        <v>253</v>
      </c>
      <c r="D198" s="18" t="s">
        <v>254</v>
      </c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</row>
    <row r="199" spans="1:95" x14ac:dyDescent="0.2">
      <c r="A199" s="487" t="s">
        <v>255</v>
      </c>
      <c r="B199" s="488">
        <f>SUM(C199:D199)</f>
        <v>8</v>
      </c>
      <c r="C199" s="201"/>
      <c r="D199" s="544">
        <v>8</v>
      </c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</row>
    <row r="200" spans="1:95" x14ac:dyDescent="0.2">
      <c r="A200" s="136" t="s">
        <v>256</v>
      </c>
      <c r="B200" s="406">
        <f>SUM(C200)</f>
        <v>0</v>
      </c>
      <c r="C200" s="281"/>
      <c r="D200" s="466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</row>
    <row r="201" spans="1:95" s="5" customFormat="1" ht="11.25" x14ac:dyDescent="0.15">
      <c r="A201" s="407" t="s">
        <v>257</v>
      </c>
      <c r="B201" s="408"/>
      <c r="C201" s="409"/>
      <c r="D201" s="13"/>
      <c r="F201" s="410"/>
      <c r="G201" s="267"/>
      <c r="H201" s="124"/>
      <c r="I201" s="267"/>
      <c r="J201" s="411"/>
      <c r="K201" s="411"/>
      <c r="L201" s="267"/>
      <c r="M201" s="124"/>
      <c r="N201" s="267"/>
      <c r="O201" s="267"/>
      <c r="P201" s="124"/>
      <c r="Q201" s="267"/>
      <c r="R201" s="267"/>
      <c r="S201" s="124"/>
      <c r="T201" s="267"/>
      <c r="U201" s="267"/>
      <c r="V201" s="411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BV201" s="12"/>
      <c r="BW201" s="12"/>
      <c r="BX201" s="12"/>
      <c r="BY201" s="12"/>
    </row>
    <row r="202" spans="1:95" ht="14.25" customHeight="1" x14ac:dyDescent="0.2">
      <c r="A202" s="979" t="s">
        <v>144</v>
      </c>
      <c r="B202" s="1012" t="s">
        <v>83</v>
      </c>
      <c r="C202" s="1020"/>
      <c r="D202" s="1021"/>
      <c r="E202" s="1280" t="s">
        <v>6</v>
      </c>
      <c r="F202" s="1098"/>
      <c r="G202" s="1098"/>
      <c r="H202" s="1098"/>
      <c r="I202" s="1098"/>
      <c r="J202" s="1098"/>
      <c r="K202" s="1098"/>
      <c r="L202" s="1098"/>
      <c r="M202" s="1098"/>
      <c r="N202" s="1098"/>
      <c r="O202" s="1098"/>
      <c r="P202" s="1098"/>
      <c r="Q202" s="1098"/>
      <c r="R202" s="1098"/>
      <c r="S202" s="1098"/>
      <c r="T202" s="1098"/>
      <c r="U202" s="1098"/>
      <c r="V202" s="1098"/>
      <c r="W202" s="1098"/>
      <c r="X202" s="1098"/>
      <c r="Y202" s="1098"/>
      <c r="Z202" s="1098"/>
      <c r="AA202" s="1098"/>
      <c r="AB202" s="1098"/>
      <c r="AC202" s="1098"/>
      <c r="AD202" s="1098"/>
      <c r="AE202" s="1098"/>
      <c r="AF202" s="1098"/>
      <c r="AG202" s="1098"/>
      <c r="AH202" s="1098"/>
      <c r="AI202" s="1098"/>
      <c r="AJ202" s="1281"/>
      <c r="AK202" s="1100" t="s">
        <v>258</v>
      </c>
      <c r="AL202" s="984"/>
      <c r="AM202" s="1274" t="s">
        <v>43</v>
      </c>
      <c r="AN202" s="1253" t="s">
        <v>44</v>
      </c>
      <c r="BT202" s="3"/>
      <c r="BU202" s="3"/>
      <c r="BX202" s="3"/>
      <c r="BY202" s="412"/>
    </row>
    <row r="203" spans="1:95" x14ac:dyDescent="0.2">
      <c r="A203" s="1096"/>
      <c r="B203" s="1127"/>
      <c r="C203" s="1022"/>
      <c r="D203" s="1023"/>
      <c r="E203" s="1252" t="s">
        <v>12</v>
      </c>
      <c r="F203" s="1253"/>
      <c r="G203" s="1252" t="s">
        <v>13</v>
      </c>
      <c r="H203" s="1253"/>
      <c r="I203" s="1252" t="s">
        <v>14</v>
      </c>
      <c r="J203" s="1253"/>
      <c r="K203" s="1252" t="s">
        <v>15</v>
      </c>
      <c r="L203" s="1253"/>
      <c r="M203" s="1255" t="s">
        <v>16</v>
      </c>
      <c r="N203" s="1256"/>
      <c r="O203" s="1255" t="s">
        <v>17</v>
      </c>
      <c r="P203" s="1256"/>
      <c r="Q203" s="1255" t="s">
        <v>18</v>
      </c>
      <c r="R203" s="1256"/>
      <c r="S203" s="1255" t="s">
        <v>19</v>
      </c>
      <c r="T203" s="1256"/>
      <c r="U203" s="1255" t="s">
        <v>20</v>
      </c>
      <c r="V203" s="1256"/>
      <c r="W203" s="1255" t="s">
        <v>21</v>
      </c>
      <c r="X203" s="1256"/>
      <c r="Y203" s="1255" t="s">
        <v>22</v>
      </c>
      <c r="Z203" s="1256"/>
      <c r="AA203" s="1255" t="s">
        <v>23</v>
      </c>
      <c r="AB203" s="1256"/>
      <c r="AC203" s="1255" t="s">
        <v>24</v>
      </c>
      <c r="AD203" s="1256"/>
      <c r="AE203" s="1255" t="s">
        <v>25</v>
      </c>
      <c r="AF203" s="1256"/>
      <c r="AG203" s="1255" t="s">
        <v>26</v>
      </c>
      <c r="AH203" s="1256"/>
      <c r="AI203" s="1255" t="s">
        <v>27</v>
      </c>
      <c r="AJ203" s="1257"/>
      <c r="AK203" s="1101"/>
      <c r="AL203" s="987"/>
      <c r="AM203" s="1274"/>
      <c r="AN203" s="1253"/>
      <c r="BT203" s="3"/>
      <c r="BU203" s="3"/>
      <c r="BX203" s="3"/>
      <c r="BY203" s="412"/>
    </row>
    <row r="204" spans="1:95" x14ac:dyDescent="0.2">
      <c r="A204" s="1112"/>
      <c r="B204" s="560" t="s">
        <v>32</v>
      </c>
      <c r="C204" s="15" t="s">
        <v>33</v>
      </c>
      <c r="D204" s="460" t="s">
        <v>34</v>
      </c>
      <c r="E204" s="561" t="s">
        <v>45</v>
      </c>
      <c r="F204" s="562" t="s">
        <v>34</v>
      </c>
      <c r="G204" s="561" t="s">
        <v>45</v>
      </c>
      <c r="H204" s="562" t="s">
        <v>34</v>
      </c>
      <c r="I204" s="561" t="s">
        <v>45</v>
      </c>
      <c r="J204" s="562" t="s">
        <v>34</v>
      </c>
      <c r="K204" s="561" t="s">
        <v>45</v>
      </c>
      <c r="L204" s="562" t="s">
        <v>34</v>
      </c>
      <c r="M204" s="561" t="s">
        <v>45</v>
      </c>
      <c r="N204" s="462" t="s">
        <v>34</v>
      </c>
      <c r="O204" s="561" t="s">
        <v>45</v>
      </c>
      <c r="P204" s="462" t="s">
        <v>34</v>
      </c>
      <c r="Q204" s="561" t="s">
        <v>45</v>
      </c>
      <c r="R204" s="462" t="s">
        <v>34</v>
      </c>
      <c r="S204" s="561" t="s">
        <v>45</v>
      </c>
      <c r="T204" s="562" t="s">
        <v>34</v>
      </c>
      <c r="U204" s="561" t="s">
        <v>45</v>
      </c>
      <c r="V204" s="562" t="s">
        <v>34</v>
      </c>
      <c r="W204" s="467" t="s">
        <v>45</v>
      </c>
      <c r="X204" s="562" t="s">
        <v>34</v>
      </c>
      <c r="Y204" s="467" t="s">
        <v>45</v>
      </c>
      <c r="Z204" s="562" t="s">
        <v>34</v>
      </c>
      <c r="AA204" s="467" t="s">
        <v>45</v>
      </c>
      <c r="AB204" s="562" t="s">
        <v>34</v>
      </c>
      <c r="AC204" s="467" t="s">
        <v>45</v>
      </c>
      <c r="AD204" s="562" t="s">
        <v>34</v>
      </c>
      <c r="AE204" s="467" t="s">
        <v>45</v>
      </c>
      <c r="AF204" s="562" t="s">
        <v>34</v>
      </c>
      <c r="AG204" s="467" t="s">
        <v>45</v>
      </c>
      <c r="AH204" s="562" t="s">
        <v>34</v>
      </c>
      <c r="AI204" s="467" t="s">
        <v>45</v>
      </c>
      <c r="AJ204" s="464" t="s">
        <v>34</v>
      </c>
      <c r="AK204" s="468" t="s">
        <v>259</v>
      </c>
      <c r="AL204" s="468" t="s">
        <v>260</v>
      </c>
      <c r="AM204" s="1274"/>
      <c r="AN204" s="1253"/>
      <c r="BT204" s="3"/>
      <c r="BU204" s="3"/>
      <c r="BX204" s="3"/>
      <c r="BY204" s="412"/>
    </row>
    <row r="205" spans="1:95" x14ac:dyDescent="0.2">
      <c r="A205" s="539" t="s">
        <v>261</v>
      </c>
      <c r="B205" s="601">
        <f>SUM(C205+D205)</f>
        <v>32</v>
      </c>
      <c r="C205" s="558">
        <f>E205+G205+I205+K205+M205+O205+Q205+S205+U205+W205+Y205+AA205+AC205+AE205+AG205+AI205</f>
        <v>6</v>
      </c>
      <c r="D205" s="470">
        <f>F205+H205+J205+L205+N205+P205+R205+T205+V205+X205+Z205+AB205+AD205+AF205+AH205+AJ205</f>
        <v>26</v>
      </c>
      <c r="E205" s="602"/>
      <c r="F205" s="603"/>
      <c r="G205" s="602">
        <v>0</v>
      </c>
      <c r="H205" s="603">
        <v>4</v>
      </c>
      <c r="I205" s="602">
        <v>2</v>
      </c>
      <c r="J205" s="603">
        <v>10</v>
      </c>
      <c r="K205" s="602">
        <v>1</v>
      </c>
      <c r="L205" s="603">
        <v>3</v>
      </c>
      <c r="M205" s="602">
        <v>2</v>
      </c>
      <c r="N205" s="471">
        <v>1</v>
      </c>
      <c r="O205" s="602">
        <v>0</v>
      </c>
      <c r="P205" s="471">
        <v>2</v>
      </c>
      <c r="Q205" s="602"/>
      <c r="R205" s="471"/>
      <c r="S205" s="602">
        <v>0</v>
      </c>
      <c r="T205" s="603">
        <v>2</v>
      </c>
      <c r="U205" s="602">
        <v>1</v>
      </c>
      <c r="V205" s="603">
        <v>2</v>
      </c>
      <c r="W205" s="602">
        <v>0</v>
      </c>
      <c r="X205" s="471">
        <v>1</v>
      </c>
      <c r="Y205" s="602"/>
      <c r="Z205" s="471"/>
      <c r="AA205" s="602">
        <v>0</v>
      </c>
      <c r="AB205" s="471">
        <v>1</v>
      </c>
      <c r="AC205" s="602"/>
      <c r="AD205" s="471"/>
      <c r="AE205" s="602"/>
      <c r="AF205" s="471"/>
      <c r="AG205" s="602"/>
      <c r="AH205" s="471"/>
      <c r="AI205" s="602"/>
      <c r="AJ205" s="472"/>
      <c r="AK205" s="471">
        <v>0</v>
      </c>
      <c r="AL205" s="471">
        <v>0</v>
      </c>
      <c r="AM205" s="602">
        <v>0</v>
      </c>
      <c r="AN205" s="471">
        <v>0</v>
      </c>
      <c r="AO205" s="2" t="str">
        <f>CA205&amp;CB205&amp;CC205&amp;CD205</f>
        <v/>
      </c>
      <c r="BT205" s="3"/>
      <c r="BU205" s="3"/>
      <c r="BX205" s="3"/>
      <c r="BY205" s="412"/>
      <c r="CA205" s="32" t="str">
        <f>IF(AND($D205&gt;0,AK205="")," * No olvide digitar la variable "&amp;AK$202&amp;""&amp;" Masculimo. Digite CERO si no tiene",IF(AK205&gt;$D205," * La variable "&amp;AK$202&amp;""&amp;" Masculino No puede ser mayor al Total Mujeres.",""))</f>
        <v/>
      </c>
      <c r="CB205" s="32" t="str">
        <f>IF(AND($C205&gt;0,AL205="")," * No olvide digitar la variable "&amp;AK$202&amp;""&amp;" Femenino. Digite CERO si no tiene",IF(AL205&gt;$C205," * La variable "&amp;AK$202&amp;""&amp;" Femenino No puede ser mayor al Total Hombres.",""))</f>
        <v/>
      </c>
      <c r="CC205" s="32" t="str">
        <f>IF(AND($B205&gt;0,AM205="")," * No olvide digitar la variable "&amp;AM$202&amp;""&amp;". Digite CERO si no tiene",IF(AM205&gt;$B205," * La variable "&amp;AM$202&amp;""&amp;" No puede ser mayor al Total.",""))</f>
        <v/>
      </c>
      <c r="CD205" s="32" t="str">
        <f>IF(AND($B205&gt;0,AN205="")," * No olvide digitar la variable "&amp;AN$202&amp;""&amp;". Digite CERO si no tiene",IF(AN205&gt;$B205," * La variable "&amp;AN$202&amp;""&amp;" No puede ser mayor al Total.",""))</f>
        <v/>
      </c>
      <c r="CM205" s="33">
        <f>IF(AND($D205&gt;0,AK205=""),1,IF(AK205&gt;$D205,1,0))</f>
        <v>0</v>
      </c>
      <c r="CN205" s="33">
        <f>IF(AND($C205&gt;0,AL205=""),1,IF(AL205&gt;$C205,1,0))</f>
        <v>0</v>
      </c>
      <c r="CO205" s="33">
        <f>IF(AND($B205&gt;0,AM205=""),1,IF(AM205&gt;$B205,1,0))</f>
        <v>0</v>
      </c>
      <c r="CP205" s="33">
        <f>IF(AND($B205&gt;0,AN205=""),1,IF(AN205&gt;$B205,1,0))</f>
        <v>0</v>
      </c>
    </row>
    <row r="206" spans="1:95" s="5" customFormat="1" ht="11.25" x14ac:dyDescent="0.15">
      <c r="A206" s="11" t="s">
        <v>262</v>
      </c>
      <c r="B206" s="11"/>
      <c r="BV206" s="12"/>
      <c r="BW206" s="12"/>
      <c r="BX206" s="12"/>
      <c r="BY206" s="12"/>
    </row>
    <row r="207" spans="1:95" ht="14.25" customHeight="1" x14ac:dyDescent="0.2">
      <c r="A207" s="1021" t="s">
        <v>263</v>
      </c>
      <c r="B207" s="982" t="s">
        <v>83</v>
      </c>
      <c r="C207" s="983"/>
      <c r="D207" s="984"/>
      <c r="E207" s="1282" t="s">
        <v>264</v>
      </c>
      <c r="F207" s="1107"/>
      <c r="G207" s="1107"/>
      <c r="H207" s="1107"/>
      <c r="I207" s="1107"/>
      <c r="J207" s="1107"/>
      <c r="K207" s="1107"/>
      <c r="L207" s="1283"/>
      <c r="M207" s="983" t="s">
        <v>265</v>
      </c>
      <c r="N207" s="1109"/>
      <c r="O207" s="984" t="s">
        <v>266</v>
      </c>
      <c r="BX207" s="3"/>
      <c r="BY207" s="3"/>
    </row>
    <row r="208" spans="1:95" ht="14.25" customHeight="1" x14ac:dyDescent="0.2">
      <c r="A208" s="1054"/>
      <c r="B208" s="1113"/>
      <c r="C208" s="986"/>
      <c r="D208" s="987"/>
      <c r="E208" s="1252" t="s">
        <v>11</v>
      </c>
      <c r="F208" s="1253"/>
      <c r="G208" s="1252" t="s">
        <v>12</v>
      </c>
      <c r="H208" s="1253"/>
      <c r="I208" s="1252" t="s">
        <v>13</v>
      </c>
      <c r="J208" s="1253"/>
      <c r="K208" s="1252" t="s">
        <v>267</v>
      </c>
      <c r="L208" s="1258"/>
      <c r="M208" s="986"/>
      <c r="N208" s="1110"/>
      <c r="O208" s="990"/>
    </row>
    <row r="209" spans="1:96" x14ac:dyDescent="0.2">
      <c r="A209" s="1054"/>
      <c r="B209" s="560" t="s">
        <v>32</v>
      </c>
      <c r="C209" s="559" t="s">
        <v>33</v>
      </c>
      <c r="D209" s="460" t="s">
        <v>34</v>
      </c>
      <c r="E209" s="561" t="s">
        <v>45</v>
      </c>
      <c r="F209" s="423" t="s">
        <v>34</v>
      </c>
      <c r="G209" s="561" t="s">
        <v>45</v>
      </c>
      <c r="H209" s="423" t="s">
        <v>34</v>
      </c>
      <c r="I209" s="424" t="s">
        <v>45</v>
      </c>
      <c r="J209" s="425" t="s">
        <v>34</v>
      </c>
      <c r="K209" s="561" t="s">
        <v>45</v>
      </c>
      <c r="L209" s="473" t="s">
        <v>34</v>
      </c>
      <c r="M209" s="573" t="s">
        <v>268</v>
      </c>
      <c r="N209" s="428" t="s">
        <v>269</v>
      </c>
      <c r="O209" s="987"/>
    </row>
    <row r="210" spans="1:96" x14ac:dyDescent="0.2">
      <c r="A210" s="1023"/>
      <c r="B210" s="429">
        <f t="shared" ref="B210:B215" si="68">+C210+D210</f>
        <v>12</v>
      </c>
      <c r="C210" s="430">
        <f>+E210+G210+I210+K210</f>
        <v>6</v>
      </c>
      <c r="D210" s="431">
        <f>+F210+H210+J210+L210</f>
        <v>6</v>
      </c>
      <c r="E210" s="604">
        <f t="shared" ref="E210:O210" si="69">SUM(E211:E215)</f>
        <v>0</v>
      </c>
      <c r="F210" s="474">
        <f t="shared" si="69"/>
        <v>1</v>
      </c>
      <c r="G210" s="604">
        <f t="shared" si="69"/>
        <v>1</v>
      </c>
      <c r="H210" s="474">
        <f t="shared" si="69"/>
        <v>0</v>
      </c>
      <c r="I210" s="604">
        <f t="shared" si="69"/>
        <v>0</v>
      </c>
      <c r="J210" s="605">
        <f t="shared" si="69"/>
        <v>0</v>
      </c>
      <c r="K210" s="601">
        <f t="shared" si="69"/>
        <v>5</v>
      </c>
      <c r="L210" s="475">
        <f t="shared" si="69"/>
        <v>5</v>
      </c>
      <c r="M210" s="476">
        <f t="shared" si="69"/>
        <v>9</v>
      </c>
      <c r="N210" s="474">
        <f t="shared" si="69"/>
        <v>3</v>
      </c>
      <c r="O210" s="606">
        <f t="shared" si="69"/>
        <v>6</v>
      </c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</row>
    <row r="211" spans="1:96" x14ac:dyDescent="0.2">
      <c r="A211" s="487" t="s">
        <v>270</v>
      </c>
      <c r="B211" s="438">
        <f t="shared" si="68"/>
        <v>9</v>
      </c>
      <c r="C211" s="439">
        <f>+E211+G211+I211+K211</f>
        <v>5</v>
      </c>
      <c r="D211" s="545">
        <f>+F211+H211+J211+L211</f>
        <v>4</v>
      </c>
      <c r="E211" s="270"/>
      <c r="F211" s="275"/>
      <c r="G211" s="270"/>
      <c r="H211" s="275"/>
      <c r="I211" s="270"/>
      <c r="J211" s="271"/>
      <c r="K211" s="270">
        <v>5</v>
      </c>
      <c r="L211" s="294">
        <v>4</v>
      </c>
      <c r="M211" s="272">
        <v>7</v>
      </c>
      <c r="N211" s="275">
        <v>2</v>
      </c>
      <c r="O211" s="441">
        <v>4</v>
      </c>
      <c r="P211" s="146" t="str">
        <f>CA211&amp;CB211&amp;CC211&amp;CD211</f>
        <v/>
      </c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"/>
      <c r="AC211" s="3"/>
      <c r="AD211" s="3"/>
      <c r="AE211" s="3"/>
      <c r="CA211" s="32" t="str">
        <f>IF(AND($B211&gt;0,M211="")," * No olvide digitar la variable "&amp;M$207&amp;""&amp;" Única. Digite CERO si no tiene.","")</f>
        <v/>
      </c>
      <c r="CB211" s="32" t="str">
        <f>IF(AND($B211&gt;0,N211="")," * No olvide digitar la variable "&amp;M$207&amp;""&amp;" Múltiple. Digite CERO si no tiene.","")</f>
        <v/>
      </c>
      <c r="CC211" s="32" t="str">
        <f>IF(AND(M211+N211&gt;$B211)," * La variable "&amp;M$207&amp;""&amp;"  No puede ser mayor al Total.","")</f>
        <v/>
      </c>
      <c r="CD211" s="32" t="str">
        <f>IF(AND($B211&gt;0,O211="")," * No olvide digitar la variable "&amp;O$207&amp;""&amp;". Digite CERO si no tiene",IF(O211&gt;$B211," * La variable "&amp;O$207&amp;""&amp;" No puede ser mayor al Total.",""))</f>
        <v/>
      </c>
      <c r="CM211" s="33">
        <f>IF(AND($B211&gt;0,M211=""),1,0)</f>
        <v>0</v>
      </c>
      <c r="CN211" s="33">
        <f>IF(AND($B211&gt;0,N211=""),1,0)</f>
        <v>0</v>
      </c>
      <c r="CO211" s="33">
        <f>IF(AND(M211+N211&gt;$B211),1,0)</f>
        <v>0</v>
      </c>
      <c r="CP211" s="33">
        <f>IF(AND($B211&gt;0,O211=""),1,0)</f>
        <v>0</v>
      </c>
      <c r="CR211" s="5"/>
    </row>
    <row r="212" spans="1:96" x14ac:dyDescent="0.2">
      <c r="A212" s="35" t="s">
        <v>271</v>
      </c>
      <c r="B212" s="442">
        <f t="shared" si="68"/>
        <v>3</v>
      </c>
      <c r="C212" s="443">
        <f t="shared" ref="C212:D215" si="70">+E212+G212+I212+K212</f>
        <v>1</v>
      </c>
      <c r="D212" s="84">
        <f t="shared" si="70"/>
        <v>2</v>
      </c>
      <c r="E212" s="276"/>
      <c r="F212" s="83">
        <v>1</v>
      </c>
      <c r="G212" s="276">
        <v>1</v>
      </c>
      <c r="H212" s="83"/>
      <c r="I212" s="276"/>
      <c r="J212" s="277"/>
      <c r="K212" s="276"/>
      <c r="L212" s="444">
        <v>1</v>
      </c>
      <c r="M212" s="278">
        <v>2</v>
      </c>
      <c r="N212" s="83">
        <v>1</v>
      </c>
      <c r="O212" s="445">
        <v>2</v>
      </c>
      <c r="P212" s="146" t="str">
        <f t="shared" ref="P212:P215" si="71">CA212&amp;CB212&amp;CC212&amp;CD212</f>
        <v/>
      </c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"/>
      <c r="AC212" s="3"/>
      <c r="AD212" s="3"/>
      <c r="AE212" s="3"/>
      <c r="CA212" s="32" t="str">
        <f t="shared" ref="CA212:CA215" si="72">IF(AND($B212&gt;0,M212="")," * No olvide digitar la variable "&amp;M$207&amp;""&amp;" Única. Digite CERO si no tiene.","")</f>
        <v/>
      </c>
      <c r="CB212" s="32" t="str">
        <f t="shared" ref="CB212:CB215" si="73">IF(AND($B212&gt;0,N212="")," * No olvide digitar la variable "&amp;M$207&amp;""&amp;" Múltiple. Digite CERO si no tiene.","")</f>
        <v/>
      </c>
      <c r="CC212" s="32" t="str">
        <f t="shared" ref="CC212:CC215" si="74">IF(AND(M212+N212&gt;$B212)," * La variable "&amp;M$207&amp;""&amp;"  No puede ser mayor al Total.","")</f>
        <v/>
      </c>
      <c r="CD212" s="32" t="str">
        <f t="shared" ref="CD212:CD215" si="75">IF(AND($B212&gt;0,O212="")," * No olvide digitar la variable "&amp;O$207&amp;""&amp;". Digite CERO si no tiene",IF(O212&gt;$B212," * La variable "&amp;O$207&amp;""&amp;" No puede ser mayor al Total.",""))</f>
        <v/>
      </c>
      <c r="CM212" s="33">
        <f t="shared" ref="CM212:CN215" si="76">IF(AND($B212&gt;0,M212=""),1,0)</f>
        <v>0</v>
      </c>
      <c r="CN212" s="33">
        <f t="shared" si="76"/>
        <v>0</v>
      </c>
      <c r="CO212" s="33">
        <f t="shared" ref="CO212:CO215" si="77">IF(AND(M212+N212&gt;$B212),1,0)</f>
        <v>0</v>
      </c>
      <c r="CP212" s="33">
        <f t="shared" ref="CP212:CP215" si="78">IF(AND($B212&gt;0,O212=""),1,0)</f>
        <v>0</v>
      </c>
    </row>
    <row r="213" spans="1:96" x14ac:dyDescent="0.2">
      <c r="A213" s="35" t="s">
        <v>272</v>
      </c>
      <c r="B213" s="442">
        <f t="shared" si="68"/>
        <v>0</v>
      </c>
      <c r="C213" s="443">
        <f t="shared" si="70"/>
        <v>0</v>
      </c>
      <c r="D213" s="84">
        <f t="shared" si="70"/>
        <v>0</v>
      </c>
      <c r="E213" s="276"/>
      <c r="F213" s="83"/>
      <c r="G213" s="276"/>
      <c r="H213" s="83"/>
      <c r="I213" s="276"/>
      <c r="J213" s="277"/>
      <c r="K213" s="276"/>
      <c r="L213" s="444"/>
      <c r="M213" s="278"/>
      <c r="N213" s="83"/>
      <c r="O213" s="445"/>
      <c r="P213" s="146" t="str">
        <f t="shared" si="71"/>
        <v/>
      </c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"/>
      <c r="AC213" s="3"/>
      <c r="AD213" s="3"/>
      <c r="AE213" s="3"/>
      <c r="CA213" s="32" t="str">
        <f t="shared" si="72"/>
        <v/>
      </c>
      <c r="CB213" s="32" t="str">
        <f t="shared" si="73"/>
        <v/>
      </c>
      <c r="CC213" s="32" t="str">
        <f t="shared" si="74"/>
        <v/>
      </c>
      <c r="CD213" s="32" t="str">
        <f t="shared" si="75"/>
        <v/>
      </c>
      <c r="CM213" s="33">
        <f t="shared" si="76"/>
        <v>0</v>
      </c>
      <c r="CN213" s="33">
        <f t="shared" si="76"/>
        <v>0</v>
      </c>
      <c r="CO213" s="33">
        <f t="shared" si="77"/>
        <v>0</v>
      </c>
      <c r="CP213" s="33">
        <f t="shared" si="78"/>
        <v>0</v>
      </c>
    </row>
    <row r="214" spans="1:96" x14ac:dyDescent="0.2">
      <c r="A214" s="35" t="s">
        <v>273</v>
      </c>
      <c r="B214" s="442">
        <f t="shared" si="68"/>
        <v>0</v>
      </c>
      <c r="C214" s="443">
        <f t="shared" si="70"/>
        <v>0</v>
      </c>
      <c r="D214" s="84">
        <f t="shared" si="70"/>
        <v>0</v>
      </c>
      <c r="E214" s="446"/>
      <c r="F214" s="447"/>
      <c r="G214" s="446"/>
      <c r="H214" s="447"/>
      <c r="I214" s="446"/>
      <c r="J214" s="448"/>
      <c r="K214" s="446"/>
      <c r="L214" s="449"/>
      <c r="M214" s="450"/>
      <c r="N214" s="447"/>
      <c r="O214" s="451"/>
      <c r="P214" s="146" t="str">
        <f t="shared" si="71"/>
        <v/>
      </c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"/>
      <c r="AC214" s="3"/>
      <c r="AD214" s="3"/>
      <c r="AE214" s="3"/>
      <c r="CA214" s="32" t="str">
        <f t="shared" si="72"/>
        <v/>
      </c>
      <c r="CB214" s="32" t="str">
        <f t="shared" si="73"/>
        <v/>
      </c>
      <c r="CC214" s="32" t="str">
        <f t="shared" si="74"/>
        <v/>
      </c>
      <c r="CD214" s="32" t="str">
        <f t="shared" si="75"/>
        <v/>
      </c>
      <c r="CM214" s="33">
        <f t="shared" si="76"/>
        <v>0</v>
      </c>
      <c r="CN214" s="33">
        <f t="shared" si="76"/>
        <v>0</v>
      </c>
      <c r="CO214" s="33">
        <f t="shared" si="77"/>
        <v>0</v>
      </c>
      <c r="CP214" s="33">
        <f t="shared" si="78"/>
        <v>0</v>
      </c>
    </row>
    <row r="215" spans="1:96" x14ac:dyDescent="0.2">
      <c r="A215" s="607" t="s">
        <v>274</v>
      </c>
      <c r="B215" s="453">
        <f t="shared" si="68"/>
        <v>0</v>
      </c>
      <c r="C215" s="454">
        <f t="shared" si="70"/>
        <v>0</v>
      </c>
      <c r="D215" s="116">
        <f t="shared" si="70"/>
        <v>0</v>
      </c>
      <c r="E215" s="281"/>
      <c r="F215" s="282"/>
      <c r="G215" s="281"/>
      <c r="H215" s="282"/>
      <c r="I215" s="281"/>
      <c r="J215" s="282"/>
      <c r="K215" s="281"/>
      <c r="L215" s="285"/>
      <c r="M215" s="283"/>
      <c r="N215" s="282"/>
      <c r="O215" s="455"/>
      <c r="P215" s="146" t="str">
        <f t="shared" si="71"/>
        <v/>
      </c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"/>
      <c r="AC215" s="3"/>
      <c r="AD215" s="3"/>
      <c r="AE215" s="3"/>
      <c r="CA215" s="32" t="str">
        <f t="shared" si="72"/>
        <v/>
      </c>
      <c r="CB215" s="32" t="str">
        <f t="shared" si="73"/>
        <v/>
      </c>
      <c r="CC215" s="32" t="str">
        <f t="shared" si="74"/>
        <v/>
      </c>
      <c r="CD215" s="32" t="str">
        <f t="shared" si="75"/>
        <v/>
      </c>
      <c r="CM215" s="33">
        <f t="shared" si="76"/>
        <v>0</v>
      </c>
      <c r="CN215" s="33">
        <f t="shared" si="76"/>
        <v>0</v>
      </c>
      <c r="CO215" s="33">
        <f t="shared" si="77"/>
        <v>0</v>
      </c>
      <c r="CP215" s="33">
        <f t="shared" si="78"/>
        <v>0</v>
      </c>
    </row>
    <row r="232" spans="1:95" x14ac:dyDescent="0.2">
      <c r="A232" s="456">
        <f>SUM(B12:B15,B20:B25,B41:B46,B67,B101,C106:C113,D116:D118,C123:C125,C129:C130,B135,C135,D136,E136,C141:C142,B158,C161:D161,C165:C166,C169:C174,C178:C183,B188:B191,C195:C196,B199:B200,B205,B210)</f>
        <v>11518</v>
      </c>
      <c r="B232" s="456" t="e">
        <f>SUM(#REF!)</f>
        <v>#REF!</v>
      </c>
      <c r="C232" s="456"/>
      <c r="D232" s="456"/>
      <c r="E232" s="456"/>
      <c r="F232" s="456"/>
      <c r="G232" s="456"/>
      <c r="H232" s="456"/>
      <c r="I232" s="456"/>
      <c r="J232" s="456"/>
      <c r="K232" s="456"/>
      <c r="L232" s="456"/>
      <c r="M232" s="456"/>
      <c r="BV232" s="2"/>
      <c r="BW232" s="2"/>
      <c r="BX232" s="2"/>
      <c r="BY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</row>
    <row r="248" spans="1:95" ht="15" x14ac:dyDescent="0.25">
      <c r="A248" s="457">
        <f>SUM(B12:B15,B20:B26,B31:B36,B41:B46,B51:B56,B61:B66,B72:B77,B81:B100,C107:C113,D116:D118,C123:C125,C129:C131,C141:C142,B146:B157,C161:D161,C165:C166,C169:F174,C178:C183,B188:B191,C195:C196,B199:B200,B205,B211:B215)</f>
        <v>11233</v>
      </c>
      <c r="B248" s="458">
        <f>SUM(CM12:CS215)</f>
        <v>0</v>
      </c>
      <c r="BV248" s="2"/>
      <c r="BW248" s="2"/>
      <c r="BX248" s="2"/>
      <c r="BY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</row>
  </sheetData>
  <mergeCells count="344">
    <mergeCell ref="A207:A210"/>
    <mergeCell ref="B207:D208"/>
    <mergeCell ref="E207:L207"/>
    <mergeCell ref="M207:N208"/>
    <mergeCell ref="O207:O209"/>
    <mergeCell ref="E208:F208"/>
    <mergeCell ref="G208:H208"/>
    <mergeCell ref="I208:J208"/>
    <mergeCell ref="K208:L208"/>
    <mergeCell ref="A202:A204"/>
    <mergeCell ref="B202:D203"/>
    <mergeCell ref="E202:AJ202"/>
    <mergeCell ref="AK202:AL203"/>
    <mergeCell ref="AM202:AM204"/>
    <mergeCell ref="AN202:AN204"/>
    <mergeCell ref="E203:F203"/>
    <mergeCell ref="G203:H203"/>
    <mergeCell ref="I203:J203"/>
    <mergeCell ref="K203:L203"/>
    <mergeCell ref="Y203:Z203"/>
    <mergeCell ref="AA203:AB203"/>
    <mergeCell ref="AC203:AD203"/>
    <mergeCell ref="AE203:AF203"/>
    <mergeCell ref="AG203:AH203"/>
    <mergeCell ref="AI203:AJ203"/>
    <mergeCell ref="M203:N203"/>
    <mergeCell ref="O203:P203"/>
    <mergeCell ref="Q203:R203"/>
    <mergeCell ref="S203:T203"/>
    <mergeCell ref="U203:V203"/>
    <mergeCell ref="W203:X203"/>
    <mergeCell ref="AI193:AI194"/>
    <mergeCell ref="AJ193:AJ194"/>
    <mergeCell ref="AK193:AK194"/>
    <mergeCell ref="AL193:AL194"/>
    <mergeCell ref="AM193:AM194"/>
    <mergeCell ref="A195:A196"/>
    <mergeCell ref="Y193:Y194"/>
    <mergeCell ref="Z193:Z194"/>
    <mergeCell ref="AA193:AA194"/>
    <mergeCell ref="AB193:AE193"/>
    <mergeCell ref="AF193:AG193"/>
    <mergeCell ref="AH193:AH194"/>
    <mergeCell ref="P193:Q193"/>
    <mergeCell ref="R193:S193"/>
    <mergeCell ref="T193:U193"/>
    <mergeCell ref="V193:V194"/>
    <mergeCell ref="W193:W194"/>
    <mergeCell ref="X193:X194"/>
    <mergeCell ref="A193:B194"/>
    <mergeCell ref="C193:E193"/>
    <mergeCell ref="F193:G193"/>
    <mergeCell ref="H193:I193"/>
    <mergeCell ref="J193:K193"/>
    <mergeCell ref="L193:M193"/>
    <mergeCell ref="N193:O193"/>
    <mergeCell ref="U186:V186"/>
    <mergeCell ref="W186:X186"/>
    <mergeCell ref="I186:J186"/>
    <mergeCell ref="K186:L186"/>
    <mergeCell ref="M186:N186"/>
    <mergeCell ref="O186:P186"/>
    <mergeCell ref="Q186:R186"/>
    <mergeCell ref="S186:T186"/>
    <mergeCell ref="F176:F177"/>
    <mergeCell ref="G176:G177"/>
    <mergeCell ref="H176:H177"/>
    <mergeCell ref="A178:A180"/>
    <mergeCell ref="A181:A183"/>
    <mergeCell ref="A185:A187"/>
    <mergeCell ref="B185:D186"/>
    <mergeCell ref="E185:AL185"/>
    <mergeCell ref="E186:F186"/>
    <mergeCell ref="G186:H186"/>
    <mergeCell ref="AG186:AH186"/>
    <mergeCell ref="AI186:AJ186"/>
    <mergeCell ref="AK186:AL186"/>
    <mergeCell ref="Y186:Z186"/>
    <mergeCell ref="AA186:AB186"/>
    <mergeCell ref="AC186:AD186"/>
    <mergeCell ref="AE186:AF186"/>
    <mergeCell ref="A165:A166"/>
    <mergeCell ref="A168:B168"/>
    <mergeCell ref="A169:A170"/>
    <mergeCell ref="A172:A174"/>
    <mergeCell ref="A176:B177"/>
    <mergeCell ref="C176:E176"/>
    <mergeCell ref="A160:B160"/>
    <mergeCell ref="A163:B164"/>
    <mergeCell ref="C163:E163"/>
    <mergeCell ref="F163:F164"/>
    <mergeCell ref="G163:I163"/>
    <mergeCell ref="J163:L163"/>
    <mergeCell ref="A139:B140"/>
    <mergeCell ref="C139:C140"/>
    <mergeCell ref="D139:I139"/>
    <mergeCell ref="J139:J140"/>
    <mergeCell ref="A141:A142"/>
    <mergeCell ref="A144:A145"/>
    <mergeCell ref="B144:B145"/>
    <mergeCell ref="AJ127:AJ128"/>
    <mergeCell ref="AK127:AK128"/>
    <mergeCell ref="A129:B129"/>
    <mergeCell ref="A130:B130"/>
    <mergeCell ref="A131:B131"/>
    <mergeCell ref="A133:A134"/>
    <mergeCell ref="B133:E133"/>
    <mergeCell ref="F133:G133"/>
    <mergeCell ref="Z127:AD127"/>
    <mergeCell ref="AE127:AE128"/>
    <mergeCell ref="AF127:AF128"/>
    <mergeCell ref="AG127:AG128"/>
    <mergeCell ref="AH127:AH128"/>
    <mergeCell ref="AI127:AI128"/>
    <mergeCell ref="N127:O127"/>
    <mergeCell ref="P127:Q127"/>
    <mergeCell ref="R127:S127"/>
    <mergeCell ref="T127:U127"/>
    <mergeCell ref="V127:W127"/>
    <mergeCell ref="X127:Y127"/>
    <mergeCell ref="A123:B123"/>
    <mergeCell ref="A124:B124"/>
    <mergeCell ref="A125:B125"/>
    <mergeCell ref="A127:B128"/>
    <mergeCell ref="C127:E127"/>
    <mergeCell ref="F127:G127"/>
    <mergeCell ref="H127:I127"/>
    <mergeCell ref="J127:K127"/>
    <mergeCell ref="L127:M127"/>
    <mergeCell ref="A116:B118"/>
    <mergeCell ref="A119:K119"/>
    <mergeCell ref="A120:B122"/>
    <mergeCell ref="C120:E121"/>
    <mergeCell ref="F120:AM120"/>
    <mergeCell ref="AN120:AN122"/>
    <mergeCell ref="F121:G121"/>
    <mergeCell ref="H121:I121"/>
    <mergeCell ref="J121:K121"/>
    <mergeCell ref="L121:M121"/>
    <mergeCell ref="AL121:AM121"/>
    <mergeCell ref="Z121:AA121"/>
    <mergeCell ref="AB121:AC121"/>
    <mergeCell ref="AD121:AE121"/>
    <mergeCell ref="AF121:AG121"/>
    <mergeCell ref="AH121:AI121"/>
    <mergeCell ref="AJ121:AK121"/>
    <mergeCell ref="N121:O121"/>
    <mergeCell ref="P121:Q121"/>
    <mergeCell ref="R121:S121"/>
    <mergeCell ref="T121:U121"/>
    <mergeCell ref="V121:W121"/>
    <mergeCell ref="X121:Y121"/>
    <mergeCell ref="A107:A109"/>
    <mergeCell ref="A110:B110"/>
    <mergeCell ref="A111:B111"/>
    <mergeCell ref="A112:B112"/>
    <mergeCell ref="A113:B113"/>
    <mergeCell ref="A115:C115"/>
    <mergeCell ref="AD104:AE104"/>
    <mergeCell ref="AF104:AG104"/>
    <mergeCell ref="AH104:AI104"/>
    <mergeCell ref="A106:B106"/>
    <mergeCell ref="A103:B105"/>
    <mergeCell ref="C103:E104"/>
    <mergeCell ref="K70:L70"/>
    <mergeCell ref="M70:N70"/>
    <mergeCell ref="O70:P70"/>
    <mergeCell ref="Q70:R70"/>
    <mergeCell ref="S70:T70"/>
    <mergeCell ref="AN103:AN105"/>
    <mergeCell ref="AO103:AO105"/>
    <mergeCell ref="F104:G104"/>
    <mergeCell ref="H104:I104"/>
    <mergeCell ref="J104:K104"/>
    <mergeCell ref="L104:M104"/>
    <mergeCell ref="N104:O104"/>
    <mergeCell ref="P104:Q104"/>
    <mergeCell ref="R104:S104"/>
    <mergeCell ref="T104:U104"/>
    <mergeCell ref="F103:AM103"/>
    <mergeCell ref="V104:W104"/>
    <mergeCell ref="X104:Y104"/>
    <mergeCell ref="Z104:AA104"/>
    <mergeCell ref="AB104:AC104"/>
    <mergeCell ref="AJ104:AK104"/>
    <mergeCell ref="AL104:AM104"/>
    <mergeCell ref="A69:A71"/>
    <mergeCell ref="B69:D70"/>
    <mergeCell ref="E69:AL69"/>
    <mergeCell ref="E70:F70"/>
    <mergeCell ref="G70:H70"/>
    <mergeCell ref="Q59:R59"/>
    <mergeCell ref="S59:T59"/>
    <mergeCell ref="U59:V59"/>
    <mergeCell ref="W59:X59"/>
    <mergeCell ref="Y59:Z59"/>
    <mergeCell ref="AA59:AB59"/>
    <mergeCell ref="A58:A60"/>
    <mergeCell ref="B58:D59"/>
    <mergeCell ref="E58:AL58"/>
    <mergeCell ref="AG70:AH70"/>
    <mergeCell ref="AI70:AJ70"/>
    <mergeCell ref="AK70:AL70"/>
    <mergeCell ref="U70:V70"/>
    <mergeCell ref="W70:X70"/>
    <mergeCell ref="Y70:Z70"/>
    <mergeCell ref="AA70:AB70"/>
    <mergeCell ref="AC70:AD70"/>
    <mergeCell ref="AE70:AF70"/>
    <mergeCell ref="I70:J70"/>
    <mergeCell ref="AM58:AN59"/>
    <mergeCell ref="E59:F59"/>
    <mergeCell ref="G59:H59"/>
    <mergeCell ref="I59:J59"/>
    <mergeCell ref="K59:L59"/>
    <mergeCell ref="M59:N59"/>
    <mergeCell ref="O59:P59"/>
    <mergeCell ref="AA49:AB49"/>
    <mergeCell ref="AC49:AD49"/>
    <mergeCell ref="AE49:AF49"/>
    <mergeCell ref="AG49:AH49"/>
    <mergeCell ref="AI49:AJ49"/>
    <mergeCell ref="AK49:AL49"/>
    <mergeCell ref="O49:P49"/>
    <mergeCell ref="Q49:R49"/>
    <mergeCell ref="S49:T49"/>
    <mergeCell ref="U49:V49"/>
    <mergeCell ref="W49:X49"/>
    <mergeCell ref="Y49:Z49"/>
    <mergeCell ref="AC59:AD59"/>
    <mergeCell ref="AE59:AF59"/>
    <mergeCell ref="AG59:AH59"/>
    <mergeCell ref="AI59:AJ59"/>
    <mergeCell ref="AK59:AL59"/>
    <mergeCell ref="A48:A50"/>
    <mergeCell ref="B48:D49"/>
    <mergeCell ref="E48:AL48"/>
    <mergeCell ref="AM48:AM50"/>
    <mergeCell ref="AN48:AN50"/>
    <mergeCell ref="E49:F49"/>
    <mergeCell ref="G49:H49"/>
    <mergeCell ref="I49:J49"/>
    <mergeCell ref="K49:L49"/>
    <mergeCell ref="M49:N49"/>
    <mergeCell ref="A38:A40"/>
    <mergeCell ref="B38:D39"/>
    <mergeCell ref="E38:AL38"/>
    <mergeCell ref="AM38:AM40"/>
    <mergeCell ref="AN38:AN40"/>
    <mergeCell ref="E39:F39"/>
    <mergeCell ref="G39:H39"/>
    <mergeCell ref="I39:J39"/>
    <mergeCell ref="K39:L39"/>
    <mergeCell ref="M39:N39"/>
    <mergeCell ref="AA39:AB39"/>
    <mergeCell ref="AC39:AD39"/>
    <mergeCell ref="AE39:AF39"/>
    <mergeCell ref="AG39:AH39"/>
    <mergeCell ref="AI39:AJ39"/>
    <mergeCell ref="AK39:AL39"/>
    <mergeCell ref="O39:P39"/>
    <mergeCell ref="Q39:R39"/>
    <mergeCell ref="S39:T39"/>
    <mergeCell ref="U39:V39"/>
    <mergeCell ref="W39:X39"/>
    <mergeCell ref="Y39:Z39"/>
    <mergeCell ref="AM28:AM30"/>
    <mergeCell ref="AN28:AN30"/>
    <mergeCell ref="E29:F29"/>
    <mergeCell ref="G29:H29"/>
    <mergeCell ref="I29:J29"/>
    <mergeCell ref="K29:L29"/>
    <mergeCell ref="M29:N29"/>
    <mergeCell ref="O29:P29"/>
    <mergeCell ref="Q29:R29"/>
    <mergeCell ref="S29:T29"/>
    <mergeCell ref="A27:H27"/>
    <mergeCell ref="A28:A30"/>
    <mergeCell ref="B28:D29"/>
    <mergeCell ref="E28:AL28"/>
    <mergeCell ref="U29:V29"/>
    <mergeCell ref="W29:X29"/>
    <mergeCell ref="Y29:Z29"/>
    <mergeCell ref="U18:V18"/>
    <mergeCell ref="W18:X18"/>
    <mergeCell ref="Y18:Z18"/>
    <mergeCell ref="AA18:AB18"/>
    <mergeCell ref="AC18:AD18"/>
    <mergeCell ref="AE18:AF18"/>
    <mergeCell ref="AA29:AB29"/>
    <mergeCell ref="AC29:AD29"/>
    <mergeCell ref="AE29:AF29"/>
    <mergeCell ref="AG29:AH29"/>
    <mergeCell ref="AI29:AJ29"/>
    <mergeCell ref="AK29:AL29"/>
    <mergeCell ref="A17:A19"/>
    <mergeCell ref="B17:D18"/>
    <mergeCell ref="AQ17:AQ19"/>
    <mergeCell ref="AR17:AR19"/>
    <mergeCell ref="E18:F18"/>
    <mergeCell ref="G18:H18"/>
    <mergeCell ref="I18:J18"/>
    <mergeCell ref="K18:L18"/>
    <mergeCell ref="M18:N18"/>
    <mergeCell ref="O18:P18"/>
    <mergeCell ref="Q18:R18"/>
    <mergeCell ref="S18:T18"/>
    <mergeCell ref="AG18:AH18"/>
    <mergeCell ref="AI18:AJ18"/>
    <mergeCell ref="AK18:AL18"/>
    <mergeCell ref="E17:AL17"/>
    <mergeCell ref="AM17:AM19"/>
    <mergeCell ref="AN17:AN19"/>
    <mergeCell ref="AO17:AO19"/>
    <mergeCell ref="AP17:AP19"/>
    <mergeCell ref="AR9:AR11"/>
    <mergeCell ref="AS9:AS11"/>
    <mergeCell ref="E10:F10"/>
    <mergeCell ref="G10:H10"/>
    <mergeCell ref="I10:J10"/>
    <mergeCell ref="K10:L10"/>
    <mergeCell ref="M10:N10"/>
    <mergeCell ref="O10:P10"/>
    <mergeCell ref="Q10:R10"/>
    <mergeCell ref="S10:T10"/>
    <mergeCell ref="AO10:AO11"/>
    <mergeCell ref="AP10:AP11"/>
    <mergeCell ref="AQ10:AQ11"/>
    <mergeCell ref="A6:O6"/>
    <mergeCell ref="A9:A11"/>
    <mergeCell ref="B9:D10"/>
    <mergeCell ref="E9:AL9"/>
    <mergeCell ref="AM9:AM11"/>
    <mergeCell ref="AN9:AQ9"/>
    <mergeCell ref="U10:V10"/>
    <mergeCell ref="W10:X10"/>
    <mergeCell ref="Y10:Z10"/>
    <mergeCell ref="AA10:AB10"/>
    <mergeCell ref="AC10:AD10"/>
    <mergeCell ref="AE10:AF10"/>
    <mergeCell ref="AG10:AH10"/>
    <mergeCell ref="AI10:AJ10"/>
    <mergeCell ref="AK10:AL10"/>
    <mergeCell ref="AN10:AN11"/>
  </mergeCells>
  <dataValidations count="9">
    <dataValidation operator="greaterThanOrEqual" allowBlank="1" showInputMessage="1" showErrorMessage="1" errorTitle="Error" error="Favor Ingrese sólo Números." sqref="AO31:AO36" xr:uid="{00000000-0002-0000-0700-000000000000}"/>
    <dataValidation type="whole" allowBlank="1" showInputMessage="1" showErrorMessage="1" sqref="E188:AL191" xr:uid="{00000000-0002-0000-0700-000001000000}">
      <formula1>0</formula1>
      <formula2>9.99999999999999E+37</formula2>
    </dataValidation>
    <dataValidation type="whole" allowBlank="1" showInputMessage="1" showErrorMessage="1" sqref="C169:F174" xr:uid="{00000000-0002-0000-0700-000002000000}">
      <formula1>0</formula1>
      <formula2>9.99999999999999E+35</formula2>
    </dataValidation>
    <dataValidation type="whole" allowBlank="1" showInputMessage="1" showErrorMessage="1" sqref="B135:G137" xr:uid="{00000000-0002-0000-0700-000003000000}">
      <formula1>0</formula1>
      <formula2>9.99999999999999E+32</formula2>
    </dataValidation>
    <dataValidation type="whole" allowBlank="1" showInputMessage="1" showErrorMessage="1" sqref="F107:AO113" xr:uid="{00000000-0002-0000-0700-000004000000}">
      <formula1>0</formula1>
      <formula2>9.99999999999999E+33</formula2>
    </dataValidation>
    <dataValidation type="whole" allowBlank="1" showInputMessage="1" showErrorMessage="1" sqref="E61:AN66" xr:uid="{00000000-0002-0000-0700-000005000000}">
      <formula1>0</formula1>
      <formula2>9.99999999999999E+46</formula2>
    </dataValidation>
    <dataValidation type="whole" allowBlank="1" showInputMessage="1" showErrorMessage="1" sqref="C199:D200 AN31:AN36 E33:AM36" xr:uid="{00000000-0002-0000-0700-000006000000}">
      <formula1>0</formula1>
      <formula2>9.99999999999999E+41</formula2>
    </dataValidation>
    <dataValidation type="whole" allowBlank="1" showInputMessage="1" showErrorMessage="1" sqref="E12:AS15 E20:AR26 E31:AM32 E41:AM42 E51:AM52" xr:uid="{00000000-0002-0000-0700-000007000000}">
      <formula1>0</formula1>
      <formula2>9.99999999999999E+40</formula2>
    </dataValidation>
    <dataValidation type="whole" operator="greaterThanOrEqual" allowBlank="1" showInputMessage="1" showErrorMessage="1" errorTitle="Error" error="Favor Ingrese sólo Números." sqref="E211:O215 E72:AL77 F129:AK131 F123:AN125 D165:L166 F195:AM196 C161:D161 E205:AN205 C81:E100 E43:AM46 AO27:AO30 D116:D118 D178:H183 D141:J142 B146:B157 AP27:AP36 AN41:AN46 AN51:AN56 E53:AM56" xr:uid="{00000000-0002-0000-0700-000008000000}">
      <formula1>0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T248"/>
  <sheetViews>
    <sheetView workbookViewId="0">
      <selection activeCell="A4" sqref="A4:A5"/>
    </sheetView>
  </sheetViews>
  <sheetFormatPr baseColWidth="10" defaultColWidth="11.42578125" defaultRowHeight="14.25" x14ac:dyDescent="0.2"/>
  <cols>
    <col min="1" max="1" width="44.7109375" style="2" customWidth="1"/>
    <col min="2" max="2" width="32.5703125" style="2" customWidth="1"/>
    <col min="3" max="3" width="14.140625" style="2" customWidth="1"/>
    <col min="4" max="4" width="12.42578125" style="2" customWidth="1"/>
    <col min="5" max="5" width="13.140625" style="2" customWidth="1"/>
    <col min="6" max="6" width="11.42578125" style="2"/>
    <col min="7" max="7" width="11.85546875" style="2" customWidth="1"/>
    <col min="8" max="9" width="14.42578125" style="2" customWidth="1"/>
    <col min="10" max="10" width="12.5703125" style="2" customWidth="1"/>
    <col min="11" max="13" width="11.42578125" style="2"/>
    <col min="14" max="14" width="12.42578125" style="2" customWidth="1"/>
    <col min="15" max="15" width="12" style="2" customWidth="1"/>
    <col min="16" max="16" width="11.42578125" style="2"/>
    <col min="17" max="17" width="11.42578125" style="2" customWidth="1"/>
    <col min="18" max="22" width="11.42578125" style="2"/>
    <col min="23" max="25" width="13.5703125" style="2" customWidth="1"/>
    <col min="26" max="26" width="15.140625" style="2" customWidth="1"/>
    <col min="27" max="27" width="12.85546875" style="2" customWidth="1"/>
    <col min="28" max="28" width="13.140625" style="2" customWidth="1"/>
    <col min="29" max="30" width="11.42578125" style="2"/>
    <col min="31" max="31" width="13.28515625" style="2" customWidth="1"/>
    <col min="32" max="33" width="15.140625" style="2" customWidth="1"/>
    <col min="34" max="37" width="11.42578125" style="2"/>
    <col min="38" max="38" width="12.5703125" style="2" customWidth="1"/>
    <col min="39" max="40" width="13" style="2" customWidth="1"/>
    <col min="41" max="41" width="13.140625" style="2" customWidth="1"/>
    <col min="42" max="42" width="13.28515625" style="2" customWidth="1"/>
    <col min="43" max="43" width="14.42578125" style="2" customWidth="1"/>
    <col min="44" max="44" width="15.28515625" style="2" customWidth="1"/>
    <col min="45" max="72" width="11.42578125" style="2"/>
    <col min="73" max="73" width="15.42578125" style="2" customWidth="1"/>
    <col min="74" max="74" width="15.42578125" style="3" customWidth="1"/>
    <col min="75" max="75" width="15.7109375" style="3" customWidth="1"/>
    <col min="76" max="77" width="15.7109375" style="4" customWidth="1"/>
    <col min="78" max="78" width="11" style="2" hidden="1" customWidth="1"/>
    <col min="79" max="95" width="11.42578125" style="5" hidden="1" customWidth="1"/>
    <col min="96" max="98" width="11.42578125" style="2" hidden="1" customWidth="1"/>
    <col min="99" max="16384" width="11.42578125" style="2"/>
  </cols>
  <sheetData>
    <row r="1" spans="1:97" x14ac:dyDescent="0.2">
      <c r="A1" s="1" t="s">
        <v>0</v>
      </c>
    </row>
    <row r="2" spans="1:97" x14ac:dyDescent="0.2">
      <c r="A2" s="1" t="str">
        <f>CONCATENATE("COMUNA: ",[9]NOMBRE!B2, " (",[9]NOMBRE!C2,[9]NOMBRE!D2,[9]NOMBRE!E2,[9]NOMBRE!F2,[9]NOMBRE!G2,")")</f>
        <v>COMUNA: LINARES (07401)</v>
      </c>
    </row>
    <row r="3" spans="1:97" x14ac:dyDescent="0.2">
      <c r="A3" s="1" t="str">
        <f>CONCATENATE("ESTABLECIMIENTO/ESTRATEGIA: ", [9]NOMBRE!B3, " (",[9]NOMBRE!C3,[9]NOMBRE!D3,[9]NOMBRE!E3,[9]NOMBRE!F3,[9]NOMBRE!G3,[9]NOMBRE!H3,")")</f>
        <v>ESTABLECIMIENTO/ESTRATEGIA: HOSPITAL PRESIDENTE CARLOS IBAÑEZ DEL CAMPO (116108)</v>
      </c>
    </row>
    <row r="4" spans="1:97" x14ac:dyDescent="0.2">
      <c r="A4" s="1" t="str">
        <f>CONCATENATE("MES: ",[9]NOMBRE!B6, " (",[9]NOMBRE!C6,[9]NOMBRE!D6,")")</f>
        <v>MES: AGOSTO (08)</v>
      </c>
    </row>
    <row r="5" spans="1:97" x14ac:dyDescent="0.2">
      <c r="A5" s="6" t="str">
        <f>CONCATENATE("AÑO: ",[9]NOMBRE!B7)</f>
        <v>AÑO: 2025</v>
      </c>
      <c r="AP5" s="7"/>
    </row>
    <row r="6" spans="1:97" ht="15" x14ac:dyDescent="0.2">
      <c r="A6" s="978" t="s">
        <v>1</v>
      </c>
      <c r="B6" s="978"/>
      <c r="C6" s="978"/>
      <c r="D6" s="978"/>
      <c r="E6" s="978"/>
      <c r="F6" s="978"/>
      <c r="G6" s="978"/>
      <c r="H6" s="978"/>
      <c r="I6" s="978"/>
      <c r="J6" s="978"/>
      <c r="K6" s="978"/>
      <c r="L6" s="978"/>
      <c r="M6" s="978"/>
      <c r="N6" s="978"/>
      <c r="O6" s="978"/>
      <c r="P6" s="8"/>
      <c r="Q6" s="8"/>
      <c r="R6" s="8"/>
      <c r="S6" s="8"/>
      <c r="T6" s="9"/>
      <c r="U6" s="9"/>
      <c r="V6" s="9"/>
      <c r="W6" s="9"/>
      <c r="X6" s="9"/>
      <c r="Y6" s="9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</row>
    <row r="7" spans="1:97" s="5" customFormat="1" ht="11.25" x14ac:dyDescent="0.15">
      <c r="A7" s="11" t="s">
        <v>2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BV7" s="12"/>
      <c r="BW7" s="12"/>
      <c r="BX7" s="12"/>
      <c r="BY7" s="12"/>
    </row>
    <row r="8" spans="1:97" s="5" customFormat="1" ht="11.25" x14ac:dyDescent="0.15">
      <c r="A8" s="13" t="s">
        <v>3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1"/>
      <c r="O8" s="11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V8" s="12"/>
      <c r="BW8" s="12"/>
      <c r="BX8" s="12"/>
      <c r="BY8" s="12"/>
    </row>
    <row r="9" spans="1:97" ht="14.25" customHeight="1" x14ac:dyDescent="0.2">
      <c r="A9" s="979" t="s">
        <v>4</v>
      </c>
      <c r="B9" s="982" t="s">
        <v>5</v>
      </c>
      <c r="C9" s="983"/>
      <c r="D9" s="984"/>
      <c r="E9" s="1211" t="s">
        <v>6</v>
      </c>
      <c r="F9" s="1211"/>
      <c r="G9" s="1211"/>
      <c r="H9" s="1211"/>
      <c r="I9" s="1211"/>
      <c r="J9" s="1211"/>
      <c r="K9" s="1211"/>
      <c r="L9" s="1211"/>
      <c r="M9" s="1211"/>
      <c r="N9" s="1211"/>
      <c r="O9" s="1211"/>
      <c r="P9" s="1211"/>
      <c r="Q9" s="1211"/>
      <c r="R9" s="1211"/>
      <c r="S9" s="1211"/>
      <c r="T9" s="1211"/>
      <c r="U9" s="1211"/>
      <c r="V9" s="1211"/>
      <c r="W9" s="1211"/>
      <c r="X9" s="1211"/>
      <c r="Y9" s="1211"/>
      <c r="Z9" s="1211"/>
      <c r="AA9" s="1211"/>
      <c r="AB9" s="1211"/>
      <c r="AC9" s="1211"/>
      <c r="AD9" s="1211"/>
      <c r="AE9" s="1211"/>
      <c r="AF9" s="1211"/>
      <c r="AG9" s="1211"/>
      <c r="AH9" s="1211"/>
      <c r="AI9" s="1211"/>
      <c r="AJ9" s="1211"/>
      <c r="AK9" s="1211"/>
      <c r="AL9" s="1241"/>
      <c r="AM9" s="984" t="s">
        <v>7</v>
      </c>
      <c r="AN9" s="1222" t="s">
        <v>8</v>
      </c>
      <c r="AO9" s="1117"/>
      <c r="AP9" s="1117"/>
      <c r="AQ9" s="1118"/>
      <c r="AR9" s="996" t="s">
        <v>9</v>
      </c>
      <c r="AS9" s="984" t="s">
        <v>10</v>
      </c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</row>
    <row r="10" spans="1:97" ht="14.25" customHeight="1" x14ac:dyDescent="0.2">
      <c r="A10" s="980"/>
      <c r="B10" s="1165"/>
      <c r="C10" s="986"/>
      <c r="D10" s="987"/>
      <c r="E10" s="1211" t="s">
        <v>11</v>
      </c>
      <c r="F10" s="1211"/>
      <c r="G10" s="1211" t="s">
        <v>12</v>
      </c>
      <c r="H10" s="1211"/>
      <c r="I10" s="1211" t="s">
        <v>13</v>
      </c>
      <c r="J10" s="1211"/>
      <c r="K10" s="1211" t="s">
        <v>14</v>
      </c>
      <c r="L10" s="1211"/>
      <c r="M10" s="1211" t="s">
        <v>15</v>
      </c>
      <c r="N10" s="1211"/>
      <c r="O10" s="1217" t="s">
        <v>16</v>
      </c>
      <c r="P10" s="1217"/>
      <c r="Q10" s="1217" t="s">
        <v>17</v>
      </c>
      <c r="R10" s="1217"/>
      <c r="S10" s="1217" t="s">
        <v>18</v>
      </c>
      <c r="T10" s="1217"/>
      <c r="U10" s="1217" t="s">
        <v>19</v>
      </c>
      <c r="V10" s="1217"/>
      <c r="W10" s="1217" t="s">
        <v>20</v>
      </c>
      <c r="X10" s="1217"/>
      <c r="Y10" s="1217" t="s">
        <v>21</v>
      </c>
      <c r="Z10" s="1217"/>
      <c r="AA10" s="1217" t="s">
        <v>22</v>
      </c>
      <c r="AB10" s="1217"/>
      <c r="AC10" s="1217" t="s">
        <v>23</v>
      </c>
      <c r="AD10" s="1217"/>
      <c r="AE10" s="1217" t="s">
        <v>24</v>
      </c>
      <c r="AF10" s="1217"/>
      <c r="AG10" s="1217" t="s">
        <v>25</v>
      </c>
      <c r="AH10" s="1217"/>
      <c r="AI10" s="1217" t="s">
        <v>26</v>
      </c>
      <c r="AJ10" s="1217"/>
      <c r="AK10" s="1217" t="s">
        <v>27</v>
      </c>
      <c r="AL10" s="1239"/>
      <c r="AM10" s="990"/>
      <c r="AN10" s="996" t="s">
        <v>28</v>
      </c>
      <c r="AO10" s="999" t="s">
        <v>29</v>
      </c>
      <c r="AP10" s="999" t="s">
        <v>30</v>
      </c>
      <c r="AQ10" s="1001" t="s">
        <v>31</v>
      </c>
      <c r="AR10" s="998"/>
      <c r="AS10" s="990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</row>
    <row r="11" spans="1:97" x14ac:dyDescent="0.2">
      <c r="A11" s="1147"/>
      <c r="B11" s="14" t="s">
        <v>32</v>
      </c>
      <c r="C11" s="15" t="s">
        <v>33</v>
      </c>
      <c r="D11" s="16" t="s">
        <v>34</v>
      </c>
      <c r="E11" s="17" t="s">
        <v>33</v>
      </c>
      <c r="F11" s="18" t="s">
        <v>34</v>
      </c>
      <c r="G11" s="17" t="s">
        <v>33</v>
      </c>
      <c r="H11" s="18" t="s">
        <v>34</v>
      </c>
      <c r="I11" s="17" t="s">
        <v>33</v>
      </c>
      <c r="J11" s="18" t="s">
        <v>34</v>
      </c>
      <c r="K11" s="17" t="s">
        <v>33</v>
      </c>
      <c r="L11" s="18" t="s">
        <v>34</v>
      </c>
      <c r="M11" s="17" t="s">
        <v>33</v>
      </c>
      <c r="N11" s="18" t="s">
        <v>34</v>
      </c>
      <c r="O11" s="17" t="s">
        <v>33</v>
      </c>
      <c r="P11" s="18" t="s">
        <v>34</v>
      </c>
      <c r="Q11" s="17" t="s">
        <v>33</v>
      </c>
      <c r="R11" s="18" t="s">
        <v>34</v>
      </c>
      <c r="S11" s="17" t="s">
        <v>33</v>
      </c>
      <c r="T11" s="18" t="s">
        <v>34</v>
      </c>
      <c r="U11" s="17" t="s">
        <v>33</v>
      </c>
      <c r="V11" s="18" t="s">
        <v>34</v>
      </c>
      <c r="W11" s="17" t="s">
        <v>33</v>
      </c>
      <c r="X11" s="18" t="s">
        <v>34</v>
      </c>
      <c r="Y11" s="17" t="s">
        <v>33</v>
      </c>
      <c r="Z11" s="18" t="s">
        <v>34</v>
      </c>
      <c r="AA11" s="17" t="s">
        <v>33</v>
      </c>
      <c r="AB11" s="18" t="s">
        <v>34</v>
      </c>
      <c r="AC11" s="17" t="s">
        <v>33</v>
      </c>
      <c r="AD11" s="18" t="s">
        <v>34</v>
      </c>
      <c r="AE11" s="17" t="s">
        <v>33</v>
      </c>
      <c r="AF11" s="18" t="s">
        <v>34</v>
      </c>
      <c r="AG11" s="19" t="s">
        <v>33</v>
      </c>
      <c r="AH11" s="20" t="s">
        <v>34</v>
      </c>
      <c r="AI11" s="17" t="s">
        <v>33</v>
      </c>
      <c r="AJ11" s="18" t="s">
        <v>34</v>
      </c>
      <c r="AK11" s="19" t="s">
        <v>33</v>
      </c>
      <c r="AL11" s="21" t="s">
        <v>34</v>
      </c>
      <c r="AM11" s="987"/>
      <c r="AN11" s="997"/>
      <c r="AO11" s="1000"/>
      <c r="AP11" s="1000"/>
      <c r="AQ11" s="1002"/>
      <c r="AR11" s="997"/>
      <c r="AS11" s="987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</row>
    <row r="12" spans="1:97" ht="15" x14ac:dyDescent="0.25">
      <c r="A12" s="489" t="s">
        <v>35</v>
      </c>
      <c r="B12" s="23">
        <f>SUM(C12+D12)</f>
        <v>4479</v>
      </c>
      <c r="C12" s="24">
        <f t="shared" ref="C12:D15" si="0">SUM(E12+G12+I12+K12+M12+O12+Q12+S12+U12+W12+Y12+AA12+AC12+AE12+AG12+AI12+AK12)</f>
        <v>2189</v>
      </c>
      <c r="D12" s="25">
        <f t="shared" si="0"/>
        <v>2290</v>
      </c>
      <c r="E12" s="541">
        <v>439</v>
      </c>
      <c r="F12" s="27">
        <v>450</v>
      </c>
      <c r="G12" s="541">
        <v>210</v>
      </c>
      <c r="H12" s="27">
        <v>217</v>
      </c>
      <c r="I12" s="541">
        <v>235</v>
      </c>
      <c r="J12" s="27">
        <v>175</v>
      </c>
      <c r="K12" s="28">
        <v>151</v>
      </c>
      <c r="L12" s="27">
        <v>136</v>
      </c>
      <c r="M12" s="541">
        <v>57</v>
      </c>
      <c r="N12" s="27">
        <v>82</v>
      </c>
      <c r="O12" s="28">
        <v>73</v>
      </c>
      <c r="P12" s="27">
        <v>83</v>
      </c>
      <c r="Q12" s="541">
        <v>70</v>
      </c>
      <c r="R12" s="27">
        <v>112</v>
      </c>
      <c r="S12" s="28">
        <v>80</v>
      </c>
      <c r="T12" s="542">
        <v>86</v>
      </c>
      <c r="U12" s="28">
        <v>82</v>
      </c>
      <c r="V12" s="542">
        <v>99</v>
      </c>
      <c r="W12" s="28">
        <v>77</v>
      </c>
      <c r="X12" s="542">
        <v>84</v>
      </c>
      <c r="Y12" s="28">
        <v>85</v>
      </c>
      <c r="Z12" s="542">
        <v>91</v>
      </c>
      <c r="AA12" s="28">
        <v>81</v>
      </c>
      <c r="AB12" s="27">
        <v>123</v>
      </c>
      <c r="AC12" s="28">
        <v>126</v>
      </c>
      <c r="AD12" s="27">
        <v>97</v>
      </c>
      <c r="AE12" s="28">
        <v>133</v>
      </c>
      <c r="AF12" s="27">
        <v>87</v>
      </c>
      <c r="AG12" s="28">
        <v>81</v>
      </c>
      <c r="AH12" s="542">
        <v>105</v>
      </c>
      <c r="AI12" s="28">
        <v>77</v>
      </c>
      <c r="AJ12" s="542">
        <v>104</v>
      </c>
      <c r="AK12" s="28">
        <v>132</v>
      </c>
      <c r="AL12" s="543">
        <v>159</v>
      </c>
      <c r="AM12" s="542">
        <v>4357</v>
      </c>
      <c r="AN12" s="28">
        <v>139</v>
      </c>
      <c r="AO12" s="541">
        <v>0</v>
      </c>
      <c r="AP12" s="541">
        <v>182</v>
      </c>
      <c r="AQ12" s="542">
        <v>57</v>
      </c>
      <c r="AR12" s="28">
        <v>446</v>
      </c>
      <c r="AS12" s="542">
        <v>5183</v>
      </c>
      <c r="AT12" s="30" t="str">
        <f>CA12&amp;CB12&amp;CC12&amp;CD12&amp;CE12&amp;CF12&amp;CG12</f>
        <v/>
      </c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"/>
      <c r="BF12" s="3"/>
      <c r="BG12" s="3"/>
      <c r="CA12" s="32" t="str">
        <f>IF(AND($B12&gt;0,AM12="")," * No olvide digitar la variable "&amp;AM$9&amp;""&amp;". Digite CERO si no tiene",IF(AM12&gt;$B12," * La variable "&amp;AM$9&amp;""&amp;" No puede ser mayor al Total.",""))</f>
        <v/>
      </c>
      <c r="CB12" s="32" t="str">
        <f>IF(AND($B12&gt;0,AN12="")," * No olvide digitar la variable "&amp;AN$9&amp;""&amp;" SAPU/SAR/SUR. Digite CERO si no tiene",IF(AN12&gt;$B12," * La variable "&amp;AN$9&amp;""&amp;" SAPU/SAR/SUR No puede ser mayor al Total.",""))</f>
        <v/>
      </c>
      <c r="CC12" s="32" t="str">
        <f>IF(AND($B12&gt;0,AO12="")," * No olvide digitar la variable "&amp;AN$9&amp;""&amp;" Hospital Baja Complejidad. Digite CERO si no tiene",IF(AO12&gt;$B12," * La variable "&amp;AN$9&amp;""&amp;" Hospital Baja Complejidad No puede ser mayor al Total.",""))</f>
        <v/>
      </c>
      <c r="CD12" s="32" t="str">
        <f>IF(AND($B12&gt;0,AP12="")," * No olvide digitar la variable "&amp;AN$9&amp;""&amp;" Hospital Mediana/Alta Complejidad. Digite CERO si no tiene",IF(AP12&gt;$B12," * La variable "&amp;AN$9&amp;""&amp;" Hospital Mediana/Alta Complejidad No puede ser mayor al Total.",""))</f>
        <v/>
      </c>
      <c r="CE12" s="32" t="str">
        <f>IF(AND($B12&gt;0,AQ12="")," * No olvide digitar la variable "&amp;AN$9&amp;""&amp;" Otros Establecimientos de la Red. Digite CERO si no tiene",IF(AQ12&gt;$B12," * La variable "&amp;AN$9&amp;""&amp;" Otros Establecimientos de la Red No puede ser mayor al Total.",""))</f>
        <v/>
      </c>
      <c r="CF12" s="32" t="str">
        <f>IF(AND($B12&gt;0,AR12="")," * No olvide digitar la variable "&amp;AR$9&amp;""&amp;". Digite CERO si no tiene",IF(AR12&gt;$B12," * La variable "&amp;AR$9&amp;""&amp;" No puede ser mayor al Total.",""))</f>
        <v/>
      </c>
      <c r="CG12" s="32" t="str">
        <f>IF(AND($B12&gt;0,AS12="")," * No olvide digitar la variable "&amp;AS$9&amp;""&amp;". Digite CERO si no tiene",IF(B12&gt;AS12," * La variable "&amp;AS$9&amp;""&amp;" No puede ser menor al Total.",""))</f>
        <v/>
      </c>
      <c r="CM12" s="33">
        <f t="shared" ref="CM12:CR15" si="1">IF(AND($B12&gt;0,AM12=""),1,IF(AM12&gt;$B12,1,0))</f>
        <v>0</v>
      </c>
      <c r="CN12" s="33">
        <f t="shared" si="1"/>
        <v>0</v>
      </c>
      <c r="CO12" s="33">
        <f t="shared" si="1"/>
        <v>0</v>
      </c>
      <c r="CP12" s="33">
        <f t="shared" si="1"/>
        <v>0</v>
      </c>
      <c r="CQ12" s="33">
        <f t="shared" si="1"/>
        <v>0</v>
      </c>
      <c r="CR12" s="34">
        <f t="shared" si="1"/>
        <v>0</v>
      </c>
      <c r="CS12" s="34">
        <f>IF(AND($B12&gt;0,AS12=""),1,IF(B12&gt;AS12,1,0))</f>
        <v>0</v>
      </c>
    </row>
    <row r="13" spans="1:97" ht="15" x14ac:dyDescent="0.25">
      <c r="A13" s="35" t="s">
        <v>36</v>
      </c>
      <c r="B13" s="36">
        <f>SUM(C13+D13)</f>
        <v>331</v>
      </c>
      <c r="C13" s="37">
        <f t="shared" si="0"/>
        <v>0</v>
      </c>
      <c r="D13" s="38">
        <f t="shared" si="0"/>
        <v>331</v>
      </c>
      <c r="E13" s="39"/>
      <c r="F13" s="40"/>
      <c r="G13" s="39"/>
      <c r="H13" s="40"/>
      <c r="I13" s="39"/>
      <c r="J13" s="40">
        <v>1</v>
      </c>
      <c r="K13" s="39"/>
      <c r="L13" s="40">
        <v>20</v>
      </c>
      <c r="M13" s="41"/>
      <c r="N13" s="42">
        <v>38</v>
      </c>
      <c r="O13" s="41"/>
      <c r="P13" s="42">
        <v>68</v>
      </c>
      <c r="Q13" s="41"/>
      <c r="R13" s="42">
        <v>77</v>
      </c>
      <c r="S13" s="41"/>
      <c r="T13" s="42">
        <v>45</v>
      </c>
      <c r="U13" s="41"/>
      <c r="V13" s="42">
        <v>32</v>
      </c>
      <c r="W13" s="41"/>
      <c r="X13" s="42">
        <v>25</v>
      </c>
      <c r="Y13" s="41"/>
      <c r="Z13" s="42">
        <v>10</v>
      </c>
      <c r="AA13" s="41"/>
      <c r="AB13" s="42">
        <v>4</v>
      </c>
      <c r="AC13" s="41"/>
      <c r="AD13" s="42">
        <v>4</v>
      </c>
      <c r="AE13" s="41"/>
      <c r="AF13" s="42">
        <v>2</v>
      </c>
      <c r="AG13" s="41"/>
      <c r="AH13" s="42">
        <v>1</v>
      </c>
      <c r="AI13" s="41"/>
      <c r="AJ13" s="42">
        <v>3</v>
      </c>
      <c r="AK13" s="41"/>
      <c r="AL13" s="43">
        <v>1</v>
      </c>
      <c r="AM13" s="42">
        <v>321</v>
      </c>
      <c r="AN13" s="41">
        <v>2</v>
      </c>
      <c r="AO13" s="39">
        <v>0</v>
      </c>
      <c r="AP13" s="39">
        <v>3</v>
      </c>
      <c r="AQ13" s="42">
        <v>10</v>
      </c>
      <c r="AR13" s="41">
        <v>22</v>
      </c>
      <c r="AS13" s="42">
        <v>527</v>
      </c>
      <c r="AT13" s="30" t="str">
        <f>CA13&amp;CB13&amp;CC13&amp;CD13&amp;CE13&amp;CF13&amp;CG13</f>
        <v/>
      </c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"/>
      <c r="BF13" s="3"/>
      <c r="BG13" s="3"/>
      <c r="CA13" s="32" t="str">
        <f t="shared" ref="CA13:CA15" si="2">IF(AND($B13&gt;0,AM13="")," * No olvide digitar la variable "&amp;AM$9&amp;""&amp;". Digite CERO si no tiene",IF(AM13&gt;$B13," * La variable "&amp;AM$9&amp;""&amp;" No puede ser mayor al Total.",""))</f>
        <v/>
      </c>
      <c r="CB13" s="32" t="str">
        <f>IF(AND($B13&gt;0,AN13="")," * No olvide digitar la variable "&amp;AN$9&amp;""&amp;" SAPU/SAR/SUR. Digite CERO si no tiene",IF(AN13&gt;$B13," * La variable "&amp;AN$9&amp;""&amp;" SAPU/SAR/SUR No puede ser mayor al Total.",""))</f>
        <v/>
      </c>
      <c r="CC13" s="32" t="str">
        <f>IF(AND($B13&gt;0,AO13="")," * No olvide digitar la variable "&amp;AN$9&amp;""&amp;" Hospital Baja Complejidad. Digite CERO si no tiene",IF(AO13&gt;$B13," * La variable "&amp;AN$9&amp;""&amp;" Hospital Baja Complejidad No puede ser mayor al Total.",""))</f>
        <v/>
      </c>
      <c r="CD13" s="32" t="str">
        <f>IF(AND($B13&gt;0,AP13="")," * No olvide digitar la variable "&amp;AN$9&amp;""&amp;" Hospital Mediana/Alta Complejidad. Digite CERO si no tiene",IF(AP13&gt;$B13," * La variable "&amp;AN$9&amp;""&amp;" Hospital Mediana/Alta Complejidad No puede ser mayor al Total.",""))</f>
        <v/>
      </c>
      <c r="CE13" s="32" t="str">
        <f>IF(AND($B13&gt;0,AQ13="")," * No olvide digitar la variable "&amp;AN$9&amp;""&amp;" Otros Establecimientos de la Red. Digite CERO si no tiene",IF(AQ13&gt;$B13," * La variable "&amp;AN$9&amp;""&amp;" Otros Establecimientos de la Red No puede ser mayor al Total.",""))</f>
        <v/>
      </c>
      <c r="CF13" s="32" t="str">
        <f>IF(AND($B13&gt;0,AR13="")," * No olvide digitar la variable "&amp;AR$9&amp;""&amp;". Digite CERO si no tiene",IF(AR13&gt;$B13," * La variable "&amp;AR$9&amp;""&amp;" No puede ser mayor al Total.",""))</f>
        <v/>
      </c>
      <c r="CG13" s="32" t="str">
        <f>IF(AND($B13&gt;0,AS13="")," * No olvide digitar la variable "&amp;AS$9&amp;""&amp;". Digite CERO si no tiene",IF(B13&gt;AS13," * La variable "&amp;AS$9&amp;""&amp;" No puede ser menor al Total.",""))</f>
        <v/>
      </c>
      <c r="CM13" s="33">
        <f t="shared" si="1"/>
        <v>0</v>
      </c>
      <c r="CN13" s="33">
        <f t="shared" si="1"/>
        <v>0</v>
      </c>
      <c r="CO13" s="33">
        <f t="shared" si="1"/>
        <v>0</v>
      </c>
      <c r="CP13" s="33">
        <f t="shared" si="1"/>
        <v>0</v>
      </c>
      <c r="CQ13" s="33">
        <f t="shared" si="1"/>
        <v>0</v>
      </c>
      <c r="CR13" s="34">
        <f t="shared" si="1"/>
        <v>0</v>
      </c>
      <c r="CS13" s="34">
        <f>IF(AND($B13&gt;0,AS13=""),1,IF(B13&gt;AS13,1,0))</f>
        <v>0</v>
      </c>
    </row>
    <row r="14" spans="1:97" x14ac:dyDescent="0.2">
      <c r="A14" s="44" t="s">
        <v>37</v>
      </c>
      <c r="B14" s="45">
        <f>SUM(C14+D14)</f>
        <v>161</v>
      </c>
      <c r="C14" s="46">
        <f t="shared" si="0"/>
        <v>0</v>
      </c>
      <c r="D14" s="47">
        <f t="shared" si="0"/>
        <v>161</v>
      </c>
      <c r="E14" s="41"/>
      <c r="F14" s="42"/>
      <c r="G14" s="41"/>
      <c r="H14" s="42"/>
      <c r="I14" s="41"/>
      <c r="J14" s="42">
        <v>1</v>
      </c>
      <c r="K14" s="41"/>
      <c r="L14" s="42">
        <v>13</v>
      </c>
      <c r="M14" s="41"/>
      <c r="N14" s="42">
        <v>22</v>
      </c>
      <c r="O14" s="41"/>
      <c r="P14" s="42">
        <v>56</v>
      </c>
      <c r="Q14" s="41"/>
      <c r="R14" s="42">
        <v>23</v>
      </c>
      <c r="S14" s="41"/>
      <c r="T14" s="42">
        <v>19</v>
      </c>
      <c r="U14" s="41"/>
      <c r="V14" s="42">
        <v>11</v>
      </c>
      <c r="W14" s="41"/>
      <c r="X14" s="42">
        <v>5</v>
      </c>
      <c r="Y14" s="41"/>
      <c r="Z14" s="42">
        <v>4</v>
      </c>
      <c r="AA14" s="41"/>
      <c r="AB14" s="42">
        <v>6</v>
      </c>
      <c r="AC14" s="41"/>
      <c r="AD14" s="42">
        <v>1</v>
      </c>
      <c r="AE14" s="41"/>
      <c r="AF14" s="42"/>
      <c r="AG14" s="41"/>
      <c r="AH14" s="42"/>
      <c r="AI14" s="41"/>
      <c r="AJ14" s="42"/>
      <c r="AK14" s="41"/>
      <c r="AL14" s="43"/>
      <c r="AM14" s="42">
        <v>154</v>
      </c>
      <c r="AN14" s="48"/>
      <c r="AO14" s="48"/>
      <c r="AP14" s="48"/>
      <c r="AQ14" s="49"/>
      <c r="AR14" s="50"/>
      <c r="AS14" s="49"/>
      <c r="AT14" s="30" t="str">
        <f t="shared" ref="AT14:AT15" si="3">CA14&amp;CB14&amp;CC14&amp;CD14&amp;CE14&amp;CF14&amp;CG14</f>
        <v/>
      </c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"/>
      <c r="BF14" s="3"/>
      <c r="BG14" s="3"/>
      <c r="CA14" s="32" t="str">
        <f t="shared" si="2"/>
        <v/>
      </c>
      <c r="CM14" s="33">
        <f t="shared" si="1"/>
        <v>0</v>
      </c>
    </row>
    <row r="15" spans="1:97" x14ac:dyDescent="0.2">
      <c r="A15" s="51" t="s">
        <v>38</v>
      </c>
      <c r="B15" s="52">
        <f>SUM(C15+D15)</f>
        <v>0</v>
      </c>
      <c r="C15" s="53">
        <f t="shared" si="0"/>
        <v>0</v>
      </c>
      <c r="D15" s="54">
        <f t="shared" si="0"/>
        <v>0</v>
      </c>
      <c r="E15" s="55"/>
      <c r="F15" s="56"/>
      <c r="G15" s="55"/>
      <c r="H15" s="56"/>
      <c r="I15" s="55"/>
      <c r="J15" s="56"/>
      <c r="K15" s="55"/>
      <c r="L15" s="56"/>
      <c r="M15" s="55"/>
      <c r="N15" s="56"/>
      <c r="O15" s="55"/>
      <c r="P15" s="56"/>
      <c r="Q15" s="55"/>
      <c r="R15" s="56"/>
      <c r="S15" s="55"/>
      <c r="T15" s="56"/>
      <c r="U15" s="55"/>
      <c r="V15" s="56"/>
      <c r="W15" s="55"/>
      <c r="X15" s="56"/>
      <c r="Y15" s="55"/>
      <c r="Z15" s="56"/>
      <c r="AA15" s="55"/>
      <c r="AB15" s="56"/>
      <c r="AC15" s="55"/>
      <c r="AD15" s="56"/>
      <c r="AE15" s="55"/>
      <c r="AF15" s="56"/>
      <c r="AG15" s="55"/>
      <c r="AH15" s="56"/>
      <c r="AI15" s="55"/>
      <c r="AJ15" s="56"/>
      <c r="AK15" s="55"/>
      <c r="AL15" s="57"/>
      <c r="AM15" s="56"/>
      <c r="AN15" s="58"/>
      <c r="AO15" s="58"/>
      <c r="AP15" s="58"/>
      <c r="AQ15" s="59"/>
      <c r="AR15" s="60"/>
      <c r="AS15" s="59"/>
      <c r="AT15" s="30" t="str">
        <f t="shared" si="3"/>
        <v/>
      </c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"/>
      <c r="BF15" s="3"/>
      <c r="BG15" s="3"/>
      <c r="CA15" s="32" t="str">
        <f t="shared" si="2"/>
        <v/>
      </c>
      <c r="CM15" s="33">
        <f t="shared" si="1"/>
        <v>0</v>
      </c>
    </row>
    <row r="16" spans="1:97" s="5" customFormat="1" ht="11.25" x14ac:dyDescent="0.15">
      <c r="A16" s="61" t="s">
        <v>39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V16" s="12"/>
      <c r="BW16" s="12"/>
      <c r="BX16" s="12"/>
      <c r="BY16" s="12"/>
    </row>
    <row r="17" spans="1:97" ht="14.25" customHeight="1" x14ac:dyDescent="0.2">
      <c r="A17" s="979" t="s">
        <v>40</v>
      </c>
      <c r="B17" s="982" t="s">
        <v>5</v>
      </c>
      <c r="C17" s="983"/>
      <c r="D17" s="984"/>
      <c r="E17" s="1222" t="s">
        <v>6</v>
      </c>
      <c r="F17" s="1117"/>
      <c r="G17" s="1117"/>
      <c r="H17" s="1117"/>
      <c r="I17" s="1117"/>
      <c r="J17" s="1117"/>
      <c r="K17" s="1117"/>
      <c r="L17" s="1117"/>
      <c r="M17" s="1117"/>
      <c r="N17" s="1117"/>
      <c r="O17" s="1117"/>
      <c r="P17" s="1117"/>
      <c r="Q17" s="1117"/>
      <c r="R17" s="1117"/>
      <c r="S17" s="1117"/>
      <c r="T17" s="1117"/>
      <c r="U17" s="1117"/>
      <c r="V17" s="1117"/>
      <c r="W17" s="1117"/>
      <c r="X17" s="1117"/>
      <c r="Y17" s="1117"/>
      <c r="Z17" s="1117"/>
      <c r="AA17" s="1117"/>
      <c r="AB17" s="1117"/>
      <c r="AC17" s="1117"/>
      <c r="AD17" s="1117"/>
      <c r="AE17" s="1117"/>
      <c r="AF17" s="1117"/>
      <c r="AG17" s="1117"/>
      <c r="AH17" s="1117"/>
      <c r="AI17" s="1117"/>
      <c r="AJ17" s="1117"/>
      <c r="AK17" s="1117"/>
      <c r="AL17" s="1125"/>
      <c r="AM17" s="1008" t="s">
        <v>7</v>
      </c>
      <c r="AN17" s="999" t="s">
        <v>41</v>
      </c>
      <c r="AO17" s="999" t="s">
        <v>10</v>
      </c>
      <c r="AP17" s="999" t="s">
        <v>42</v>
      </c>
      <c r="AQ17" s="999" t="s">
        <v>43</v>
      </c>
      <c r="AR17" s="984" t="s">
        <v>44</v>
      </c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</row>
    <row r="18" spans="1:97" x14ac:dyDescent="0.2">
      <c r="A18" s="980"/>
      <c r="B18" s="1165"/>
      <c r="C18" s="986"/>
      <c r="D18" s="987"/>
      <c r="E18" s="1222" t="s">
        <v>11</v>
      </c>
      <c r="F18" s="1118"/>
      <c r="G18" s="1222" t="s">
        <v>12</v>
      </c>
      <c r="H18" s="1118"/>
      <c r="I18" s="1222" t="s">
        <v>13</v>
      </c>
      <c r="J18" s="1118"/>
      <c r="K18" s="1222" t="s">
        <v>14</v>
      </c>
      <c r="L18" s="1118"/>
      <c r="M18" s="1222" t="s">
        <v>15</v>
      </c>
      <c r="N18" s="1118"/>
      <c r="O18" s="1213" t="s">
        <v>16</v>
      </c>
      <c r="P18" s="1123"/>
      <c r="Q18" s="1213" t="s">
        <v>17</v>
      </c>
      <c r="R18" s="1123"/>
      <c r="S18" s="1213" t="s">
        <v>18</v>
      </c>
      <c r="T18" s="1123"/>
      <c r="U18" s="1213" t="s">
        <v>19</v>
      </c>
      <c r="V18" s="1123"/>
      <c r="W18" s="1213" t="s">
        <v>20</v>
      </c>
      <c r="X18" s="1123"/>
      <c r="Y18" s="1213" t="s">
        <v>21</v>
      </c>
      <c r="Z18" s="1123"/>
      <c r="AA18" s="1213" t="s">
        <v>22</v>
      </c>
      <c r="AB18" s="1123"/>
      <c r="AC18" s="1213" t="s">
        <v>23</v>
      </c>
      <c r="AD18" s="1123"/>
      <c r="AE18" s="1213" t="s">
        <v>24</v>
      </c>
      <c r="AF18" s="1123"/>
      <c r="AG18" s="1213" t="s">
        <v>25</v>
      </c>
      <c r="AH18" s="1123"/>
      <c r="AI18" s="1213" t="s">
        <v>26</v>
      </c>
      <c r="AJ18" s="1123"/>
      <c r="AK18" s="1213" t="s">
        <v>27</v>
      </c>
      <c r="AL18" s="1124"/>
      <c r="AM18" s="1009"/>
      <c r="AN18" s="1003"/>
      <c r="AO18" s="1003"/>
      <c r="AP18" s="1003"/>
      <c r="AQ18" s="1003"/>
      <c r="AR18" s="990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</row>
    <row r="19" spans="1:97" x14ac:dyDescent="0.2">
      <c r="A19" s="1147"/>
      <c r="B19" s="808" t="s">
        <v>32</v>
      </c>
      <c r="C19" s="809" t="s">
        <v>45</v>
      </c>
      <c r="D19" s="610" t="s">
        <v>34</v>
      </c>
      <c r="E19" s="810" t="s">
        <v>45</v>
      </c>
      <c r="F19" s="610" t="s">
        <v>34</v>
      </c>
      <c r="G19" s="810" t="s">
        <v>45</v>
      </c>
      <c r="H19" s="610" t="s">
        <v>34</v>
      </c>
      <c r="I19" s="810" t="s">
        <v>45</v>
      </c>
      <c r="J19" s="610" t="s">
        <v>34</v>
      </c>
      <c r="K19" s="810" t="s">
        <v>45</v>
      </c>
      <c r="L19" s="610" t="s">
        <v>34</v>
      </c>
      <c r="M19" s="810" t="s">
        <v>45</v>
      </c>
      <c r="N19" s="610" t="s">
        <v>34</v>
      </c>
      <c r="O19" s="810" t="s">
        <v>45</v>
      </c>
      <c r="P19" s="610" t="s">
        <v>34</v>
      </c>
      <c r="Q19" s="810" t="s">
        <v>45</v>
      </c>
      <c r="R19" s="610" t="s">
        <v>34</v>
      </c>
      <c r="S19" s="810" t="s">
        <v>45</v>
      </c>
      <c r="T19" s="610" t="s">
        <v>34</v>
      </c>
      <c r="U19" s="810" t="s">
        <v>45</v>
      </c>
      <c r="V19" s="610" t="s">
        <v>34</v>
      </c>
      <c r="W19" s="810" t="s">
        <v>45</v>
      </c>
      <c r="X19" s="610" t="s">
        <v>34</v>
      </c>
      <c r="Y19" s="810" t="s">
        <v>45</v>
      </c>
      <c r="Z19" s="610" t="s">
        <v>34</v>
      </c>
      <c r="AA19" s="810" t="s">
        <v>45</v>
      </c>
      <c r="AB19" s="610" t="s">
        <v>34</v>
      </c>
      <c r="AC19" s="810" t="s">
        <v>45</v>
      </c>
      <c r="AD19" s="610" t="s">
        <v>34</v>
      </c>
      <c r="AE19" s="810" t="s">
        <v>45</v>
      </c>
      <c r="AF19" s="610" t="s">
        <v>34</v>
      </c>
      <c r="AG19" s="810" t="s">
        <v>45</v>
      </c>
      <c r="AH19" s="610" t="s">
        <v>34</v>
      </c>
      <c r="AI19" s="810" t="s">
        <v>45</v>
      </c>
      <c r="AJ19" s="610" t="s">
        <v>34</v>
      </c>
      <c r="AK19" s="810" t="s">
        <v>45</v>
      </c>
      <c r="AL19" s="612" t="s">
        <v>34</v>
      </c>
      <c r="AM19" s="1010"/>
      <c r="AN19" s="1000"/>
      <c r="AO19" s="1000"/>
      <c r="AP19" s="1000"/>
      <c r="AQ19" s="1000"/>
      <c r="AR19" s="987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</row>
    <row r="20" spans="1:97" ht="15" x14ac:dyDescent="0.25">
      <c r="A20" s="487" t="s">
        <v>46</v>
      </c>
      <c r="B20" s="68">
        <f t="shared" ref="B20:B26" si="4">SUM(C20+D20)</f>
        <v>0</v>
      </c>
      <c r="C20" s="69">
        <f t="shared" ref="C20:D26" si="5">SUM(E20+G20+I20+K20+M20+O20+Q20+S20+U20+W20+Y20+AA20+AC20+AE20+AG20+AI20+AK20)</f>
        <v>0</v>
      </c>
      <c r="D20" s="70">
        <f t="shared" si="5"/>
        <v>0</v>
      </c>
      <c r="E20" s="71"/>
      <c r="F20" s="72"/>
      <c r="G20" s="71"/>
      <c r="H20" s="72"/>
      <c r="I20" s="71"/>
      <c r="J20" s="73"/>
      <c r="K20" s="71"/>
      <c r="L20" s="73"/>
      <c r="M20" s="71"/>
      <c r="N20" s="73"/>
      <c r="O20" s="74"/>
      <c r="P20" s="73"/>
      <c r="Q20" s="74"/>
      <c r="R20" s="73"/>
      <c r="S20" s="74"/>
      <c r="T20" s="73"/>
      <c r="U20" s="74"/>
      <c r="V20" s="73"/>
      <c r="W20" s="74"/>
      <c r="X20" s="73"/>
      <c r="Y20" s="74"/>
      <c r="Z20" s="73"/>
      <c r="AA20" s="74"/>
      <c r="AB20" s="73"/>
      <c r="AC20" s="74"/>
      <c r="AD20" s="73"/>
      <c r="AE20" s="74"/>
      <c r="AF20" s="73"/>
      <c r="AG20" s="74"/>
      <c r="AH20" s="73"/>
      <c r="AI20" s="74"/>
      <c r="AJ20" s="73"/>
      <c r="AK20" s="74"/>
      <c r="AL20" s="75"/>
      <c r="AM20" s="76"/>
      <c r="AN20" s="77"/>
      <c r="AO20" s="77"/>
      <c r="AP20" s="77"/>
      <c r="AQ20" s="78"/>
      <c r="AR20" s="544"/>
      <c r="AS20" s="30" t="str">
        <f>$CA20&amp;$CB20&amp;$CC20&amp;$CD20&amp;$CE20&amp;$CF20</f>
        <v/>
      </c>
      <c r="AT20" s="31"/>
      <c r="AU20" s="31"/>
      <c r="AV20" s="31"/>
      <c r="AW20" s="31"/>
      <c r="AX20" s="31"/>
      <c r="AY20" s="31"/>
      <c r="AZ20" s="3"/>
      <c r="BA20" s="3"/>
      <c r="BB20" s="3"/>
      <c r="BC20" s="3"/>
      <c r="BD20" s="3"/>
      <c r="BE20" s="3"/>
      <c r="BF20" s="3"/>
      <c r="BG20" s="3"/>
      <c r="BH20" s="3"/>
      <c r="BI20" s="3"/>
      <c r="CA20" s="32" t="str">
        <f>IF(AND($B20&gt;0,AM20="")," * No olvide digitar la variable "&amp;AM$17&amp;""&amp;". Digite CERO si no tiene",IF(AM20&gt;$B20," * La variable "&amp;AM$20&amp;""&amp;" No puede ser mayor al Total.",""))</f>
        <v/>
      </c>
      <c r="CB20" s="32" t="str">
        <f>IF(AND($B20&gt;0,AN20="")," * No olvide digitar la variable "&amp;AN$17&amp;""&amp;". Digite CERO si no tiene",IF(AN20&gt;$B20," * La variable "&amp;AN$17&amp;""&amp;" No puede ser mayor al Total.",""))</f>
        <v/>
      </c>
      <c r="CC20" s="32" t="str">
        <f>IF(AND($B20&gt;0,AO20="")," * No olvide digitar la variable "&amp;AO$17&amp;""&amp;". Digite CERO si no tiene",IF(B20&gt;AO20," * La variable "&amp;AO$17&amp;""&amp;" No puede ser menor al Total.",""))</f>
        <v/>
      </c>
      <c r="CD20" s="32" t="str">
        <f>IF(AND($B20&gt;0,AP20="")," * No olvide digitar la variable "&amp;AP$17&amp;""&amp;". Digite CERO si no tiene",IF(AP20&gt;$B20," * La variable "&amp;AP$17&amp;""&amp;" No puede ser mayor al Total.",""))</f>
        <v/>
      </c>
      <c r="CE20" s="32" t="str">
        <f>IF(AND($B20&gt;0,AQ20="")," * No olvide digitar la variable "&amp;AQ$17&amp;""&amp;". Digite CERO si no tiene",IF(AQ20&gt;$B20," * La variable "&amp;AQ$17&amp;""&amp;" No puede ser mayor al Total.",""))</f>
        <v/>
      </c>
      <c r="CF20" s="32" t="str">
        <f>IF(AND($B20&gt;0,AR20="")," * No olvide digitar la variable "&amp;AR$17&amp;""&amp;". Digite CERO si no tiene",IF(AR20&gt;$B20," * La variable "&amp;AR$17&amp;""&amp;" No puede ser mayor al Total.",""))</f>
        <v/>
      </c>
      <c r="CG20" s="80"/>
      <c r="CM20" s="33">
        <f t="shared" ref="CM20:CR26" si="6">IF(AND($B20&gt;0,AM20=""),1,IF(AM20&gt;$B20,1,0))</f>
        <v>0</v>
      </c>
      <c r="CN20" s="33">
        <f t="shared" si="6"/>
        <v>0</v>
      </c>
      <c r="CO20" s="33">
        <f>IF(AND($B20&gt;0,AO20=""),1,IF(B20&gt;$AO20,1,0))</f>
        <v>0</v>
      </c>
      <c r="CP20" s="33">
        <f t="shared" si="6"/>
        <v>0</v>
      </c>
      <c r="CQ20" s="33">
        <f t="shared" si="6"/>
        <v>0</v>
      </c>
      <c r="CR20" s="34">
        <f t="shared" si="6"/>
        <v>0</v>
      </c>
      <c r="CS20"/>
    </row>
    <row r="21" spans="1:97" ht="15" x14ac:dyDescent="0.25">
      <c r="A21" s="81" t="s">
        <v>47</v>
      </c>
      <c r="B21" s="68">
        <f t="shared" si="4"/>
        <v>0</v>
      </c>
      <c r="C21" s="69">
        <f t="shared" si="5"/>
        <v>0</v>
      </c>
      <c r="D21" s="70">
        <f t="shared" si="5"/>
        <v>0</v>
      </c>
      <c r="E21" s="71"/>
      <c r="F21" s="72"/>
      <c r="G21" s="71"/>
      <c r="H21" s="72"/>
      <c r="I21" s="71"/>
      <c r="J21" s="73"/>
      <c r="K21" s="71"/>
      <c r="L21" s="73"/>
      <c r="M21" s="71"/>
      <c r="N21" s="73"/>
      <c r="O21" s="74"/>
      <c r="P21" s="73"/>
      <c r="Q21" s="74"/>
      <c r="R21" s="73"/>
      <c r="S21" s="74"/>
      <c r="T21" s="73"/>
      <c r="U21" s="74"/>
      <c r="V21" s="73"/>
      <c r="W21" s="74"/>
      <c r="X21" s="73"/>
      <c r="Y21" s="74"/>
      <c r="Z21" s="73"/>
      <c r="AA21" s="74"/>
      <c r="AB21" s="73"/>
      <c r="AC21" s="74"/>
      <c r="AD21" s="73"/>
      <c r="AE21" s="74"/>
      <c r="AF21" s="73"/>
      <c r="AG21" s="74"/>
      <c r="AH21" s="73"/>
      <c r="AI21" s="74"/>
      <c r="AJ21" s="73"/>
      <c r="AK21" s="74"/>
      <c r="AL21" s="75"/>
      <c r="AM21" s="76"/>
      <c r="AN21" s="77"/>
      <c r="AO21" s="77"/>
      <c r="AP21" s="77"/>
      <c r="AQ21" s="82"/>
      <c r="AR21" s="83"/>
      <c r="AS21" s="30" t="str">
        <f t="shared" ref="AS21:AS26" si="7">$CA21&amp;$CB21&amp;$CC21&amp;$CD21&amp;$CE21&amp;$CF21</f>
        <v/>
      </c>
      <c r="AT21" s="31"/>
      <c r="AU21" s="31"/>
      <c r="AV21" s="31"/>
      <c r="AW21" s="31"/>
      <c r="AX21" s="31"/>
      <c r="AY21" s="31"/>
      <c r="AZ21" s="3"/>
      <c r="BA21" s="3"/>
      <c r="BB21" s="3"/>
      <c r="BC21" s="3"/>
      <c r="BD21" s="3"/>
      <c r="BE21" s="3"/>
      <c r="BF21" s="3"/>
      <c r="BG21" s="3"/>
      <c r="BH21" s="3"/>
      <c r="BI21" s="3"/>
      <c r="CA21" s="32" t="str">
        <f>IF(AND($B21&gt;0,AM21="")," * No olvide digitar la variable "&amp;AM$17&amp;""&amp;". Digite CERO si no tiene",IF(AM21&gt;$B21," * La variable "&amp;AM$20&amp;""&amp;" No puede ser mayor al Total.",""))</f>
        <v/>
      </c>
      <c r="CB21" s="32" t="str">
        <f>IF(AND($B21&gt;0,AN21="")," * No olvide digitar la variable "&amp;AN$17&amp;""&amp;". Digite CERO si no tiene",IF(AN21&gt;$B21," * La variable "&amp;AN$17&amp;""&amp;" No puede ser mayor al Total.",""))</f>
        <v/>
      </c>
      <c r="CC21" s="32" t="str">
        <f t="shared" ref="CC21:CC23" si="8">IF(AND($B21&gt;0,AO21="")," * No olvide digitar la variable "&amp;AO$17&amp;""&amp;". Digite CERO si no tiene",IF(B21&gt;AO21," * La variable "&amp;AO$17&amp;""&amp;" No puede ser menor al Total.",""))</f>
        <v/>
      </c>
      <c r="CD21" s="32" t="str">
        <f>IF(AND($B21&gt;0,AP21="")," * No olvide digitar la variable "&amp;AP$17&amp;""&amp;". Digite CERO si no tiene",IF(AP21&gt;$B21," * La variable "&amp;AP$17&amp;""&amp;" No puede ser mayor al Total.",""))</f>
        <v/>
      </c>
      <c r="CE21" s="32" t="str">
        <f t="shared" ref="CE21:CF23" si="9">IF(AND($B21&gt;0,AQ21="")," * No olvide digitar la variable "&amp;AQ$17&amp;""&amp;". Digite CERO si no tiene",IF(AQ21&gt;$B21," * La variable "&amp;AQ$17&amp;""&amp;" No puede ser mayor al Total.",""))</f>
        <v/>
      </c>
      <c r="CF21" s="32" t="str">
        <f t="shared" si="9"/>
        <v/>
      </c>
      <c r="CM21" s="33">
        <f t="shared" si="6"/>
        <v>0</v>
      </c>
      <c r="CN21" s="33">
        <f t="shared" si="6"/>
        <v>0</v>
      </c>
      <c r="CO21" s="33">
        <f t="shared" ref="CO21:CO23" si="10">IF(AND($B21&gt;0,AO21=""),1,IF(B21&gt;$AO21,1,0))</f>
        <v>0</v>
      </c>
      <c r="CP21" s="33">
        <f t="shared" si="6"/>
        <v>0</v>
      </c>
      <c r="CQ21" s="33">
        <f t="shared" si="6"/>
        <v>0</v>
      </c>
      <c r="CR21" s="34">
        <f t="shared" si="6"/>
        <v>0</v>
      </c>
    </row>
    <row r="22" spans="1:97" ht="15" x14ac:dyDescent="0.25">
      <c r="A22" s="35" t="s">
        <v>48</v>
      </c>
      <c r="B22" s="68">
        <f t="shared" si="4"/>
        <v>0</v>
      </c>
      <c r="C22" s="69">
        <f t="shared" si="5"/>
        <v>0</v>
      </c>
      <c r="D22" s="84">
        <f t="shared" si="5"/>
        <v>0</v>
      </c>
      <c r="E22" s="41"/>
      <c r="F22" s="42"/>
      <c r="G22" s="41"/>
      <c r="H22" s="42"/>
      <c r="I22" s="41"/>
      <c r="J22" s="40"/>
      <c r="K22" s="41"/>
      <c r="L22" s="40"/>
      <c r="M22" s="41"/>
      <c r="N22" s="40"/>
      <c r="O22" s="85"/>
      <c r="P22" s="40"/>
      <c r="Q22" s="85"/>
      <c r="R22" s="40"/>
      <c r="S22" s="85"/>
      <c r="T22" s="40"/>
      <c r="U22" s="85"/>
      <c r="V22" s="40"/>
      <c r="W22" s="85"/>
      <c r="X22" s="40"/>
      <c r="Y22" s="85"/>
      <c r="Z22" s="40"/>
      <c r="AA22" s="85"/>
      <c r="AB22" s="40"/>
      <c r="AC22" s="85"/>
      <c r="AD22" s="40"/>
      <c r="AE22" s="85"/>
      <c r="AF22" s="40"/>
      <c r="AG22" s="85"/>
      <c r="AH22" s="40"/>
      <c r="AI22" s="85"/>
      <c r="AJ22" s="40"/>
      <c r="AK22" s="85"/>
      <c r="AL22" s="86"/>
      <c r="AM22" s="39"/>
      <c r="AN22" s="87"/>
      <c r="AO22" s="87"/>
      <c r="AP22" s="88"/>
      <c r="AQ22" s="82"/>
      <c r="AR22" s="83"/>
      <c r="AS22" s="30" t="str">
        <f t="shared" si="7"/>
        <v/>
      </c>
      <c r="AT22" s="31"/>
      <c r="AU22" s="31"/>
      <c r="AV22" s="31"/>
      <c r="AW22" s="31"/>
      <c r="AX22" s="31"/>
      <c r="AY22" s="31"/>
      <c r="AZ22" s="3"/>
      <c r="BA22" s="3"/>
      <c r="BB22" s="3"/>
      <c r="BC22" s="3"/>
      <c r="BD22" s="3"/>
      <c r="BE22" s="3"/>
      <c r="BF22" s="3"/>
      <c r="BG22" s="3"/>
      <c r="BH22" s="3"/>
      <c r="BI22" s="3"/>
      <c r="CA22" s="32" t="str">
        <f t="shared" ref="CA22:CA23" si="11">IF(AND($B22&gt;0,AM22="")," * No olvide digitar la variable "&amp;AM$17&amp;""&amp;". Digite CERO si no tiene",IF(AM22&gt;$B22," * La variable "&amp;AM$20&amp;""&amp;" No puede ser mayor al Total.",""))</f>
        <v/>
      </c>
      <c r="CB22" s="32" t="str">
        <f t="shared" ref="CB22:CB23" si="12">IF(AND($B22&gt;0,AN22="")," * No olvide digitar la variable "&amp;AN$17&amp;""&amp;". Digite CERO si no tiene",IF(AN22&gt;$B22," * La variable "&amp;AN$17&amp;""&amp;" No puede ser mayor al Total.",""))</f>
        <v/>
      </c>
      <c r="CC22" s="32" t="str">
        <f t="shared" si="8"/>
        <v/>
      </c>
      <c r="CD22" s="89"/>
      <c r="CE22" s="32" t="str">
        <f t="shared" si="9"/>
        <v/>
      </c>
      <c r="CF22" s="32" t="str">
        <f t="shared" si="9"/>
        <v/>
      </c>
      <c r="CM22" s="33">
        <f t="shared" si="6"/>
        <v>0</v>
      </c>
      <c r="CN22" s="33">
        <f t="shared" si="6"/>
        <v>0</v>
      </c>
      <c r="CO22" s="33">
        <f t="shared" si="10"/>
        <v>0</v>
      </c>
      <c r="CP22" s="89"/>
      <c r="CQ22" s="33">
        <f t="shared" si="6"/>
        <v>0</v>
      </c>
      <c r="CR22" s="34">
        <f t="shared" si="6"/>
        <v>0</v>
      </c>
    </row>
    <row r="23" spans="1:97" ht="15.75" thickBot="1" x14ac:dyDescent="0.3">
      <c r="A23" s="90" t="s">
        <v>49</v>
      </c>
      <c r="B23" s="91">
        <f t="shared" si="4"/>
        <v>0</v>
      </c>
      <c r="C23" s="92">
        <f t="shared" si="5"/>
        <v>0</v>
      </c>
      <c r="D23" s="93">
        <f t="shared" si="5"/>
        <v>0</v>
      </c>
      <c r="E23" s="94"/>
      <c r="F23" s="95"/>
      <c r="G23" s="94"/>
      <c r="H23" s="95"/>
      <c r="I23" s="94"/>
      <c r="J23" s="96"/>
      <c r="K23" s="97"/>
      <c r="L23" s="95"/>
      <c r="M23" s="94"/>
      <c r="N23" s="95"/>
      <c r="O23" s="94"/>
      <c r="P23" s="95"/>
      <c r="Q23" s="94"/>
      <c r="R23" s="95"/>
      <c r="S23" s="94"/>
      <c r="T23" s="95"/>
      <c r="U23" s="94"/>
      <c r="V23" s="95"/>
      <c r="W23" s="94"/>
      <c r="X23" s="95"/>
      <c r="Y23" s="94"/>
      <c r="Z23" s="95"/>
      <c r="AA23" s="94"/>
      <c r="AB23" s="95"/>
      <c r="AC23" s="94"/>
      <c r="AD23" s="95"/>
      <c r="AE23" s="94"/>
      <c r="AF23" s="95"/>
      <c r="AG23" s="94"/>
      <c r="AH23" s="95"/>
      <c r="AI23" s="94"/>
      <c r="AJ23" s="95"/>
      <c r="AK23" s="94"/>
      <c r="AL23" s="98"/>
      <c r="AM23" s="97"/>
      <c r="AN23" s="99"/>
      <c r="AO23" s="99"/>
      <c r="AP23" s="99"/>
      <c r="AQ23" s="100"/>
      <c r="AR23" s="101"/>
      <c r="AS23" s="30" t="str">
        <f t="shared" si="7"/>
        <v/>
      </c>
      <c r="AT23" s="31"/>
      <c r="AU23" s="31"/>
      <c r="AV23" s="31"/>
      <c r="AW23" s="31"/>
      <c r="AX23" s="31"/>
      <c r="AY23" s="31"/>
      <c r="AZ23" s="3"/>
      <c r="BA23" s="3"/>
      <c r="BB23" s="3"/>
      <c r="BC23" s="3"/>
      <c r="BD23" s="3"/>
      <c r="BE23" s="3"/>
      <c r="BF23" s="3"/>
      <c r="BG23" s="3"/>
      <c r="BH23" s="3"/>
      <c r="BI23" s="3"/>
      <c r="CA23" s="32" t="str">
        <f t="shared" si="11"/>
        <v/>
      </c>
      <c r="CB23" s="32" t="str">
        <f t="shared" si="12"/>
        <v/>
      </c>
      <c r="CC23" s="32" t="str">
        <f t="shared" si="8"/>
        <v/>
      </c>
      <c r="CD23" s="32" t="str">
        <f>IF(AND($B23&gt;0,AP23="")," * No olvide digitar la variable "&amp;AP$17&amp;""&amp;". Digite CERO si no tiene",IF(AP23&gt;$B23," * La variable "&amp;AP$17&amp;""&amp;" No puede ser mayor al Total.",""))</f>
        <v/>
      </c>
      <c r="CE23" s="32" t="str">
        <f t="shared" si="9"/>
        <v/>
      </c>
      <c r="CF23" s="32" t="str">
        <f t="shared" si="9"/>
        <v/>
      </c>
      <c r="CM23" s="33">
        <f t="shared" si="6"/>
        <v>0</v>
      </c>
      <c r="CN23" s="33">
        <f t="shared" si="6"/>
        <v>0</v>
      </c>
      <c r="CO23" s="33">
        <f t="shared" si="10"/>
        <v>0</v>
      </c>
      <c r="CP23" s="33">
        <f t="shared" si="6"/>
        <v>0</v>
      </c>
      <c r="CQ23" s="33">
        <f t="shared" si="6"/>
        <v>0</v>
      </c>
      <c r="CR23" s="34">
        <f t="shared" si="6"/>
        <v>0</v>
      </c>
    </row>
    <row r="24" spans="1:97" ht="15.75" thickTop="1" x14ac:dyDescent="0.25">
      <c r="A24" s="81" t="s">
        <v>50</v>
      </c>
      <c r="B24" s="102">
        <f t="shared" si="4"/>
        <v>0</v>
      </c>
      <c r="C24" s="103">
        <f t="shared" si="5"/>
        <v>0</v>
      </c>
      <c r="D24" s="104">
        <f t="shared" si="5"/>
        <v>0</v>
      </c>
      <c r="E24" s="105"/>
      <c r="F24" s="106"/>
      <c r="G24" s="105"/>
      <c r="H24" s="106"/>
      <c r="I24" s="105"/>
      <c r="J24" s="107"/>
      <c r="K24" s="108"/>
      <c r="L24" s="106"/>
      <c r="M24" s="105"/>
      <c r="N24" s="106"/>
      <c r="O24" s="105"/>
      <c r="P24" s="106"/>
      <c r="Q24" s="105"/>
      <c r="R24" s="106"/>
      <c r="S24" s="105"/>
      <c r="T24" s="106"/>
      <c r="U24" s="105"/>
      <c r="V24" s="106"/>
      <c r="W24" s="105"/>
      <c r="X24" s="106"/>
      <c r="Y24" s="105"/>
      <c r="Z24" s="106"/>
      <c r="AA24" s="105"/>
      <c r="AB24" s="106"/>
      <c r="AC24" s="105"/>
      <c r="AD24" s="106"/>
      <c r="AE24" s="105"/>
      <c r="AF24" s="106"/>
      <c r="AG24" s="105"/>
      <c r="AH24" s="106"/>
      <c r="AI24" s="105"/>
      <c r="AJ24" s="106"/>
      <c r="AK24" s="105"/>
      <c r="AL24" s="109"/>
      <c r="AM24" s="108"/>
      <c r="AN24" s="110"/>
      <c r="AO24" s="111"/>
      <c r="AP24" s="112"/>
      <c r="AQ24" s="110"/>
      <c r="AR24" s="106"/>
      <c r="AS24" s="30" t="str">
        <f t="shared" si="7"/>
        <v/>
      </c>
      <c r="AT24" s="31"/>
      <c r="AU24" s="31"/>
      <c r="AV24" s="31"/>
      <c r="AW24" s="31"/>
      <c r="AX24" s="31"/>
      <c r="AY24" s="31"/>
      <c r="AZ24" s="3"/>
      <c r="BA24" s="3"/>
      <c r="BB24" s="3"/>
      <c r="BC24" s="3"/>
      <c r="BD24" s="3"/>
      <c r="BE24" s="3"/>
      <c r="BF24" s="3"/>
      <c r="BG24" s="3"/>
      <c r="BH24" s="3"/>
      <c r="BI24" s="3"/>
      <c r="CA24" s="32" t="str">
        <f>IF(AND($B24&gt;0,AM24="")," * No olvide digitar la variable "&amp;AM$17&amp;""&amp;". Digite CERO si no tiene",IF(AM24&gt;$B24," * La variable "&amp;AM$17&amp;""&amp;" No puede ser mayor al Total.",""))</f>
        <v/>
      </c>
      <c r="CB24" s="32" t="str">
        <f>IF(AND($B24&gt;0,AN24="")," * No olvide digitar la variable "&amp;AN$17&amp;""&amp;". Digite CERO si no tiene",IF(AN24&gt;$B24," * La variable "&amp;AN$17&amp;""&amp;" No puede ser mayor al Total.",""))</f>
        <v/>
      </c>
      <c r="CC24" s="89"/>
      <c r="CD24" s="89"/>
      <c r="CE24" s="32" t="str">
        <f>IF(AND($B24&gt;0,AQ24="")," * No olvide digitar la variable "&amp;AQ$17&amp;""&amp;" Otros Establecimientos de la Red. Digite CERO si no tiene",IF(AQ24&gt;$B24," * La variable "&amp;AQ$17&amp;""&amp;" Otros Establecimientos de la Red No puede ser mayor al Total.",""))</f>
        <v/>
      </c>
      <c r="CF24" s="32" t="str">
        <f>IF(AND($B24&gt;0,AR24="")," * No olvide digitar la variable "&amp;AR$17&amp;""&amp;". Digite CERO si no tiene",IF(AR24&gt;$B24," * La variable "&amp;AR$17&amp;""&amp;" No puede ser mayor al Total.",""))</f>
        <v/>
      </c>
      <c r="CM24" s="33">
        <f t="shared" si="6"/>
        <v>0</v>
      </c>
      <c r="CN24" s="33">
        <f t="shared" si="6"/>
        <v>0</v>
      </c>
      <c r="CO24" s="89"/>
      <c r="CP24" s="89"/>
      <c r="CQ24" s="33">
        <f t="shared" si="6"/>
        <v>0</v>
      </c>
      <c r="CR24" s="34">
        <f t="shared" si="6"/>
        <v>0</v>
      </c>
    </row>
    <row r="25" spans="1:97" ht="15" x14ac:dyDescent="0.25">
      <c r="A25" s="35" t="s">
        <v>51</v>
      </c>
      <c r="B25" s="68">
        <f t="shared" si="4"/>
        <v>0</v>
      </c>
      <c r="C25" s="69">
        <f t="shared" si="5"/>
        <v>0</v>
      </c>
      <c r="D25" s="84">
        <f t="shared" si="5"/>
        <v>0</v>
      </c>
      <c r="E25" s="41"/>
      <c r="F25" s="42"/>
      <c r="G25" s="41"/>
      <c r="H25" s="42"/>
      <c r="I25" s="41"/>
      <c r="J25" s="40"/>
      <c r="K25" s="39"/>
      <c r="L25" s="42"/>
      <c r="M25" s="41"/>
      <c r="N25" s="42"/>
      <c r="O25" s="41"/>
      <c r="P25" s="42"/>
      <c r="Q25" s="41"/>
      <c r="R25" s="42"/>
      <c r="S25" s="41"/>
      <c r="T25" s="42"/>
      <c r="U25" s="41"/>
      <c r="V25" s="42"/>
      <c r="W25" s="41"/>
      <c r="X25" s="42"/>
      <c r="Y25" s="41"/>
      <c r="Z25" s="42"/>
      <c r="AA25" s="41"/>
      <c r="AB25" s="42"/>
      <c r="AC25" s="41"/>
      <c r="AD25" s="42"/>
      <c r="AE25" s="41"/>
      <c r="AF25" s="42"/>
      <c r="AG25" s="41"/>
      <c r="AH25" s="42"/>
      <c r="AI25" s="41"/>
      <c r="AJ25" s="42"/>
      <c r="AK25" s="41"/>
      <c r="AL25" s="43"/>
      <c r="AM25" s="39"/>
      <c r="AN25" s="87"/>
      <c r="AO25" s="88"/>
      <c r="AP25" s="88"/>
      <c r="AQ25" s="82"/>
      <c r="AR25" s="83"/>
      <c r="AS25" s="30" t="str">
        <f t="shared" si="7"/>
        <v/>
      </c>
      <c r="AT25" s="31"/>
      <c r="AU25" s="31"/>
      <c r="AV25" s="31"/>
      <c r="AW25" s="31"/>
      <c r="AX25" s="31"/>
      <c r="AY25" s="31"/>
      <c r="AZ25" s="3"/>
      <c r="BA25" s="3"/>
      <c r="BB25" s="3"/>
      <c r="BC25" s="3"/>
      <c r="BD25" s="3"/>
      <c r="BE25" s="3"/>
      <c r="BF25" s="3"/>
      <c r="BG25" s="3"/>
      <c r="BH25" s="3"/>
      <c r="BI25" s="3"/>
      <c r="CA25" s="32" t="str">
        <f t="shared" ref="CA25" si="13">IF(AND($B25&gt;0,AM25="")," * No olvide digitar la variable "&amp;AM$17&amp;""&amp;". Digite CERO si no tiene",IF(AM25&gt;$B25," * La variable "&amp;AM$17&amp;""&amp;" No puede ser mayor al Total.",""))</f>
        <v/>
      </c>
      <c r="CB25" s="32" t="str">
        <f>IF(AND($B25&gt;0,AN25="")," * No olvide digitar la variable "&amp;AN$17&amp;""&amp;". Digite CERO si no tiene",IF(AN25&gt;$B25," * La variable "&amp;AN$17&amp;""&amp;" No puede ser mayor al Total.",""))</f>
        <v/>
      </c>
      <c r="CC25" s="89"/>
      <c r="CD25" s="89"/>
      <c r="CE25" s="32" t="str">
        <f t="shared" ref="CE25" si="14">IF(AND($B25&gt;0,AQ25="")," * No olvide digitar la variable "&amp;AQ$17&amp;""&amp;" Otros Establecimientos de la Red. Digite CERO si no tiene",IF(AQ25&gt;$B25," * La variable "&amp;AQ$17&amp;""&amp;" Otros Establecimientos de la Red No puede ser mayor al Total.",""))</f>
        <v/>
      </c>
      <c r="CF25" s="32" t="str">
        <f t="shared" ref="CF25:CF26" si="15">IF(AND($B25&gt;0,AR25="")," * No olvide digitar la variable "&amp;AR$17&amp;""&amp;". Digite CERO si no tiene",IF(AR25&gt;$B25," * La variable "&amp;AR$17&amp;""&amp;" No puede ser mayor al Total.",""))</f>
        <v/>
      </c>
      <c r="CM25" s="33">
        <f t="shared" si="6"/>
        <v>0</v>
      </c>
      <c r="CN25" s="33">
        <f t="shared" si="6"/>
        <v>0</v>
      </c>
      <c r="CO25" s="89"/>
      <c r="CP25" s="89"/>
      <c r="CQ25" s="33">
        <f t="shared" si="6"/>
        <v>0</v>
      </c>
      <c r="CR25" s="34">
        <f t="shared" si="6"/>
        <v>0</v>
      </c>
    </row>
    <row r="26" spans="1:97" ht="15" x14ac:dyDescent="0.25">
      <c r="A26" s="113" t="s">
        <v>52</v>
      </c>
      <c r="B26" s="114">
        <f t="shared" si="4"/>
        <v>0</v>
      </c>
      <c r="C26" s="115">
        <f t="shared" si="5"/>
        <v>0</v>
      </c>
      <c r="D26" s="116">
        <f t="shared" si="5"/>
        <v>0</v>
      </c>
      <c r="E26" s="117"/>
      <c r="F26" s="118"/>
      <c r="G26" s="117"/>
      <c r="H26" s="118"/>
      <c r="I26" s="117"/>
      <c r="J26" s="119"/>
      <c r="K26" s="120"/>
      <c r="L26" s="118"/>
      <c r="M26" s="117"/>
      <c r="N26" s="118"/>
      <c r="O26" s="117"/>
      <c r="P26" s="118"/>
      <c r="Q26" s="117"/>
      <c r="R26" s="118"/>
      <c r="S26" s="117"/>
      <c r="T26" s="118"/>
      <c r="U26" s="117"/>
      <c r="V26" s="118"/>
      <c r="W26" s="117"/>
      <c r="X26" s="118"/>
      <c r="Y26" s="117"/>
      <c r="Z26" s="118"/>
      <c r="AA26" s="117"/>
      <c r="AB26" s="118"/>
      <c r="AC26" s="117"/>
      <c r="AD26" s="118"/>
      <c r="AE26" s="117"/>
      <c r="AF26" s="118"/>
      <c r="AG26" s="117"/>
      <c r="AH26" s="118"/>
      <c r="AI26" s="117"/>
      <c r="AJ26" s="118"/>
      <c r="AK26" s="117"/>
      <c r="AL26" s="121"/>
      <c r="AM26" s="120"/>
      <c r="AN26" s="122"/>
      <c r="AO26" s="123"/>
      <c r="AP26" s="123"/>
      <c r="AQ26" s="100"/>
      <c r="AR26" s="101"/>
      <c r="AS26" s="30" t="str">
        <f t="shared" si="7"/>
        <v/>
      </c>
      <c r="AT26" s="31"/>
      <c r="AU26" s="31"/>
      <c r="AV26" s="31"/>
      <c r="AW26" s="31"/>
      <c r="AX26" s="31"/>
      <c r="AY26" s="31"/>
      <c r="AZ26" s="3"/>
      <c r="BA26" s="3"/>
      <c r="BB26" s="3"/>
      <c r="BC26" s="3"/>
      <c r="BD26" s="3"/>
      <c r="BE26" s="3"/>
      <c r="BF26" s="3"/>
      <c r="BG26" s="3"/>
      <c r="BH26" s="3"/>
      <c r="BI26" s="3"/>
      <c r="CA26" s="32" t="str">
        <f>IF(AND($B26&gt;0,AM26="")," * No olvide digitar la variable "&amp;AM$17&amp;""&amp;". Digite CERO si no tiene",IF(AM26&gt;$B26," * La variable "&amp;AM$17&amp;""&amp;" No puede ser mayor al Total.",""))</f>
        <v/>
      </c>
      <c r="CB26" s="32" t="str">
        <f>IF(AND($B26&gt;0,AN26="")," * No olvide digitar la variable "&amp;AN$17&amp;""&amp;". Digite CERO si no tiene",IF(AN26&gt;$B26," * La variable "&amp;AN$17&amp;""&amp;" No puede ser mayor al Total.",""))</f>
        <v/>
      </c>
      <c r="CC26" s="89"/>
      <c r="CD26" s="89"/>
      <c r="CE26" s="32" t="str">
        <f>IF(AND($B26&gt;0,AQ26="")," * No olvide digitar la variable "&amp;AQ$17&amp;""&amp;" Otros Establecimientos de la Red. Digite CERO si no tiene",IF(AQ26&gt;$B26," * La variable "&amp;AQ$17&amp;""&amp;" Otros Establecimientos de la Red No puede ser mayor al Total.",""))</f>
        <v/>
      </c>
      <c r="CF26" s="32" t="str">
        <f t="shared" si="15"/>
        <v/>
      </c>
      <c r="CM26" s="33">
        <f t="shared" si="6"/>
        <v>0</v>
      </c>
      <c r="CN26" s="33">
        <f t="shared" si="6"/>
        <v>0</v>
      </c>
      <c r="CO26" s="89"/>
      <c r="CP26" s="89"/>
      <c r="CQ26" s="33">
        <f t="shared" si="6"/>
        <v>0</v>
      </c>
      <c r="CR26" s="34">
        <f t="shared" si="6"/>
        <v>0</v>
      </c>
    </row>
    <row r="27" spans="1:97" s="5" customFormat="1" ht="11.25" x14ac:dyDescent="0.15">
      <c r="A27" s="1126" t="s">
        <v>53</v>
      </c>
      <c r="B27" s="1126"/>
      <c r="C27" s="1126"/>
      <c r="D27" s="1126"/>
      <c r="E27" s="1126"/>
      <c r="F27" s="1126"/>
      <c r="G27" s="1126"/>
      <c r="H27" s="1126"/>
      <c r="I27" s="11"/>
      <c r="J27" s="11"/>
      <c r="K27" s="11"/>
      <c r="L27" s="11"/>
      <c r="M27" s="11"/>
      <c r="N27" s="11"/>
      <c r="X27" s="124"/>
      <c r="Y27" s="124"/>
      <c r="Z27" s="124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5"/>
      <c r="AN27" s="12"/>
      <c r="AO27" s="126"/>
      <c r="AP27" s="126"/>
      <c r="AQ27" s="127"/>
      <c r="AR27" s="128"/>
      <c r="AS27" s="128"/>
      <c r="AT27" s="128"/>
      <c r="AU27" s="128"/>
      <c r="AV27" s="128"/>
      <c r="AW27" s="128"/>
      <c r="AX27" s="128"/>
      <c r="AY27" s="128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V27" s="12"/>
      <c r="BW27" s="12"/>
      <c r="BX27" s="129"/>
      <c r="BY27" s="129"/>
    </row>
    <row r="28" spans="1:97" ht="14.25" customHeight="1" x14ac:dyDescent="0.2">
      <c r="A28" s="1012" t="s">
        <v>54</v>
      </c>
      <c r="B28" s="982" t="s">
        <v>5</v>
      </c>
      <c r="C28" s="983"/>
      <c r="D28" s="984"/>
      <c r="E28" s="1222" t="s">
        <v>6</v>
      </c>
      <c r="F28" s="1117"/>
      <c r="G28" s="1117"/>
      <c r="H28" s="1117"/>
      <c r="I28" s="1117"/>
      <c r="J28" s="1117"/>
      <c r="K28" s="1117"/>
      <c r="L28" s="1117"/>
      <c r="M28" s="1117"/>
      <c r="N28" s="1117"/>
      <c r="O28" s="1117"/>
      <c r="P28" s="1117"/>
      <c r="Q28" s="1117"/>
      <c r="R28" s="1117"/>
      <c r="S28" s="1117"/>
      <c r="T28" s="1117"/>
      <c r="U28" s="1117"/>
      <c r="V28" s="1117"/>
      <c r="W28" s="1117"/>
      <c r="X28" s="1117"/>
      <c r="Y28" s="1117"/>
      <c r="Z28" s="1117"/>
      <c r="AA28" s="1117"/>
      <c r="AB28" s="1117"/>
      <c r="AC28" s="1117"/>
      <c r="AD28" s="1117"/>
      <c r="AE28" s="1117"/>
      <c r="AF28" s="1117"/>
      <c r="AG28" s="1117"/>
      <c r="AH28" s="1117"/>
      <c r="AI28" s="1117"/>
      <c r="AJ28" s="1117"/>
      <c r="AK28" s="1117"/>
      <c r="AL28" s="1125"/>
      <c r="AM28" s="1008" t="s">
        <v>7</v>
      </c>
      <c r="AN28" s="984" t="s">
        <v>10</v>
      </c>
      <c r="AO28" s="130"/>
      <c r="AP28" s="130"/>
      <c r="AQ28" s="30"/>
      <c r="AR28" s="31"/>
      <c r="AS28" s="31"/>
      <c r="AT28" s="31"/>
      <c r="AU28" s="31"/>
      <c r="AV28" s="31"/>
      <c r="AW28" s="31"/>
      <c r="AX28" s="31"/>
      <c r="AY28" s="31"/>
      <c r="AZ28" s="3"/>
      <c r="BA28" s="3"/>
      <c r="BB28" s="3"/>
      <c r="BC28" s="3"/>
      <c r="BD28" s="3"/>
      <c r="BE28" s="3"/>
      <c r="BF28" s="3"/>
      <c r="BG28" s="3"/>
      <c r="BH28" s="3"/>
      <c r="BI28" s="3"/>
    </row>
    <row r="29" spans="1:97" x14ac:dyDescent="0.2">
      <c r="A29" s="1013"/>
      <c r="B29" s="1165"/>
      <c r="C29" s="986"/>
      <c r="D29" s="987"/>
      <c r="E29" s="1222" t="s">
        <v>55</v>
      </c>
      <c r="F29" s="1118"/>
      <c r="G29" s="1222" t="s">
        <v>56</v>
      </c>
      <c r="H29" s="1118"/>
      <c r="I29" s="1222" t="s">
        <v>57</v>
      </c>
      <c r="J29" s="1118"/>
      <c r="K29" s="1222" t="s">
        <v>58</v>
      </c>
      <c r="L29" s="1118"/>
      <c r="M29" s="1222" t="s">
        <v>59</v>
      </c>
      <c r="N29" s="1118"/>
      <c r="O29" s="1213" t="s">
        <v>60</v>
      </c>
      <c r="P29" s="1123"/>
      <c r="Q29" s="1213" t="s">
        <v>61</v>
      </c>
      <c r="R29" s="1123"/>
      <c r="S29" s="1213" t="s">
        <v>62</v>
      </c>
      <c r="T29" s="1123"/>
      <c r="U29" s="1213" t="s">
        <v>63</v>
      </c>
      <c r="V29" s="1123"/>
      <c r="W29" s="1213" t="s">
        <v>64</v>
      </c>
      <c r="X29" s="1123"/>
      <c r="Y29" s="1213" t="s">
        <v>65</v>
      </c>
      <c r="Z29" s="1123"/>
      <c r="AA29" s="1213" t="s">
        <v>66</v>
      </c>
      <c r="AB29" s="1123"/>
      <c r="AC29" s="1213" t="s">
        <v>67</v>
      </c>
      <c r="AD29" s="1123"/>
      <c r="AE29" s="1213" t="s">
        <v>68</v>
      </c>
      <c r="AF29" s="1123"/>
      <c r="AG29" s="1213" t="s">
        <v>69</v>
      </c>
      <c r="AH29" s="1123"/>
      <c r="AI29" s="1213" t="s">
        <v>70</v>
      </c>
      <c r="AJ29" s="1123"/>
      <c r="AK29" s="1213" t="s">
        <v>71</v>
      </c>
      <c r="AL29" s="1124"/>
      <c r="AM29" s="1009"/>
      <c r="AN29" s="990"/>
      <c r="AO29" s="130"/>
      <c r="AP29" s="130"/>
      <c r="AQ29" s="30"/>
      <c r="AR29" s="31"/>
      <c r="AS29" s="31"/>
      <c r="AT29" s="31"/>
      <c r="AU29" s="31"/>
      <c r="AV29" s="31"/>
      <c r="AW29" s="31"/>
      <c r="AX29" s="31"/>
      <c r="AY29" s="31"/>
      <c r="AZ29" s="3"/>
      <c r="BA29" s="3"/>
      <c r="BB29" s="3"/>
      <c r="BC29" s="3"/>
      <c r="BD29" s="3"/>
      <c r="BE29" s="3"/>
      <c r="BF29" s="3"/>
      <c r="BG29" s="3"/>
      <c r="BH29" s="3"/>
      <c r="BI29" s="3"/>
    </row>
    <row r="30" spans="1:97" x14ac:dyDescent="0.2">
      <c r="A30" s="1146"/>
      <c r="B30" s="808" t="s">
        <v>32</v>
      </c>
      <c r="C30" s="15" t="s">
        <v>45</v>
      </c>
      <c r="D30" s="16" t="s">
        <v>34</v>
      </c>
      <c r="E30" s="789" t="s">
        <v>45</v>
      </c>
      <c r="F30" s="610" t="s">
        <v>34</v>
      </c>
      <c r="G30" s="789" t="s">
        <v>45</v>
      </c>
      <c r="H30" s="610" t="s">
        <v>34</v>
      </c>
      <c r="I30" s="789" t="s">
        <v>45</v>
      </c>
      <c r="J30" s="610" t="s">
        <v>34</v>
      </c>
      <c r="K30" s="789" t="s">
        <v>45</v>
      </c>
      <c r="L30" s="610" t="s">
        <v>34</v>
      </c>
      <c r="M30" s="789" t="s">
        <v>45</v>
      </c>
      <c r="N30" s="610" t="s">
        <v>34</v>
      </c>
      <c r="O30" s="789" t="s">
        <v>45</v>
      </c>
      <c r="P30" s="610" t="s">
        <v>34</v>
      </c>
      <c r="Q30" s="789" t="s">
        <v>45</v>
      </c>
      <c r="R30" s="610" t="s">
        <v>34</v>
      </c>
      <c r="S30" s="789" t="s">
        <v>45</v>
      </c>
      <c r="T30" s="610" t="s">
        <v>34</v>
      </c>
      <c r="U30" s="789" t="s">
        <v>45</v>
      </c>
      <c r="V30" s="610" t="s">
        <v>34</v>
      </c>
      <c r="W30" s="789" t="s">
        <v>45</v>
      </c>
      <c r="X30" s="610" t="s">
        <v>34</v>
      </c>
      <c r="Y30" s="789" t="s">
        <v>45</v>
      </c>
      <c r="Z30" s="610" t="s">
        <v>34</v>
      </c>
      <c r="AA30" s="789" t="s">
        <v>45</v>
      </c>
      <c r="AB30" s="610" t="s">
        <v>34</v>
      </c>
      <c r="AC30" s="789" t="s">
        <v>45</v>
      </c>
      <c r="AD30" s="610" t="s">
        <v>34</v>
      </c>
      <c r="AE30" s="789" t="s">
        <v>45</v>
      </c>
      <c r="AF30" s="610" t="s">
        <v>34</v>
      </c>
      <c r="AG30" s="789" t="s">
        <v>45</v>
      </c>
      <c r="AH30" s="610" t="s">
        <v>34</v>
      </c>
      <c r="AI30" s="789" t="s">
        <v>45</v>
      </c>
      <c r="AJ30" s="610" t="s">
        <v>34</v>
      </c>
      <c r="AK30" s="789" t="s">
        <v>45</v>
      </c>
      <c r="AL30" s="612" t="s">
        <v>34</v>
      </c>
      <c r="AM30" s="1010"/>
      <c r="AN30" s="987"/>
      <c r="AO30" s="130"/>
      <c r="AP30" s="130"/>
      <c r="AQ30" s="30"/>
      <c r="AR30" s="31"/>
      <c r="AS30" s="31"/>
      <c r="AT30" s="31"/>
      <c r="AU30" s="31"/>
      <c r="AV30" s="31"/>
      <c r="AW30" s="31"/>
      <c r="AX30" s="31"/>
      <c r="AY30" s="31"/>
      <c r="AZ30" s="3"/>
      <c r="BA30" s="3"/>
      <c r="BB30" s="3"/>
      <c r="BC30" s="3"/>
      <c r="BD30" s="3"/>
      <c r="BE30" s="3"/>
      <c r="BF30" s="3"/>
      <c r="BG30" s="3"/>
      <c r="BH30" s="3"/>
      <c r="BI30" s="3"/>
    </row>
    <row r="31" spans="1:97" x14ac:dyDescent="0.2">
      <c r="A31" s="487" t="s">
        <v>72</v>
      </c>
      <c r="B31" s="132">
        <f t="shared" ref="B31:B36" si="16">SUM(C31+D31)</f>
        <v>0</v>
      </c>
      <c r="C31" s="133">
        <f t="shared" ref="C31:D36" si="17">SUM(E31+G31+I31+K31+M31+O31+Q31+S31+U31+W31+Y31+AA31+AC31+AE31+AG31+AI31+AK31)</f>
        <v>0</v>
      </c>
      <c r="D31" s="545">
        <f t="shared" si="17"/>
        <v>0</v>
      </c>
      <c r="E31" s="71"/>
      <c r="F31" s="72"/>
      <c r="G31" s="71"/>
      <c r="H31" s="72"/>
      <c r="I31" s="71"/>
      <c r="J31" s="73"/>
      <c r="K31" s="71"/>
      <c r="L31" s="73"/>
      <c r="M31" s="71"/>
      <c r="N31" s="73"/>
      <c r="O31" s="74"/>
      <c r="P31" s="73"/>
      <c r="Q31" s="74"/>
      <c r="R31" s="73"/>
      <c r="S31" s="74"/>
      <c r="T31" s="73"/>
      <c r="U31" s="74"/>
      <c r="V31" s="73"/>
      <c r="W31" s="74"/>
      <c r="X31" s="73"/>
      <c r="Y31" s="74"/>
      <c r="Z31" s="73"/>
      <c r="AA31" s="74"/>
      <c r="AB31" s="73"/>
      <c r="AC31" s="74"/>
      <c r="AD31" s="73"/>
      <c r="AE31" s="74"/>
      <c r="AF31" s="73"/>
      <c r="AG31" s="74"/>
      <c r="AH31" s="73"/>
      <c r="AI31" s="74"/>
      <c r="AJ31" s="73"/>
      <c r="AK31" s="74"/>
      <c r="AL31" s="75"/>
      <c r="AM31" s="76"/>
      <c r="AN31" s="542"/>
      <c r="AO31" s="130" t="str">
        <f>CA31&amp;CB31</f>
        <v/>
      </c>
      <c r="AP31" s="130"/>
      <c r="AQ31" s="30"/>
      <c r="AR31" s="31"/>
      <c r="AS31" s="31"/>
      <c r="AT31" s="31"/>
      <c r="AU31" s="31"/>
      <c r="AV31" s="31"/>
      <c r="AW31" s="31"/>
      <c r="AX31" s="31"/>
      <c r="AY31" s="31"/>
      <c r="AZ31" s="3"/>
      <c r="BA31" s="3"/>
      <c r="BB31" s="3"/>
      <c r="BC31" s="3"/>
      <c r="BD31" s="3"/>
      <c r="BE31" s="3"/>
      <c r="BF31" s="3"/>
      <c r="BG31" s="3"/>
      <c r="BH31" s="3"/>
      <c r="BI31" s="3"/>
      <c r="CA31" s="32" t="str">
        <f>IF(AND($B31&gt;0,AM31="")," * No olvide digitar la variable "&amp;AM$28&amp;""&amp;". Digite CERO si no tiene",IF(AM31&gt;$B31," * La variable "&amp;AM$28&amp;""&amp;" No puede ser mayor al Total.",""))</f>
        <v/>
      </c>
      <c r="CB31" s="32" t="str">
        <f>IF(AND($B31&gt;0,AN31="")," * No olvide digitar la variable "&amp;AN$28&amp;""&amp;". Digite CERO si no tiene",IF(B31&gt;AN31," * La variable "&amp;AN$28&amp;""&amp;" No puede ser menor al Total.",""))</f>
        <v/>
      </c>
      <c r="CM31" s="33">
        <f>IF(AND($B31&gt;0,AM31=""),1,IF(AM31&gt;$B31,1,0))</f>
        <v>0</v>
      </c>
      <c r="CN31" s="33">
        <f>IF(AND($B31&gt;0,AN31=""),1,IF(B31&gt;$AN31,1,0))</f>
        <v>0</v>
      </c>
    </row>
    <row r="32" spans="1:97" x14ac:dyDescent="0.2">
      <c r="A32" s="35" t="s">
        <v>73</v>
      </c>
      <c r="B32" s="68">
        <f t="shared" si="16"/>
        <v>0</v>
      </c>
      <c r="C32" s="69">
        <f t="shared" si="17"/>
        <v>0</v>
      </c>
      <c r="D32" s="84">
        <f t="shared" si="17"/>
        <v>0</v>
      </c>
      <c r="E32" s="71"/>
      <c r="F32" s="72"/>
      <c r="G32" s="71"/>
      <c r="H32" s="72"/>
      <c r="I32" s="71"/>
      <c r="J32" s="73"/>
      <c r="K32" s="71"/>
      <c r="L32" s="73"/>
      <c r="M32" s="71"/>
      <c r="N32" s="73"/>
      <c r="O32" s="74"/>
      <c r="P32" s="73"/>
      <c r="Q32" s="74"/>
      <c r="R32" s="73"/>
      <c r="S32" s="74"/>
      <c r="T32" s="73"/>
      <c r="U32" s="74"/>
      <c r="V32" s="73"/>
      <c r="W32" s="74"/>
      <c r="X32" s="73"/>
      <c r="Y32" s="74"/>
      <c r="Z32" s="73"/>
      <c r="AA32" s="74"/>
      <c r="AB32" s="73"/>
      <c r="AC32" s="74"/>
      <c r="AD32" s="73"/>
      <c r="AE32" s="74"/>
      <c r="AF32" s="73"/>
      <c r="AG32" s="74"/>
      <c r="AH32" s="73"/>
      <c r="AI32" s="74"/>
      <c r="AJ32" s="73"/>
      <c r="AK32" s="74"/>
      <c r="AL32" s="75"/>
      <c r="AM32" s="76"/>
      <c r="AN32" s="135"/>
      <c r="AO32" s="130" t="str">
        <f>CA32</f>
        <v/>
      </c>
      <c r="AP32" s="130"/>
      <c r="AQ32" s="30"/>
      <c r="AR32" s="31"/>
      <c r="AS32" s="31"/>
      <c r="AT32" s="31"/>
      <c r="AU32" s="31"/>
      <c r="AV32" s="31"/>
      <c r="AW32" s="31"/>
      <c r="AX32" s="31"/>
      <c r="AY32" s="31"/>
      <c r="AZ32" s="3"/>
      <c r="BA32" s="3"/>
      <c r="BB32" s="3"/>
      <c r="BC32" s="3"/>
      <c r="BD32" s="3"/>
      <c r="BE32" s="3"/>
      <c r="BF32" s="3"/>
      <c r="BG32" s="3"/>
      <c r="BH32" s="3"/>
      <c r="BI32" s="3"/>
      <c r="CA32" s="32" t="str">
        <f t="shared" ref="CA32:CA36" si="18">IF(AND($B32&gt;0,AM32="")," * No olvide digitar la variable "&amp;AM$28&amp;""&amp;". Digite CERO si no tiene",IF(AM32&gt;$B32," * La variable "&amp;AM$28&amp;""&amp;" No puede ser mayor al Total.",""))</f>
        <v/>
      </c>
      <c r="CM32" s="33">
        <f t="shared" ref="CM32:CM35" si="19">IF(AND($B32&gt;0,AM32=""),1,IF(AM32&gt;$B32,1,0))</f>
        <v>0</v>
      </c>
    </row>
    <row r="33" spans="1:92" s="2" customFormat="1" x14ac:dyDescent="0.2">
      <c r="A33" s="35" t="s">
        <v>74</v>
      </c>
      <c r="B33" s="68">
        <f t="shared" si="16"/>
        <v>0</v>
      </c>
      <c r="C33" s="69">
        <f t="shared" si="17"/>
        <v>0</v>
      </c>
      <c r="D33" s="84">
        <f t="shared" si="17"/>
        <v>0</v>
      </c>
      <c r="E33" s="41"/>
      <c r="F33" s="42"/>
      <c r="G33" s="41"/>
      <c r="H33" s="42"/>
      <c r="I33" s="41"/>
      <c r="J33" s="40"/>
      <c r="K33" s="41"/>
      <c r="L33" s="40"/>
      <c r="M33" s="41"/>
      <c r="N33" s="40"/>
      <c r="O33" s="85"/>
      <c r="P33" s="40"/>
      <c r="Q33" s="85"/>
      <c r="R33" s="40"/>
      <c r="S33" s="85"/>
      <c r="T33" s="40"/>
      <c r="U33" s="85"/>
      <c r="V33" s="40"/>
      <c r="W33" s="85"/>
      <c r="X33" s="40"/>
      <c r="Y33" s="85"/>
      <c r="Z33" s="40"/>
      <c r="AA33" s="85"/>
      <c r="AB33" s="40"/>
      <c r="AC33" s="85"/>
      <c r="AD33" s="40"/>
      <c r="AE33" s="85"/>
      <c r="AF33" s="40"/>
      <c r="AG33" s="85"/>
      <c r="AH33" s="40"/>
      <c r="AI33" s="85"/>
      <c r="AJ33" s="40"/>
      <c r="AK33" s="85"/>
      <c r="AL33" s="86"/>
      <c r="AM33" s="39"/>
      <c r="AN33" s="135"/>
      <c r="AO33" s="130" t="str">
        <f t="shared" ref="AO33:AO36" si="20">CA33</f>
        <v/>
      </c>
      <c r="AP33" s="130"/>
      <c r="AQ33" s="30"/>
      <c r="AR33" s="31"/>
      <c r="AS33" s="31"/>
      <c r="AT33" s="31"/>
      <c r="AU33" s="31"/>
      <c r="AV33" s="31"/>
      <c r="AW33" s="31"/>
      <c r="AX33" s="31"/>
      <c r="AY33" s="31"/>
      <c r="AZ33" s="3"/>
      <c r="BA33" s="3"/>
      <c r="BB33" s="3"/>
      <c r="BC33" s="3"/>
      <c r="BD33" s="3"/>
      <c r="BE33" s="3"/>
      <c r="BF33" s="3"/>
      <c r="BG33" s="3"/>
      <c r="BH33" s="3"/>
      <c r="BI33" s="3"/>
      <c r="BV33" s="3"/>
      <c r="BW33" s="3"/>
      <c r="BX33" s="4"/>
      <c r="BY33" s="4"/>
      <c r="CA33" s="32" t="str">
        <f t="shared" si="18"/>
        <v/>
      </c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33">
        <f t="shared" si="19"/>
        <v>0</v>
      </c>
      <c r="CN33" s="5"/>
    </row>
    <row r="34" spans="1:92" s="2" customFormat="1" x14ac:dyDescent="0.2">
      <c r="A34" s="35" t="s">
        <v>75</v>
      </c>
      <c r="B34" s="68">
        <f t="shared" si="16"/>
        <v>0</v>
      </c>
      <c r="C34" s="69">
        <f t="shared" si="17"/>
        <v>0</v>
      </c>
      <c r="D34" s="84">
        <f t="shared" si="17"/>
        <v>0</v>
      </c>
      <c r="E34" s="41"/>
      <c r="F34" s="42"/>
      <c r="G34" s="41"/>
      <c r="H34" s="42"/>
      <c r="I34" s="41"/>
      <c r="J34" s="40"/>
      <c r="K34" s="41"/>
      <c r="L34" s="40"/>
      <c r="M34" s="41"/>
      <c r="N34" s="40"/>
      <c r="O34" s="85"/>
      <c r="P34" s="40"/>
      <c r="Q34" s="85"/>
      <c r="R34" s="40"/>
      <c r="S34" s="85"/>
      <c r="T34" s="40"/>
      <c r="U34" s="85"/>
      <c r="V34" s="40"/>
      <c r="W34" s="85"/>
      <c r="X34" s="40"/>
      <c r="Y34" s="85"/>
      <c r="Z34" s="40"/>
      <c r="AA34" s="85"/>
      <c r="AB34" s="40"/>
      <c r="AC34" s="85"/>
      <c r="AD34" s="40"/>
      <c r="AE34" s="85"/>
      <c r="AF34" s="40"/>
      <c r="AG34" s="85"/>
      <c r="AH34" s="40"/>
      <c r="AI34" s="85"/>
      <c r="AJ34" s="40"/>
      <c r="AK34" s="85"/>
      <c r="AL34" s="86"/>
      <c r="AM34" s="39"/>
      <c r="AN34" s="135"/>
      <c r="AO34" s="130" t="str">
        <f t="shared" si="20"/>
        <v/>
      </c>
      <c r="AP34" s="130"/>
      <c r="AQ34" s="30"/>
      <c r="AR34" s="31"/>
      <c r="AS34" s="31"/>
      <c r="AT34" s="31"/>
      <c r="AU34" s="31"/>
      <c r="AV34" s="31"/>
      <c r="AW34" s="31"/>
      <c r="AX34" s="31"/>
      <c r="AY34" s="31"/>
      <c r="AZ34" s="3"/>
      <c r="BA34" s="3"/>
      <c r="BB34" s="3"/>
      <c r="BC34" s="3"/>
      <c r="BD34" s="3"/>
      <c r="BE34" s="3"/>
      <c r="BF34" s="3"/>
      <c r="BG34" s="3"/>
      <c r="BH34" s="3"/>
      <c r="BI34" s="3"/>
      <c r="BV34" s="3"/>
      <c r="BW34" s="3"/>
      <c r="BX34" s="4"/>
      <c r="BY34" s="4"/>
      <c r="CA34" s="32" t="str">
        <f t="shared" si="18"/>
        <v/>
      </c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33">
        <f t="shared" si="19"/>
        <v>0</v>
      </c>
      <c r="CN34" s="5"/>
    </row>
    <row r="35" spans="1:92" s="2" customFormat="1" x14ac:dyDescent="0.2">
      <c r="A35" s="35" t="s">
        <v>76</v>
      </c>
      <c r="B35" s="68">
        <f t="shared" si="16"/>
        <v>0</v>
      </c>
      <c r="C35" s="69">
        <f t="shared" si="17"/>
        <v>0</v>
      </c>
      <c r="D35" s="84">
        <f t="shared" si="17"/>
        <v>0</v>
      </c>
      <c r="E35" s="41"/>
      <c r="F35" s="42"/>
      <c r="G35" s="41"/>
      <c r="H35" s="42"/>
      <c r="I35" s="41"/>
      <c r="J35" s="40"/>
      <c r="K35" s="41"/>
      <c r="L35" s="40"/>
      <c r="M35" s="41"/>
      <c r="N35" s="40"/>
      <c r="O35" s="85"/>
      <c r="P35" s="40"/>
      <c r="Q35" s="85"/>
      <c r="R35" s="40"/>
      <c r="S35" s="85"/>
      <c r="T35" s="40"/>
      <c r="U35" s="85"/>
      <c r="V35" s="40"/>
      <c r="W35" s="85"/>
      <c r="X35" s="40"/>
      <c r="Y35" s="85"/>
      <c r="Z35" s="40"/>
      <c r="AA35" s="85"/>
      <c r="AB35" s="40"/>
      <c r="AC35" s="85"/>
      <c r="AD35" s="40"/>
      <c r="AE35" s="85"/>
      <c r="AF35" s="40"/>
      <c r="AG35" s="85"/>
      <c r="AH35" s="40"/>
      <c r="AI35" s="85"/>
      <c r="AJ35" s="40"/>
      <c r="AK35" s="85"/>
      <c r="AL35" s="86"/>
      <c r="AM35" s="39"/>
      <c r="AN35" s="135"/>
      <c r="AO35" s="130" t="str">
        <f t="shared" si="20"/>
        <v/>
      </c>
      <c r="AP35" s="130"/>
      <c r="AQ35" s="30"/>
      <c r="AR35" s="31"/>
      <c r="AS35" s="31"/>
      <c r="AT35" s="31"/>
      <c r="AU35" s="31"/>
      <c r="AV35" s="31"/>
      <c r="AW35" s="31"/>
      <c r="AX35" s="31"/>
      <c r="AY35" s="31"/>
      <c r="AZ35" s="3"/>
      <c r="BA35" s="3"/>
      <c r="BB35" s="3"/>
      <c r="BC35" s="3"/>
      <c r="BD35" s="3"/>
      <c r="BE35" s="3"/>
      <c r="BF35" s="3"/>
      <c r="BG35" s="3"/>
      <c r="BH35" s="3"/>
      <c r="BI35" s="3"/>
      <c r="BV35" s="3"/>
      <c r="BW35" s="3"/>
      <c r="BX35" s="4"/>
      <c r="BY35" s="4"/>
      <c r="CA35" s="32" t="str">
        <f t="shared" si="18"/>
        <v/>
      </c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33">
        <f t="shared" si="19"/>
        <v>0</v>
      </c>
      <c r="CN35" s="5"/>
    </row>
    <row r="36" spans="1:92" s="2" customFormat="1" x14ac:dyDescent="0.2">
      <c r="A36" s="136" t="s">
        <v>77</v>
      </c>
      <c r="B36" s="137">
        <f t="shared" si="16"/>
        <v>0</v>
      </c>
      <c r="C36" s="138">
        <f t="shared" si="17"/>
        <v>0</v>
      </c>
      <c r="D36" s="139">
        <f t="shared" si="17"/>
        <v>0</v>
      </c>
      <c r="E36" s="55"/>
      <c r="F36" s="56"/>
      <c r="G36" s="55"/>
      <c r="H36" s="56"/>
      <c r="I36" s="55"/>
      <c r="J36" s="140"/>
      <c r="K36" s="55"/>
      <c r="L36" s="140"/>
      <c r="M36" s="55"/>
      <c r="N36" s="140"/>
      <c r="O36" s="141"/>
      <c r="P36" s="140"/>
      <c r="Q36" s="141"/>
      <c r="R36" s="140"/>
      <c r="S36" s="141"/>
      <c r="T36" s="140"/>
      <c r="U36" s="141"/>
      <c r="V36" s="140"/>
      <c r="W36" s="141"/>
      <c r="X36" s="140"/>
      <c r="Y36" s="141"/>
      <c r="Z36" s="140"/>
      <c r="AA36" s="141"/>
      <c r="AB36" s="140"/>
      <c r="AC36" s="141"/>
      <c r="AD36" s="140"/>
      <c r="AE36" s="141"/>
      <c r="AF36" s="140"/>
      <c r="AG36" s="141"/>
      <c r="AH36" s="140"/>
      <c r="AI36" s="141"/>
      <c r="AJ36" s="140"/>
      <c r="AK36" s="141"/>
      <c r="AL36" s="142"/>
      <c r="AM36" s="143"/>
      <c r="AN36" s="144"/>
      <c r="AO36" s="130" t="str">
        <f t="shared" si="20"/>
        <v/>
      </c>
      <c r="AP36" s="130"/>
      <c r="AQ36" s="30"/>
      <c r="AR36" s="31"/>
      <c r="AS36" s="31"/>
      <c r="AT36" s="31"/>
      <c r="AU36" s="31"/>
      <c r="AV36" s="31"/>
      <c r="AW36" s="31"/>
      <c r="AX36" s="31"/>
      <c r="AY36" s="31"/>
      <c r="AZ36" s="3"/>
      <c r="BA36" s="3"/>
      <c r="BB36" s="3"/>
      <c r="BC36" s="3"/>
      <c r="BD36" s="3"/>
      <c r="BE36" s="3"/>
      <c r="BF36" s="3"/>
      <c r="BG36" s="3"/>
      <c r="BH36" s="3"/>
      <c r="BI36" s="3"/>
      <c r="BV36" s="3"/>
      <c r="BW36" s="3"/>
      <c r="BX36" s="4"/>
      <c r="BY36" s="4"/>
      <c r="CA36" s="32" t="str">
        <f t="shared" si="18"/>
        <v/>
      </c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33">
        <f>IF(AND($B36&gt;0,AM36=""),1,IF(AM36&gt;$B36,1,0))</f>
        <v>0</v>
      </c>
      <c r="CN36" s="5"/>
    </row>
    <row r="37" spans="1:92" s="5" customFormat="1" ht="11.25" x14ac:dyDescent="0.15">
      <c r="A37" s="145" t="s">
        <v>78</v>
      </c>
      <c r="B37" s="145"/>
      <c r="C37" s="145"/>
      <c r="D37" s="145"/>
      <c r="E37" s="145"/>
      <c r="F37" s="145"/>
      <c r="G37" s="11"/>
      <c r="H37" s="11"/>
      <c r="I37" s="11"/>
      <c r="J37" s="11"/>
      <c r="K37" s="145"/>
      <c r="L37" s="11"/>
      <c r="M37" s="11"/>
      <c r="N37" s="11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V37" s="12"/>
      <c r="BW37" s="12"/>
      <c r="BX37" s="12"/>
      <c r="BY37" s="12"/>
    </row>
    <row r="38" spans="1:92" s="2" customFormat="1" ht="14.25" customHeight="1" x14ac:dyDescent="0.2">
      <c r="A38" s="1012" t="s">
        <v>54</v>
      </c>
      <c r="B38" s="982" t="s">
        <v>5</v>
      </c>
      <c r="C38" s="983"/>
      <c r="D38" s="984"/>
      <c r="E38" s="1211" t="s">
        <v>6</v>
      </c>
      <c r="F38" s="1211"/>
      <c r="G38" s="1211"/>
      <c r="H38" s="1211"/>
      <c r="I38" s="1211"/>
      <c r="J38" s="1211"/>
      <c r="K38" s="1211"/>
      <c r="L38" s="1211"/>
      <c r="M38" s="1211"/>
      <c r="N38" s="1211"/>
      <c r="O38" s="1211"/>
      <c r="P38" s="1211"/>
      <c r="Q38" s="1211"/>
      <c r="R38" s="1211"/>
      <c r="S38" s="1211"/>
      <c r="T38" s="1211"/>
      <c r="U38" s="1211"/>
      <c r="V38" s="1211"/>
      <c r="W38" s="1211"/>
      <c r="X38" s="1211"/>
      <c r="Y38" s="1211"/>
      <c r="Z38" s="1211"/>
      <c r="AA38" s="1211"/>
      <c r="AB38" s="1211"/>
      <c r="AC38" s="1211"/>
      <c r="AD38" s="1211"/>
      <c r="AE38" s="1211"/>
      <c r="AF38" s="1211"/>
      <c r="AG38" s="1211"/>
      <c r="AH38" s="1211"/>
      <c r="AI38" s="1211"/>
      <c r="AJ38" s="1211"/>
      <c r="AK38" s="1211"/>
      <c r="AL38" s="1241"/>
      <c r="AM38" s="1008" t="s">
        <v>7</v>
      </c>
      <c r="AN38" s="984" t="s">
        <v>10</v>
      </c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V38" s="3"/>
      <c r="BW38" s="3"/>
      <c r="BX38" s="4"/>
      <c r="BY38" s="4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</row>
    <row r="39" spans="1:92" s="2" customFormat="1" x14ac:dyDescent="0.2">
      <c r="A39" s="1013"/>
      <c r="B39" s="1165"/>
      <c r="C39" s="986"/>
      <c r="D39" s="987"/>
      <c r="E39" s="1211" t="s">
        <v>11</v>
      </c>
      <c r="F39" s="1211"/>
      <c r="G39" s="1211" t="s">
        <v>12</v>
      </c>
      <c r="H39" s="1211"/>
      <c r="I39" s="1211" t="s">
        <v>13</v>
      </c>
      <c r="J39" s="1211"/>
      <c r="K39" s="1211" t="s">
        <v>14</v>
      </c>
      <c r="L39" s="1211"/>
      <c r="M39" s="1211" t="s">
        <v>15</v>
      </c>
      <c r="N39" s="1211"/>
      <c r="O39" s="1217" t="s">
        <v>16</v>
      </c>
      <c r="P39" s="1217"/>
      <c r="Q39" s="1217" t="s">
        <v>17</v>
      </c>
      <c r="R39" s="1217"/>
      <c r="S39" s="1217" t="s">
        <v>18</v>
      </c>
      <c r="T39" s="1217"/>
      <c r="U39" s="1217" t="s">
        <v>19</v>
      </c>
      <c r="V39" s="1217"/>
      <c r="W39" s="1217" t="s">
        <v>20</v>
      </c>
      <c r="X39" s="1217"/>
      <c r="Y39" s="1217" t="s">
        <v>21</v>
      </c>
      <c r="Z39" s="1217"/>
      <c r="AA39" s="1217" t="s">
        <v>22</v>
      </c>
      <c r="AB39" s="1217"/>
      <c r="AC39" s="1217" t="s">
        <v>23</v>
      </c>
      <c r="AD39" s="1217"/>
      <c r="AE39" s="1217" t="s">
        <v>24</v>
      </c>
      <c r="AF39" s="1217"/>
      <c r="AG39" s="1217" t="s">
        <v>25</v>
      </c>
      <c r="AH39" s="1217"/>
      <c r="AI39" s="1217" t="s">
        <v>26</v>
      </c>
      <c r="AJ39" s="1217"/>
      <c r="AK39" s="1217" t="s">
        <v>27</v>
      </c>
      <c r="AL39" s="1239"/>
      <c r="AM39" s="1009"/>
      <c r="AN39" s="990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V39" s="3"/>
      <c r="BW39" s="3"/>
      <c r="BX39" s="4"/>
      <c r="BY39" s="4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</row>
    <row r="40" spans="1:92" s="2" customFormat="1" x14ac:dyDescent="0.2">
      <c r="A40" s="1146"/>
      <c r="B40" s="808" t="s">
        <v>32</v>
      </c>
      <c r="C40" s="15" t="s">
        <v>45</v>
      </c>
      <c r="D40" s="16" t="s">
        <v>34</v>
      </c>
      <c r="E40" s="789" t="s">
        <v>45</v>
      </c>
      <c r="F40" s="610" t="s">
        <v>34</v>
      </c>
      <c r="G40" s="789" t="s">
        <v>45</v>
      </c>
      <c r="H40" s="610" t="s">
        <v>34</v>
      </c>
      <c r="I40" s="789" t="s">
        <v>45</v>
      </c>
      <c r="J40" s="610" t="s">
        <v>34</v>
      </c>
      <c r="K40" s="789" t="s">
        <v>45</v>
      </c>
      <c r="L40" s="610" t="s">
        <v>34</v>
      </c>
      <c r="M40" s="789" t="s">
        <v>45</v>
      </c>
      <c r="N40" s="610" t="s">
        <v>34</v>
      </c>
      <c r="O40" s="789" t="s">
        <v>45</v>
      </c>
      <c r="P40" s="610" t="s">
        <v>34</v>
      </c>
      <c r="Q40" s="789" t="s">
        <v>45</v>
      </c>
      <c r="R40" s="610" t="s">
        <v>34</v>
      </c>
      <c r="S40" s="789" t="s">
        <v>45</v>
      </c>
      <c r="T40" s="610" t="s">
        <v>34</v>
      </c>
      <c r="U40" s="789" t="s">
        <v>45</v>
      </c>
      <c r="V40" s="610" t="s">
        <v>34</v>
      </c>
      <c r="W40" s="789" t="s">
        <v>45</v>
      </c>
      <c r="X40" s="610" t="s">
        <v>34</v>
      </c>
      <c r="Y40" s="789" t="s">
        <v>45</v>
      </c>
      <c r="Z40" s="610" t="s">
        <v>34</v>
      </c>
      <c r="AA40" s="789" t="s">
        <v>45</v>
      </c>
      <c r="AB40" s="610" t="s">
        <v>34</v>
      </c>
      <c r="AC40" s="789" t="s">
        <v>45</v>
      </c>
      <c r="AD40" s="610" t="s">
        <v>34</v>
      </c>
      <c r="AE40" s="789" t="s">
        <v>45</v>
      </c>
      <c r="AF40" s="610" t="s">
        <v>34</v>
      </c>
      <c r="AG40" s="789" t="s">
        <v>45</v>
      </c>
      <c r="AH40" s="610" t="s">
        <v>34</v>
      </c>
      <c r="AI40" s="789" t="s">
        <v>45</v>
      </c>
      <c r="AJ40" s="610" t="s">
        <v>34</v>
      </c>
      <c r="AK40" s="789" t="s">
        <v>45</v>
      </c>
      <c r="AL40" s="612" t="s">
        <v>34</v>
      </c>
      <c r="AM40" s="1010"/>
      <c r="AN40" s="987"/>
      <c r="AO40" s="4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V40" s="3"/>
      <c r="BW40" s="3"/>
      <c r="BX40" s="4"/>
      <c r="BY40" s="4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</row>
    <row r="41" spans="1:92" s="2" customFormat="1" x14ac:dyDescent="0.2">
      <c r="A41" s="487" t="s">
        <v>72</v>
      </c>
      <c r="B41" s="132">
        <f t="shared" ref="B41:B46" si="21">SUM(C41+D41)</f>
        <v>0</v>
      </c>
      <c r="C41" s="133">
        <f>SUM(E41+G41+I41+K41+M41+O41+Q41+S41+U41+W41+Y41+AA41+AC41+AE41+AG41+AI41+AK41)</f>
        <v>0</v>
      </c>
      <c r="D41" s="545">
        <f>SUM(F41+H41+J41+L41+N41+P41+R41+T41+V41+X41+Z41+AB41+AD41+AF41+AH41+AJ41+AL41)</f>
        <v>0</v>
      </c>
      <c r="E41" s="71"/>
      <c r="F41" s="72"/>
      <c r="G41" s="71"/>
      <c r="H41" s="72"/>
      <c r="I41" s="71"/>
      <c r="J41" s="73"/>
      <c r="K41" s="71"/>
      <c r="L41" s="73"/>
      <c r="M41" s="71"/>
      <c r="N41" s="73"/>
      <c r="O41" s="74"/>
      <c r="P41" s="73"/>
      <c r="Q41" s="74"/>
      <c r="R41" s="73"/>
      <c r="S41" s="74"/>
      <c r="T41" s="73"/>
      <c r="U41" s="74"/>
      <c r="V41" s="73"/>
      <c r="W41" s="74"/>
      <c r="X41" s="73"/>
      <c r="Y41" s="74"/>
      <c r="Z41" s="73"/>
      <c r="AA41" s="74"/>
      <c r="AB41" s="73"/>
      <c r="AC41" s="74"/>
      <c r="AD41" s="73"/>
      <c r="AE41" s="74"/>
      <c r="AF41" s="73"/>
      <c r="AG41" s="74"/>
      <c r="AH41" s="73"/>
      <c r="AI41" s="74"/>
      <c r="AJ41" s="73"/>
      <c r="AK41" s="74"/>
      <c r="AL41" s="75"/>
      <c r="AM41" s="76"/>
      <c r="AN41" s="542"/>
      <c r="AO41" s="146" t="str">
        <f>CA41&amp;CB41</f>
        <v/>
      </c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"/>
      <c r="BA41" s="3"/>
      <c r="BB41" s="3"/>
      <c r="BC41" s="3"/>
      <c r="BD41" s="3"/>
      <c r="BE41" s="3"/>
      <c r="BF41" s="3"/>
      <c r="BG41" s="3"/>
      <c r="BH41" s="3"/>
      <c r="BI41" s="3"/>
      <c r="BV41" s="3"/>
      <c r="BW41" s="3"/>
      <c r="BX41" s="4"/>
      <c r="BY41" s="4"/>
      <c r="CA41" s="32" t="str">
        <f>IF(AND($B41&gt;0,AM41="")," * No olvide digitar la variable "&amp;AM$38&amp;""&amp;". Digite CERO si no tiene",IF(AM41&gt;$B41," * La variable "&amp;AM$41&amp;""&amp;" No puede ser mayor al Total.",""))</f>
        <v/>
      </c>
      <c r="CB41" s="32" t="str">
        <f>IF(AND($B41&gt;0,AN41="")," * No olvide digitar la variable "&amp;AN$38&amp;""&amp;". Digite CERO si no tiene",IF(B41&gt;AN41," * La variable "&amp;AN$38&amp;""&amp;" No puede ser menor al Total.",""))</f>
        <v/>
      </c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33">
        <f>IF(AND($B41&gt;0,AM41=""),1,IF(AM41&gt;$B41,1,0))</f>
        <v>0</v>
      </c>
      <c r="CN41" s="33">
        <f>IF(AND($B41&gt;0,AN41=""),1,IF(B41&gt;$AN41,1,0))</f>
        <v>0</v>
      </c>
    </row>
    <row r="42" spans="1:92" s="2" customFormat="1" x14ac:dyDescent="0.2">
      <c r="A42" s="35" t="s">
        <v>73</v>
      </c>
      <c r="B42" s="68">
        <f t="shared" si="21"/>
        <v>0</v>
      </c>
      <c r="C42" s="69">
        <f t="shared" ref="C42:D46" si="22">SUM(E42+G42+I42+K42+M42+O42+Q42+S42+U42+W42+Y42+AA42+AC42+AE42+AG42+AI42+AK42)</f>
        <v>0</v>
      </c>
      <c r="D42" s="84">
        <f t="shared" si="22"/>
        <v>0</v>
      </c>
      <c r="E42" s="71"/>
      <c r="F42" s="72"/>
      <c r="G42" s="71"/>
      <c r="H42" s="72"/>
      <c r="I42" s="71"/>
      <c r="J42" s="73"/>
      <c r="K42" s="71"/>
      <c r="L42" s="73"/>
      <c r="M42" s="71"/>
      <c r="N42" s="73"/>
      <c r="O42" s="74"/>
      <c r="P42" s="73"/>
      <c r="Q42" s="74"/>
      <c r="R42" s="73"/>
      <c r="S42" s="74"/>
      <c r="T42" s="73"/>
      <c r="U42" s="74"/>
      <c r="V42" s="73"/>
      <c r="W42" s="74"/>
      <c r="X42" s="73"/>
      <c r="Y42" s="74"/>
      <c r="Z42" s="73"/>
      <c r="AA42" s="74"/>
      <c r="AB42" s="73"/>
      <c r="AC42" s="74"/>
      <c r="AD42" s="73"/>
      <c r="AE42" s="74"/>
      <c r="AF42" s="73"/>
      <c r="AG42" s="74"/>
      <c r="AH42" s="73"/>
      <c r="AI42" s="74"/>
      <c r="AJ42" s="73"/>
      <c r="AK42" s="74"/>
      <c r="AL42" s="75"/>
      <c r="AM42" s="76"/>
      <c r="AN42" s="42"/>
      <c r="AO42" s="146" t="str">
        <f t="shared" ref="AO42:AO46" si="23">CA42&amp;CB42</f>
        <v/>
      </c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"/>
      <c r="BA42" s="3"/>
      <c r="BB42" s="3"/>
      <c r="BC42" s="3"/>
      <c r="BD42" s="3"/>
      <c r="BE42" s="3"/>
      <c r="BF42" s="3"/>
      <c r="BG42" s="3"/>
      <c r="BH42" s="3"/>
      <c r="BI42" s="3"/>
      <c r="BV42" s="3"/>
      <c r="BW42" s="3"/>
      <c r="BX42" s="4"/>
      <c r="BY42" s="4"/>
      <c r="CA42" s="32" t="str">
        <f t="shared" ref="CA42:CA46" si="24">IF(AND($B42&gt;0,AM42="")," * No olvide digitar la variable "&amp;AM$38&amp;""&amp;". Digite CERO si no tiene",IF(AM42&gt;$B42," * La variable "&amp;AM$41&amp;""&amp;" No puede ser mayor al Total.",""))</f>
        <v/>
      </c>
      <c r="CB42" s="32" t="str">
        <f t="shared" ref="CB42:CB46" si="25">IF(AND($B42&gt;0,AN42="")," * No olvide digitar la variable "&amp;AN$38&amp;""&amp;". Digite CERO si no tiene",IF(B42&gt;AN42," * La variable "&amp;AN$38&amp;""&amp;" No puede ser menor al Total.",""))</f>
        <v/>
      </c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33">
        <f t="shared" ref="CM42:CM45" si="26">IF(AND($B42&gt;0,AM42=""),1,IF(AM42&gt;$B42,1,0))</f>
        <v>0</v>
      </c>
      <c r="CN42" s="33">
        <f t="shared" ref="CN42:CN46" si="27">IF(AND($B42&gt;0,AN42=""),1,IF(B42&gt;$AN42,1,0))</f>
        <v>0</v>
      </c>
    </row>
    <row r="43" spans="1:92" s="2" customFormat="1" x14ac:dyDescent="0.2">
      <c r="A43" s="35" t="s">
        <v>74</v>
      </c>
      <c r="B43" s="68">
        <f t="shared" si="21"/>
        <v>0</v>
      </c>
      <c r="C43" s="69">
        <f t="shared" si="22"/>
        <v>0</v>
      </c>
      <c r="D43" s="84">
        <f t="shared" si="22"/>
        <v>0</v>
      </c>
      <c r="E43" s="41"/>
      <c r="F43" s="42"/>
      <c r="G43" s="41"/>
      <c r="H43" s="42"/>
      <c r="I43" s="41"/>
      <c r="J43" s="40"/>
      <c r="K43" s="41"/>
      <c r="L43" s="40"/>
      <c r="M43" s="41"/>
      <c r="N43" s="40"/>
      <c r="O43" s="85"/>
      <c r="P43" s="40"/>
      <c r="Q43" s="85"/>
      <c r="R43" s="40"/>
      <c r="S43" s="85"/>
      <c r="T43" s="40"/>
      <c r="U43" s="85"/>
      <c r="V43" s="40"/>
      <c r="W43" s="85"/>
      <c r="X43" s="40"/>
      <c r="Y43" s="85"/>
      <c r="Z43" s="40"/>
      <c r="AA43" s="85"/>
      <c r="AB43" s="40"/>
      <c r="AC43" s="85"/>
      <c r="AD43" s="40"/>
      <c r="AE43" s="85"/>
      <c r="AF43" s="40"/>
      <c r="AG43" s="85"/>
      <c r="AH43" s="40"/>
      <c r="AI43" s="85"/>
      <c r="AJ43" s="40"/>
      <c r="AK43" s="85"/>
      <c r="AL43" s="86"/>
      <c r="AM43" s="39"/>
      <c r="AN43" s="42"/>
      <c r="AO43" s="146" t="str">
        <f t="shared" si="23"/>
        <v/>
      </c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"/>
      <c r="BA43" s="3"/>
      <c r="BB43" s="3"/>
      <c r="BC43" s="3"/>
      <c r="BD43" s="3"/>
      <c r="BE43" s="3"/>
      <c r="BF43" s="3"/>
      <c r="BG43" s="3"/>
      <c r="BH43" s="3"/>
      <c r="BI43" s="3"/>
      <c r="BV43" s="3"/>
      <c r="BW43" s="3"/>
      <c r="BX43" s="4"/>
      <c r="BY43" s="4"/>
      <c r="CA43" s="32" t="str">
        <f t="shared" si="24"/>
        <v/>
      </c>
      <c r="CB43" s="32" t="str">
        <f t="shared" si="25"/>
        <v/>
      </c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33">
        <f t="shared" si="26"/>
        <v>0</v>
      </c>
      <c r="CN43" s="33">
        <f t="shared" si="27"/>
        <v>0</v>
      </c>
    </row>
    <row r="44" spans="1:92" s="2" customFormat="1" x14ac:dyDescent="0.2">
      <c r="A44" s="35" t="s">
        <v>75</v>
      </c>
      <c r="B44" s="68">
        <f t="shared" si="21"/>
        <v>0</v>
      </c>
      <c r="C44" s="69">
        <f t="shared" si="22"/>
        <v>0</v>
      </c>
      <c r="D44" s="84">
        <f t="shared" si="22"/>
        <v>0</v>
      </c>
      <c r="E44" s="41"/>
      <c r="F44" s="42"/>
      <c r="G44" s="41"/>
      <c r="H44" s="42"/>
      <c r="I44" s="41"/>
      <c r="J44" s="40"/>
      <c r="K44" s="41"/>
      <c r="L44" s="40"/>
      <c r="M44" s="41"/>
      <c r="N44" s="40"/>
      <c r="O44" s="85"/>
      <c r="P44" s="40"/>
      <c r="Q44" s="85"/>
      <c r="R44" s="40"/>
      <c r="S44" s="85"/>
      <c r="T44" s="40"/>
      <c r="U44" s="85"/>
      <c r="V44" s="40"/>
      <c r="W44" s="85"/>
      <c r="X44" s="40"/>
      <c r="Y44" s="85"/>
      <c r="Z44" s="40"/>
      <c r="AA44" s="85"/>
      <c r="AB44" s="40"/>
      <c r="AC44" s="85"/>
      <c r="AD44" s="40"/>
      <c r="AE44" s="85"/>
      <c r="AF44" s="40"/>
      <c r="AG44" s="85"/>
      <c r="AH44" s="40"/>
      <c r="AI44" s="85"/>
      <c r="AJ44" s="40"/>
      <c r="AK44" s="85"/>
      <c r="AL44" s="86"/>
      <c r="AM44" s="39"/>
      <c r="AN44" s="42"/>
      <c r="AO44" s="146" t="str">
        <f t="shared" si="23"/>
        <v/>
      </c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"/>
      <c r="BA44" s="3"/>
      <c r="BB44" s="3"/>
      <c r="BC44" s="3"/>
      <c r="BD44" s="3"/>
      <c r="BE44" s="3"/>
      <c r="BF44" s="3"/>
      <c r="BG44" s="3"/>
      <c r="BH44" s="3"/>
      <c r="BI44" s="3"/>
      <c r="BV44" s="3"/>
      <c r="BW44" s="3"/>
      <c r="BX44" s="4"/>
      <c r="BY44" s="4"/>
      <c r="CA44" s="32" t="str">
        <f t="shared" si="24"/>
        <v/>
      </c>
      <c r="CB44" s="32" t="str">
        <f t="shared" si="25"/>
        <v/>
      </c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33">
        <f t="shared" si="26"/>
        <v>0</v>
      </c>
      <c r="CN44" s="33">
        <f t="shared" si="27"/>
        <v>0</v>
      </c>
    </row>
    <row r="45" spans="1:92" s="2" customFormat="1" x14ac:dyDescent="0.2">
      <c r="A45" s="35" t="s">
        <v>76</v>
      </c>
      <c r="B45" s="68">
        <f t="shared" si="21"/>
        <v>0</v>
      </c>
      <c r="C45" s="69">
        <f t="shared" si="22"/>
        <v>0</v>
      </c>
      <c r="D45" s="84">
        <f t="shared" si="22"/>
        <v>0</v>
      </c>
      <c r="E45" s="41"/>
      <c r="F45" s="42"/>
      <c r="G45" s="41"/>
      <c r="H45" s="42"/>
      <c r="I45" s="41"/>
      <c r="J45" s="40"/>
      <c r="K45" s="41"/>
      <c r="L45" s="40"/>
      <c r="M45" s="41"/>
      <c r="N45" s="40"/>
      <c r="O45" s="85"/>
      <c r="P45" s="40"/>
      <c r="Q45" s="85"/>
      <c r="R45" s="40"/>
      <c r="S45" s="85"/>
      <c r="T45" s="40"/>
      <c r="U45" s="85"/>
      <c r="V45" s="40"/>
      <c r="W45" s="85"/>
      <c r="X45" s="40"/>
      <c r="Y45" s="85"/>
      <c r="Z45" s="40"/>
      <c r="AA45" s="85"/>
      <c r="AB45" s="40"/>
      <c r="AC45" s="85"/>
      <c r="AD45" s="40"/>
      <c r="AE45" s="85"/>
      <c r="AF45" s="40"/>
      <c r="AG45" s="85"/>
      <c r="AH45" s="40"/>
      <c r="AI45" s="85"/>
      <c r="AJ45" s="40"/>
      <c r="AK45" s="85"/>
      <c r="AL45" s="86"/>
      <c r="AM45" s="39"/>
      <c r="AN45" s="42"/>
      <c r="AO45" s="146" t="str">
        <f t="shared" si="23"/>
        <v/>
      </c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"/>
      <c r="BA45" s="3"/>
      <c r="BB45" s="3"/>
      <c r="BC45" s="3"/>
      <c r="BD45" s="3"/>
      <c r="BE45" s="3"/>
      <c r="BF45" s="3"/>
      <c r="BG45" s="3"/>
      <c r="BH45" s="3"/>
      <c r="BI45" s="3"/>
      <c r="BV45" s="3"/>
      <c r="BW45" s="3"/>
      <c r="BX45" s="4"/>
      <c r="BY45" s="4"/>
      <c r="CA45" s="32" t="str">
        <f t="shared" si="24"/>
        <v/>
      </c>
      <c r="CB45" s="32" t="str">
        <f t="shared" si="25"/>
        <v/>
      </c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33">
        <f t="shared" si="26"/>
        <v>0</v>
      </c>
      <c r="CN45" s="33">
        <f t="shared" si="27"/>
        <v>0</v>
      </c>
    </row>
    <row r="46" spans="1:92" s="2" customFormat="1" x14ac:dyDescent="0.2">
      <c r="A46" s="136" t="s">
        <v>77</v>
      </c>
      <c r="B46" s="137">
        <f t="shared" si="21"/>
        <v>0</v>
      </c>
      <c r="C46" s="138">
        <f t="shared" si="22"/>
        <v>0</v>
      </c>
      <c r="D46" s="139">
        <f t="shared" si="22"/>
        <v>0</v>
      </c>
      <c r="E46" s="55"/>
      <c r="F46" s="56"/>
      <c r="G46" s="55"/>
      <c r="H46" s="56"/>
      <c r="I46" s="55"/>
      <c r="J46" s="140"/>
      <c r="K46" s="55"/>
      <c r="L46" s="140"/>
      <c r="M46" s="55"/>
      <c r="N46" s="140"/>
      <c r="O46" s="141"/>
      <c r="P46" s="140"/>
      <c r="Q46" s="141"/>
      <c r="R46" s="140"/>
      <c r="S46" s="141"/>
      <c r="T46" s="140"/>
      <c r="U46" s="141"/>
      <c r="V46" s="140"/>
      <c r="W46" s="141"/>
      <c r="X46" s="140"/>
      <c r="Y46" s="141"/>
      <c r="Z46" s="140"/>
      <c r="AA46" s="141"/>
      <c r="AB46" s="140"/>
      <c r="AC46" s="141"/>
      <c r="AD46" s="140"/>
      <c r="AE46" s="141"/>
      <c r="AF46" s="140"/>
      <c r="AG46" s="141"/>
      <c r="AH46" s="140"/>
      <c r="AI46" s="141"/>
      <c r="AJ46" s="140"/>
      <c r="AK46" s="141"/>
      <c r="AL46" s="142"/>
      <c r="AM46" s="143"/>
      <c r="AN46" s="56"/>
      <c r="AO46" s="146" t="str">
        <f t="shared" si="23"/>
        <v/>
      </c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"/>
      <c r="BA46" s="3"/>
      <c r="BB46" s="3"/>
      <c r="BC46" s="3"/>
      <c r="BD46" s="3"/>
      <c r="BE46" s="3"/>
      <c r="BF46" s="3"/>
      <c r="BG46" s="3"/>
      <c r="BH46" s="3"/>
      <c r="BI46" s="3"/>
      <c r="BV46" s="3"/>
      <c r="BW46" s="3"/>
      <c r="BX46" s="4"/>
      <c r="BY46" s="4"/>
      <c r="CA46" s="32" t="str">
        <f t="shared" si="24"/>
        <v/>
      </c>
      <c r="CB46" s="32" t="str">
        <f t="shared" si="25"/>
        <v/>
      </c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33">
        <f>IF(AND($B46&gt;0,AM46=""),1,IF(AM46&gt;$B46,1,0))</f>
        <v>0</v>
      </c>
      <c r="CN46" s="33">
        <f t="shared" si="27"/>
        <v>0</v>
      </c>
    </row>
    <row r="47" spans="1:92" s="5" customFormat="1" ht="11.25" x14ac:dyDescent="0.15">
      <c r="A47" s="145" t="s">
        <v>79</v>
      </c>
      <c r="B47" s="145"/>
      <c r="C47" s="145"/>
      <c r="D47" s="145"/>
      <c r="E47" s="145"/>
      <c r="F47" s="145"/>
      <c r="G47" s="145"/>
      <c r="H47" s="11"/>
      <c r="I47" s="11"/>
      <c r="J47" s="11"/>
      <c r="K47" s="11"/>
      <c r="L47" s="11"/>
      <c r="M47" s="11"/>
      <c r="N47" s="11"/>
      <c r="X47" s="124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124"/>
      <c r="AK47" s="124"/>
      <c r="AL47" s="124"/>
      <c r="AM47" s="125"/>
      <c r="AN47" s="12"/>
      <c r="AO47" s="127"/>
      <c r="AP47" s="128"/>
      <c r="AQ47" s="128"/>
      <c r="AR47" s="128"/>
      <c r="AS47" s="128"/>
      <c r="AT47" s="128"/>
      <c r="AU47" s="128"/>
      <c r="AV47" s="128"/>
      <c r="AW47" s="128"/>
      <c r="AX47" s="128"/>
      <c r="AY47" s="128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V47" s="12"/>
      <c r="BW47" s="12"/>
      <c r="BX47" s="129"/>
      <c r="BY47" s="129"/>
    </row>
    <row r="48" spans="1:92" s="2" customFormat="1" ht="14.25" customHeight="1" x14ac:dyDescent="0.2">
      <c r="A48" s="1012" t="s">
        <v>54</v>
      </c>
      <c r="B48" s="982" t="s">
        <v>5</v>
      </c>
      <c r="C48" s="983"/>
      <c r="D48" s="984"/>
      <c r="E48" s="1222" t="s">
        <v>80</v>
      </c>
      <c r="F48" s="1117"/>
      <c r="G48" s="1117"/>
      <c r="H48" s="1117"/>
      <c r="I48" s="1117"/>
      <c r="J48" s="1117"/>
      <c r="K48" s="1117"/>
      <c r="L48" s="1117"/>
      <c r="M48" s="1117"/>
      <c r="N48" s="1117"/>
      <c r="O48" s="1117"/>
      <c r="P48" s="1117"/>
      <c r="Q48" s="1117"/>
      <c r="R48" s="1117"/>
      <c r="S48" s="1117"/>
      <c r="T48" s="1117"/>
      <c r="U48" s="1117"/>
      <c r="V48" s="1117"/>
      <c r="W48" s="1117"/>
      <c r="X48" s="1117"/>
      <c r="Y48" s="1117"/>
      <c r="Z48" s="1117"/>
      <c r="AA48" s="1117"/>
      <c r="AB48" s="1117"/>
      <c r="AC48" s="1117"/>
      <c r="AD48" s="1117"/>
      <c r="AE48" s="1117"/>
      <c r="AF48" s="1117"/>
      <c r="AG48" s="1117"/>
      <c r="AH48" s="1117"/>
      <c r="AI48" s="1117"/>
      <c r="AJ48" s="1117"/>
      <c r="AK48" s="1117"/>
      <c r="AL48" s="1125"/>
      <c r="AM48" s="1008" t="s">
        <v>7</v>
      </c>
      <c r="AN48" s="984" t="s">
        <v>10</v>
      </c>
      <c r="AO48" s="30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"/>
      <c r="BA48" s="3"/>
      <c r="BB48" s="3"/>
      <c r="BC48" s="3"/>
      <c r="BD48" s="3"/>
      <c r="BE48" s="3"/>
      <c r="BF48" s="3"/>
      <c r="BG48" s="3"/>
      <c r="BH48" s="3"/>
      <c r="BI48" s="3"/>
      <c r="BV48" s="3"/>
      <c r="BW48" s="3"/>
      <c r="BX48" s="4"/>
      <c r="BY48" s="4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</row>
    <row r="49" spans="1:92" s="2" customFormat="1" x14ac:dyDescent="0.2">
      <c r="A49" s="1013"/>
      <c r="B49" s="1165"/>
      <c r="C49" s="986"/>
      <c r="D49" s="987"/>
      <c r="E49" s="1222" t="s">
        <v>55</v>
      </c>
      <c r="F49" s="1118"/>
      <c r="G49" s="1222" t="s">
        <v>56</v>
      </c>
      <c r="H49" s="1118"/>
      <c r="I49" s="1222" t="s">
        <v>57</v>
      </c>
      <c r="J49" s="1118"/>
      <c r="K49" s="1222" t="s">
        <v>58</v>
      </c>
      <c r="L49" s="1118"/>
      <c r="M49" s="1222" t="s">
        <v>59</v>
      </c>
      <c r="N49" s="1118"/>
      <c r="O49" s="1213" t="s">
        <v>60</v>
      </c>
      <c r="P49" s="1123"/>
      <c r="Q49" s="1213" t="s">
        <v>61</v>
      </c>
      <c r="R49" s="1123"/>
      <c r="S49" s="1213" t="s">
        <v>62</v>
      </c>
      <c r="T49" s="1123"/>
      <c r="U49" s="1213" t="s">
        <v>63</v>
      </c>
      <c r="V49" s="1123"/>
      <c r="W49" s="1213" t="s">
        <v>64</v>
      </c>
      <c r="X49" s="1123"/>
      <c r="Y49" s="1213" t="s">
        <v>65</v>
      </c>
      <c r="Z49" s="1123"/>
      <c r="AA49" s="1213" t="s">
        <v>66</v>
      </c>
      <c r="AB49" s="1123"/>
      <c r="AC49" s="1213" t="s">
        <v>67</v>
      </c>
      <c r="AD49" s="1123"/>
      <c r="AE49" s="1213" t="s">
        <v>68</v>
      </c>
      <c r="AF49" s="1123"/>
      <c r="AG49" s="1213" t="s">
        <v>69</v>
      </c>
      <c r="AH49" s="1123"/>
      <c r="AI49" s="1213" t="s">
        <v>70</v>
      </c>
      <c r="AJ49" s="1123"/>
      <c r="AK49" s="1213" t="s">
        <v>71</v>
      </c>
      <c r="AL49" s="1124"/>
      <c r="AM49" s="1009"/>
      <c r="AN49" s="990"/>
      <c r="AO49" s="30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"/>
      <c r="BA49" s="3"/>
      <c r="BB49" s="3"/>
      <c r="BC49" s="3"/>
      <c r="BD49" s="3"/>
      <c r="BE49" s="3"/>
      <c r="BF49" s="3"/>
      <c r="BG49" s="3"/>
      <c r="BH49" s="3"/>
      <c r="BI49" s="3"/>
      <c r="BV49" s="3"/>
      <c r="BW49" s="3"/>
      <c r="BX49" s="4"/>
      <c r="BY49" s="4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</row>
    <row r="50" spans="1:92" s="2" customFormat="1" x14ac:dyDescent="0.2">
      <c r="A50" s="1146"/>
      <c r="B50" s="808" t="s">
        <v>32</v>
      </c>
      <c r="C50" s="15" t="s">
        <v>45</v>
      </c>
      <c r="D50" s="16" t="s">
        <v>34</v>
      </c>
      <c r="E50" s="810" t="s">
        <v>45</v>
      </c>
      <c r="F50" s="18" t="s">
        <v>34</v>
      </c>
      <c r="G50" s="810" t="s">
        <v>45</v>
      </c>
      <c r="H50" s="811" t="s">
        <v>34</v>
      </c>
      <c r="I50" s="810" t="s">
        <v>45</v>
      </c>
      <c r="J50" s="18" t="s">
        <v>34</v>
      </c>
      <c r="K50" s="810" t="s">
        <v>45</v>
      </c>
      <c r="L50" s="18" t="s">
        <v>34</v>
      </c>
      <c r="M50" s="810" t="s">
        <v>45</v>
      </c>
      <c r="N50" s="18" t="s">
        <v>34</v>
      </c>
      <c r="O50" s="810" t="s">
        <v>45</v>
      </c>
      <c r="P50" s="18" t="s">
        <v>34</v>
      </c>
      <c r="Q50" s="810" t="s">
        <v>45</v>
      </c>
      <c r="R50" s="18" t="s">
        <v>34</v>
      </c>
      <c r="S50" s="810" t="s">
        <v>45</v>
      </c>
      <c r="T50" s="811" t="s">
        <v>34</v>
      </c>
      <c r="U50" s="810" t="s">
        <v>45</v>
      </c>
      <c r="V50" s="811" t="s">
        <v>34</v>
      </c>
      <c r="W50" s="810" t="s">
        <v>45</v>
      </c>
      <c r="X50" s="18" t="s">
        <v>34</v>
      </c>
      <c r="Y50" s="810" t="s">
        <v>45</v>
      </c>
      <c r="Z50" s="18" t="s">
        <v>34</v>
      </c>
      <c r="AA50" s="810" t="s">
        <v>45</v>
      </c>
      <c r="AB50" s="18" t="s">
        <v>34</v>
      </c>
      <c r="AC50" s="810" t="s">
        <v>45</v>
      </c>
      <c r="AD50" s="18" t="s">
        <v>34</v>
      </c>
      <c r="AE50" s="810" t="s">
        <v>45</v>
      </c>
      <c r="AF50" s="811" t="s">
        <v>34</v>
      </c>
      <c r="AG50" s="810" t="s">
        <v>45</v>
      </c>
      <c r="AH50" s="18" t="s">
        <v>34</v>
      </c>
      <c r="AI50" s="810" t="s">
        <v>45</v>
      </c>
      <c r="AJ50" s="18" t="s">
        <v>34</v>
      </c>
      <c r="AK50" s="810" t="s">
        <v>45</v>
      </c>
      <c r="AL50" s="21" t="s">
        <v>34</v>
      </c>
      <c r="AM50" s="1010"/>
      <c r="AN50" s="987"/>
      <c r="AO50" s="30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"/>
      <c r="BA50" s="3"/>
      <c r="BB50" s="3"/>
      <c r="BC50" s="3"/>
      <c r="BD50" s="3"/>
      <c r="BE50" s="3"/>
      <c r="BF50" s="3"/>
      <c r="BG50" s="3"/>
      <c r="BH50" s="3"/>
      <c r="BI50" s="3"/>
      <c r="BV50" s="3"/>
      <c r="BW50" s="3"/>
      <c r="BX50" s="4"/>
      <c r="BY50" s="4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</row>
    <row r="51" spans="1:92" s="2" customFormat="1" x14ac:dyDescent="0.2">
      <c r="A51" s="487" t="s">
        <v>72</v>
      </c>
      <c r="B51" s="132">
        <f t="shared" ref="B51:B56" si="28">SUM(C51+D51)</f>
        <v>0</v>
      </c>
      <c r="C51" s="133">
        <f t="shared" ref="C51:D56" si="29">SUM(E51+G51+I51+K51+M51+O51+Q51+S51+U51+W51+Y51+AA51+AC51+AE51+AG51+AI51+AK51)</f>
        <v>0</v>
      </c>
      <c r="D51" s="545">
        <f t="shared" si="29"/>
        <v>0</v>
      </c>
      <c r="E51" s="71"/>
      <c r="F51" s="27"/>
      <c r="G51" s="71"/>
      <c r="H51" s="72"/>
      <c r="I51" s="71"/>
      <c r="J51" s="27"/>
      <c r="K51" s="71"/>
      <c r="L51" s="27"/>
      <c r="M51" s="71"/>
      <c r="N51" s="27"/>
      <c r="O51" s="74"/>
      <c r="P51" s="27"/>
      <c r="Q51" s="74"/>
      <c r="R51" s="27"/>
      <c r="S51" s="74"/>
      <c r="T51" s="73"/>
      <c r="U51" s="74"/>
      <c r="V51" s="73"/>
      <c r="W51" s="74"/>
      <c r="X51" s="27"/>
      <c r="Y51" s="74"/>
      <c r="Z51" s="27"/>
      <c r="AA51" s="74"/>
      <c r="AB51" s="27"/>
      <c r="AC51" s="74"/>
      <c r="AD51" s="27"/>
      <c r="AE51" s="74"/>
      <c r="AF51" s="73"/>
      <c r="AG51" s="74"/>
      <c r="AH51" s="27"/>
      <c r="AI51" s="74"/>
      <c r="AJ51" s="27"/>
      <c r="AK51" s="74"/>
      <c r="AL51" s="148"/>
      <c r="AM51" s="76"/>
      <c r="AN51" s="542"/>
      <c r="AO51" s="146" t="str">
        <f t="shared" ref="AO51:AO56" si="30">CA51&amp;CB51</f>
        <v/>
      </c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"/>
      <c r="BA51" s="3"/>
      <c r="BB51" s="3"/>
      <c r="BC51" s="3"/>
      <c r="BD51" s="3"/>
      <c r="BE51" s="3"/>
      <c r="BF51" s="3"/>
      <c r="BG51" s="3"/>
      <c r="BH51" s="3"/>
      <c r="BI51" s="3"/>
      <c r="BV51" s="3"/>
      <c r="BW51" s="3"/>
      <c r="BX51" s="4"/>
      <c r="BY51" s="4"/>
      <c r="CA51" s="32" t="str">
        <f>IF(AND($B51&gt;0,AM51="")," * No olvide digitar la variable "&amp;AM$48&amp;""&amp;". Digite CERO si no tiene",IF(AM51&gt;$B51," * La variable "&amp;AM$48&amp;""&amp;" No puede ser mayor al Total.",""))</f>
        <v/>
      </c>
      <c r="CB51" s="32" t="str">
        <f>IF(AND($B51&gt;0,AN51="")," * No olvide digitar la variable "&amp;AN$48&amp;""&amp;". Digite CERO si no tiene",IF(B51&gt;AN51," * La variable "&amp;AN$48&amp;""&amp;" No puede ser menor al Total.",""))</f>
        <v/>
      </c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33">
        <f>IF(AND($B51&gt;0,AM51=""),1,IF(AM51&gt;$B51,1,0))</f>
        <v>0</v>
      </c>
      <c r="CN51" s="33">
        <f t="shared" ref="CN51:CN56" si="31">IF(AND($B51&gt;0,AN51=""),1,IF(B51&gt;$AN51,1,0))</f>
        <v>0</v>
      </c>
    </row>
    <row r="52" spans="1:92" s="2" customFormat="1" x14ac:dyDescent="0.2">
      <c r="A52" s="35" t="s">
        <v>73</v>
      </c>
      <c r="B52" s="68">
        <f t="shared" si="28"/>
        <v>0</v>
      </c>
      <c r="C52" s="69">
        <f t="shared" si="29"/>
        <v>0</v>
      </c>
      <c r="D52" s="84">
        <f t="shared" si="29"/>
        <v>0</v>
      </c>
      <c r="E52" s="71"/>
      <c r="F52" s="72"/>
      <c r="G52" s="71"/>
      <c r="H52" s="72"/>
      <c r="I52" s="71"/>
      <c r="J52" s="73"/>
      <c r="K52" s="71"/>
      <c r="L52" s="73"/>
      <c r="M52" s="71"/>
      <c r="N52" s="73"/>
      <c r="O52" s="74"/>
      <c r="P52" s="73"/>
      <c r="Q52" s="74"/>
      <c r="R52" s="73"/>
      <c r="S52" s="74"/>
      <c r="T52" s="73"/>
      <c r="U52" s="74"/>
      <c r="V52" s="73"/>
      <c r="W52" s="74"/>
      <c r="X52" s="73"/>
      <c r="Y52" s="74"/>
      <c r="Z52" s="73"/>
      <c r="AA52" s="74"/>
      <c r="AB52" s="73"/>
      <c r="AC52" s="74"/>
      <c r="AD52" s="73"/>
      <c r="AE52" s="74"/>
      <c r="AF52" s="73"/>
      <c r="AG52" s="74"/>
      <c r="AH52" s="73"/>
      <c r="AI52" s="74"/>
      <c r="AJ52" s="73"/>
      <c r="AK52" s="74"/>
      <c r="AL52" s="75"/>
      <c r="AM52" s="76"/>
      <c r="AN52" s="42"/>
      <c r="AO52" s="146" t="str">
        <f t="shared" si="30"/>
        <v/>
      </c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"/>
      <c r="BA52" s="3"/>
      <c r="BB52" s="3"/>
      <c r="BC52" s="3"/>
      <c r="BD52" s="3"/>
      <c r="BE52" s="3"/>
      <c r="BF52" s="3"/>
      <c r="BG52" s="3"/>
      <c r="BH52" s="3"/>
      <c r="BI52" s="3"/>
      <c r="BV52" s="3"/>
      <c r="BW52" s="3"/>
      <c r="BX52" s="4"/>
      <c r="BY52" s="4"/>
      <c r="CA52" s="32" t="str">
        <f t="shared" ref="CA52:CA55" si="32">IF(AND($B52&gt;0,AM52="")," * No olvide digitar la variable "&amp;AM$48&amp;""&amp;". Digite CERO si no tiene",IF(AM52&gt;$B52," * La variable "&amp;AM$48&amp;""&amp;" No puede ser mayor al Total.",""))</f>
        <v/>
      </c>
      <c r="CB52" s="32" t="str">
        <f t="shared" ref="CB52:CB56" si="33">IF(AND($B52&gt;0,AN52="")," * No olvide digitar la variable "&amp;AN$48&amp;""&amp;". Digite CERO si no tiene",IF(B52&gt;AN52," * La variable "&amp;AN$48&amp;""&amp;" No puede ser menor al Total.",""))</f>
        <v/>
      </c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33">
        <f t="shared" ref="CM52:CM55" si="34">IF(AND($B52&gt;0,AM52=""),1,IF(AM52&gt;$B52,1,0))</f>
        <v>0</v>
      </c>
      <c r="CN52" s="33">
        <f t="shared" si="31"/>
        <v>0</v>
      </c>
    </row>
    <row r="53" spans="1:92" s="2" customFormat="1" x14ac:dyDescent="0.2">
      <c r="A53" s="35" t="s">
        <v>74</v>
      </c>
      <c r="B53" s="68">
        <f t="shared" si="28"/>
        <v>0</v>
      </c>
      <c r="C53" s="69">
        <f t="shared" si="29"/>
        <v>0</v>
      </c>
      <c r="D53" s="84">
        <f t="shared" si="29"/>
        <v>0</v>
      </c>
      <c r="E53" s="41"/>
      <c r="F53" s="42"/>
      <c r="G53" s="41"/>
      <c r="H53" s="42"/>
      <c r="I53" s="41"/>
      <c r="J53" s="40"/>
      <c r="K53" s="41"/>
      <c r="L53" s="40"/>
      <c r="M53" s="41"/>
      <c r="N53" s="40"/>
      <c r="O53" s="85"/>
      <c r="P53" s="40"/>
      <c r="Q53" s="85"/>
      <c r="R53" s="40"/>
      <c r="S53" s="85"/>
      <c r="T53" s="40"/>
      <c r="U53" s="85"/>
      <c r="V53" s="40"/>
      <c r="W53" s="85"/>
      <c r="X53" s="40"/>
      <c r="Y53" s="85"/>
      <c r="Z53" s="40"/>
      <c r="AA53" s="85"/>
      <c r="AB53" s="40"/>
      <c r="AC53" s="85"/>
      <c r="AD53" s="40"/>
      <c r="AE53" s="85"/>
      <c r="AF53" s="40"/>
      <c r="AG53" s="85"/>
      <c r="AH53" s="40"/>
      <c r="AI53" s="85"/>
      <c r="AJ53" s="40"/>
      <c r="AK53" s="85"/>
      <c r="AL53" s="86"/>
      <c r="AM53" s="39"/>
      <c r="AN53" s="42"/>
      <c r="AO53" s="146" t="str">
        <f t="shared" si="30"/>
        <v/>
      </c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"/>
      <c r="BA53" s="3"/>
      <c r="BB53" s="3"/>
      <c r="BC53" s="3"/>
      <c r="BD53" s="3"/>
      <c r="BE53" s="3"/>
      <c r="BF53" s="3"/>
      <c r="BG53" s="3"/>
      <c r="BH53" s="3"/>
      <c r="BI53" s="3"/>
      <c r="BV53" s="3"/>
      <c r="BW53" s="3"/>
      <c r="BX53" s="4"/>
      <c r="BY53" s="4"/>
      <c r="CA53" s="32" t="str">
        <f t="shared" si="32"/>
        <v/>
      </c>
      <c r="CB53" s="32" t="str">
        <f t="shared" si="33"/>
        <v/>
      </c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33">
        <f t="shared" si="34"/>
        <v>0</v>
      </c>
      <c r="CN53" s="33">
        <f t="shared" si="31"/>
        <v>0</v>
      </c>
    </row>
    <row r="54" spans="1:92" s="2" customFormat="1" x14ac:dyDescent="0.2">
      <c r="A54" s="35" t="s">
        <v>75</v>
      </c>
      <c r="B54" s="68">
        <f t="shared" si="28"/>
        <v>0</v>
      </c>
      <c r="C54" s="69">
        <f t="shared" si="29"/>
        <v>0</v>
      </c>
      <c r="D54" s="84">
        <f t="shared" si="29"/>
        <v>0</v>
      </c>
      <c r="E54" s="41"/>
      <c r="F54" s="42"/>
      <c r="G54" s="41"/>
      <c r="H54" s="42"/>
      <c r="I54" s="41"/>
      <c r="J54" s="40"/>
      <c r="K54" s="41"/>
      <c r="L54" s="40"/>
      <c r="M54" s="41"/>
      <c r="N54" s="40"/>
      <c r="O54" s="85"/>
      <c r="P54" s="40"/>
      <c r="Q54" s="85"/>
      <c r="R54" s="40"/>
      <c r="S54" s="85"/>
      <c r="T54" s="40"/>
      <c r="U54" s="85"/>
      <c r="V54" s="40"/>
      <c r="W54" s="85"/>
      <c r="X54" s="40"/>
      <c r="Y54" s="85"/>
      <c r="Z54" s="40"/>
      <c r="AA54" s="85"/>
      <c r="AB54" s="40"/>
      <c r="AC54" s="85"/>
      <c r="AD54" s="40"/>
      <c r="AE54" s="85"/>
      <c r="AF54" s="40"/>
      <c r="AG54" s="85"/>
      <c r="AH54" s="40"/>
      <c r="AI54" s="85"/>
      <c r="AJ54" s="40"/>
      <c r="AK54" s="85"/>
      <c r="AL54" s="86"/>
      <c r="AM54" s="39"/>
      <c r="AN54" s="42"/>
      <c r="AO54" s="146" t="str">
        <f t="shared" si="30"/>
        <v/>
      </c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"/>
      <c r="BA54" s="3"/>
      <c r="BB54" s="3"/>
      <c r="BC54" s="3"/>
      <c r="BD54" s="3"/>
      <c r="BE54" s="3"/>
      <c r="BF54" s="3"/>
      <c r="BG54" s="3"/>
      <c r="BH54" s="3"/>
      <c r="BI54" s="3"/>
      <c r="BV54" s="3"/>
      <c r="BW54" s="3"/>
      <c r="BX54" s="4"/>
      <c r="BY54" s="4"/>
      <c r="CA54" s="32" t="str">
        <f t="shared" si="32"/>
        <v/>
      </c>
      <c r="CB54" s="32" t="str">
        <f t="shared" si="33"/>
        <v/>
      </c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33">
        <f t="shared" si="34"/>
        <v>0</v>
      </c>
      <c r="CN54" s="33">
        <f t="shared" si="31"/>
        <v>0</v>
      </c>
    </row>
    <row r="55" spans="1:92" s="2" customFormat="1" x14ac:dyDescent="0.2">
      <c r="A55" s="35" t="s">
        <v>76</v>
      </c>
      <c r="B55" s="68">
        <f t="shared" si="28"/>
        <v>0</v>
      </c>
      <c r="C55" s="69">
        <f t="shared" si="29"/>
        <v>0</v>
      </c>
      <c r="D55" s="84">
        <f t="shared" si="29"/>
        <v>0</v>
      </c>
      <c r="E55" s="41"/>
      <c r="F55" s="42"/>
      <c r="G55" s="41"/>
      <c r="H55" s="42"/>
      <c r="I55" s="41"/>
      <c r="J55" s="40"/>
      <c r="K55" s="41"/>
      <c r="L55" s="40"/>
      <c r="M55" s="41"/>
      <c r="N55" s="40"/>
      <c r="O55" s="85"/>
      <c r="P55" s="40"/>
      <c r="Q55" s="85"/>
      <c r="R55" s="40"/>
      <c r="S55" s="85"/>
      <c r="T55" s="40"/>
      <c r="U55" s="85"/>
      <c r="V55" s="40"/>
      <c r="W55" s="85"/>
      <c r="X55" s="40"/>
      <c r="Y55" s="85"/>
      <c r="Z55" s="40"/>
      <c r="AA55" s="85"/>
      <c r="AB55" s="40"/>
      <c r="AC55" s="85"/>
      <c r="AD55" s="40"/>
      <c r="AE55" s="85"/>
      <c r="AF55" s="40"/>
      <c r="AG55" s="85"/>
      <c r="AH55" s="40"/>
      <c r="AI55" s="85"/>
      <c r="AJ55" s="40"/>
      <c r="AK55" s="85"/>
      <c r="AL55" s="86"/>
      <c r="AM55" s="39"/>
      <c r="AN55" s="42"/>
      <c r="AO55" s="146" t="str">
        <f t="shared" si="30"/>
        <v/>
      </c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"/>
      <c r="BA55" s="3"/>
      <c r="BB55" s="3"/>
      <c r="BC55" s="3"/>
      <c r="BD55" s="3"/>
      <c r="BE55" s="3"/>
      <c r="BF55" s="3"/>
      <c r="BG55" s="3"/>
      <c r="BH55" s="3"/>
      <c r="BI55" s="3"/>
      <c r="BV55" s="3"/>
      <c r="BW55" s="3"/>
      <c r="BX55" s="4"/>
      <c r="BY55" s="4"/>
      <c r="CA55" s="32" t="str">
        <f t="shared" si="32"/>
        <v/>
      </c>
      <c r="CB55" s="32" t="str">
        <f t="shared" si="33"/>
        <v/>
      </c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33">
        <f t="shared" si="34"/>
        <v>0</v>
      </c>
      <c r="CN55" s="33">
        <f t="shared" si="31"/>
        <v>0</v>
      </c>
    </row>
    <row r="56" spans="1:92" s="2" customFormat="1" x14ac:dyDescent="0.2">
      <c r="A56" s="136" t="s">
        <v>77</v>
      </c>
      <c r="B56" s="137">
        <f t="shared" si="28"/>
        <v>0</v>
      </c>
      <c r="C56" s="138">
        <f t="shared" si="29"/>
        <v>0</v>
      </c>
      <c r="D56" s="139">
        <f t="shared" si="29"/>
        <v>0</v>
      </c>
      <c r="E56" s="55"/>
      <c r="F56" s="56"/>
      <c r="G56" s="55"/>
      <c r="H56" s="56"/>
      <c r="I56" s="55"/>
      <c r="J56" s="140"/>
      <c r="K56" s="55"/>
      <c r="L56" s="140"/>
      <c r="M56" s="55"/>
      <c r="N56" s="140"/>
      <c r="O56" s="141"/>
      <c r="P56" s="140"/>
      <c r="Q56" s="141"/>
      <c r="R56" s="140"/>
      <c r="S56" s="141"/>
      <c r="T56" s="140"/>
      <c r="U56" s="141"/>
      <c r="V56" s="140"/>
      <c r="W56" s="141"/>
      <c r="X56" s="140"/>
      <c r="Y56" s="141"/>
      <c r="Z56" s="140"/>
      <c r="AA56" s="141"/>
      <c r="AB56" s="140"/>
      <c r="AC56" s="141"/>
      <c r="AD56" s="140"/>
      <c r="AE56" s="141"/>
      <c r="AF56" s="140"/>
      <c r="AG56" s="141"/>
      <c r="AH56" s="140"/>
      <c r="AI56" s="141"/>
      <c r="AJ56" s="140"/>
      <c r="AK56" s="141"/>
      <c r="AL56" s="142"/>
      <c r="AM56" s="143"/>
      <c r="AN56" s="56"/>
      <c r="AO56" s="146" t="str">
        <f t="shared" si="30"/>
        <v/>
      </c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"/>
      <c r="BA56" s="3"/>
      <c r="BB56" s="3"/>
      <c r="BC56" s="3"/>
      <c r="BD56" s="3"/>
      <c r="BE56" s="3"/>
      <c r="BF56" s="3"/>
      <c r="BG56" s="3"/>
      <c r="BH56" s="3"/>
      <c r="BI56" s="3"/>
      <c r="BV56" s="3"/>
      <c r="BW56" s="3"/>
      <c r="BX56" s="4"/>
      <c r="BY56" s="4"/>
      <c r="CA56" s="32" t="str">
        <f>IF(AND($B56&gt;0,AM56="")," * No olvide digitar la variable "&amp;AM$48&amp;""&amp;". Digite CERO si no tiene",IF(AM56&gt;$B56," * La variable "&amp;AM$48&amp;""&amp;" No puede ser mayor al Total.",""))</f>
        <v/>
      </c>
      <c r="CB56" s="32" t="str">
        <f t="shared" si="33"/>
        <v/>
      </c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33">
        <f>IF(AND($B56&gt;0,AM56=""),1,IF(AM56&gt;$B56,1,0))</f>
        <v>0</v>
      </c>
      <c r="CN56" s="33">
        <f t="shared" si="31"/>
        <v>0</v>
      </c>
    </row>
    <row r="57" spans="1:92" s="124" customFormat="1" ht="11.25" x14ac:dyDescent="0.15">
      <c r="A57" s="149" t="s">
        <v>81</v>
      </c>
      <c r="B57" s="149"/>
      <c r="C57" s="149"/>
      <c r="D57" s="149"/>
      <c r="E57" s="149"/>
      <c r="F57" s="149"/>
      <c r="G57" s="149"/>
      <c r="H57" s="149"/>
      <c r="I57" s="149"/>
      <c r="J57" s="150"/>
      <c r="K57" s="150"/>
      <c r="L57" s="150"/>
      <c r="M57" s="150"/>
      <c r="N57" s="150"/>
      <c r="O57" s="150"/>
      <c r="P57" s="150"/>
      <c r="Q57" s="150"/>
      <c r="R57" s="150"/>
      <c r="S57" s="150"/>
      <c r="T57" s="150"/>
      <c r="U57" s="150"/>
      <c r="V57" s="150"/>
      <c r="W57" s="150"/>
      <c r="X57" s="150"/>
      <c r="Y57" s="150"/>
      <c r="Z57" s="150"/>
      <c r="AA57" s="150"/>
      <c r="AB57" s="150"/>
      <c r="AC57" s="150"/>
      <c r="AD57" s="150"/>
      <c r="AE57" s="150"/>
      <c r="AF57" s="150"/>
      <c r="AG57" s="150"/>
      <c r="AH57" s="150"/>
      <c r="AI57" s="150"/>
      <c r="AJ57" s="150"/>
      <c r="AK57" s="150"/>
      <c r="AL57" s="150"/>
      <c r="AM57" s="150"/>
      <c r="AN57" s="150"/>
      <c r="AO57" s="5"/>
      <c r="AP57" s="5"/>
      <c r="AQ57" s="5"/>
      <c r="AR57" s="12"/>
      <c r="AS57" s="12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12"/>
      <c r="BW57" s="12"/>
      <c r="BX57" s="12"/>
      <c r="BY57" s="12"/>
    </row>
    <row r="58" spans="1:92" s="2" customFormat="1" ht="14.25" customHeight="1" x14ac:dyDescent="0.2">
      <c r="A58" s="983" t="s">
        <v>82</v>
      </c>
      <c r="B58" s="1025" t="s">
        <v>83</v>
      </c>
      <c r="C58" s="1026"/>
      <c r="D58" s="1027"/>
      <c r="E58" s="1228" t="s">
        <v>6</v>
      </c>
      <c r="F58" s="1229"/>
      <c r="G58" s="1229"/>
      <c r="H58" s="1229"/>
      <c r="I58" s="1229"/>
      <c r="J58" s="1229"/>
      <c r="K58" s="1229"/>
      <c r="L58" s="1229"/>
      <c r="M58" s="1229"/>
      <c r="N58" s="1229"/>
      <c r="O58" s="1229"/>
      <c r="P58" s="1229"/>
      <c r="Q58" s="1229"/>
      <c r="R58" s="1229"/>
      <c r="S58" s="1229"/>
      <c r="T58" s="1229"/>
      <c r="U58" s="1229"/>
      <c r="V58" s="1229"/>
      <c r="W58" s="1229"/>
      <c r="X58" s="1229"/>
      <c r="Y58" s="1229"/>
      <c r="Z58" s="1229"/>
      <c r="AA58" s="1229"/>
      <c r="AB58" s="1229"/>
      <c r="AC58" s="1229"/>
      <c r="AD58" s="1229"/>
      <c r="AE58" s="1229"/>
      <c r="AF58" s="1229"/>
      <c r="AG58" s="1229"/>
      <c r="AH58" s="1229"/>
      <c r="AI58" s="1229"/>
      <c r="AJ58" s="1229"/>
      <c r="AK58" s="1229"/>
      <c r="AL58" s="1244"/>
      <c r="AM58" s="1015" t="s">
        <v>84</v>
      </c>
      <c r="AN58" s="1016"/>
      <c r="AO58" s="9"/>
      <c r="AP58" s="9"/>
      <c r="AQ58" s="9"/>
      <c r="AR58" s="151"/>
      <c r="AS58" s="151"/>
      <c r="AT58" s="9"/>
      <c r="BV58" s="3"/>
      <c r="BW58" s="3"/>
      <c r="BX58" s="3"/>
      <c r="BY58" s="3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</row>
    <row r="59" spans="1:92" s="2" customFormat="1" x14ac:dyDescent="0.2">
      <c r="A59" s="1019"/>
      <c r="B59" s="1152"/>
      <c r="C59" s="1029"/>
      <c r="D59" s="1030"/>
      <c r="E59" s="1211" t="s">
        <v>11</v>
      </c>
      <c r="F59" s="1211"/>
      <c r="G59" s="1211" t="s">
        <v>12</v>
      </c>
      <c r="H59" s="1211"/>
      <c r="I59" s="1211" t="s">
        <v>13</v>
      </c>
      <c r="J59" s="1211"/>
      <c r="K59" s="1211" t="s">
        <v>14</v>
      </c>
      <c r="L59" s="1211"/>
      <c r="M59" s="1211" t="s">
        <v>15</v>
      </c>
      <c r="N59" s="1211"/>
      <c r="O59" s="1217" t="s">
        <v>16</v>
      </c>
      <c r="P59" s="1217"/>
      <c r="Q59" s="1217" t="s">
        <v>17</v>
      </c>
      <c r="R59" s="1217"/>
      <c r="S59" s="1217" t="s">
        <v>18</v>
      </c>
      <c r="T59" s="1217"/>
      <c r="U59" s="1217" t="s">
        <v>19</v>
      </c>
      <c r="V59" s="1217"/>
      <c r="W59" s="1217" t="s">
        <v>20</v>
      </c>
      <c r="X59" s="1217"/>
      <c r="Y59" s="1217" t="s">
        <v>21</v>
      </c>
      <c r="Z59" s="1217"/>
      <c r="AA59" s="1217" t="s">
        <v>22</v>
      </c>
      <c r="AB59" s="1217"/>
      <c r="AC59" s="1217" t="s">
        <v>23</v>
      </c>
      <c r="AD59" s="1217"/>
      <c r="AE59" s="1217" t="s">
        <v>24</v>
      </c>
      <c r="AF59" s="1217"/>
      <c r="AG59" s="1217" t="s">
        <v>25</v>
      </c>
      <c r="AH59" s="1217"/>
      <c r="AI59" s="1217" t="s">
        <v>26</v>
      </c>
      <c r="AJ59" s="1217"/>
      <c r="AK59" s="1217" t="s">
        <v>27</v>
      </c>
      <c r="AL59" s="1239"/>
      <c r="AM59" s="1017"/>
      <c r="AN59" s="1018"/>
      <c r="AO59" s="151"/>
      <c r="AP59" s="151"/>
      <c r="AQ59" s="151"/>
      <c r="AR59" s="151"/>
      <c r="AS59" s="151"/>
      <c r="AT59" s="151"/>
      <c r="AU59" s="3"/>
      <c r="AV59" s="3"/>
      <c r="AW59" s="3"/>
      <c r="AX59" s="3"/>
      <c r="AY59" s="3"/>
      <c r="AZ59" s="3"/>
      <c r="BA59" s="3"/>
      <c r="BB59" s="3"/>
      <c r="BC59" s="3"/>
      <c r="BV59" s="3"/>
      <c r="BW59" s="3"/>
      <c r="BX59" s="3"/>
      <c r="BY59" s="3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</row>
    <row r="60" spans="1:92" s="2" customFormat="1" ht="21" x14ac:dyDescent="0.2">
      <c r="A60" s="986"/>
      <c r="B60" s="17" t="s">
        <v>32</v>
      </c>
      <c r="C60" s="152" t="s">
        <v>33</v>
      </c>
      <c r="D60" s="610" t="s">
        <v>34</v>
      </c>
      <c r="E60" s="810" t="s">
        <v>33</v>
      </c>
      <c r="F60" s="610" t="s">
        <v>34</v>
      </c>
      <c r="G60" s="810" t="s">
        <v>33</v>
      </c>
      <c r="H60" s="610" t="s">
        <v>34</v>
      </c>
      <c r="I60" s="810" t="s">
        <v>33</v>
      </c>
      <c r="J60" s="610" t="s">
        <v>34</v>
      </c>
      <c r="K60" s="810" t="s">
        <v>33</v>
      </c>
      <c r="L60" s="610" t="s">
        <v>34</v>
      </c>
      <c r="M60" s="810" t="s">
        <v>33</v>
      </c>
      <c r="N60" s="610" t="s">
        <v>34</v>
      </c>
      <c r="O60" s="810" t="s">
        <v>33</v>
      </c>
      <c r="P60" s="610" t="s">
        <v>34</v>
      </c>
      <c r="Q60" s="810" t="s">
        <v>33</v>
      </c>
      <c r="R60" s="610" t="s">
        <v>34</v>
      </c>
      <c r="S60" s="810" t="s">
        <v>33</v>
      </c>
      <c r="T60" s="610" t="s">
        <v>34</v>
      </c>
      <c r="U60" s="810" t="s">
        <v>33</v>
      </c>
      <c r="V60" s="615" t="s">
        <v>34</v>
      </c>
      <c r="W60" s="810" t="s">
        <v>33</v>
      </c>
      <c r="X60" s="610" t="s">
        <v>34</v>
      </c>
      <c r="Y60" s="810" t="s">
        <v>33</v>
      </c>
      <c r="Z60" s="610" t="s">
        <v>34</v>
      </c>
      <c r="AA60" s="810" t="s">
        <v>33</v>
      </c>
      <c r="AB60" s="610" t="s">
        <v>34</v>
      </c>
      <c r="AC60" s="810" t="s">
        <v>33</v>
      </c>
      <c r="AD60" s="610" t="s">
        <v>34</v>
      </c>
      <c r="AE60" s="810" t="s">
        <v>33</v>
      </c>
      <c r="AF60" s="610" t="s">
        <v>34</v>
      </c>
      <c r="AG60" s="810" t="s">
        <v>33</v>
      </c>
      <c r="AH60" s="610" t="s">
        <v>34</v>
      </c>
      <c r="AI60" s="810" t="s">
        <v>33</v>
      </c>
      <c r="AJ60" s="610" t="s">
        <v>34</v>
      </c>
      <c r="AK60" s="810" t="s">
        <v>33</v>
      </c>
      <c r="AL60" s="612" t="s">
        <v>34</v>
      </c>
      <c r="AM60" s="779" t="s">
        <v>85</v>
      </c>
      <c r="AN60" s="610" t="s">
        <v>86</v>
      </c>
      <c r="AO60" s="151"/>
      <c r="AP60" s="151"/>
      <c r="AQ60" s="151"/>
      <c r="AR60" s="151"/>
      <c r="AS60" s="151"/>
      <c r="AT60" s="151"/>
      <c r="AU60" s="3"/>
      <c r="AV60" s="3"/>
      <c r="AW60" s="3"/>
      <c r="AX60" s="3"/>
      <c r="AY60" s="3"/>
      <c r="AZ60" s="3"/>
      <c r="BA60" s="3"/>
      <c r="BB60" s="3"/>
      <c r="BC60" s="3"/>
      <c r="BV60" s="3"/>
      <c r="BW60" s="3"/>
      <c r="BX60" s="3"/>
      <c r="BY60" s="3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</row>
    <row r="61" spans="1:92" s="2" customFormat="1" x14ac:dyDescent="0.2">
      <c r="A61" s="529" t="s">
        <v>87</v>
      </c>
      <c r="B61" s="132">
        <f t="shared" ref="B61:B66" si="35">SUM(C61+D61)</f>
        <v>54</v>
      </c>
      <c r="C61" s="133">
        <f>SUM(E61+G61+I61+K61+M61+O61+Q61+S61+U61+W61+Y61+AA61+AC61+AE61+AG61+AI61+AK61)</f>
        <v>31</v>
      </c>
      <c r="D61" s="545">
        <f>SUM(F61+H61+J61+L61+N61+P61+R61+T61+V61+X61+Z61+AB61+AD61+AF61+AH61+AJ61+AL61)</f>
        <v>23</v>
      </c>
      <c r="E61" s="28">
        <v>1</v>
      </c>
      <c r="F61" s="542"/>
      <c r="G61" s="28"/>
      <c r="H61" s="27"/>
      <c r="I61" s="28"/>
      <c r="J61" s="27"/>
      <c r="K61" s="28">
        <v>1</v>
      </c>
      <c r="L61" s="27">
        <v>1</v>
      </c>
      <c r="M61" s="28">
        <v>4</v>
      </c>
      <c r="N61" s="27"/>
      <c r="O61" s="28">
        <v>1</v>
      </c>
      <c r="P61" s="27">
        <v>1</v>
      </c>
      <c r="Q61" s="28">
        <v>1</v>
      </c>
      <c r="R61" s="27"/>
      <c r="S61" s="28">
        <v>1</v>
      </c>
      <c r="T61" s="27">
        <v>2</v>
      </c>
      <c r="U61" s="28">
        <v>3</v>
      </c>
      <c r="V61" s="156"/>
      <c r="W61" s="28"/>
      <c r="X61" s="27">
        <v>1</v>
      </c>
      <c r="Y61" s="28">
        <v>1</v>
      </c>
      <c r="Z61" s="27">
        <v>1</v>
      </c>
      <c r="AA61" s="28">
        <v>4</v>
      </c>
      <c r="AB61" s="27">
        <v>1</v>
      </c>
      <c r="AC61" s="28">
        <v>2</v>
      </c>
      <c r="AD61" s="27">
        <v>2</v>
      </c>
      <c r="AE61" s="28">
        <v>4</v>
      </c>
      <c r="AF61" s="27">
        <v>1</v>
      </c>
      <c r="AG61" s="28">
        <v>4</v>
      </c>
      <c r="AH61" s="27">
        <v>2</v>
      </c>
      <c r="AI61" s="28">
        <v>3</v>
      </c>
      <c r="AJ61" s="27">
        <v>5</v>
      </c>
      <c r="AK61" s="530">
        <v>1</v>
      </c>
      <c r="AL61" s="148">
        <v>6</v>
      </c>
      <c r="AM61" s="546">
        <v>0</v>
      </c>
      <c r="AN61" s="27">
        <v>54</v>
      </c>
      <c r="AO61" s="146" t="str">
        <f t="shared" ref="AO61:AO65" si="36">CA61&amp;CB61</f>
        <v/>
      </c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"/>
      <c r="BB61" s="3"/>
      <c r="BC61" s="3"/>
      <c r="BV61" s="3"/>
      <c r="BW61" s="3"/>
      <c r="BX61" s="3"/>
      <c r="BY61" s="3"/>
      <c r="CA61" s="32" t="str">
        <f>IF(AND($B61&gt;0,AM61="")," * No olvide digitar la variable "&amp;AM$58&amp;""&amp;" Discrecional. Digite CERO si no tiene",IF(AM61&gt;$B61," * La variable "&amp;AM$58&amp;""&amp;" Discrecional No puede ser mayor al Total.",""))</f>
        <v/>
      </c>
      <c r="CB61" s="32" t="str">
        <f>IF(AND($B61&gt;0,AN61="")," * No olvide digitar la variable "&amp;AM$58&amp;""&amp;" Estructurado (ESI). Digite CERO si no tiene",IF(AN61&gt;$B61," * La variable "&amp;AM$58&amp;""&amp;" Estructurado (ESI) No puede ser mayor al Total.",""))</f>
        <v/>
      </c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33">
        <f>IF(AND($B61&gt;0,AM61=""),1,IF(AM61&gt;$B61,1,0))</f>
        <v>0</v>
      </c>
      <c r="CN61" s="33">
        <f>IF(AND($B61&gt;0,AN61=""),1,IF(AN61&gt;$B61,1,0))</f>
        <v>0</v>
      </c>
    </row>
    <row r="62" spans="1:92" s="2" customFormat="1" x14ac:dyDescent="0.2">
      <c r="A62" s="157" t="s">
        <v>88</v>
      </c>
      <c r="B62" s="68">
        <f t="shared" si="35"/>
        <v>1251</v>
      </c>
      <c r="C62" s="69">
        <f t="shared" ref="C62:D66" si="37">SUM(E62+G62+I62+K62+M62+O62+Q62+S62+U62+W62+Y62+AA62+AC62+AE62+AG62+AI62+AK62)</f>
        <v>602</v>
      </c>
      <c r="D62" s="84">
        <f t="shared" si="37"/>
        <v>649</v>
      </c>
      <c r="E62" s="41">
        <v>139</v>
      </c>
      <c r="F62" s="42">
        <v>169</v>
      </c>
      <c r="G62" s="41">
        <v>38</v>
      </c>
      <c r="H62" s="40">
        <v>39</v>
      </c>
      <c r="I62" s="41">
        <v>15</v>
      </c>
      <c r="J62" s="40">
        <v>35</v>
      </c>
      <c r="K62" s="41">
        <v>29</v>
      </c>
      <c r="L62" s="40">
        <v>20</v>
      </c>
      <c r="M62" s="41">
        <v>14</v>
      </c>
      <c r="N62" s="40">
        <v>17</v>
      </c>
      <c r="O62" s="41">
        <v>23</v>
      </c>
      <c r="P62" s="40">
        <v>18</v>
      </c>
      <c r="Q62" s="41">
        <v>19</v>
      </c>
      <c r="R62" s="40">
        <v>35</v>
      </c>
      <c r="S62" s="41">
        <v>20</v>
      </c>
      <c r="T62" s="40">
        <v>22</v>
      </c>
      <c r="U62" s="41">
        <v>18</v>
      </c>
      <c r="V62" s="158">
        <v>19</v>
      </c>
      <c r="W62" s="41">
        <v>25</v>
      </c>
      <c r="X62" s="40">
        <v>24</v>
      </c>
      <c r="Y62" s="41">
        <v>35</v>
      </c>
      <c r="Z62" s="40">
        <v>27</v>
      </c>
      <c r="AA62" s="41">
        <v>28</v>
      </c>
      <c r="AB62" s="40">
        <v>25</v>
      </c>
      <c r="AC62" s="41">
        <v>45</v>
      </c>
      <c r="AD62" s="40">
        <v>24</v>
      </c>
      <c r="AE62" s="41">
        <v>44</v>
      </c>
      <c r="AF62" s="40">
        <v>33</v>
      </c>
      <c r="AG62" s="41">
        <v>31</v>
      </c>
      <c r="AH62" s="40">
        <v>42</v>
      </c>
      <c r="AI62" s="41">
        <v>34</v>
      </c>
      <c r="AJ62" s="40">
        <v>29</v>
      </c>
      <c r="AK62" s="85">
        <v>45</v>
      </c>
      <c r="AL62" s="86">
        <v>71</v>
      </c>
      <c r="AM62" s="159">
        <v>0</v>
      </c>
      <c r="AN62" s="40">
        <v>1251</v>
      </c>
      <c r="AO62" s="146" t="str">
        <f t="shared" si="36"/>
        <v/>
      </c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"/>
      <c r="BB62" s="3"/>
      <c r="BC62" s="3"/>
      <c r="BV62" s="3"/>
      <c r="BW62" s="3"/>
      <c r="BX62" s="3"/>
      <c r="BY62" s="3"/>
      <c r="CA62" s="32" t="str">
        <f t="shared" ref="CA62:CA65" si="38">IF(AND($B62&gt;0,AM62="")," * No olvide digitar la variable "&amp;AM$58&amp;""&amp;" Discrecional. Digite CERO si no tiene",IF(AM62&gt;$B62," * La variable "&amp;AM$58&amp;""&amp;" Discrecional No puede ser mayor al Total.",""))</f>
        <v/>
      </c>
      <c r="CB62" s="32" t="str">
        <f t="shared" ref="CB62:CB65" si="39">IF(AND($B62&gt;0,AN62="")," * No olvide digitar la variable "&amp;AM$58&amp;""&amp;" Estructurado (ESI). Digite CERO si no tiene",IF(AN62&gt;$B62," * La variable "&amp;AM$58&amp;""&amp;" Estructurado (ESI) No puede ser mayor al Total.",""))</f>
        <v/>
      </c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33">
        <f t="shared" ref="CM62:CN65" si="40">IF(AND($B62&gt;0,AM62=""),1,IF(AM62&gt;$B62,1,0))</f>
        <v>0</v>
      </c>
      <c r="CN62" s="33">
        <f t="shared" si="40"/>
        <v>0</v>
      </c>
    </row>
    <row r="63" spans="1:92" s="2" customFormat="1" x14ac:dyDescent="0.2">
      <c r="A63" s="157" t="s">
        <v>89</v>
      </c>
      <c r="B63" s="68">
        <f t="shared" si="35"/>
        <v>2598</v>
      </c>
      <c r="C63" s="69">
        <f t="shared" si="37"/>
        <v>1296</v>
      </c>
      <c r="D63" s="84">
        <f t="shared" si="37"/>
        <v>1302</v>
      </c>
      <c r="E63" s="41">
        <v>258</v>
      </c>
      <c r="F63" s="42">
        <v>233</v>
      </c>
      <c r="G63" s="41">
        <v>132</v>
      </c>
      <c r="H63" s="40">
        <v>119</v>
      </c>
      <c r="I63" s="41">
        <v>148</v>
      </c>
      <c r="J63" s="40">
        <v>85</v>
      </c>
      <c r="K63" s="41">
        <v>83</v>
      </c>
      <c r="L63" s="40">
        <v>87</v>
      </c>
      <c r="M63" s="41">
        <v>33</v>
      </c>
      <c r="N63" s="40">
        <v>49</v>
      </c>
      <c r="O63" s="41">
        <v>40</v>
      </c>
      <c r="P63" s="40">
        <v>41</v>
      </c>
      <c r="Q63" s="41">
        <v>46</v>
      </c>
      <c r="R63" s="40">
        <v>61</v>
      </c>
      <c r="S63" s="41">
        <v>52</v>
      </c>
      <c r="T63" s="40">
        <v>49</v>
      </c>
      <c r="U63" s="41">
        <v>49</v>
      </c>
      <c r="V63" s="158">
        <v>70</v>
      </c>
      <c r="W63" s="41">
        <v>48</v>
      </c>
      <c r="X63" s="40">
        <v>51</v>
      </c>
      <c r="Y63" s="41">
        <v>40</v>
      </c>
      <c r="Z63" s="40">
        <v>52</v>
      </c>
      <c r="AA63" s="41">
        <v>43</v>
      </c>
      <c r="AB63" s="40">
        <v>89</v>
      </c>
      <c r="AC63" s="41">
        <v>75</v>
      </c>
      <c r="AD63" s="40">
        <v>66</v>
      </c>
      <c r="AE63" s="41">
        <v>80</v>
      </c>
      <c r="AF63" s="40">
        <v>45</v>
      </c>
      <c r="AG63" s="41">
        <v>43</v>
      </c>
      <c r="AH63" s="40">
        <v>54</v>
      </c>
      <c r="AI63" s="41">
        <v>40</v>
      </c>
      <c r="AJ63" s="40">
        <v>70</v>
      </c>
      <c r="AK63" s="85">
        <v>86</v>
      </c>
      <c r="AL63" s="86">
        <v>81</v>
      </c>
      <c r="AM63" s="159">
        <v>0</v>
      </c>
      <c r="AN63" s="40">
        <v>2598</v>
      </c>
      <c r="AO63" s="146" t="str">
        <f t="shared" si="36"/>
        <v/>
      </c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"/>
      <c r="BB63" s="3"/>
      <c r="BC63" s="3"/>
      <c r="BV63" s="3"/>
      <c r="BW63" s="3"/>
      <c r="BX63" s="3"/>
      <c r="BY63" s="3"/>
      <c r="CA63" s="32" t="str">
        <f t="shared" si="38"/>
        <v/>
      </c>
      <c r="CB63" s="32" t="str">
        <f t="shared" si="39"/>
        <v/>
      </c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33">
        <f t="shared" si="40"/>
        <v>0</v>
      </c>
      <c r="CN63" s="33">
        <f t="shared" si="40"/>
        <v>0</v>
      </c>
    </row>
    <row r="64" spans="1:92" s="2" customFormat="1" x14ac:dyDescent="0.2">
      <c r="A64" s="157" t="s">
        <v>90</v>
      </c>
      <c r="B64" s="68">
        <f t="shared" si="35"/>
        <v>564</v>
      </c>
      <c r="C64" s="69">
        <f t="shared" si="37"/>
        <v>259</v>
      </c>
      <c r="D64" s="84">
        <f t="shared" si="37"/>
        <v>305</v>
      </c>
      <c r="E64" s="41">
        <v>41</v>
      </c>
      <c r="F64" s="42">
        <v>46</v>
      </c>
      <c r="G64" s="41">
        <v>40</v>
      </c>
      <c r="H64" s="40">
        <v>59</v>
      </c>
      <c r="I64" s="41">
        <v>72</v>
      </c>
      <c r="J64" s="40">
        <v>55</v>
      </c>
      <c r="K64" s="41">
        <v>38</v>
      </c>
      <c r="L64" s="40">
        <v>26</v>
      </c>
      <c r="M64" s="41">
        <v>6</v>
      </c>
      <c r="N64" s="40">
        <v>16</v>
      </c>
      <c r="O64" s="41">
        <v>9</v>
      </c>
      <c r="P64" s="40">
        <v>22</v>
      </c>
      <c r="Q64" s="41">
        <v>4</v>
      </c>
      <c r="R64" s="40">
        <v>15</v>
      </c>
      <c r="S64" s="41">
        <v>7</v>
      </c>
      <c r="T64" s="40">
        <v>12</v>
      </c>
      <c r="U64" s="41">
        <v>12</v>
      </c>
      <c r="V64" s="158">
        <v>9</v>
      </c>
      <c r="W64" s="41">
        <v>3</v>
      </c>
      <c r="X64" s="40">
        <v>7</v>
      </c>
      <c r="Y64" s="41">
        <v>9</v>
      </c>
      <c r="Z64" s="40">
        <v>10</v>
      </c>
      <c r="AA64" s="41">
        <v>6</v>
      </c>
      <c r="AB64" s="40">
        <v>7</v>
      </c>
      <c r="AC64" s="41">
        <v>4</v>
      </c>
      <c r="AD64" s="40">
        <v>5</v>
      </c>
      <c r="AE64" s="41">
        <v>5</v>
      </c>
      <c r="AF64" s="40">
        <v>8</v>
      </c>
      <c r="AG64" s="41">
        <v>3</v>
      </c>
      <c r="AH64" s="40">
        <v>7</v>
      </c>
      <c r="AI64" s="41"/>
      <c r="AJ64" s="40"/>
      <c r="AK64" s="85"/>
      <c r="AL64" s="86">
        <v>1</v>
      </c>
      <c r="AM64" s="159">
        <v>0</v>
      </c>
      <c r="AN64" s="40">
        <v>564</v>
      </c>
      <c r="AO64" s="146" t="str">
        <f t="shared" si="36"/>
        <v/>
      </c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"/>
      <c r="BB64" s="3"/>
      <c r="BC64" s="3"/>
      <c r="BV64" s="3"/>
      <c r="BW64" s="3"/>
      <c r="BX64" s="3"/>
      <c r="BY64" s="3"/>
      <c r="CA64" s="32" t="str">
        <f t="shared" si="38"/>
        <v/>
      </c>
      <c r="CB64" s="32" t="str">
        <f t="shared" si="39"/>
        <v/>
      </c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33">
        <f t="shared" si="40"/>
        <v>0</v>
      </c>
      <c r="CN64" s="33">
        <f t="shared" si="40"/>
        <v>0</v>
      </c>
    </row>
    <row r="65" spans="1:95" x14ac:dyDescent="0.2">
      <c r="A65" s="160" t="s">
        <v>91</v>
      </c>
      <c r="B65" s="161">
        <f t="shared" si="35"/>
        <v>12</v>
      </c>
      <c r="C65" s="92">
        <f t="shared" si="37"/>
        <v>1</v>
      </c>
      <c r="D65" s="93">
        <f t="shared" si="37"/>
        <v>11</v>
      </c>
      <c r="E65" s="94"/>
      <c r="F65" s="95">
        <v>2</v>
      </c>
      <c r="G65" s="94"/>
      <c r="H65" s="96"/>
      <c r="I65" s="94"/>
      <c r="J65" s="96"/>
      <c r="K65" s="94"/>
      <c r="L65" s="96">
        <v>2</v>
      </c>
      <c r="M65" s="94"/>
      <c r="N65" s="96"/>
      <c r="O65" s="94"/>
      <c r="P65" s="96">
        <v>1</v>
      </c>
      <c r="Q65" s="94"/>
      <c r="R65" s="96">
        <v>1</v>
      </c>
      <c r="S65" s="94"/>
      <c r="T65" s="96">
        <v>1</v>
      </c>
      <c r="U65" s="94"/>
      <c r="V65" s="162">
        <v>1</v>
      </c>
      <c r="W65" s="94">
        <v>1</v>
      </c>
      <c r="X65" s="96">
        <v>1</v>
      </c>
      <c r="Y65" s="94"/>
      <c r="Z65" s="96">
        <v>1</v>
      </c>
      <c r="AA65" s="94"/>
      <c r="AB65" s="96">
        <v>1</v>
      </c>
      <c r="AC65" s="94"/>
      <c r="AD65" s="96"/>
      <c r="AE65" s="94"/>
      <c r="AF65" s="96"/>
      <c r="AG65" s="94"/>
      <c r="AH65" s="96"/>
      <c r="AI65" s="94"/>
      <c r="AJ65" s="96"/>
      <c r="AK65" s="163"/>
      <c r="AL65" s="164"/>
      <c r="AM65" s="165">
        <v>0</v>
      </c>
      <c r="AN65" s="96">
        <v>12</v>
      </c>
      <c r="AO65" s="146" t="str">
        <f t="shared" si="36"/>
        <v/>
      </c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"/>
      <c r="BB65" s="3"/>
      <c r="BC65" s="3"/>
      <c r="BX65" s="3"/>
      <c r="BY65" s="3"/>
      <c r="CA65" s="32" t="str">
        <f t="shared" si="38"/>
        <v/>
      </c>
      <c r="CB65" s="32" t="str">
        <f t="shared" si="39"/>
        <v/>
      </c>
      <c r="CM65" s="33">
        <f t="shared" si="40"/>
        <v>0</v>
      </c>
      <c r="CN65" s="33">
        <f t="shared" si="40"/>
        <v>0</v>
      </c>
    </row>
    <row r="66" spans="1:95" x14ac:dyDescent="0.2">
      <c r="A66" s="166" t="s">
        <v>92</v>
      </c>
      <c r="B66" s="137">
        <f t="shared" si="35"/>
        <v>0</v>
      </c>
      <c r="C66" s="138">
        <f t="shared" si="37"/>
        <v>0</v>
      </c>
      <c r="D66" s="139">
        <f t="shared" si="37"/>
        <v>0</v>
      </c>
      <c r="E66" s="55"/>
      <c r="F66" s="56"/>
      <c r="G66" s="55"/>
      <c r="H66" s="140"/>
      <c r="I66" s="55"/>
      <c r="J66" s="140"/>
      <c r="K66" s="55"/>
      <c r="L66" s="140"/>
      <c r="M66" s="55"/>
      <c r="N66" s="140"/>
      <c r="O66" s="55"/>
      <c r="P66" s="140"/>
      <c r="Q66" s="55"/>
      <c r="R66" s="140"/>
      <c r="S66" s="55"/>
      <c r="T66" s="140"/>
      <c r="U66" s="55"/>
      <c r="V66" s="167"/>
      <c r="W66" s="55"/>
      <c r="X66" s="140"/>
      <c r="Y66" s="55"/>
      <c r="Z66" s="140"/>
      <c r="AA66" s="55"/>
      <c r="AB66" s="140"/>
      <c r="AC66" s="55"/>
      <c r="AD66" s="140"/>
      <c r="AE66" s="55"/>
      <c r="AF66" s="140"/>
      <c r="AG66" s="55"/>
      <c r="AH66" s="140"/>
      <c r="AI66" s="55"/>
      <c r="AJ66" s="140"/>
      <c r="AK66" s="141"/>
      <c r="AL66" s="142"/>
      <c r="AM66" s="58"/>
      <c r="AN66" s="168"/>
      <c r="AO66" s="169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"/>
      <c r="BB66" s="3"/>
      <c r="BC66" s="3"/>
      <c r="BX66" s="3"/>
      <c r="BY66" s="3"/>
      <c r="CA66" s="89"/>
      <c r="CB66" s="89"/>
      <c r="CC66" s="124"/>
      <c r="CD66" s="124"/>
      <c r="CE66" s="124"/>
      <c r="CF66" s="124"/>
      <c r="CG66" s="124"/>
      <c r="CH66" s="124"/>
      <c r="CI66" s="124"/>
      <c r="CJ66" s="124"/>
      <c r="CK66" s="124"/>
      <c r="CL66" s="124"/>
      <c r="CM66" s="89"/>
      <c r="CN66" s="89"/>
    </row>
    <row r="67" spans="1:95" x14ac:dyDescent="0.2">
      <c r="A67" s="789" t="s">
        <v>83</v>
      </c>
      <c r="B67" s="824">
        <f t="shared" ref="B67:AL67" si="41">SUM(B61:B66)</f>
        <v>4479</v>
      </c>
      <c r="C67" s="825">
        <f t="shared" si="41"/>
        <v>2189</v>
      </c>
      <c r="D67" s="619">
        <f t="shared" si="41"/>
        <v>2290</v>
      </c>
      <c r="E67" s="826">
        <f t="shared" si="41"/>
        <v>439</v>
      </c>
      <c r="F67" s="621">
        <f t="shared" si="41"/>
        <v>450</v>
      </c>
      <c r="G67" s="826">
        <f t="shared" si="41"/>
        <v>210</v>
      </c>
      <c r="H67" s="827">
        <f t="shared" si="41"/>
        <v>217</v>
      </c>
      <c r="I67" s="826">
        <f t="shared" si="41"/>
        <v>235</v>
      </c>
      <c r="J67" s="827">
        <f t="shared" si="41"/>
        <v>175</v>
      </c>
      <c r="K67" s="826">
        <f t="shared" si="41"/>
        <v>151</v>
      </c>
      <c r="L67" s="827">
        <f t="shared" si="41"/>
        <v>136</v>
      </c>
      <c r="M67" s="826">
        <f t="shared" si="41"/>
        <v>57</v>
      </c>
      <c r="N67" s="827">
        <f t="shared" si="41"/>
        <v>82</v>
      </c>
      <c r="O67" s="826">
        <f t="shared" si="41"/>
        <v>73</v>
      </c>
      <c r="P67" s="827">
        <f t="shared" si="41"/>
        <v>83</v>
      </c>
      <c r="Q67" s="826">
        <f t="shared" si="41"/>
        <v>70</v>
      </c>
      <c r="R67" s="827">
        <f t="shared" si="41"/>
        <v>112</v>
      </c>
      <c r="S67" s="826">
        <f t="shared" si="41"/>
        <v>80</v>
      </c>
      <c r="T67" s="827">
        <f t="shared" si="41"/>
        <v>86</v>
      </c>
      <c r="U67" s="791">
        <f t="shared" si="41"/>
        <v>82</v>
      </c>
      <c r="V67" s="828">
        <f t="shared" si="41"/>
        <v>99</v>
      </c>
      <c r="W67" s="826">
        <f t="shared" si="41"/>
        <v>77</v>
      </c>
      <c r="X67" s="827">
        <f t="shared" si="41"/>
        <v>84</v>
      </c>
      <c r="Y67" s="826">
        <f t="shared" si="41"/>
        <v>85</v>
      </c>
      <c r="Z67" s="827">
        <f t="shared" si="41"/>
        <v>91</v>
      </c>
      <c r="AA67" s="826">
        <f t="shared" si="41"/>
        <v>81</v>
      </c>
      <c r="AB67" s="827">
        <f t="shared" si="41"/>
        <v>123</v>
      </c>
      <c r="AC67" s="826">
        <f t="shared" si="41"/>
        <v>126</v>
      </c>
      <c r="AD67" s="827">
        <f t="shared" si="41"/>
        <v>97</v>
      </c>
      <c r="AE67" s="826">
        <f t="shared" si="41"/>
        <v>133</v>
      </c>
      <c r="AF67" s="827">
        <f t="shared" si="41"/>
        <v>87</v>
      </c>
      <c r="AG67" s="826">
        <f t="shared" si="41"/>
        <v>81</v>
      </c>
      <c r="AH67" s="827">
        <f t="shared" si="41"/>
        <v>105</v>
      </c>
      <c r="AI67" s="826">
        <f t="shared" si="41"/>
        <v>77</v>
      </c>
      <c r="AJ67" s="827">
        <f t="shared" si="41"/>
        <v>104</v>
      </c>
      <c r="AK67" s="792">
        <f t="shared" si="41"/>
        <v>132</v>
      </c>
      <c r="AL67" s="829">
        <f t="shared" si="41"/>
        <v>159</v>
      </c>
      <c r="AM67" s="627">
        <f>SUM(AM61:AM65)</f>
        <v>0</v>
      </c>
      <c r="AN67" s="827">
        <f>SUM(AN61:AN65)</f>
        <v>4479</v>
      </c>
      <c r="AO67" s="151"/>
      <c r="AP67" s="151"/>
      <c r="AQ67" s="151"/>
      <c r="AR67" s="151"/>
      <c r="AS67" s="151"/>
      <c r="AT67" s="151"/>
      <c r="AU67" s="151"/>
      <c r="AV67" s="151"/>
      <c r="AW67" s="151"/>
      <c r="AX67" s="151"/>
      <c r="AY67" s="151"/>
      <c r="AZ67" s="151"/>
      <c r="BA67" s="151"/>
      <c r="BB67" s="151"/>
      <c r="BC67" s="151"/>
      <c r="BD67" s="9"/>
      <c r="BE67" s="9"/>
      <c r="BX67" s="3"/>
      <c r="BY67" s="3"/>
      <c r="CA67" s="80"/>
      <c r="CB67" s="80"/>
      <c r="CC67" s="124"/>
      <c r="CD67" s="124"/>
      <c r="CE67" s="124"/>
      <c r="CF67" s="124"/>
      <c r="CG67" s="124"/>
      <c r="CH67" s="124"/>
      <c r="CI67" s="124"/>
      <c r="CJ67" s="124"/>
      <c r="CK67" s="124"/>
      <c r="CL67" s="124"/>
      <c r="CM67" s="80"/>
      <c r="CN67" s="80"/>
    </row>
    <row r="68" spans="1:95" s="80" customFormat="1" ht="12" x14ac:dyDescent="0.2">
      <c r="A68" s="149" t="s">
        <v>93</v>
      </c>
      <c r="B68" s="149"/>
      <c r="C68" s="149"/>
      <c r="D68" s="149"/>
      <c r="E68" s="149"/>
      <c r="F68" s="149"/>
      <c r="G68" s="149"/>
      <c r="H68" s="149"/>
      <c r="I68" s="149"/>
      <c r="J68" s="181"/>
      <c r="K68" s="181"/>
      <c r="L68" s="181"/>
      <c r="M68" s="181"/>
      <c r="N68" s="181"/>
      <c r="O68" s="181"/>
      <c r="P68" s="181"/>
      <c r="Q68" s="181"/>
      <c r="R68" s="181"/>
      <c r="S68" s="181"/>
      <c r="T68" s="181"/>
      <c r="U68" s="181"/>
      <c r="V68" s="181"/>
      <c r="W68" s="181"/>
      <c r="X68" s="181"/>
      <c r="Y68" s="181"/>
      <c r="Z68" s="181"/>
      <c r="AA68" s="181"/>
      <c r="AB68" s="181"/>
      <c r="AC68" s="181"/>
      <c r="AD68" s="181"/>
      <c r="AE68" s="181"/>
      <c r="AF68" s="181"/>
      <c r="AG68" s="181"/>
      <c r="AH68" s="181"/>
      <c r="AI68" s="181"/>
      <c r="AJ68" s="181"/>
      <c r="AK68" s="181"/>
      <c r="AL68" s="181"/>
      <c r="AM68" s="181"/>
      <c r="AN68" s="181"/>
    </row>
    <row r="69" spans="1:95" customFormat="1" ht="15" x14ac:dyDescent="0.25">
      <c r="A69" s="983" t="s">
        <v>82</v>
      </c>
      <c r="B69" s="1012" t="s">
        <v>83</v>
      </c>
      <c r="C69" s="1020"/>
      <c r="D69" s="1021"/>
      <c r="E69" s="1213" t="s">
        <v>94</v>
      </c>
      <c r="F69" s="1128"/>
      <c r="G69" s="1128"/>
      <c r="H69" s="1128"/>
      <c r="I69" s="1128"/>
      <c r="J69" s="1128"/>
      <c r="K69" s="1128"/>
      <c r="L69" s="1128"/>
      <c r="M69" s="1128"/>
      <c r="N69" s="1128"/>
      <c r="O69" s="1128"/>
      <c r="P69" s="1128"/>
      <c r="Q69" s="1128"/>
      <c r="R69" s="1128"/>
      <c r="S69" s="1128"/>
      <c r="T69" s="1128"/>
      <c r="U69" s="1128"/>
      <c r="V69" s="1128"/>
      <c r="W69" s="1128"/>
      <c r="X69" s="1128"/>
      <c r="Y69" s="1128"/>
      <c r="Z69" s="1128"/>
      <c r="AA69" s="1128"/>
      <c r="AB69" s="1128"/>
      <c r="AC69" s="1128"/>
      <c r="AD69" s="1128"/>
      <c r="AE69" s="1128"/>
      <c r="AF69" s="1128"/>
      <c r="AG69" s="1128"/>
      <c r="AH69" s="1128"/>
      <c r="AI69" s="1128"/>
      <c r="AJ69" s="1128"/>
      <c r="AK69" s="1128"/>
      <c r="AL69" s="1123"/>
      <c r="CA69" s="80"/>
      <c r="CB69" s="80"/>
      <c r="CC69" s="80"/>
      <c r="CD69" s="80"/>
      <c r="CE69" s="80"/>
      <c r="CF69" s="80"/>
      <c r="CG69" s="80"/>
      <c r="CH69" s="80"/>
      <c r="CI69" s="80"/>
      <c r="CJ69" s="80"/>
      <c r="CK69" s="80"/>
      <c r="CL69" s="80"/>
      <c r="CM69" s="80"/>
      <c r="CN69" s="80"/>
      <c r="CO69" s="80"/>
      <c r="CP69" s="80"/>
      <c r="CQ69" s="80"/>
    </row>
    <row r="70" spans="1:95" customFormat="1" ht="15" x14ac:dyDescent="0.25">
      <c r="A70" s="1019"/>
      <c r="B70" s="1146"/>
      <c r="C70" s="1022"/>
      <c r="D70" s="1023"/>
      <c r="E70" s="1222" t="s">
        <v>11</v>
      </c>
      <c r="F70" s="1118"/>
      <c r="G70" s="1222" t="s">
        <v>12</v>
      </c>
      <c r="H70" s="1118"/>
      <c r="I70" s="1222" t="s">
        <v>13</v>
      </c>
      <c r="J70" s="1118"/>
      <c r="K70" s="1222" t="s">
        <v>14</v>
      </c>
      <c r="L70" s="1118"/>
      <c r="M70" s="1222" t="s">
        <v>15</v>
      </c>
      <c r="N70" s="1118"/>
      <c r="O70" s="1213" t="s">
        <v>16</v>
      </c>
      <c r="P70" s="1123"/>
      <c r="Q70" s="1213" t="s">
        <v>17</v>
      </c>
      <c r="R70" s="1123"/>
      <c r="S70" s="1213" t="s">
        <v>18</v>
      </c>
      <c r="T70" s="1123"/>
      <c r="U70" s="1213" t="s">
        <v>19</v>
      </c>
      <c r="V70" s="1123"/>
      <c r="W70" s="1213" t="s">
        <v>20</v>
      </c>
      <c r="X70" s="1123"/>
      <c r="Y70" s="1213" t="s">
        <v>21</v>
      </c>
      <c r="Z70" s="1123"/>
      <c r="AA70" s="1213" t="s">
        <v>22</v>
      </c>
      <c r="AB70" s="1123"/>
      <c r="AC70" s="1213" t="s">
        <v>23</v>
      </c>
      <c r="AD70" s="1123"/>
      <c r="AE70" s="1213" t="s">
        <v>24</v>
      </c>
      <c r="AF70" s="1123"/>
      <c r="AG70" s="1213" t="s">
        <v>25</v>
      </c>
      <c r="AH70" s="1123"/>
      <c r="AI70" s="1213" t="s">
        <v>26</v>
      </c>
      <c r="AJ70" s="1123"/>
      <c r="AK70" s="1213" t="s">
        <v>27</v>
      </c>
      <c r="AL70" s="1123"/>
      <c r="CA70" s="80"/>
      <c r="CB70" s="80"/>
      <c r="CC70" s="80"/>
      <c r="CD70" s="80"/>
      <c r="CE70" s="80"/>
      <c r="CF70" s="80"/>
      <c r="CG70" s="80"/>
      <c r="CH70" s="80"/>
      <c r="CI70" s="80"/>
      <c r="CJ70" s="80"/>
      <c r="CK70" s="80"/>
      <c r="CL70" s="80"/>
      <c r="CM70" s="80"/>
      <c r="CN70" s="80"/>
      <c r="CO70" s="80"/>
      <c r="CP70" s="80"/>
      <c r="CQ70" s="80"/>
    </row>
    <row r="71" spans="1:95" customFormat="1" ht="15" x14ac:dyDescent="0.25">
      <c r="A71" s="986"/>
      <c r="B71" s="17" t="s">
        <v>32</v>
      </c>
      <c r="C71" s="152" t="s">
        <v>33</v>
      </c>
      <c r="D71" s="610" t="s">
        <v>34</v>
      </c>
      <c r="E71" s="810" t="s">
        <v>33</v>
      </c>
      <c r="F71" s="610" t="s">
        <v>34</v>
      </c>
      <c r="G71" s="810" t="s">
        <v>33</v>
      </c>
      <c r="H71" s="610" t="s">
        <v>34</v>
      </c>
      <c r="I71" s="810" t="s">
        <v>33</v>
      </c>
      <c r="J71" s="610" t="s">
        <v>34</v>
      </c>
      <c r="K71" s="810" t="s">
        <v>33</v>
      </c>
      <c r="L71" s="610" t="s">
        <v>34</v>
      </c>
      <c r="M71" s="810" t="s">
        <v>33</v>
      </c>
      <c r="N71" s="610" t="s">
        <v>34</v>
      </c>
      <c r="O71" s="810" t="s">
        <v>33</v>
      </c>
      <c r="P71" s="610" t="s">
        <v>34</v>
      </c>
      <c r="Q71" s="810" t="s">
        <v>33</v>
      </c>
      <c r="R71" s="610" t="s">
        <v>34</v>
      </c>
      <c r="S71" s="810" t="s">
        <v>33</v>
      </c>
      <c r="T71" s="610" t="s">
        <v>34</v>
      </c>
      <c r="U71" s="810" t="s">
        <v>33</v>
      </c>
      <c r="V71" s="615" t="s">
        <v>34</v>
      </c>
      <c r="W71" s="810" t="s">
        <v>33</v>
      </c>
      <c r="X71" s="610" t="s">
        <v>34</v>
      </c>
      <c r="Y71" s="810" t="s">
        <v>33</v>
      </c>
      <c r="Z71" s="610" t="s">
        <v>34</v>
      </c>
      <c r="AA71" s="810" t="s">
        <v>33</v>
      </c>
      <c r="AB71" s="610" t="s">
        <v>34</v>
      </c>
      <c r="AC71" s="810" t="s">
        <v>33</v>
      </c>
      <c r="AD71" s="610" t="s">
        <v>34</v>
      </c>
      <c r="AE71" s="810" t="s">
        <v>33</v>
      </c>
      <c r="AF71" s="610" t="s">
        <v>34</v>
      </c>
      <c r="AG71" s="810" t="s">
        <v>33</v>
      </c>
      <c r="AH71" s="610" t="s">
        <v>34</v>
      </c>
      <c r="AI71" s="810" t="s">
        <v>33</v>
      </c>
      <c r="AJ71" s="610" t="s">
        <v>34</v>
      </c>
      <c r="AK71" s="810" t="s">
        <v>33</v>
      </c>
      <c r="AL71" s="610" t="s">
        <v>34</v>
      </c>
      <c r="CA71" s="80"/>
      <c r="CB71" s="80"/>
      <c r="CC71" s="80"/>
      <c r="CD71" s="80"/>
      <c r="CE71" s="80"/>
      <c r="CF71" s="80"/>
      <c r="CG71" s="80"/>
      <c r="CH71" s="80"/>
      <c r="CI71" s="80"/>
      <c r="CJ71" s="80"/>
      <c r="CK71" s="80"/>
      <c r="CL71" s="80"/>
      <c r="CM71" s="80"/>
      <c r="CN71" s="80"/>
      <c r="CO71" s="80"/>
      <c r="CP71" s="80"/>
      <c r="CQ71" s="80"/>
    </row>
    <row r="72" spans="1:95" customFormat="1" ht="15" x14ac:dyDescent="0.25">
      <c r="A72" s="529" t="s">
        <v>87</v>
      </c>
      <c r="B72" s="132">
        <f t="shared" ref="B72:B77" si="42">SUM(C72+D72)</f>
        <v>3</v>
      </c>
      <c r="C72" s="133">
        <f>SUM(E72+G72+I72+K72+M72+O72+Q72+S72+U72+W72+Y72+AA72+AC72+AE72+AG72+AI72+AK72)</f>
        <v>0</v>
      </c>
      <c r="D72" s="545">
        <f>SUM(F72+H72+J72+L72+N72+P72+R72+T72+V72+X72+Z72+AB72+AD72+AF72+AH72+AJ72+AL72)</f>
        <v>3</v>
      </c>
      <c r="E72" s="28"/>
      <c r="F72" s="542"/>
      <c r="G72" s="28"/>
      <c r="H72" s="27"/>
      <c r="I72" s="28"/>
      <c r="J72" s="27"/>
      <c r="K72" s="28"/>
      <c r="L72" s="27"/>
      <c r="M72" s="28"/>
      <c r="N72" s="27"/>
      <c r="O72" s="28"/>
      <c r="P72" s="27">
        <v>2</v>
      </c>
      <c r="Q72" s="28"/>
      <c r="R72" s="27">
        <v>1</v>
      </c>
      <c r="S72" s="28"/>
      <c r="T72" s="27"/>
      <c r="U72" s="28"/>
      <c r="V72" s="156"/>
      <c r="W72" s="28"/>
      <c r="X72" s="27">
        <v>0</v>
      </c>
      <c r="Y72" s="28"/>
      <c r="Z72" s="27"/>
      <c r="AA72" s="28"/>
      <c r="AB72" s="27"/>
      <c r="AC72" s="28"/>
      <c r="AD72" s="27"/>
      <c r="AE72" s="28"/>
      <c r="AF72" s="27"/>
      <c r="AG72" s="28"/>
      <c r="AH72" s="27"/>
      <c r="AI72" s="28"/>
      <c r="AJ72" s="27"/>
      <c r="AK72" s="530"/>
      <c r="AL72" s="27"/>
      <c r="CA72" s="80"/>
      <c r="CB72" s="80"/>
      <c r="CC72" s="80"/>
      <c r="CD72" s="80"/>
      <c r="CE72" s="80"/>
      <c r="CF72" s="80"/>
      <c r="CG72" s="80"/>
      <c r="CH72" s="80"/>
      <c r="CI72" s="80"/>
      <c r="CJ72" s="80"/>
      <c r="CK72" s="80"/>
      <c r="CL72" s="80"/>
      <c r="CM72" s="80"/>
      <c r="CN72" s="80"/>
      <c r="CO72" s="80"/>
      <c r="CP72" s="80"/>
      <c r="CQ72" s="80"/>
    </row>
    <row r="73" spans="1:95" customFormat="1" ht="15" x14ac:dyDescent="0.25">
      <c r="A73" s="157" t="s">
        <v>88</v>
      </c>
      <c r="B73" s="68">
        <f t="shared" si="42"/>
        <v>9</v>
      </c>
      <c r="C73" s="69">
        <f t="shared" ref="C73:D77" si="43">SUM(E73+G73+I73+K73+M73+O73+Q73+S73+U73+W73+Y73+AA73+AC73+AE73+AG73+AI73+AK73)</f>
        <v>0</v>
      </c>
      <c r="D73" s="84">
        <f t="shared" si="43"/>
        <v>9</v>
      </c>
      <c r="E73" s="41"/>
      <c r="F73" s="42"/>
      <c r="G73" s="41"/>
      <c r="H73" s="40"/>
      <c r="I73" s="41"/>
      <c r="J73" s="40"/>
      <c r="K73" s="41"/>
      <c r="L73" s="40"/>
      <c r="M73" s="41"/>
      <c r="N73" s="40">
        <v>2</v>
      </c>
      <c r="O73" s="41"/>
      <c r="P73" s="40">
        <v>2</v>
      </c>
      <c r="Q73" s="41"/>
      <c r="R73" s="40">
        <v>4</v>
      </c>
      <c r="S73" s="41"/>
      <c r="T73" s="40"/>
      <c r="U73" s="41"/>
      <c r="V73" s="158"/>
      <c r="W73" s="41"/>
      <c r="X73" s="40">
        <v>1</v>
      </c>
      <c r="Y73" s="41"/>
      <c r="Z73" s="40"/>
      <c r="AA73" s="41"/>
      <c r="AB73" s="40"/>
      <c r="AC73" s="41"/>
      <c r="AD73" s="40"/>
      <c r="AE73" s="41"/>
      <c r="AF73" s="40"/>
      <c r="AG73" s="41"/>
      <c r="AH73" s="40"/>
      <c r="AI73" s="41"/>
      <c r="AJ73" s="40"/>
      <c r="AK73" s="85"/>
      <c r="AL73" s="40"/>
      <c r="CA73" s="80"/>
      <c r="CB73" s="80"/>
      <c r="CC73" s="80"/>
      <c r="CD73" s="80"/>
      <c r="CE73" s="80"/>
      <c r="CF73" s="80"/>
      <c r="CG73" s="80"/>
      <c r="CH73" s="80"/>
      <c r="CI73" s="80"/>
      <c r="CJ73" s="80"/>
      <c r="CK73" s="80"/>
      <c r="CL73" s="80"/>
      <c r="CM73" s="80"/>
      <c r="CN73" s="80"/>
      <c r="CO73" s="80"/>
      <c r="CP73" s="80"/>
      <c r="CQ73" s="80"/>
    </row>
    <row r="74" spans="1:95" customFormat="1" ht="15" x14ac:dyDescent="0.25">
      <c r="A74" s="157" t="s">
        <v>89</v>
      </c>
      <c r="B74" s="68">
        <f t="shared" si="42"/>
        <v>296</v>
      </c>
      <c r="C74" s="69">
        <f t="shared" si="43"/>
        <v>0</v>
      </c>
      <c r="D74" s="84">
        <f t="shared" si="43"/>
        <v>296</v>
      </c>
      <c r="E74" s="41"/>
      <c r="F74" s="42"/>
      <c r="G74" s="41"/>
      <c r="H74" s="40"/>
      <c r="I74" s="41"/>
      <c r="J74" s="40">
        <v>2</v>
      </c>
      <c r="K74" s="41"/>
      <c r="L74" s="40">
        <v>19</v>
      </c>
      <c r="M74" s="41"/>
      <c r="N74" s="40">
        <v>49</v>
      </c>
      <c r="O74" s="41"/>
      <c r="P74" s="40">
        <v>97</v>
      </c>
      <c r="Q74" s="41"/>
      <c r="R74" s="40">
        <v>71</v>
      </c>
      <c r="S74" s="41"/>
      <c r="T74" s="40">
        <v>38</v>
      </c>
      <c r="U74" s="41"/>
      <c r="V74" s="158">
        <v>18</v>
      </c>
      <c r="W74" s="41"/>
      <c r="X74" s="40">
        <v>1</v>
      </c>
      <c r="Y74" s="41"/>
      <c r="Z74" s="40"/>
      <c r="AA74" s="41"/>
      <c r="AB74" s="40"/>
      <c r="AC74" s="41"/>
      <c r="AD74" s="40"/>
      <c r="AE74" s="41"/>
      <c r="AF74" s="40"/>
      <c r="AG74" s="41"/>
      <c r="AH74" s="40"/>
      <c r="AI74" s="41"/>
      <c r="AJ74" s="40">
        <v>1</v>
      </c>
      <c r="AK74" s="85"/>
      <c r="AL74" s="40"/>
      <c r="CA74" s="80"/>
      <c r="CB74" s="80"/>
      <c r="CC74" s="80"/>
      <c r="CD74" s="80"/>
      <c r="CE74" s="80"/>
      <c r="CF74" s="80"/>
      <c r="CG74" s="80"/>
      <c r="CH74" s="80"/>
      <c r="CI74" s="80"/>
      <c r="CJ74" s="80"/>
      <c r="CK74" s="80"/>
      <c r="CL74" s="80"/>
      <c r="CM74" s="80"/>
      <c r="CN74" s="80"/>
      <c r="CO74" s="80"/>
      <c r="CP74" s="80"/>
      <c r="CQ74" s="80"/>
    </row>
    <row r="75" spans="1:95" customFormat="1" ht="15" x14ac:dyDescent="0.25">
      <c r="A75" s="157" t="s">
        <v>90</v>
      </c>
      <c r="B75" s="68">
        <f t="shared" si="42"/>
        <v>16</v>
      </c>
      <c r="C75" s="69">
        <f t="shared" si="43"/>
        <v>0</v>
      </c>
      <c r="D75" s="84">
        <f t="shared" si="43"/>
        <v>16</v>
      </c>
      <c r="E75" s="41"/>
      <c r="F75" s="42"/>
      <c r="G75" s="41"/>
      <c r="H75" s="40"/>
      <c r="I75" s="41"/>
      <c r="J75" s="40"/>
      <c r="K75" s="41"/>
      <c r="L75" s="40">
        <v>1</v>
      </c>
      <c r="M75" s="41"/>
      <c r="N75" s="40"/>
      <c r="O75" s="41"/>
      <c r="P75" s="40">
        <v>2</v>
      </c>
      <c r="Q75" s="41"/>
      <c r="R75" s="40">
        <v>1</v>
      </c>
      <c r="S75" s="41"/>
      <c r="T75" s="40">
        <v>3</v>
      </c>
      <c r="U75" s="41"/>
      <c r="V75" s="158">
        <v>4</v>
      </c>
      <c r="W75" s="41"/>
      <c r="X75" s="40">
        <v>3</v>
      </c>
      <c r="Y75" s="41"/>
      <c r="Z75" s="40">
        <v>1</v>
      </c>
      <c r="AA75" s="41"/>
      <c r="AB75" s="40"/>
      <c r="AC75" s="41"/>
      <c r="AD75" s="40"/>
      <c r="AE75" s="41"/>
      <c r="AF75" s="40"/>
      <c r="AG75" s="41"/>
      <c r="AH75" s="40"/>
      <c r="AI75" s="41"/>
      <c r="AJ75" s="40"/>
      <c r="AK75" s="85"/>
      <c r="AL75" s="40">
        <v>1</v>
      </c>
      <c r="CA75" s="80"/>
      <c r="CB75" s="80"/>
      <c r="CC75" s="80"/>
      <c r="CD75" s="80"/>
      <c r="CE75" s="80"/>
      <c r="CF75" s="80"/>
      <c r="CG75" s="80"/>
      <c r="CH75" s="80"/>
      <c r="CI75" s="80"/>
      <c r="CJ75" s="80"/>
      <c r="CK75" s="80"/>
      <c r="CL75" s="80"/>
      <c r="CM75" s="80"/>
      <c r="CN75" s="80"/>
      <c r="CO75" s="80"/>
      <c r="CP75" s="80"/>
      <c r="CQ75" s="80"/>
    </row>
    <row r="76" spans="1:95" customFormat="1" ht="15" x14ac:dyDescent="0.25">
      <c r="A76" s="160" t="s">
        <v>91</v>
      </c>
      <c r="B76" s="161">
        <f t="shared" si="42"/>
        <v>168</v>
      </c>
      <c r="C76" s="92">
        <f t="shared" si="43"/>
        <v>0</v>
      </c>
      <c r="D76" s="93">
        <f t="shared" si="43"/>
        <v>168</v>
      </c>
      <c r="E76" s="94"/>
      <c r="F76" s="95"/>
      <c r="G76" s="94"/>
      <c r="H76" s="96"/>
      <c r="I76" s="94"/>
      <c r="J76" s="96"/>
      <c r="K76" s="94"/>
      <c r="L76" s="96">
        <v>13</v>
      </c>
      <c r="M76" s="94"/>
      <c r="N76" s="96">
        <v>9</v>
      </c>
      <c r="O76" s="94"/>
      <c r="P76" s="96">
        <v>20</v>
      </c>
      <c r="Q76" s="94"/>
      <c r="R76" s="96">
        <v>23</v>
      </c>
      <c r="S76" s="94"/>
      <c r="T76" s="96">
        <v>23</v>
      </c>
      <c r="U76" s="94"/>
      <c r="V76" s="162">
        <v>22</v>
      </c>
      <c r="W76" s="94"/>
      <c r="X76" s="96">
        <v>25</v>
      </c>
      <c r="Y76" s="94"/>
      <c r="Z76" s="96">
        <v>13</v>
      </c>
      <c r="AA76" s="94"/>
      <c r="AB76" s="96">
        <v>10</v>
      </c>
      <c r="AC76" s="94"/>
      <c r="AD76" s="96">
        <v>5</v>
      </c>
      <c r="AE76" s="94"/>
      <c r="AF76" s="96">
        <v>2</v>
      </c>
      <c r="AG76" s="94"/>
      <c r="AH76" s="96">
        <v>1</v>
      </c>
      <c r="AI76" s="94"/>
      <c r="AJ76" s="96">
        <v>2</v>
      </c>
      <c r="AK76" s="163"/>
      <c r="AL76" s="96"/>
      <c r="CA76" s="80"/>
      <c r="CB76" s="80"/>
      <c r="CC76" s="80"/>
      <c r="CD76" s="80"/>
      <c r="CE76" s="80"/>
      <c r="CF76" s="80"/>
      <c r="CG76" s="80"/>
      <c r="CH76" s="80"/>
      <c r="CI76" s="80"/>
      <c r="CJ76" s="80"/>
      <c r="CK76" s="80"/>
      <c r="CL76" s="80"/>
      <c r="CM76" s="80"/>
      <c r="CN76" s="80"/>
      <c r="CO76" s="80"/>
      <c r="CP76" s="80"/>
      <c r="CQ76" s="80"/>
    </row>
    <row r="77" spans="1:95" customFormat="1" ht="15" x14ac:dyDescent="0.25">
      <c r="A77" s="166" t="s">
        <v>92</v>
      </c>
      <c r="B77" s="137">
        <f t="shared" si="42"/>
        <v>0</v>
      </c>
      <c r="C77" s="138">
        <f t="shared" si="43"/>
        <v>0</v>
      </c>
      <c r="D77" s="139">
        <f t="shared" si="43"/>
        <v>0</v>
      </c>
      <c r="E77" s="55"/>
      <c r="F77" s="56"/>
      <c r="G77" s="55"/>
      <c r="H77" s="140"/>
      <c r="I77" s="55"/>
      <c r="J77" s="140"/>
      <c r="K77" s="55"/>
      <c r="L77" s="140"/>
      <c r="M77" s="55"/>
      <c r="N77" s="140"/>
      <c r="O77" s="55"/>
      <c r="P77" s="140">
        <v>0</v>
      </c>
      <c r="Q77" s="55"/>
      <c r="R77" s="140"/>
      <c r="S77" s="55"/>
      <c r="T77" s="140"/>
      <c r="U77" s="55"/>
      <c r="V77" s="167"/>
      <c r="W77" s="55"/>
      <c r="X77" s="140"/>
      <c r="Y77" s="55"/>
      <c r="Z77" s="140"/>
      <c r="AA77" s="55"/>
      <c r="AB77" s="140"/>
      <c r="AC77" s="55"/>
      <c r="AD77" s="140"/>
      <c r="AE77" s="55"/>
      <c r="AF77" s="140"/>
      <c r="AG77" s="55"/>
      <c r="AH77" s="140"/>
      <c r="AI77" s="55"/>
      <c r="AJ77" s="140"/>
      <c r="AK77" s="141"/>
      <c r="AL77" s="140"/>
      <c r="CA77" s="80"/>
      <c r="CB77" s="80"/>
      <c r="CC77" s="80"/>
      <c r="CD77" s="80"/>
      <c r="CE77" s="80"/>
      <c r="CF77" s="80"/>
      <c r="CG77" s="80"/>
      <c r="CH77" s="80"/>
      <c r="CI77" s="80"/>
      <c r="CJ77" s="80"/>
      <c r="CK77" s="80"/>
      <c r="CL77" s="80"/>
      <c r="CM77" s="80"/>
      <c r="CN77" s="80"/>
      <c r="CO77" s="80"/>
      <c r="CP77" s="80"/>
      <c r="CQ77" s="80"/>
    </row>
    <row r="78" spans="1:95" customFormat="1" ht="15" x14ac:dyDescent="0.25">
      <c r="A78" s="789" t="s">
        <v>83</v>
      </c>
      <c r="B78" s="824">
        <f t="shared" ref="B78:AL78" si="44">SUM(B72:B77)</f>
        <v>492</v>
      </c>
      <c r="C78" s="825">
        <f t="shared" si="44"/>
        <v>0</v>
      </c>
      <c r="D78" s="619">
        <f t="shared" si="44"/>
        <v>492</v>
      </c>
      <c r="E78" s="826">
        <f t="shared" si="44"/>
        <v>0</v>
      </c>
      <c r="F78" s="621">
        <f t="shared" si="44"/>
        <v>0</v>
      </c>
      <c r="G78" s="826">
        <f t="shared" si="44"/>
        <v>0</v>
      </c>
      <c r="H78" s="827">
        <f t="shared" si="44"/>
        <v>0</v>
      </c>
      <c r="I78" s="826">
        <f t="shared" si="44"/>
        <v>0</v>
      </c>
      <c r="J78" s="827">
        <f t="shared" si="44"/>
        <v>2</v>
      </c>
      <c r="K78" s="826">
        <f t="shared" si="44"/>
        <v>0</v>
      </c>
      <c r="L78" s="827">
        <f t="shared" si="44"/>
        <v>33</v>
      </c>
      <c r="M78" s="826">
        <f t="shared" si="44"/>
        <v>0</v>
      </c>
      <c r="N78" s="827">
        <f t="shared" si="44"/>
        <v>60</v>
      </c>
      <c r="O78" s="826">
        <f t="shared" si="44"/>
        <v>0</v>
      </c>
      <c r="P78" s="827">
        <f t="shared" si="44"/>
        <v>123</v>
      </c>
      <c r="Q78" s="826">
        <f t="shared" si="44"/>
        <v>0</v>
      </c>
      <c r="R78" s="827">
        <f t="shared" si="44"/>
        <v>100</v>
      </c>
      <c r="S78" s="826">
        <f t="shared" si="44"/>
        <v>0</v>
      </c>
      <c r="T78" s="827">
        <f t="shared" si="44"/>
        <v>64</v>
      </c>
      <c r="U78" s="791">
        <f t="shared" si="44"/>
        <v>0</v>
      </c>
      <c r="V78" s="828">
        <f t="shared" si="44"/>
        <v>44</v>
      </c>
      <c r="W78" s="826">
        <f t="shared" si="44"/>
        <v>0</v>
      </c>
      <c r="X78" s="827">
        <f t="shared" si="44"/>
        <v>30</v>
      </c>
      <c r="Y78" s="826">
        <f t="shared" si="44"/>
        <v>0</v>
      </c>
      <c r="Z78" s="827">
        <f t="shared" si="44"/>
        <v>14</v>
      </c>
      <c r="AA78" s="826">
        <f t="shared" si="44"/>
        <v>0</v>
      </c>
      <c r="AB78" s="827">
        <f t="shared" si="44"/>
        <v>10</v>
      </c>
      <c r="AC78" s="826">
        <f t="shared" si="44"/>
        <v>0</v>
      </c>
      <c r="AD78" s="827">
        <f t="shared" si="44"/>
        <v>5</v>
      </c>
      <c r="AE78" s="826">
        <f t="shared" si="44"/>
        <v>0</v>
      </c>
      <c r="AF78" s="827">
        <f t="shared" si="44"/>
        <v>2</v>
      </c>
      <c r="AG78" s="826">
        <f t="shared" si="44"/>
        <v>0</v>
      </c>
      <c r="AH78" s="827">
        <f t="shared" si="44"/>
        <v>1</v>
      </c>
      <c r="AI78" s="826">
        <f t="shared" si="44"/>
        <v>0</v>
      </c>
      <c r="AJ78" s="827">
        <f t="shared" si="44"/>
        <v>3</v>
      </c>
      <c r="AK78" s="792">
        <f t="shared" si="44"/>
        <v>0</v>
      </c>
      <c r="AL78" s="827">
        <f t="shared" si="44"/>
        <v>1</v>
      </c>
      <c r="CA78" s="80"/>
      <c r="CB78" s="80"/>
      <c r="CC78" s="80"/>
      <c r="CD78" s="80"/>
      <c r="CE78" s="80"/>
      <c r="CF78" s="80"/>
      <c r="CG78" s="80"/>
      <c r="CH78" s="80"/>
      <c r="CI78" s="80"/>
      <c r="CJ78" s="80"/>
      <c r="CK78" s="80"/>
      <c r="CL78" s="80"/>
      <c r="CM78" s="80"/>
      <c r="CN78" s="80"/>
      <c r="CO78" s="80"/>
      <c r="CP78" s="80"/>
      <c r="CQ78" s="80"/>
    </row>
    <row r="79" spans="1:95" s="5" customFormat="1" ht="11.25" x14ac:dyDescent="0.15">
      <c r="A79" s="149" t="s">
        <v>95</v>
      </c>
      <c r="B79" s="182"/>
      <c r="C79" s="182"/>
      <c r="D79" s="182"/>
      <c r="E79" s="182"/>
      <c r="F79" s="182"/>
      <c r="G79" s="182"/>
      <c r="H79" s="182"/>
      <c r="I79" s="11"/>
      <c r="J79" s="11"/>
      <c r="K79" s="11"/>
      <c r="L79" s="11"/>
      <c r="M79" s="11"/>
      <c r="N79" s="11"/>
      <c r="O79" s="11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V79" s="12"/>
      <c r="BW79" s="12"/>
      <c r="BX79" s="12"/>
      <c r="BY79" s="12"/>
    </row>
    <row r="80" spans="1:95" ht="21" x14ac:dyDescent="0.2">
      <c r="A80" s="183" t="s">
        <v>96</v>
      </c>
      <c r="B80" s="773" t="s">
        <v>5</v>
      </c>
      <c r="C80" s="810" t="s">
        <v>97</v>
      </c>
      <c r="D80" s="830" t="s">
        <v>98</v>
      </c>
      <c r="E80" s="610" t="s">
        <v>99</v>
      </c>
      <c r="F80" s="1"/>
      <c r="G80" s="10"/>
      <c r="H80" s="10"/>
      <c r="I80" s="10"/>
      <c r="J80" s="10"/>
      <c r="K80" s="10"/>
      <c r="L80" s="10"/>
      <c r="M80" s="10"/>
      <c r="N80" s="186" t="s">
        <v>100</v>
      </c>
      <c r="O80" s="10"/>
      <c r="P80" s="10"/>
      <c r="Q80" s="10"/>
      <c r="R80" s="9"/>
      <c r="S80" s="9"/>
      <c r="T80" s="9"/>
      <c r="U80" s="9"/>
      <c r="V80" s="9"/>
      <c r="W80" s="9"/>
      <c r="X80" s="10"/>
      <c r="Y80" s="10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</row>
    <row r="81" spans="1:55" s="2" customFormat="1" x14ac:dyDescent="0.2">
      <c r="A81" s="531" t="s">
        <v>101</v>
      </c>
      <c r="B81" s="490">
        <f>SUM(C81:E81)</f>
        <v>0</v>
      </c>
      <c r="C81" s="28"/>
      <c r="D81" s="189"/>
      <c r="E81" s="542"/>
      <c r="F81" s="19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9"/>
      <c r="S81" s="9"/>
      <c r="T81" s="9"/>
      <c r="U81" s="9"/>
      <c r="V81" s="9"/>
      <c r="W81" s="9"/>
      <c r="X81" s="10"/>
      <c r="Y81" s="10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</row>
    <row r="82" spans="1:55" s="2" customFormat="1" x14ac:dyDescent="0.2">
      <c r="A82" s="191" t="s">
        <v>102</v>
      </c>
      <c r="B82" s="192">
        <f t="shared" ref="B82:B98" si="45">SUM(C82:E82)</f>
        <v>0</v>
      </c>
      <c r="C82" s="41"/>
      <c r="D82" s="87"/>
      <c r="E82" s="42"/>
      <c r="F82" s="19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9"/>
      <c r="S82" s="9"/>
      <c r="T82" s="9"/>
      <c r="U82" s="9"/>
      <c r="V82" s="9"/>
      <c r="W82" s="9"/>
      <c r="X82" s="10"/>
      <c r="Y82" s="10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</row>
    <row r="83" spans="1:55" s="2" customFormat="1" x14ac:dyDescent="0.2">
      <c r="A83" s="191" t="s">
        <v>103</v>
      </c>
      <c r="B83" s="192">
        <f t="shared" si="45"/>
        <v>0</v>
      </c>
      <c r="C83" s="41"/>
      <c r="D83" s="87"/>
      <c r="E83" s="42"/>
      <c r="F83" s="19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9"/>
      <c r="S83" s="9"/>
      <c r="T83" s="9"/>
      <c r="U83" s="9"/>
      <c r="V83" s="9"/>
      <c r="W83" s="9"/>
      <c r="X83" s="10"/>
      <c r="Y83" s="10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</row>
    <row r="84" spans="1:55" s="2" customFormat="1" x14ac:dyDescent="0.2">
      <c r="A84" s="191" t="s">
        <v>104</v>
      </c>
      <c r="B84" s="192">
        <f t="shared" si="45"/>
        <v>303</v>
      </c>
      <c r="C84" s="41">
        <v>303</v>
      </c>
      <c r="D84" s="87"/>
      <c r="E84" s="42"/>
      <c r="F84" s="19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9"/>
      <c r="S84" s="9"/>
      <c r="T84" s="9"/>
      <c r="U84" s="9"/>
      <c r="V84" s="9"/>
      <c r="W84" s="9"/>
      <c r="X84" s="10"/>
      <c r="Y84" s="10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</row>
    <row r="85" spans="1:55" s="2" customFormat="1" x14ac:dyDescent="0.2">
      <c r="A85" s="191" t="s">
        <v>105</v>
      </c>
      <c r="B85" s="192">
        <f t="shared" si="45"/>
        <v>0</v>
      </c>
      <c r="C85" s="41"/>
      <c r="D85" s="87"/>
      <c r="E85" s="42"/>
      <c r="F85" s="19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9"/>
      <c r="S85" s="9"/>
      <c r="T85" s="9"/>
      <c r="U85" s="9"/>
      <c r="V85" s="9"/>
      <c r="W85" s="9"/>
      <c r="X85" s="10"/>
      <c r="Y85" s="10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</row>
    <row r="86" spans="1:55" s="2" customFormat="1" x14ac:dyDescent="0.2">
      <c r="A86" s="191" t="s">
        <v>106</v>
      </c>
      <c r="B86" s="192">
        <f t="shared" si="45"/>
        <v>0</v>
      </c>
      <c r="C86" s="41"/>
      <c r="D86" s="87"/>
      <c r="E86" s="42"/>
      <c r="F86" s="19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9"/>
      <c r="S86" s="9"/>
      <c r="T86" s="9"/>
      <c r="U86" s="9"/>
      <c r="V86" s="9"/>
      <c r="W86" s="9"/>
      <c r="X86" s="10"/>
      <c r="Y86" s="10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</row>
    <row r="87" spans="1:55" s="2" customFormat="1" x14ac:dyDescent="0.2">
      <c r="A87" s="191" t="s">
        <v>107</v>
      </c>
      <c r="B87" s="192">
        <f t="shared" si="45"/>
        <v>129</v>
      </c>
      <c r="C87" s="41">
        <v>129</v>
      </c>
      <c r="D87" s="87"/>
      <c r="E87" s="42"/>
      <c r="F87" s="19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9"/>
      <c r="S87" s="9"/>
      <c r="T87" s="9"/>
      <c r="U87" s="9"/>
      <c r="V87" s="9"/>
      <c r="W87" s="9"/>
      <c r="X87" s="10"/>
      <c r="Y87" s="10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</row>
    <row r="88" spans="1:55" s="2" customFormat="1" x14ac:dyDescent="0.2">
      <c r="A88" s="191" t="s">
        <v>108</v>
      </c>
      <c r="B88" s="192">
        <f t="shared" si="45"/>
        <v>0</v>
      </c>
      <c r="C88" s="41"/>
      <c r="D88" s="87"/>
      <c r="E88" s="42"/>
      <c r="F88" s="19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9"/>
      <c r="S88" s="9"/>
      <c r="T88" s="9"/>
      <c r="U88" s="9"/>
      <c r="V88" s="9"/>
      <c r="W88" s="9"/>
      <c r="X88" s="10"/>
      <c r="Y88" s="10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</row>
    <row r="89" spans="1:55" s="2" customFormat="1" x14ac:dyDescent="0.2">
      <c r="A89" s="191" t="s">
        <v>109</v>
      </c>
      <c r="B89" s="192">
        <f t="shared" si="45"/>
        <v>0</v>
      </c>
      <c r="C89" s="41"/>
      <c r="D89" s="87"/>
      <c r="E89" s="42"/>
      <c r="F89" s="190"/>
      <c r="G89" s="6"/>
      <c r="H89" s="6"/>
      <c r="I89" s="10"/>
      <c r="J89" s="10"/>
      <c r="K89" s="10"/>
      <c r="L89" s="10"/>
      <c r="M89" s="10"/>
      <c r="N89" s="10"/>
      <c r="O89" s="10"/>
      <c r="P89" s="10"/>
      <c r="Q89" s="10"/>
      <c r="R89" s="9"/>
      <c r="S89" s="9"/>
      <c r="T89" s="9"/>
      <c r="U89" s="9"/>
      <c r="V89" s="9"/>
      <c r="W89" s="9"/>
      <c r="X89" s="10"/>
      <c r="Y89" s="10"/>
    </row>
    <row r="90" spans="1:55" s="2" customFormat="1" x14ac:dyDescent="0.2">
      <c r="A90" s="191" t="s">
        <v>110</v>
      </c>
      <c r="B90" s="192">
        <f t="shared" si="45"/>
        <v>0</v>
      </c>
      <c r="C90" s="41"/>
      <c r="D90" s="87"/>
      <c r="E90" s="42"/>
      <c r="F90" s="190"/>
      <c r="G90" s="6"/>
      <c r="H90" s="6"/>
      <c r="I90" s="10"/>
      <c r="J90" s="10"/>
      <c r="K90" s="10"/>
      <c r="L90" s="10"/>
      <c r="M90" s="10"/>
      <c r="N90" s="10"/>
      <c r="O90" s="10"/>
      <c r="P90" s="10"/>
      <c r="Q90" s="10"/>
      <c r="R90" s="9"/>
      <c r="S90" s="9"/>
      <c r="T90" s="9"/>
      <c r="U90" s="9"/>
      <c r="V90" s="9"/>
      <c r="W90" s="9"/>
      <c r="X90" s="10"/>
      <c r="Y90" s="10"/>
    </row>
    <row r="91" spans="1:55" s="2" customFormat="1" x14ac:dyDescent="0.2">
      <c r="A91" s="191" t="s">
        <v>111</v>
      </c>
      <c r="B91" s="192">
        <f t="shared" si="45"/>
        <v>0</v>
      </c>
      <c r="C91" s="41"/>
      <c r="D91" s="87"/>
      <c r="E91" s="42"/>
      <c r="F91" s="190"/>
      <c r="G91" s="6"/>
      <c r="H91" s="6"/>
      <c r="I91" s="10"/>
      <c r="J91" s="10"/>
      <c r="K91" s="10"/>
      <c r="L91" s="10"/>
      <c r="M91" s="10"/>
      <c r="N91" s="10"/>
      <c r="O91" s="10"/>
      <c r="P91" s="10"/>
      <c r="Q91" s="10"/>
      <c r="R91" s="9"/>
      <c r="S91" s="9"/>
      <c r="T91" s="9"/>
      <c r="U91" s="9"/>
      <c r="V91" s="9"/>
      <c r="W91" s="9"/>
      <c r="X91" s="10"/>
      <c r="Y91" s="10"/>
    </row>
    <row r="92" spans="1:55" s="2" customFormat="1" x14ac:dyDescent="0.2">
      <c r="A92" s="193" t="s">
        <v>112</v>
      </c>
      <c r="B92" s="192">
        <f t="shared" si="45"/>
        <v>0</v>
      </c>
      <c r="C92" s="41"/>
      <c r="D92" s="87"/>
      <c r="E92" s="42"/>
      <c r="F92" s="190"/>
      <c r="G92" s="6"/>
      <c r="H92" s="6"/>
      <c r="I92" s="10"/>
      <c r="J92" s="10"/>
      <c r="K92" s="10"/>
      <c r="L92" s="10"/>
      <c r="M92" s="10"/>
      <c r="N92" s="10"/>
      <c r="O92" s="10"/>
      <c r="P92" s="10"/>
      <c r="Q92" s="10"/>
      <c r="R92" s="9"/>
      <c r="S92" s="9"/>
      <c r="T92" s="9"/>
      <c r="U92" s="9"/>
      <c r="V92" s="9"/>
      <c r="W92" s="9"/>
      <c r="X92" s="10"/>
      <c r="Y92" s="10"/>
    </row>
    <row r="93" spans="1:55" s="2" customFormat="1" x14ac:dyDescent="0.2">
      <c r="A93" s="191" t="s">
        <v>113</v>
      </c>
      <c r="B93" s="192">
        <f t="shared" si="45"/>
        <v>137</v>
      </c>
      <c r="C93" s="41">
        <v>137</v>
      </c>
      <c r="D93" s="87"/>
      <c r="E93" s="42"/>
      <c r="F93" s="190"/>
      <c r="G93" s="6"/>
      <c r="H93" s="6"/>
      <c r="I93" s="10"/>
      <c r="J93" s="10"/>
      <c r="K93" s="10"/>
      <c r="L93" s="10"/>
      <c r="M93" s="10"/>
      <c r="N93" s="10"/>
      <c r="O93" s="10"/>
      <c r="P93" s="10"/>
      <c r="Q93" s="10"/>
      <c r="R93" s="9"/>
      <c r="S93" s="9"/>
      <c r="T93" s="9"/>
      <c r="U93" s="9"/>
      <c r="V93" s="9"/>
      <c r="W93" s="9"/>
      <c r="X93" s="10"/>
      <c r="Y93" s="10"/>
    </row>
    <row r="94" spans="1:55" s="2" customFormat="1" x14ac:dyDescent="0.2">
      <c r="A94" s="191" t="s">
        <v>114</v>
      </c>
      <c r="B94" s="192">
        <f t="shared" si="45"/>
        <v>0</v>
      </c>
      <c r="C94" s="41"/>
      <c r="D94" s="87"/>
      <c r="E94" s="42"/>
      <c r="F94" s="190"/>
      <c r="G94" s="6"/>
      <c r="H94" s="6"/>
      <c r="I94" s="10"/>
      <c r="J94" s="10"/>
      <c r="K94" s="10"/>
      <c r="L94" s="10"/>
      <c r="M94" s="10"/>
      <c r="N94" s="10"/>
      <c r="O94" s="10"/>
      <c r="P94" s="10"/>
      <c r="Q94" s="10"/>
      <c r="R94" s="9"/>
      <c r="S94" s="9"/>
      <c r="T94" s="9"/>
      <c r="U94" s="9"/>
      <c r="V94" s="9"/>
      <c r="W94" s="9"/>
      <c r="X94" s="10"/>
      <c r="Y94" s="10"/>
    </row>
    <row r="95" spans="1:55" s="2" customFormat="1" x14ac:dyDescent="0.2">
      <c r="A95" s="191" t="s">
        <v>115</v>
      </c>
      <c r="B95" s="192">
        <f t="shared" si="45"/>
        <v>0</v>
      </c>
      <c r="C95" s="41"/>
      <c r="D95" s="87"/>
      <c r="E95" s="42"/>
      <c r="F95" s="190"/>
      <c r="G95" s="6"/>
      <c r="H95" s="6"/>
      <c r="I95" s="10"/>
      <c r="J95" s="10"/>
      <c r="K95" s="10"/>
      <c r="L95" s="10"/>
      <c r="M95" s="10"/>
      <c r="N95" s="10"/>
      <c r="O95" s="10"/>
      <c r="P95" s="10"/>
      <c r="Q95" s="10"/>
      <c r="R95" s="9"/>
      <c r="S95" s="9"/>
      <c r="T95" s="9"/>
      <c r="U95" s="9"/>
      <c r="V95" s="9"/>
      <c r="W95" s="9"/>
      <c r="X95" s="10"/>
      <c r="Y95" s="10"/>
    </row>
    <row r="96" spans="1:55" s="2" customFormat="1" x14ac:dyDescent="0.2">
      <c r="A96" s="191" t="s">
        <v>116</v>
      </c>
      <c r="B96" s="192">
        <f t="shared" si="45"/>
        <v>0</v>
      </c>
      <c r="C96" s="41"/>
      <c r="D96" s="87"/>
      <c r="E96" s="42"/>
      <c r="F96" s="190"/>
      <c r="G96" s="6"/>
      <c r="H96" s="6"/>
      <c r="I96" s="10"/>
      <c r="J96" s="10"/>
      <c r="K96" s="10"/>
      <c r="L96" s="10"/>
      <c r="M96" s="10"/>
      <c r="N96" s="10"/>
      <c r="O96" s="10"/>
      <c r="P96" s="10"/>
      <c r="Q96" s="10"/>
      <c r="R96" s="9"/>
      <c r="S96" s="9"/>
      <c r="T96" s="9"/>
      <c r="U96" s="9"/>
      <c r="V96" s="9"/>
      <c r="W96" s="9"/>
      <c r="X96" s="10"/>
      <c r="Y96" s="10"/>
    </row>
    <row r="97" spans="1:92" s="2" customFormat="1" x14ac:dyDescent="0.2">
      <c r="A97" s="191" t="s">
        <v>117</v>
      </c>
      <c r="B97" s="192">
        <f t="shared" si="45"/>
        <v>0</v>
      </c>
      <c r="C97" s="41"/>
      <c r="D97" s="87"/>
      <c r="E97" s="42"/>
      <c r="F97" s="190"/>
      <c r="G97" s="6"/>
      <c r="H97" s="6"/>
      <c r="I97" s="10"/>
      <c r="J97" s="10"/>
      <c r="K97" s="10"/>
      <c r="L97" s="10"/>
      <c r="M97" s="10"/>
      <c r="N97" s="10"/>
      <c r="O97" s="10"/>
      <c r="P97" s="10"/>
      <c r="Q97" s="10"/>
      <c r="R97" s="9"/>
      <c r="S97" s="9"/>
      <c r="T97" s="9"/>
      <c r="U97" s="9"/>
      <c r="V97" s="9"/>
      <c r="W97" s="9"/>
      <c r="X97" s="10"/>
      <c r="Y97" s="10"/>
      <c r="BV97" s="3"/>
      <c r="BW97" s="3"/>
      <c r="BX97" s="4"/>
      <c r="BY97" s="4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</row>
    <row r="98" spans="1:92" s="2" customFormat="1" x14ac:dyDescent="0.2">
      <c r="A98" s="191" t="s">
        <v>118</v>
      </c>
      <c r="B98" s="192">
        <f t="shared" si="45"/>
        <v>0</v>
      </c>
      <c r="C98" s="41"/>
      <c r="D98" s="87"/>
      <c r="E98" s="42"/>
      <c r="F98" s="190"/>
      <c r="G98" s="6"/>
      <c r="H98" s="6"/>
      <c r="I98" s="10"/>
      <c r="J98" s="10"/>
      <c r="K98" s="10"/>
      <c r="L98" s="10"/>
      <c r="M98" s="10"/>
      <c r="N98" s="10"/>
      <c r="O98" s="10"/>
      <c r="P98" s="10"/>
      <c r="Q98" s="10"/>
      <c r="R98" s="9"/>
      <c r="S98" s="9"/>
      <c r="T98" s="9"/>
      <c r="U98" s="9"/>
      <c r="V98" s="9"/>
      <c r="W98" s="9"/>
      <c r="X98" s="10"/>
      <c r="Y98" s="10"/>
      <c r="BV98" s="3"/>
      <c r="BW98" s="3"/>
      <c r="BX98" s="4"/>
      <c r="BY98" s="4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</row>
    <row r="99" spans="1:92" s="2" customFormat="1" x14ac:dyDescent="0.2">
      <c r="A99" s="191" t="s">
        <v>119</v>
      </c>
      <c r="B99" s="192">
        <f>SUM(C99:E99)</f>
        <v>0</v>
      </c>
      <c r="C99" s="41"/>
      <c r="D99" s="87"/>
      <c r="E99" s="42"/>
      <c r="F99" s="190"/>
      <c r="G99" s="6"/>
      <c r="H99" s="6"/>
      <c r="I99" s="10"/>
      <c r="J99" s="10"/>
      <c r="K99" s="10"/>
      <c r="L99" s="10"/>
      <c r="M99" s="10"/>
      <c r="N99" s="10"/>
      <c r="O99" s="10"/>
      <c r="P99" s="10"/>
      <c r="Q99" s="10"/>
      <c r="R99" s="9"/>
      <c r="S99" s="9"/>
      <c r="T99" s="9"/>
      <c r="U99" s="9"/>
      <c r="V99" s="9"/>
      <c r="W99" s="9"/>
      <c r="X99" s="10"/>
      <c r="Y99" s="10"/>
      <c r="BV99" s="3"/>
      <c r="BW99" s="3"/>
      <c r="BX99" s="4"/>
      <c r="BY99" s="4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</row>
    <row r="100" spans="1:92" s="2" customFormat="1" x14ac:dyDescent="0.2">
      <c r="A100" s="191" t="s">
        <v>120</v>
      </c>
      <c r="B100" s="192">
        <f>SUM(C100:E100)</f>
        <v>0</v>
      </c>
      <c r="C100" s="41"/>
      <c r="D100" s="87"/>
      <c r="E100" s="42"/>
      <c r="F100" s="190"/>
      <c r="G100" s="6"/>
      <c r="H100" s="6"/>
      <c r="I100" s="10"/>
      <c r="J100" s="10"/>
      <c r="K100" s="10"/>
      <c r="L100" s="10"/>
      <c r="M100" s="10"/>
      <c r="N100" s="10"/>
      <c r="O100" s="10"/>
      <c r="P100" s="10"/>
      <c r="Q100" s="10"/>
      <c r="R100" s="9"/>
      <c r="S100" s="9"/>
      <c r="T100" s="9"/>
      <c r="U100" s="9"/>
      <c r="V100" s="9"/>
      <c r="W100" s="9"/>
      <c r="X100" s="10"/>
      <c r="Y100" s="10"/>
      <c r="BV100" s="3"/>
      <c r="BW100" s="3"/>
      <c r="BX100" s="4"/>
      <c r="BY100" s="4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</row>
    <row r="101" spans="1:92" s="2" customFormat="1" x14ac:dyDescent="0.2">
      <c r="A101" s="789" t="s">
        <v>83</v>
      </c>
      <c r="B101" s="793">
        <f>SUM(B81:B100)</f>
        <v>569</v>
      </c>
      <c r="C101" s="826">
        <f>SUM(C81:C100)</f>
        <v>569</v>
      </c>
      <c r="D101" s="832">
        <f t="shared" ref="D101:E101" si="46">SUM(D81:D100)</f>
        <v>0</v>
      </c>
      <c r="E101" s="621">
        <f t="shared" si="46"/>
        <v>0</v>
      </c>
      <c r="F101" s="190"/>
      <c r="G101" s="6"/>
      <c r="H101" s="6"/>
      <c r="I101" s="10"/>
      <c r="J101" s="10"/>
      <c r="K101" s="10"/>
      <c r="L101" s="10"/>
      <c r="M101" s="10"/>
      <c r="N101" s="10"/>
      <c r="O101" s="10"/>
      <c r="P101" s="10"/>
      <c r="Q101" s="10"/>
      <c r="R101" s="9"/>
      <c r="S101" s="9"/>
      <c r="T101" s="9"/>
      <c r="U101" s="9"/>
      <c r="V101" s="9"/>
      <c r="W101" s="9"/>
      <c r="X101" s="10"/>
      <c r="Y101" s="10"/>
      <c r="BV101" s="3"/>
      <c r="BW101" s="3"/>
      <c r="BX101" s="4"/>
      <c r="BY101" s="4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</row>
    <row r="102" spans="1:92" s="5" customFormat="1" ht="11.25" x14ac:dyDescent="0.15">
      <c r="A102" s="11" t="s">
        <v>121</v>
      </c>
      <c r="BV102" s="12"/>
      <c r="BW102" s="12"/>
      <c r="BX102" s="12"/>
      <c r="BY102" s="12"/>
    </row>
    <row r="103" spans="1:92" s="2" customFormat="1" ht="14.25" customHeight="1" x14ac:dyDescent="0.2">
      <c r="A103" s="982" t="s">
        <v>122</v>
      </c>
      <c r="B103" s="984"/>
      <c r="C103" s="982" t="s">
        <v>5</v>
      </c>
      <c r="D103" s="983"/>
      <c r="E103" s="984"/>
      <c r="F103" s="1222" t="s">
        <v>6</v>
      </c>
      <c r="G103" s="1117"/>
      <c r="H103" s="1117"/>
      <c r="I103" s="1117"/>
      <c r="J103" s="1117"/>
      <c r="K103" s="1117"/>
      <c r="L103" s="1117"/>
      <c r="M103" s="1117"/>
      <c r="N103" s="1117"/>
      <c r="O103" s="1117"/>
      <c r="P103" s="1117"/>
      <c r="Q103" s="1117"/>
      <c r="R103" s="1117"/>
      <c r="S103" s="1117"/>
      <c r="T103" s="1117"/>
      <c r="U103" s="1117"/>
      <c r="V103" s="1117"/>
      <c r="W103" s="1117"/>
      <c r="X103" s="1117"/>
      <c r="Y103" s="1117"/>
      <c r="Z103" s="1117"/>
      <c r="AA103" s="1117"/>
      <c r="AB103" s="1117"/>
      <c r="AC103" s="1117"/>
      <c r="AD103" s="1117"/>
      <c r="AE103" s="1117"/>
      <c r="AF103" s="1117"/>
      <c r="AG103" s="1117"/>
      <c r="AH103" s="1117"/>
      <c r="AI103" s="1117"/>
      <c r="AJ103" s="1117"/>
      <c r="AK103" s="1117"/>
      <c r="AL103" s="1117"/>
      <c r="AM103" s="1125"/>
      <c r="AN103" s="1008" t="s">
        <v>7</v>
      </c>
      <c r="AO103" s="984" t="s">
        <v>123</v>
      </c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V103" s="3"/>
      <c r="BW103" s="3"/>
      <c r="BX103" s="4"/>
      <c r="BY103" s="4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</row>
    <row r="104" spans="1:92" s="2" customFormat="1" x14ac:dyDescent="0.2">
      <c r="A104" s="1045"/>
      <c r="B104" s="990"/>
      <c r="C104" s="1165"/>
      <c r="D104" s="986"/>
      <c r="E104" s="987"/>
      <c r="F104" s="1222" t="s">
        <v>11</v>
      </c>
      <c r="G104" s="1118"/>
      <c r="H104" s="1222" t="s">
        <v>12</v>
      </c>
      <c r="I104" s="1118"/>
      <c r="J104" s="1222" t="s">
        <v>13</v>
      </c>
      <c r="K104" s="1118"/>
      <c r="L104" s="1222" t="s">
        <v>14</v>
      </c>
      <c r="M104" s="1118"/>
      <c r="N104" s="1222" t="s">
        <v>15</v>
      </c>
      <c r="O104" s="1118"/>
      <c r="P104" s="1213" t="s">
        <v>16</v>
      </c>
      <c r="Q104" s="1123"/>
      <c r="R104" s="1213" t="s">
        <v>17</v>
      </c>
      <c r="S104" s="1123"/>
      <c r="T104" s="1213" t="s">
        <v>18</v>
      </c>
      <c r="U104" s="1123"/>
      <c r="V104" s="1213" t="s">
        <v>19</v>
      </c>
      <c r="W104" s="1123"/>
      <c r="X104" s="1213" t="s">
        <v>20</v>
      </c>
      <c r="Y104" s="1123"/>
      <c r="Z104" s="1213" t="s">
        <v>21</v>
      </c>
      <c r="AA104" s="1123"/>
      <c r="AB104" s="1213" t="s">
        <v>22</v>
      </c>
      <c r="AC104" s="1123"/>
      <c r="AD104" s="1213" t="s">
        <v>23</v>
      </c>
      <c r="AE104" s="1123"/>
      <c r="AF104" s="1213" t="s">
        <v>24</v>
      </c>
      <c r="AG104" s="1123"/>
      <c r="AH104" s="1213" t="s">
        <v>25</v>
      </c>
      <c r="AI104" s="1123"/>
      <c r="AJ104" s="1213" t="s">
        <v>26</v>
      </c>
      <c r="AK104" s="1123"/>
      <c r="AL104" s="1213" t="s">
        <v>27</v>
      </c>
      <c r="AM104" s="1124"/>
      <c r="AN104" s="1009"/>
      <c r="AO104" s="990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V104" s="3"/>
      <c r="BW104" s="3"/>
      <c r="BX104" s="4"/>
      <c r="BY104" s="4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</row>
    <row r="105" spans="1:92" s="2" customFormat="1" x14ac:dyDescent="0.2">
      <c r="A105" s="1165"/>
      <c r="B105" s="986"/>
      <c r="C105" s="810" t="s">
        <v>32</v>
      </c>
      <c r="D105" s="830" t="s">
        <v>45</v>
      </c>
      <c r="E105" s="610" t="s">
        <v>34</v>
      </c>
      <c r="F105" s="810" t="s">
        <v>45</v>
      </c>
      <c r="G105" s="610" t="s">
        <v>34</v>
      </c>
      <c r="H105" s="810" t="s">
        <v>45</v>
      </c>
      <c r="I105" s="615" t="s">
        <v>34</v>
      </c>
      <c r="J105" s="810" t="s">
        <v>45</v>
      </c>
      <c r="K105" s="610" t="s">
        <v>34</v>
      </c>
      <c r="L105" s="810" t="s">
        <v>45</v>
      </c>
      <c r="M105" s="615" t="s">
        <v>34</v>
      </c>
      <c r="N105" s="810" t="s">
        <v>45</v>
      </c>
      <c r="O105" s="610" t="s">
        <v>34</v>
      </c>
      <c r="P105" s="810" t="s">
        <v>45</v>
      </c>
      <c r="Q105" s="615" t="s">
        <v>34</v>
      </c>
      <c r="R105" s="810" t="s">
        <v>45</v>
      </c>
      <c r="S105" s="610" t="s">
        <v>34</v>
      </c>
      <c r="T105" s="810" t="s">
        <v>45</v>
      </c>
      <c r="U105" s="615" t="s">
        <v>34</v>
      </c>
      <c r="V105" s="810" t="s">
        <v>45</v>
      </c>
      <c r="W105" s="610" t="s">
        <v>34</v>
      </c>
      <c r="X105" s="810" t="s">
        <v>45</v>
      </c>
      <c r="Y105" s="610" t="s">
        <v>34</v>
      </c>
      <c r="Z105" s="810" t="s">
        <v>45</v>
      </c>
      <c r="AA105" s="615" t="s">
        <v>34</v>
      </c>
      <c r="AB105" s="810" t="s">
        <v>45</v>
      </c>
      <c r="AC105" s="610" t="s">
        <v>34</v>
      </c>
      <c r="AD105" s="810" t="s">
        <v>45</v>
      </c>
      <c r="AE105" s="615" t="s">
        <v>34</v>
      </c>
      <c r="AF105" s="810" t="s">
        <v>45</v>
      </c>
      <c r="AG105" s="610" t="s">
        <v>34</v>
      </c>
      <c r="AH105" s="810" t="s">
        <v>45</v>
      </c>
      <c r="AI105" s="615" t="s">
        <v>34</v>
      </c>
      <c r="AJ105" s="810" t="s">
        <v>45</v>
      </c>
      <c r="AK105" s="610" t="s">
        <v>34</v>
      </c>
      <c r="AL105" s="810" t="s">
        <v>45</v>
      </c>
      <c r="AM105" s="612" t="s">
        <v>34</v>
      </c>
      <c r="AN105" s="1010"/>
      <c r="AO105" s="987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V105" s="3"/>
      <c r="BW105" s="3"/>
      <c r="BX105" s="4"/>
      <c r="BY105" s="4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</row>
    <row r="106" spans="1:92" s="2" customFormat="1" x14ac:dyDescent="0.2">
      <c r="A106" s="1231" t="s">
        <v>124</v>
      </c>
      <c r="B106" s="1134"/>
      <c r="C106" s="132">
        <f>SUM(C107:C113)</f>
        <v>686</v>
      </c>
      <c r="D106" s="24">
        <f>SUM(D107:D113)</f>
        <v>338</v>
      </c>
      <c r="E106" s="545">
        <f>SUM(E107:E113)</f>
        <v>348</v>
      </c>
      <c r="F106" s="824">
        <f t="shared" ref="F106:AN106" si="47">SUM(F107:F113)</f>
        <v>37</v>
      </c>
      <c r="G106" s="547">
        <f t="shared" si="47"/>
        <v>35</v>
      </c>
      <c r="H106" s="824">
        <f t="shared" si="47"/>
        <v>10</v>
      </c>
      <c r="I106" s="547">
        <f t="shared" si="47"/>
        <v>5</v>
      </c>
      <c r="J106" s="824">
        <f t="shared" si="47"/>
        <v>10</v>
      </c>
      <c r="K106" s="547">
        <f t="shared" si="47"/>
        <v>12</v>
      </c>
      <c r="L106" s="824">
        <f t="shared" si="47"/>
        <v>21</v>
      </c>
      <c r="M106" s="547">
        <f t="shared" si="47"/>
        <v>14</v>
      </c>
      <c r="N106" s="824">
        <f t="shared" si="47"/>
        <v>9</v>
      </c>
      <c r="O106" s="547">
        <f t="shared" si="47"/>
        <v>13</v>
      </c>
      <c r="P106" s="824">
        <f t="shared" si="47"/>
        <v>9</v>
      </c>
      <c r="Q106" s="547">
        <f t="shared" si="47"/>
        <v>23</v>
      </c>
      <c r="R106" s="824">
        <f t="shared" si="47"/>
        <v>11</v>
      </c>
      <c r="S106" s="547">
        <f t="shared" si="47"/>
        <v>20</v>
      </c>
      <c r="T106" s="824">
        <f t="shared" si="47"/>
        <v>10</v>
      </c>
      <c r="U106" s="547">
        <f t="shared" si="47"/>
        <v>19</v>
      </c>
      <c r="V106" s="824">
        <f t="shared" si="47"/>
        <v>13</v>
      </c>
      <c r="W106" s="547">
        <f t="shared" si="47"/>
        <v>15</v>
      </c>
      <c r="X106" s="824">
        <f t="shared" si="47"/>
        <v>19</v>
      </c>
      <c r="Y106" s="547">
        <f t="shared" si="47"/>
        <v>20</v>
      </c>
      <c r="Z106" s="824">
        <f t="shared" si="47"/>
        <v>16</v>
      </c>
      <c r="AA106" s="547">
        <f t="shared" si="47"/>
        <v>17</v>
      </c>
      <c r="AB106" s="824">
        <f t="shared" si="47"/>
        <v>19</v>
      </c>
      <c r="AC106" s="547">
        <f t="shared" si="47"/>
        <v>16</v>
      </c>
      <c r="AD106" s="824">
        <f t="shared" si="47"/>
        <v>30</v>
      </c>
      <c r="AE106" s="547">
        <f t="shared" si="47"/>
        <v>21</v>
      </c>
      <c r="AF106" s="824">
        <f t="shared" si="47"/>
        <v>38</v>
      </c>
      <c r="AG106" s="547">
        <f t="shared" si="47"/>
        <v>19</v>
      </c>
      <c r="AH106" s="824">
        <f t="shared" si="47"/>
        <v>24</v>
      </c>
      <c r="AI106" s="547">
        <f t="shared" si="47"/>
        <v>26</v>
      </c>
      <c r="AJ106" s="824">
        <f t="shared" si="47"/>
        <v>29</v>
      </c>
      <c r="AK106" s="547">
        <f t="shared" si="47"/>
        <v>30</v>
      </c>
      <c r="AL106" s="824">
        <f t="shared" si="47"/>
        <v>33</v>
      </c>
      <c r="AM106" s="548">
        <f t="shared" si="47"/>
        <v>43</v>
      </c>
      <c r="AN106" s="549">
        <f t="shared" si="47"/>
        <v>665</v>
      </c>
      <c r="AO106" s="550">
        <f>SUM(AO107:AO109)</f>
        <v>0</v>
      </c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V106" s="3"/>
      <c r="BW106" s="3"/>
      <c r="BX106" s="4"/>
      <c r="BY106" s="4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</row>
    <row r="107" spans="1:92" s="2" customFormat="1" ht="14.25" customHeight="1" x14ac:dyDescent="0.2">
      <c r="A107" s="1034" t="s">
        <v>125</v>
      </c>
      <c r="B107" s="200" t="s">
        <v>126</v>
      </c>
      <c r="C107" s="132">
        <f t="shared" ref="C107:C113" si="48">SUM(D107+E107)</f>
        <v>381</v>
      </c>
      <c r="D107" s="24">
        <f t="shared" ref="D107:E113" si="49">SUM(F107+H107+J107+L107+N107+P107+R107+T107+V107+X107+Z107+AB107+AD107+AF107+AH107+AJ107+AL107)</f>
        <v>174</v>
      </c>
      <c r="E107" s="545">
        <f t="shared" si="49"/>
        <v>207</v>
      </c>
      <c r="F107" s="201">
        <v>29</v>
      </c>
      <c r="G107" s="551">
        <v>31</v>
      </c>
      <c r="H107" s="532">
        <v>3</v>
      </c>
      <c r="I107" s="202">
        <v>2</v>
      </c>
      <c r="J107" s="532">
        <v>6</v>
      </c>
      <c r="K107" s="202">
        <v>7</v>
      </c>
      <c r="L107" s="201">
        <v>9</v>
      </c>
      <c r="M107" s="551">
        <v>6</v>
      </c>
      <c r="N107" s="532">
        <v>5</v>
      </c>
      <c r="O107" s="202">
        <v>7</v>
      </c>
      <c r="P107" s="532">
        <v>2</v>
      </c>
      <c r="Q107" s="202">
        <v>13</v>
      </c>
      <c r="R107" s="532">
        <v>5</v>
      </c>
      <c r="S107" s="202">
        <v>6</v>
      </c>
      <c r="T107" s="532">
        <v>6</v>
      </c>
      <c r="U107" s="202">
        <v>13</v>
      </c>
      <c r="V107" s="532">
        <v>5</v>
      </c>
      <c r="W107" s="202">
        <v>6</v>
      </c>
      <c r="X107" s="532">
        <v>10</v>
      </c>
      <c r="Y107" s="202">
        <v>12</v>
      </c>
      <c r="Z107" s="532">
        <v>7</v>
      </c>
      <c r="AA107" s="202">
        <v>12</v>
      </c>
      <c r="AB107" s="532">
        <v>11</v>
      </c>
      <c r="AC107" s="202">
        <v>10</v>
      </c>
      <c r="AD107" s="532">
        <v>18</v>
      </c>
      <c r="AE107" s="202">
        <v>13</v>
      </c>
      <c r="AF107" s="532">
        <v>18</v>
      </c>
      <c r="AG107" s="202">
        <v>10</v>
      </c>
      <c r="AH107" s="532">
        <v>10</v>
      </c>
      <c r="AI107" s="202">
        <v>12</v>
      </c>
      <c r="AJ107" s="532">
        <v>16</v>
      </c>
      <c r="AK107" s="202">
        <v>18</v>
      </c>
      <c r="AL107" s="532">
        <v>14</v>
      </c>
      <c r="AM107" s="203">
        <v>29</v>
      </c>
      <c r="AN107" s="551">
        <v>374</v>
      </c>
      <c r="AO107" s="544">
        <v>0</v>
      </c>
      <c r="AP107" s="146" t="str">
        <f>CA107&amp;CB107</f>
        <v/>
      </c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"/>
      <c r="BB107" s="3"/>
      <c r="BV107" s="3"/>
      <c r="BW107" s="3"/>
      <c r="BX107" s="4"/>
      <c r="BY107" s="4"/>
      <c r="CA107" s="32" t="str">
        <f>IF(AND($C107&gt;0,AN107="")," * No olvide digitar la variable "&amp;AN$103&amp;""&amp;". Digite CERO si no tiene",IF(AN107&gt;$C107," * La variable "&amp;AN$103&amp;""&amp;" No puede ser mayor al Total.",""))</f>
        <v/>
      </c>
      <c r="CB107" s="32" t="str">
        <f>IF(AND($C107&gt;0,AO107="")," * No olvide digitar la variable "&amp;AO$103&amp;""&amp;". Digite CERO si no tiene",IF(AO107&gt;$C107," * La variable "&amp;AO$103&amp;""&amp;" No puede ser mayor al Total.",""))</f>
        <v/>
      </c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33">
        <f>IF(AND($C107&gt;0,AN107=""),1,IF(AN107&gt;$C107,1,0))</f>
        <v>0</v>
      </c>
      <c r="CN107" s="33">
        <f>IF(AND($C107&gt;0,AO107=""),1,IF(AO107&gt;$C107,1,0))</f>
        <v>0</v>
      </c>
    </row>
    <row r="108" spans="1:92" s="2" customFormat="1" x14ac:dyDescent="0.2">
      <c r="A108" s="1035"/>
      <c r="B108" s="204" t="s">
        <v>127</v>
      </c>
      <c r="C108" s="161">
        <f t="shared" si="48"/>
        <v>95</v>
      </c>
      <c r="D108" s="37">
        <f t="shared" si="49"/>
        <v>52</v>
      </c>
      <c r="E108" s="205">
        <f t="shared" si="49"/>
        <v>43</v>
      </c>
      <c r="F108" s="206">
        <v>6</v>
      </c>
      <c r="G108" s="207">
        <v>1</v>
      </c>
      <c r="H108" s="208">
        <v>3</v>
      </c>
      <c r="I108" s="209">
        <v>2</v>
      </c>
      <c r="J108" s="206">
        <v>0</v>
      </c>
      <c r="K108" s="210">
        <v>1</v>
      </c>
      <c r="L108" s="208"/>
      <c r="M108" s="211"/>
      <c r="N108" s="206">
        <v>2</v>
      </c>
      <c r="O108" s="210">
        <v>2</v>
      </c>
      <c r="P108" s="209">
        <v>1</v>
      </c>
      <c r="Q108" s="211">
        <v>3</v>
      </c>
      <c r="R108" s="212">
        <v>1</v>
      </c>
      <c r="S108" s="210">
        <v>4</v>
      </c>
      <c r="T108" s="209">
        <v>0</v>
      </c>
      <c r="U108" s="211">
        <v>1</v>
      </c>
      <c r="V108" s="212">
        <v>2</v>
      </c>
      <c r="W108" s="210">
        <v>1</v>
      </c>
      <c r="X108" s="209">
        <v>1</v>
      </c>
      <c r="Y108" s="210">
        <v>3</v>
      </c>
      <c r="Z108" s="212">
        <v>3</v>
      </c>
      <c r="AA108" s="211">
        <v>2</v>
      </c>
      <c r="AB108" s="212">
        <v>3</v>
      </c>
      <c r="AC108" s="210">
        <v>2</v>
      </c>
      <c r="AD108" s="209">
        <v>3</v>
      </c>
      <c r="AE108" s="211">
        <v>2</v>
      </c>
      <c r="AF108" s="212">
        <v>7</v>
      </c>
      <c r="AG108" s="210">
        <v>3</v>
      </c>
      <c r="AH108" s="209">
        <v>7</v>
      </c>
      <c r="AI108" s="211">
        <v>2</v>
      </c>
      <c r="AJ108" s="212">
        <v>6</v>
      </c>
      <c r="AK108" s="210">
        <v>5</v>
      </c>
      <c r="AL108" s="209">
        <v>7</v>
      </c>
      <c r="AM108" s="213">
        <v>9</v>
      </c>
      <c r="AN108" s="208">
        <v>95</v>
      </c>
      <c r="AO108" s="207">
        <v>0</v>
      </c>
      <c r="AP108" s="146" t="str">
        <f t="shared" ref="AP108:AP109" si="50">CA108&amp;CB108</f>
        <v/>
      </c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"/>
      <c r="BB108" s="3"/>
      <c r="BV108" s="3"/>
      <c r="BW108" s="3"/>
      <c r="BX108" s="4"/>
      <c r="BY108" s="4"/>
      <c r="CA108" s="32" t="str">
        <f t="shared" ref="CA108:CB112" si="51">IF(AND($C108&gt;0,AN108="")," * No olvide digitar la variable "&amp;AN$103&amp;""&amp;". Digite CERO si no tiene",IF(AN108&gt;$C108," * La variable "&amp;AN$103&amp;""&amp;" No puede ser mayor al Total.",""))</f>
        <v/>
      </c>
      <c r="CB108" s="32" t="str">
        <f t="shared" si="51"/>
        <v/>
      </c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33">
        <f t="shared" ref="CM108:CN113" si="52">IF(AND($C108&gt;0,AN108=""),1,IF(AN108&gt;$C108,1,0))</f>
        <v>0</v>
      </c>
      <c r="CN108" s="33">
        <f t="shared" si="52"/>
        <v>0</v>
      </c>
    </row>
    <row r="109" spans="1:92" s="2" customFormat="1" ht="15" thickBot="1" x14ac:dyDescent="0.25">
      <c r="A109" s="1036"/>
      <c r="B109" s="214" t="s">
        <v>128</v>
      </c>
      <c r="C109" s="215">
        <f t="shared" si="48"/>
        <v>52</v>
      </c>
      <c r="D109" s="216">
        <f t="shared" si="49"/>
        <v>27</v>
      </c>
      <c r="E109" s="217">
        <f t="shared" si="49"/>
        <v>25</v>
      </c>
      <c r="F109" s="218"/>
      <c r="G109" s="219"/>
      <c r="H109" s="220"/>
      <c r="I109" s="221"/>
      <c r="J109" s="218">
        <v>1</v>
      </c>
      <c r="K109" s="222">
        <v>4</v>
      </c>
      <c r="L109" s="220">
        <v>1</v>
      </c>
      <c r="M109" s="223">
        <v>0</v>
      </c>
      <c r="N109" s="218">
        <v>1</v>
      </c>
      <c r="O109" s="222">
        <v>0</v>
      </c>
      <c r="P109" s="221">
        <v>4</v>
      </c>
      <c r="Q109" s="223">
        <v>0</v>
      </c>
      <c r="R109" s="224">
        <v>1</v>
      </c>
      <c r="S109" s="222">
        <v>4</v>
      </c>
      <c r="T109" s="221">
        <v>2</v>
      </c>
      <c r="U109" s="223">
        <v>1</v>
      </c>
      <c r="V109" s="224">
        <v>2</v>
      </c>
      <c r="W109" s="222">
        <v>1</v>
      </c>
      <c r="X109" s="221">
        <v>1</v>
      </c>
      <c r="Y109" s="222">
        <v>2</v>
      </c>
      <c r="Z109" s="224">
        <v>0</v>
      </c>
      <c r="AA109" s="223">
        <v>1</v>
      </c>
      <c r="AB109" s="224">
        <v>3</v>
      </c>
      <c r="AC109" s="222">
        <v>1</v>
      </c>
      <c r="AD109" s="221">
        <v>3</v>
      </c>
      <c r="AE109" s="223">
        <v>1</v>
      </c>
      <c r="AF109" s="224">
        <v>3</v>
      </c>
      <c r="AG109" s="222">
        <v>1</v>
      </c>
      <c r="AH109" s="221">
        <v>2</v>
      </c>
      <c r="AI109" s="223">
        <v>5</v>
      </c>
      <c r="AJ109" s="224">
        <v>0</v>
      </c>
      <c r="AK109" s="222">
        <v>4</v>
      </c>
      <c r="AL109" s="221">
        <v>3</v>
      </c>
      <c r="AM109" s="225">
        <v>0</v>
      </c>
      <c r="AN109" s="220">
        <v>46</v>
      </c>
      <c r="AO109" s="219">
        <v>0</v>
      </c>
      <c r="AP109" s="146" t="str">
        <f t="shared" si="50"/>
        <v/>
      </c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"/>
      <c r="BB109" s="3"/>
      <c r="BV109" s="3"/>
      <c r="BW109" s="3"/>
      <c r="BX109" s="4"/>
      <c r="BY109" s="4"/>
      <c r="CA109" s="32" t="str">
        <f t="shared" si="51"/>
        <v/>
      </c>
      <c r="CB109" s="32" t="str">
        <f t="shared" si="51"/>
        <v/>
      </c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33">
        <f t="shared" si="52"/>
        <v>0</v>
      </c>
      <c r="CN109" s="33">
        <f t="shared" si="52"/>
        <v>0</v>
      </c>
    </row>
    <row r="110" spans="1:92" s="2" customFormat="1" ht="15" thickTop="1" x14ac:dyDescent="0.2">
      <c r="A110" s="1037" t="s">
        <v>129</v>
      </c>
      <c r="B110" s="1038"/>
      <c r="C110" s="114">
        <f t="shared" si="48"/>
        <v>19</v>
      </c>
      <c r="D110" s="69">
        <f t="shared" si="49"/>
        <v>11</v>
      </c>
      <c r="E110" s="226">
        <f t="shared" si="49"/>
        <v>8</v>
      </c>
      <c r="F110" s="227"/>
      <c r="G110" s="228"/>
      <c r="H110" s="229"/>
      <c r="I110" s="230"/>
      <c r="J110" s="231"/>
      <c r="K110" s="228"/>
      <c r="L110" s="229">
        <v>4</v>
      </c>
      <c r="M110" s="232">
        <v>3</v>
      </c>
      <c r="N110" s="231"/>
      <c r="O110" s="228"/>
      <c r="P110" s="230"/>
      <c r="Q110" s="232">
        <v>2</v>
      </c>
      <c r="R110" s="233"/>
      <c r="S110" s="228">
        <v>1</v>
      </c>
      <c r="T110" s="230"/>
      <c r="U110" s="232">
        <v>1</v>
      </c>
      <c r="V110" s="233">
        <v>1</v>
      </c>
      <c r="W110" s="228"/>
      <c r="X110" s="230">
        <v>3</v>
      </c>
      <c r="Y110" s="228"/>
      <c r="Z110" s="233">
        <v>1</v>
      </c>
      <c r="AA110" s="232"/>
      <c r="AB110" s="233"/>
      <c r="AC110" s="228"/>
      <c r="AD110" s="230">
        <v>1</v>
      </c>
      <c r="AE110" s="232"/>
      <c r="AF110" s="233">
        <v>1</v>
      </c>
      <c r="AG110" s="228"/>
      <c r="AH110" s="230"/>
      <c r="AI110" s="232">
        <v>1</v>
      </c>
      <c r="AJ110" s="233"/>
      <c r="AK110" s="228"/>
      <c r="AL110" s="230"/>
      <c r="AM110" s="234"/>
      <c r="AN110" s="229">
        <v>17</v>
      </c>
      <c r="AO110" s="235"/>
      <c r="AP110" s="146" t="str">
        <f>CA110</f>
        <v/>
      </c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"/>
      <c r="BB110" s="3"/>
      <c r="BV110" s="3"/>
      <c r="BW110" s="3"/>
      <c r="BX110" s="4"/>
      <c r="BY110" s="4"/>
      <c r="CA110" s="32" t="str">
        <f t="shared" si="51"/>
        <v/>
      </c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33">
        <f t="shared" si="52"/>
        <v>0</v>
      </c>
      <c r="CN110" s="5"/>
    </row>
    <row r="111" spans="1:92" s="2" customFormat="1" x14ac:dyDescent="0.2">
      <c r="A111" s="1039" t="s">
        <v>130</v>
      </c>
      <c r="B111" s="1040"/>
      <c r="C111" s="36">
        <f t="shared" si="48"/>
        <v>57</v>
      </c>
      <c r="D111" s="69">
        <f t="shared" si="49"/>
        <v>30</v>
      </c>
      <c r="E111" s="236">
        <f t="shared" si="49"/>
        <v>27</v>
      </c>
      <c r="F111" s="237">
        <v>1</v>
      </c>
      <c r="G111" s="238">
        <v>1</v>
      </c>
      <c r="H111" s="239">
        <v>4</v>
      </c>
      <c r="I111" s="240">
        <v>1</v>
      </c>
      <c r="J111" s="227"/>
      <c r="K111" s="241"/>
      <c r="L111" s="239">
        <v>2</v>
      </c>
      <c r="M111" s="242">
        <v>3</v>
      </c>
      <c r="N111" s="227"/>
      <c r="O111" s="241">
        <v>1</v>
      </c>
      <c r="P111" s="240">
        <v>2</v>
      </c>
      <c r="Q111" s="242"/>
      <c r="R111" s="243">
        <v>3</v>
      </c>
      <c r="S111" s="241">
        <v>2</v>
      </c>
      <c r="T111" s="240"/>
      <c r="U111" s="242">
        <v>1</v>
      </c>
      <c r="V111" s="243">
        <v>1</v>
      </c>
      <c r="W111" s="241">
        <v>3</v>
      </c>
      <c r="X111" s="240">
        <v>1</v>
      </c>
      <c r="Y111" s="241"/>
      <c r="Z111" s="243">
        <v>1</v>
      </c>
      <c r="AA111" s="242">
        <v>1</v>
      </c>
      <c r="AB111" s="243">
        <v>1</v>
      </c>
      <c r="AC111" s="241">
        <v>3</v>
      </c>
      <c r="AD111" s="240">
        <v>2</v>
      </c>
      <c r="AE111" s="242">
        <v>4</v>
      </c>
      <c r="AF111" s="243">
        <v>3</v>
      </c>
      <c r="AG111" s="241">
        <v>3</v>
      </c>
      <c r="AH111" s="240">
        <v>3</v>
      </c>
      <c r="AI111" s="242">
        <v>1</v>
      </c>
      <c r="AJ111" s="243">
        <v>3</v>
      </c>
      <c r="AK111" s="241">
        <v>2</v>
      </c>
      <c r="AL111" s="240">
        <v>3</v>
      </c>
      <c r="AM111" s="244">
        <v>1</v>
      </c>
      <c r="AN111" s="239">
        <v>56</v>
      </c>
      <c r="AO111" s="245"/>
      <c r="AP111" s="146" t="str">
        <f t="shared" ref="AP111:AP113" si="53">CA111</f>
        <v/>
      </c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"/>
      <c r="BB111" s="3"/>
      <c r="BV111" s="3"/>
      <c r="BW111" s="3"/>
      <c r="BX111" s="4"/>
      <c r="BY111" s="4"/>
      <c r="CA111" s="32" t="str">
        <f t="shared" si="51"/>
        <v/>
      </c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33">
        <f t="shared" si="52"/>
        <v>0</v>
      </c>
      <c r="CN111" s="5"/>
    </row>
    <row r="112" spans="1:92" s="2" customFormat="1" x14ac:dyDescent="0.2">
      <c r="A112" s="1039" t="s">
        <v>131</v>
      </c>
      <c r="B112" s="1040"/>
      <c r="C112" s="161">
        <f t="shared" si="48"/>
        <v>42</v>
      </c>
      <c r="D112" s="37">
        <f t="shared" si="49"/>
        <v>22</v>
      </c>
      <c r="E112" s="246">
        <f t="shared" si="49"/>
        <v>20</v>
      </c>
      <c r="F112" s="206">
        <v>1</v>
      </c>
      <c r="G112" s="207">
        <v>2</v>
      </c>
      <c r="H112" s="208"/>
      <c r="I112" s="209"/>
      <c r="J112" s="206"/>
      <c r="K112" s="210"/>
      <c r="L112" s="208"/>
      <c r="M112" s="211">
        <v>1</v>
      </c>
      <c r="N112" s="206">
        <v>1</v>
      </c>
      <c r="O112" s="210">
        <v>1</v>
      </c>
      <c r="P112" s="209"/>
      <c r="Q112" s="211">
        <v>3</v>
      </c>
      <c r="R112" s="212">
        <v>1</v>
      </c>
      <c r="S112" s="210">
        <v>1</v>
      </c>
      <c r="T112" s="209"/>
      <c r="U112" s="211"/>
      <c r="V112" s="212">
        <v>1</v>
      </c>
      <c r="W112" s="210">
        <v>1</v>
      </c>
      <c r="X112" s="209">
        <v>2</v>
      </c>
      <c r="Y112" s="210">
        <v>2</v>
      </c>
      <c r="Z112" s="212">
        <v>1</v>
      </c>
      <c r="AA112" s="211"/>
      <c r="AB112" s="212">
        <v>1</v>
      </c>
      <c r="AC112" s="210"/>
      <c r="AD112" s="209">
        <v>2</v>
      </c>
      <c r="AE112" s="211"/>
      <c r="AF112" s="212">
        <v>4</v>
      </c>
      <c r="AG112" s="210">
        <v>1</v>
      </c>
      <c r="AH112" s="209"/>
      <c r="AI112" s="211">
        <v>3</v>
      </c>
      <c r="AJ112" s="212">
        <v>2</v>
      </c>
      <c r="AK112" s="210">
        <v>1</v>
      </c>
      <c r="AL112" s="209">
        <v>6</v>
      </c>
      <c r="AM112" s="213">
        <v>4</v>
      </c>
      <c r="AN112" s="208">
        <v>39</v>
      </c>
      <c r="AO112" s="247"/>
      <c r="AP112" s="146" t="str">
        <f t="shared" si="53"/>
        <v/>
      </c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"/>
      <c r="BB112" s="3"/>
      <c r="BV112" s="3"/>
      <c r="BW112" s="3"/>
      <c r="BX112" s="4"/>
      <c r="BY112" s="4"/>
      <c r="CA112" s="32" t="str">
        <f t="shared" si="51"/>
        <v/>
      </c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33">
        <f t="shared" si="52"/>
        <v>0</v>
      </c>
      <c r="CN112" s="5"/>
    </row>
    <row r="113" spans="1:91" s="2" customFormat="1" x14ac:dyDescent="0.2">
      <c r="A113" s="1041" t="s">
        <v>132</v>
      </c>
      <c r="B113" s="1042"/>
      <c r="C113" s="137">
        <f t="shared" si="48"/>
        <v>40</v>
      </c>
      <c r="D113" s="138">
        <f t="shared" si="49"/>
        <v>22</v>
      </c>
      <c r="E113" s="248">
        <f t="shared" si="49"/>
        <v>18</v>
      </c>
      <c r="F113" s="249"/>
      <c r="G113" s="250"/>
      <c r="H113" s="251"/>
      <c r="I113" s="252"/>
      <c r="J113" s="249">
        <v>3</v>
      </c>
      <c r="K113" s="253"/>
      <c r="L113" s="251">
        <v>5</v>
      </c>
      <c r="M113" s="254">
        <v>1</v>
      </c>
      <c r="N113" s="249"/>
      <c r="O113" s="253">
        <v>2</v>
      </c>
      <c r="P113" s="252"/>
      <c r="Q113" s="254">
        <v>2</v>
      </c>
      <c r="R113" s="680"/>
      <c r="S113" s="253">
        <v>2</v>
      </c>
      <c r="T113" s="252">
        <v>2</v>
      </c>
      <c r="U113" s="254">
        <v>2</v>
      </c>
      <c r="V113" s="680">
        <v>1</v>
      </c>
      <c r="W113" s="253">
        <v>3</v>
      </c>
      <c r="X113" s="252">
        <v>1</v>
      </c>
      <c r="Y113" s="253">
        <v>1</v>
      </c>
      <c r="Z113" s="680">
        <v>3</v>
      </c>
      <c r="AA113" s="254">
        <v>1</v>
      </c>
      <c r="AB113" s="680"/>
      <c r="AC113" s="253"/>
      <c r="AD113" s="252">
        <v>1</v>
      </c>
      <c r="AE113" s="254">
        <v>1</v>
      </c>
      <c r="AF113" s="680">
        <v>2</v>
      </c>
      <c r="AG113" s="253">
        <v>1</v>
      </c>
      <c r="AH113" s="252">
        <v>2</v>
      </c>
      <c r="AI113" s="254">
        <v>2</v>
      </c>
      <c r="AJ113" s="680">
        <v>2</v>
      </c>
      <c r="AK113" s="253"/>
      <c r="AL113" s="252"/>
      <c r="AM113" s="255"/>
      <c r="AN113" s="251">
        <v>38</v>
      </c>
      <c r="AO113" s="256"/>
      <c r="AP113" s="146" t="str">
        <f t="shared" si="53"/>
        <v/>
      </c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"/>
      <c r="BB113" s="3"/>
      <c r="BV113" s="3"/>
      <c r="BW113" s="3"/>
      <c r="BX113" s="4"/>
      <c r="BY113" s="4"/>
      <c r="CA113" s="32" t="str">
        <f>IF(AND($C113&gt;0,AN113="")," * No olvide digitar la variable "&amp;AN$103&amp;""&amp;". Digite CERO si no tiene",IF(AN113&gt;$C113," * La variable "&amp;AN$103&amp;""&amp;" No puede ser mayor al Total.",""))</f>
        <v/>
      </c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33">
        <f t="shared" si="52"/>
        <v>0</v>
      </c>
    </row>
    <row r="114" spans="1:91" s="5" customFormat="1" ht="12" x14ac:dyDescent="0.2">
      <c r="A114" s="11" t="s">
        <v>133</v>
      </c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V114" s="12"/>
      <c r="BW114" s="12"/>
      <c r="BX114" s="12"/>
      <c r="BY114" s="12"/>
      <c r="CM114" s="80"/>
    </row>
    <row r="115" spans="1:91" s="2" customFormat="1" x14ac:dyDescent="0.2">
      <c r="A115" s="1222" t="s">
        <v>134</v>
      </c>
      <c r="B115" s="1117"/>
      <c r="C115" s="1118"/>
      <c r="D115" s="773" t="s">
        <v>83</v>
      </c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V115" s="3"/>
      <c r="BW115" s="3"/>
      <c r="BX115" s="4"/>
      <c r="BY115" s="4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</row>
    <row r="116" spans="1:91" s="2" customFormat="1" ht="21" x14ac:dyDescent="0.2">
      <c r="A116" s="1046" t="s">
        <v>135</v>
      </c>
      <c r="B116" s="1047"/>
      <c r="C116" s="491" t="s">
        <v>136</v>
      </c>
      <c r="D116" s="492"/>
      <c r="E116" s="190"/>
      <c r="BV116" s="3"/>
      <c r="BW116" s="3"/>
      <c r="BX116" s="4"/>
      <c r="BY116" s="4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</row>
    <row r="117" spans="1:91" s="2" customFormat="1" x14ac:dyDescent="0.2">
      <c r="A117" s="1048"/>
      <c r="B117" s="1049"/>
      <c r="C117" s="259" t="s">
        <v>137</v>
      </c>
      <c r="D117" s="260"/>
      <c r="E117" s="190"/>
      <c r="BV117" s="3"/>
      <c r="BW117" s="3"/>
      <c r="BX117" s="4"/>
      <c r="BY117" s="4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</row>
    <row r="118" spans="1:91" s="2" customFormat="1" ht="21" x14ac:dyDescent="0.2">
      <c r="A118" s="1169"/>
      <c r="B118" s="1051"/>
      <c r="C118" s="261" t="s">
        <v>138</v>
      </c>
      <c r="D118" s="262"/>
      <c r="E118" s="190"/>
      <c r="BV118" s="3"/>
      <c r="BW118" s="3"/>
      <c r="BX118" s="4"/>
      <c r="BY118" s="4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</row>
    <row r="119" spans="1:91" s="5" customFormat="1" ht="11.25" x14ac:dyDescent="0.15">
      <c r="A119" s="1052" t="s">
        <v>139</v>
      </c>
      <c r="B119" s="1052"/>
      <c r="C119" s="1052"/>
      <c r="D119" s="1052"/>
      <c r="E119" s="1052"/>
      <c r="F119" s="1052"/>
      <c r="G119" s="1052"/>
      <c r="H119" s="1052"/>
      <c r="I119" s="1052"/>
      <c r="J119" s="1052"/>
      <c r="K119" s="1053"/>
      <c r="L119" s="681"/>
      <c r="M119" s="682"/>
      <c r="N119" s="682"/>
      <c r="O119" s="683"/>
      <c r="P119" s="124"/>
      <c r="Q119" s="682"/>
      <c r="R119" s="683"/>
      <c r="S119" s="124"/>
      <c r="T119" s="682"/>
      <c r="U119" s="124"/>
      <c r="V119" s="124"/>
      <c r="W119" s="683"/>
      <c r="X119" s="683"/>
      <c r="Y119" s="683"/>
      <c r="Z119" s="266"/>
      <c r="AA119" s="124"/>
      <c r="AB119" s="683"/>
      <c r="AC119" s="683"/>
      <c r="AD119" s="683"/>
      <c r="AE119" s="683"/>
      <c r="AF119" s="266"/>
      <c r="AG119" s="124"/>
      <c r="AH119" s="683"/>
      <c r="AI119" s="683"/>
      <c r="AJ119" s="683"/>
      <c r="AK119" s="124"/>
      <c r="AL119" s="682"/>
      <c r="AM119" s="683"/>
      <c r="AN119" s="682"/>
      <c r="AO119" s="267"/>
      <c r="AP119" s="124"/>
      <c r="BV119" s="12"/>
      <c r="BW119" s="12"/>
      <c r="BX119" s="12"/>
      <c r="BY119" s="12"/>
    </row>
    <row r="120" spans="1:91" s="2" customFormat="1" ht="14.25" customHeight="1" x14ac:dyDescent="0.2">
      <c r="A120" s="1012" t="s">
        <v>122</v>
      </c>
      <c r="B120" s="1021"/>
      <c r="C120" s="982" t="s">
        <v>5</v>
      </c>
      <c r="D120" s="983"/>
      <c r="E120" s="984"/>
      <c r="F120" s="1222" t="s">
        <v>6</v>
      </c>
      <c r="G120" s="1117"/>
      <c r="H120" s="1117"/>
      <c r="I120" s="1117"/>
      <c r="J120" s="1117"/>
      <c r="K120" s="1117"/>
      <c r="L120" s="1117"/>
      <c r="M120" s="1117"/>
      <c r="N120" s="1117"/>
      <c r="O120" s="1117"/>
      <c r="P120" s="1117"/>
      <c r="Q120" s="1117"/>
      <c r="R120" s="1117"/>
      <c r="S120" s="1117"/>
      <c r="T120" s="1117"/>
      <c r="U120" s="1117"/>
      <c r="V120" s="1117"/>
      <c r="W120" s="1117"/>
      <c r="X120" s="1117"/>
      <c r="Y120" s="1117"/>
      <c r="Z120" s="1117"/>
      <c r="AA120" s="1117"/>
      <c r="AB120" s="1117"/>
      <c r="AC120" s="1117"/>
      <c r="AD120" s="1117"/>
      <c r="AE120" s="1117"/>
      <c r="AF120" s="1117"/>
      <c r="AG120" s="1117"/>
      <c r="AH120" s="1117"/>
      <c r="AI120" s="1117"/>
      <c r="AJ120" s="1117"/>
      <c r="AK120" s="1117"/>
      <c r="AL120" s="1117"/>
      <c r="AM120" s="1125"/>
      <c r="AN120" s="1118" t="s">
        <v>7</v>
      </c>
      <c r="AO120" s="268"/>
      <c r="BV120" s="3"/>
      <c r="BW120" s="3"/>
      <c r="BX120" s="4"/>
      <c r="BY120" s="4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</row>
    <row r="121" spans="1:91" s="2" customFormat="1" x14ac:dyDescent="0.2">
      <c r="A121" s="1013"/>
      <c r="B121" s="1054"/>
      <c r="C121" s="1165"/>
      <c r="D121" s="986"/>
      <c r="E121" s="987"/>
      <c r="F121" s="1222" t="s">
        <v>11</v>
      </c>
      <c r="G121" s="1118"/>
      <c r="H121" s="1222" t="s">
        <v>12</v>
      </c>
      <c r="I121" s="1118"/>
      <c r="J121" s="1222" t="s">
        <v>13</v>
      </c>
      <c r="K121" s="1118"/>
      <c r="L121" s="1222" t="s">
        <v>14</v>
      </c>
      <c r="M121" s="1118"/>
      <c r="N121" s="1222" t="s">
        <v>15</v>
      </c>
      <c r="O121" s="1118"/>
      <c r="P121" s="1213" t="s">
        <v>16</v>
      </c>
      <c r="Q121" s="1123"/>
      <c r="R121" s="1213" t="s">
        <v>17</v>
      </c>
      <c r="S121" s="1123"/>
      <c r="T121" s="1213" t="s">
        <v>18</v>
      </c>
      <c r="U121" s="1123"/>
      <c r="V121" s="1213" t="s">
        <v>19</v>
      </c>
      <c r="W121" s="1123"/>
      <c r="X121" s="1213" t="s">
        <v>20</v>
      </c>
      <c r="Y121" s="1123"/>
      <c r="Z121" s="1213" t="s">
        <v>21</v>
      </c>
      <c r="AA121" s="1123"/>
      <c r="AB121" s="1213" t="s">
        <v>22</v>
      </c>
      <c r="AC121" s="1123"/>
      <c r="AD121" s="1213" t="s">
        <v>23</v>
      </c>
      <c r="AE121" s="1123"/>
      <c r="AF121" s="1213" t="s">
        <v>24</v>
      </c>
      <c r="AG121" s="1123"/>
      <c r="AH121" s="1213" t="s">
        <v>25</v>
      </c>
      <c r="AI121" s="1123"/>
      <c r="AJ121" s="1213" t="s">
        <v>26</v>
      </c>
      <c r="AK121" s="1123"/>
      <c r="AL121" s="1213" t="s">
        <v>27</v>
      </c>
      <c r="AM121" s="1124"/>
      <c r="AN121" s="1118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V121" s="3"/>
      <c r="BW121" s="3"/>
      <c r="BX121" s="4"/>
      <c r="BY121" s="4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</row>
    <row r="122" spans="1:91" s="2" customFormat="1" x14ac:dyDescent="0.2">
      <c r="A122" s="1146"/>
      <c r="B122" s="1023"/>
      <c r="C122" s="808" t="s">
        <v>32</v>
      </c>
      <c r="D122" s="809" t="s">
        <v>45</v>
      </c>
      <c r="E122" s="610" t="s">
        <v>34</v>
      </c>
      <c r="F122" s="810" t="s">
        <v>45</v>
      </c>
      <c r="G122" s="610" t="s">
        <v>34</v>
      </c>
      <c r="H122" s="810" t="s">
        <v>45</v>
      </c>
      <c r="I122" s="610" t="s">
        <v>34</v>
      </c>
      <c r="J122" s="810" t="s">
        <v>45</v>
      </c>
      <c r="K122" s="610" t="s">
        <v>34</v>
      </c>
      <c r="L122" s="810" t="s">
        <v>45</v>
      </c>
      <c r="M122" s="610" t="s">
        <v>34</v>
      </c>
      <c r="N122" s="810" t="s">
        <v>45</v>
      </c>
      <c r="O122" s="610" t="s">
        <v>34</v>
      </c>
      <c r="P122" s="810" t="s">
        <v>45</v>
      </c>
      <c r="Q122" s="610" t="s">
        <v>34</v>
      </c>
      <c r="R122" s="810" t="s">
        <v>45</v>
      </c>
      <c r="S122" s="610" t="s">
        <v>34</v>
      </c>
      <c r="T122" s="810" t="s">
        <v>45</v>
      </c>
      <c r="U122" s="610" t="s">
        <v>34</v>
      </c>
      <c r="V122" s="810" t="s">
        <v>45</v>
      </c>
      <c r="W122" s="610" t="s">
        <v>34</v>
      </c>
      <c r="X122" s="810" t="s">
        <v>45</v>
      </c>
      <c r="Y122" s="610" t="s">
        <v>34</v>
      </c>
      <c r="Z122" s="810" t="s">
        <v>45</v>
      </c>
      <c r="AA122" s="610" t="s">
        <v>34</v>
      </c>
      <c r="AB122" s="810" t="s">
        <v>45</v>
      </c>
      <c r="AC122" s="610" t="s">
        <v>34</v>
      </c>
      <c r="AD122" s="810" t="s">
        <v>45</v>
      </c>
      <c r="AE122" s="615" t="s">
        <v>34</v>
      </c>
      <c r="AF122" s="810" t="s">
        <v>45</v>
      </c>
      <c r="AG122" s="610" t="s">
        <v>34</v>
      </c>
      <c r="AH122" s="810" t="s">
        <v>45</v>
      </c>
      <c r="AI122" s="615" t="s">
        <v>34</v>
      </c>
      <c r="AJ122" s="810" t="s">
        <v>45</v>
      </c>
      <c r="AK122" s="610" t="s">
        <v>34</v>
      </c>
      <c r="AL122" s="810" t="s">
        <v>45</v>
      </c>
      <c r="AM122" s="612" t="s">
        <v>34</v>
      </c>
      <c r="AN122" s="1118"/>
      <c r="AO122" s="269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V122" s="3"/>
      <c r="BW122" s="3"/>
      <c r="BX122" s="4"/>
      <c r="BY122" s="4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</row>
    <row r="123" spans="1:91" s="2" customFormat="1" x14ac:dyDescent="0.2">
      <c r="A123" s="1265" t="s">
        <v>140</v>
      </c>
      <c r="B123" s="1137"/>
      <c r="C123" s="114">
        <f>SUM(D123+E123)</f>
        <v>0</v>
      </c>
      <c r="D123" s="115">
        <f t="shared" ref="D123:E125" si="54">SUM(F123+H123+J123+L123+N123+P123+R123+T123+V123+X123+Z123+AB123+AD123+AF123+AH123+AJ123+AL123)</f>
        <v>0</v>
      </c>
      <c r="E123" s="70">
        <f t="shared" si="54"/>
        <v>0</v>
      </c>
      <c r="F123" s="270"/>
      <c r="G123" s="271"/>
      <c r="H123" s="270"/>
      <c r="I123" s="271"/>
      <c r="J123" s="270"/>
      <c r="K123" s="271"/>
      <c r="L123" s="270"/>
      <c r="M123" s="271"/>
      <c r="N123" s="270"/>
      <c r="O123" s="271"/>
      <c r="P123" s="270"/>
      <c r="Q123" s="271"/>
      <c r="R123" s="270"/>
      <c r="S123" s="271"/>
      <c r="T123" s="270"/>
      <c r="U123" s="271"/>
      <c r="V123" s="270"/>
      <c r="W123" s="271"/>
      <c r="X123" s="270"/>
      <c r="Y123" s="271"/>
      <c r="Z123" s="270"/>
      <c r="AA123" s="271"/>
      <c r="AB123" s="270"/>
      <c r="AC123" s="271"/>
      <c r="AD123" s="272"/>
      <c r="AE123" s="273"/>
      <c r="AF123" s="270"/>
      <c r="AG123" s="271"/>
      <c r="AH123" s="272"/>
      <c r="AI123" s="273"/>
      <c r="AJ123" s="270"/>
      <c r="AK123" s="271"/>
      <c r="AL123" s="272"/>
      <c r="AM123" s="274"/>
      <c r="AN123" s="275"/>
      <c r="AO123" s="146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"/>
      <c r="BV123" s="3"/>
      <c r="BW123" s="3"/>
      <c r="BX123" s="4"/>
      <c r="BY123" s="4"/>
      <c r="CA123" s="32" t="str">
        <f>IF(AND($C123&gt;0,AN123="")," * No olvide digitar la variable "&amp;AN$120&amp;""&amp;". Digite CERO si no tiene",IF(AN123&gt;$C123," * La variable "&amp;AN$120&amp;""&amp;" No puede ser mayor al Total.",""))</f>
        <v/>
      </c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33">
        <f>IF(AND($C123&gt;0,AN123=""),1,IF(AN123&gt;$C123,1,0))</f>
        <v>0</v>
      </c>
    </row>
    <row r="124" spans="1:91" s="2" customFormat="1" x14ac:dyDescent="0.2">
      <c r="A124" s="1057" t="s">
        <v>141</v>
      </c>
      <c r="B124" s="1058"/>
      <c r="C124" s="68">
        <f>SUM(D124+E124)</f>
        <v>4</v>
      </c>
      <c r="D124" s="69">
        <f t="shared" si="54"/>
        <v>0</v>
      </c>
      <c r="E124" s="84">
        <f t="shared" si="54"/>
        <v>4</v>
      </c>
      <c r="F124" s="276"/>
      <c r="G124" s="277"/>
      <c r="H124" s="276"/>
      <c r="I124" s="277"/>
      <c r="J124" s="276"/>
      <c r="K124" s="277"/>
      <c r="L124" s="276"/>
      <c r="M124" s="277"/>
      <c r="N124" s="276"/>
      <c r="O124" s="277"/>
      <c r="P124" s="276"/>
      <c r="Q124" s="277"/>
      <c r="R124" s="276"/>
      <c r="S124" s="277"/>
      <c r="T124" s="276"/>
      <c r="U124" s="277"/>
      <c r="V124" s="276"/>
      <c r="W124" s="277"/>
      <c r="X124" s="276"/>
      <c r="Y124" s="277"/>
      <c r="Z124" s="276"/>
      <c r="AA124" s="277"/>
      <c r="AB124" s="276"/>
      <c r="AC124" s="277"/>
      <c r="AD124" s="278"/>
      <c r="AE124" s="279">
        <v>1</v>
      </c>
      <c r="AF124" s="276"/>
      <c r="AG124" s="277"/>
      <c r="AH124" s="278"/>
      <c r="AI124" s="279"/>
      <c r="AJ124" s="276"/>
      <c r="AK124" s="277"/>
      <c r="AL124" s="278"/>
      <c r="AM124" s="280">
        <v>3</v>
      </c>
      <c r="AN124" s="83">
        <v>4</v>
      </c>
      <c r="AO124" s="146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"/>
      <c r="BV124" s="3"/>
      <c r="BW124" s="3"/>
      <c r="BX124" s="4"/>
      <c r="BY124" s="4"/>
      <c r="CA124" s="32" t="str">
        <f t="shared" ref="CA124:CA125" si="55">IF(AND($C124&gt;0,AN124="")," * No olvide digitar la variable "&amp;AN$120&amp;""&amp;". Digite CERO si no tiene",IF(AN124&gt;$C124," * La variable "&amp;AN$120&amp;""&amp;" No puede ser mayor al Total.",""))</f>
        <v/>
      </c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33">
        <f t="shared" ref="CM124:CM125" si="56">IF(AND($C124&gt;0,AN124=""),1,IF(AN124&gt;$C124,1,0))</f>
        <v>0</v>
      </c>
    </row>
    <row r="125" spans="1:91" s="2" customFormat="1" ht="14.25" customHeight="1" x14ac:dyDescent="0.2">
      <c r="A125" s="1059" t="s">
        <v>142</v>
      </c>
      <c r="B125" s="1060"/>
      <c r="C125" s="137">
        <f>SUM(D125+E125)</f>
        <v>11</v>
      </c>
      <c r="D125" s="138">
        <f t="shared" si="54"/>
        <v>5</v>
      </c>
      <c r="E125" s="139">
        <f t="shared" si="54"/>
        <v>6</v>
      </c>
      <c r="F125" s="281"/>
      <c r="G125" s="282"/>
      <c r="H125" s="281"/>
      <c r="I125" s="282"/>
      <c r="J125" s="281"/>
      <c r="K125" s="282"/>
      <c r="L125" s="281"/>
      <c r="M125" s="282"/>
      <c r="N125" s="281"/>
      <c r="O125" s="282"/>
      <c r="P125" s="281"/>
      <c r="Q125" s="282"/>
      <c r="R125" s="281"/>
      <c r="S125" s="282"/>
      <c r="T125" s="281"/>
      <c r="U125" s="282"/>
      <c r="V125" s="281"/>
      <c r="W125" s="282"/>
      <c r="X125" s="281"/>
      <c r="Y125" s="282"/>
      <c r="Z125" s="281"/>
      <c r="AA125" s="282"/>
      <c r="AB125" s="281">
        <v>1</v>
      </c>
      <c r="AC125" s="282"/>
      <c r="AD125" s="283"/>
      <c r="AE125" s="284"/>
      <c r="AF125" s="281">
        <v>2</v>
      </c>
      <c r="AG125" s="282"/>
      <c r="AH125" s="283"/>
      <c r="AI125" s="284">
        <v>1</v>
      </c>
      <c r="AJ125" s="281"/>
      <c r="AK125" s="282">
        <v>1</v>
      </c>
      <c r="AL125" s="283">
        <v>2</v>
      </c>
      <c r="AM125" s="285">
        <v>4</v>
      </c>
      <c r="AN125" s="286">
        <v>11</v>
      </c>
      <c r="AO125" s="146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"/>
      <c r="BV125" s="3"/>
      <c r="BW125" s="3"/>
      <c r="BX125" s="4"/>
      <c r="BY125" s="4"/>
      <c r="CA125" s="32" t="str">
        <f t="shared" si="55"/>
        <v/>
      </c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33">
        <f t="shared" si="56"/>
        <v>0</v>
      </c>
    </row>
    <row r="126" spans="1:91" s="5" customFormat="1" ht="11.25" x14ac:dyDescent="0.15">
      <c r="A126" s="11" t="s">
        <v>143</v>
      </c>
      <c r="X126" s="12"/>
      <c r="Y126" s="12"/>
      <c r="BV126" s="12"/>
      <c r="BW126" s="12"/>
      <c r="BX126" s="129"/>
      <c r="BY126" s="129"/>
    </row>
    <row r="127" spans="1:91" s="2" customFormat="1" ht="14.25" customHeight="1" x14ac:dyDescent="0.2">
      <c r="A127" s="1012" t="s">
        <v>144</v>
      </c>
      <c r="B127" s="1021"/>
      <c r="C127" s="1012" t="s">
        <v>83</v>
      </c>
      <c r="D127" s="1020"/>
      <c r="E127" s="1021"/>
      <c r="F127" s="1222" t="s">
        <v>145</v>
      </c>
      <c r="G127" s="1118"/>
      <c r="H127" s="1233" t="s">
        <v>146</v>
      </c>
      <c r="I127" s="1118"/>
      <c r="J127" s="1222" t="s">
        <v>147</v>
      </c>
      <c r="K127" s="1118"/>
      <c r="L127" s="1222" t="s">
        <v>15</v>
      </c>
      <c r="M127" s="1118"/>
      <c r="N127" s="1222" t="s">
        <v>148</v>
      </c>
      <c r="O127" s="1118"/>
      <c r="P127" s="1222" t="s">
        <v>149</v>
      </c>
      <c r="Q127" s="1118"/>
      <c r="R127" s="1213" t="s">
        <v>150</v>
      </c>
      <c r="S127" s="1123"/>
      <c r="T127" s="1213" t="s">
        <v>151</v>
      </c>
      <c r="U127" s="1123"/>
      <c r="V127" s="1213" t="s">
        <v>152</v>
      </c>
      <c r="W127" s="1128"/>
      <c r="X127" s="1213" t="s">
        <v>153</v>
      </c>
      <c r="Y127" s="1123"/>
      <c r="Z127" s="1246" t="s">
        <v>154</v>
      </c>
      <c r="AA127" s="1128"/>
      <c r="AB127" s="1128"/>
      <c r="AC127" s="1128"/>
      <c r="AD127" s="1123"/>
      <c r="AE127" s="1241" t="s">
        <v>155</v>
      </c>
      <c r="AF127" s="1068" t="s">
        <v>43</v>
      </c>
      <c r="AG127" s="984" t="s">
        <v>44</v>
      </c>
      <c r="AH127" s="1247" t="s">
        <v>156</v>
      </c>
      <c r="AI127" s="1248" t="s">
        <v>157</v>
      </c>
      <c r="AJ127" s="999" t="s">
        <v>158</v>
      </c>
      <c r="AK127" s="984" t="s">
        <v>159</v>
      </c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</row>
    <row r="128" spans="1:91" s="2" customFormat="1" x14ac:dyDescent="0.2">
      <c r="A128" s="1146"/>
      <c r="B128" s="1023"/>
      <c r="C128" s="808" t="s">
        <v>32</v>
      </c>
      <c r="D128" s="809" t="s">
        <v>33</v>
      </c>
      <c r="E128" s="631" t="s">
        <v>34</v>
      </c>
      <c r="F128" s="810" t="s">
        <v>45</v>
      </c>
      <c r="G128" s="811" t="s">
        <v>34</v>
      </c>
      <c r="H128" s="810" t="s">
        <v>45</v>
      </c>
      <c r="I128" s="811" t="s">
        <v>34</v>
      </c>
      <c r="J128" s="810" t="s">
        <v>45</v>
      </c>
      <c r="K128" s="811" t="s">
        <v>34</v>
      </c>
      <c r="L128" s="810" t="s">
        <v>45</v>
      </c>
      <c r="M128" s="811" t="s">
        <v>34</v>
      </c>
      <c r="N128" s="810" t="s">
        <v>45</v>
      </c>
      <c r="O128" s="811" t="s">
        <v>34</v>
      </c>
      <c r="P128" s="810" t="s">
        <v>45</v>
      </c>
      <c r="Q128" s="811" t="s">
        <v>34</v>
      </c>
      <c r="R128" s="810" t="s">
        <v>45</v>
      </c>
      <c r="S128" s="811" t="s">
        <v>34</v>
      </c>
      <c r="T128" s="810" t="s">
        <v>45</v>
      </c>
      <c r="U128" s="811" t="s">
        <v>34</v>
      </c>
      <c r="V128" s="810" t="s">
        <v>45</v>
      </c>
      <c r="W128" s="833" t="s">
        <v>34</v>
      </c>
      <c r="X128" s="810" t="s">
        <v>45</v>
      </c>
      <c r="Y128" s="811" t="s">
        <v>34</v>
      </c>
      <c r="Z128" s="820" t="s">
        <v>160</v>
      </c>
      <c r="AA128" s="830" t="s">
        <v>161</v>
      </c>
      <c r="AB128" s="290" t="s">
        <v>162</v>
      </c>
      <c r="AC128" s="830" t="s">
        <v>163</v>
      </c>
      <c r="AD128" s="615" t="s">
        <v>164</v>
      </c>
      <c r="AE128" s="1241"/>
      <c r="AF128" s="1069"/>
      <c r="AG128" s="987"/>
      <c r="AH128" s="1247"/>
      <c r="AI128" s="1248"/>
      <c r="AJ128" s="1000"/>
      <c r="AK128" s="987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</row>
    <row r="129" spans="1:96" ht="15" x14ac:dyDescent="0.25">
      <c r="A129" s="1265" t="s">
        <v>165</v>
      </c>
      <c r="B129" s="1137"/>
      <c r="C129" s="132">
        <f>SUM(D129+E129)</f>
        <v>4</v>
      </c>
      <c r="D129" s="133">
        <f t="shared" ref="D129:E131" si="57">SUM(F129+H129+J129+L129+N129+P129+R129+T129+V129+X129)</f>
        <v>0</v>
      </c>
      <c r="E129" s="545">
        <f t="shared" si="57"/>
        <v>4</v>
      </c>
      <c r="F129" s="201"/>
      <c r="G129" s="544"/>
      <c r="H129" s="201"/>
      <c r="I129" s="544"/>
      <c r="J129" s="201"/>
      <c r="K129" s="544"/>
      <c r="L129" s="201"/>
      <c r="M129" s="544"/>
      <c r="N129" s="201"/>
      <c r="O129" s="544">
        <v>1</v>
      </c>
      <c r="P129" s="201"/>
      <c r="Q129" s="544">
        <v>1</v>
      </c>
      <c r="R129" s="201"/>
      <c r="S129" s="544">
        <v>1</v>
      </c>
      <c r="T129" s="201"/>
      <c r="U129" s="544">
        <v>1</v>
      </c>
      <c r="V129" s="201"/>
      <c r="W129" s="544"/>
      <c r="X129" s="201"/>
      <c r="Y129" s="552"/>
      <c r="Z129" s="291">
        <v>3</v>
      </c>
      <c r="AA129" s="78"/>
      <c r="AB129" s="78">
        <v>1</v>
      </c>
      <c r="AC129" s="78"/>
      <c r="AD129" s="544"/>
      <c r="AE129" s="292"/>
      <c r="AF129" s="291">
        <v>0</v>
      </c>
      <c r="AG129" s="544">
        <v>0</v>
      </c>
      <c r="AH129" s="201">
        <v>0</v>
      </c>
      <c r="AI129" s="78">
        <v>0</v>
      </c>
      <c r="AJ129" s="78">
        <v>0</v>
      </c>
      <c r="AK129" s="544">
        <v>0</v>
      </c>
      <c r="AL129" s="2" t="str">
        <f>CA129&amp;CB129&amp;CC129&amp;CD129&amp;CE129&amp;CF129</f>
        <v/>
      </c>
      <c r="BV129" s="2"/>
      <c r="BW129" s="2"/>
      <c r="BX129" s="2"/>
      <c r="BY129" s="2"/>
      <c r="CA129" s="32" t="str">
        <f>IF(AND($C129&gt;0,AF129="")," * No olvide digitar la variable "&amp;AF$127&amp;""&amp;". Digite CERO si no tiene",IF(AF129&gt;$C129," * La variable "&amp;AF$127&amp;""&amp;" No puede ser mayor al Total.",""))</f>
        <v/>
      </c>
      <c r="CB129" s="32" t="str">
        <f>IF(AND($C129&gt;0,AG129="")," * No olvide digitar la variable "&amp;AG$127&amp;""&amp;". Digite CERO si no tiene",IF(AG129&gt;$C129," * La variable "&amp;AG$127&amp;""&amp;" No puede ser mayor al Total.",""))</f>
        <v/>
      </c>
      <c r="CC129" s="32" t="str">
        <f>IF(AND($C129&gt;0,AH129="")," * No olvide digitar la variable "&amp;AH$127&amp;""&amp;". Digite CERO si no tiene",IF(AH129&gt;$C129," * La variable "&amp;AH$127&amp;""&amp;" No puede ser mayor al Total.",""))</f>
        <v/>
      </c>
      <c r="CD129" s="32" t="str">
        <f>IF(AND($E129&gt;0,AI129="")," * No olvide digitar la variable "&amp;AI$127&amp;""&amp;". Digite CERO si no tiene",IF(AI129&gt;$E129," * La variable "&amp;AI$127&amp;""&amp;" No puede ser mayor al Total.",""))</f>
        <v/>
      </c>
      <c r="CE129" s="32" t="str">
        <f>IF(AND($C129&gt;0,AJ129="")," * No olvide digitar la variable "&amp;AJ$127&amp;""&amp;". Digite CERO si no tiene",IF(AJ129&gt;$C129," * La variable "&amp;AJ$127&amp;""&amp;" No puede ser mayor al Total.",""))</f>
        <v/>
      </c>
      <c r="CF129" s="32" t="str">
        <f>IF(AND($C129&gt;0,AK129="")," * No olvide digitar la variable "&amp;AK$127&amp;""&amp;". Digite CERO si no tiene",IF(AK129&gt;$C129," * La variable "&amp;AK$127&amp;""&amp;" No puede ser mayor al Total.",""))</f>
        <v/>
      </c>
      <c r="CM129" s="33">
        <f>IF(AND($C129&gt;0,AF129=""),1,IF(AF129&gt;$C129,1,0))</f>
        <v>0</v>
      </c>
      <c r="CN129" s="33">
        <f t="shared" ref="CN129:CR131" si="58">IF(AND($C129&gt;0,AG129=""),1,IF(AG129&gt;$C129,1,0))</f>
        <v>0</v>
      </c>
      <c r="CO129" s="33">
        <f t="shared" si="58"/>
        <v>0</v>
      </c>
      <c r="CP129" s="33">
        <f t="shared" si="58"/>
        <v>0</v>
      </c>
      <c r="CQ129" s="33">
        <f t="shared" si="58"/>
        <v>0</v>
      </c>
      <c r="CR129" s="34">
        <f>IF(AND($C129&gt;0,AK129=""),1,IF(AK129&gt;$C129,1,0))</f>
        <v>0</v>
      </c>
    </row>
    <row r="130" spans="1:96" ht="15" x14ac:dyDescent="0.25">
      <c r="A130" s="1037" t="s">
        <v>166</v>
      </c>
      <c r="B130" s="1038"/>
      <c r="C130" s="293">
        <f>SUM(D130+E130)</f>
        <v>19</v>
      </c>
      <c r="D130" s="115">
        <f t="shared" si="57"/>
        <v>9</v>
      </c>
      <c r="E130" s="70">
        <f t="shared" si="57"/>
        <v>10</v>
      </c>
      <c r="F130" s="270"/>
      <c r="G130" s="275">
        <v>2</v>
      </c>
      <c r="H130" s="270">
        <v>2</v>
      </c>
      <c r="I130" s="275">
        <v>1</v>
      </c>
      <c r="J130" s="270">
        <v>1</v>
      </c>
      <c r="K130" s="275">
        <v>1</v>
      </c>
      <c r="L130" s="270">
        <v>1</v>
      </c>
      <c r="M130" s="275">
        <v>2</v>
      </c>
      <c r="N130" s="270">
        <v>3</v>
      </c>
      <c r="O130" s="275">
        <v>2</v>
      </c>
      <c r="P130" s="270">
        <v>2</v>
      </c>
      <c r="Q130" s="275"/>
      <c r="R130" s="270"/>
      <c r="S130" s="275">
        <v>1</v>
      </c>
      <c r="T130" s="270"/>
      <c r="U130" s="275">
        <v>1</v>
      </c>
      <c r="V130" s="270"/>
      <c r="W130" s="275"/>
      <c r="X130" s="270"/>
      <c r="Y130" s="294"/>
      <c r="Z130" s="295">
        <v>6</v>
      </c>
      <c r="AA130" s="296"/>
      <c r="AB130" s="296">
        <v>7</v>
      </c>
      <c r="AC130" s="296">
        <v>4</v>
      </c>
      <c r="AD130" s="275"/>
      <c r="AE130" s="297">
        <v>2</v>
      </c>
      <c r="AF130" s="295">
        <v>0</v>
      </c>
      <c r="AG130" s="275">
        <v>0</v>
      </c>
      <c r="AH130" s="270">
        <v>0</v>
      </c>
      <c r="AI130" s="296">
        <v>0</v>
      </c>
      <c r="AJ130" s="296">
        <v>0</v>
      </c>
      <c r="AK130" s="275">
        <v>4</v>
      </c>
      <c r="AL130" s="2" t="str">
        <f t="shared" ref="AL130:AL131" si="59">CA130&amp;CB130&amp;CC130&amp;CD130&amp;CE130&amp;CF130</f>
        <v/>
      </c>
      <c r="BV130" s="2"/>
      <c r="BW130" s="2"/>
      <c r="BX130" s="2"/>
      <c r="BY130" s="2"/>
      <c r="CA130" s="32" t="str">
        <f t="shared" ref="CA130:CC131" si="60">IF(AND($C130&gt;0,AF130="")," * No olvide digitar la variable "&amp;AF$127&amp;""&amp;". Digite CERO si no tiene",IF(AF130&gt;$C130," * La variable "&amp;AF$127&amp;""&amp;" No puede ser mayor al Total.",""))</f>
        <v/>
      </c>
      <c r="CB130" s="32" t="str">
        <f t="shared" si="60"/>
        <v/>
      </c>
      <c r="CC130" s="32" t="str">
        <f t="shared" si="60"/>
        <v/>
      </c>
      <c r="CD130" s="32" t="str">
        <f t="shared" ref="CD130:CD131" si="61">IF(AND($E130&gt;0,AI130="")," * No olvide digitar la variable "&amp;AI$127&amp;""&amp;". Digite CERO si no tiene",IF(AI130&gt;$E130," * La variable "&amp;AI$127&amp;""&amp;" No puede ser mayor al Total.",""))</f>
        <v/>
      </c>
      <c r="CE130" s="32" t="str">
        <f t="shared" ref="CE130:CF131" si="62">IF(AND($C130&gt;0,AJ130="")," * No olvide digitar la variable "&amp;AJ$127&amp;""&amp;". Digite CERO si no tiene",IF(AJ130&gt;$C130," * La variable "&amp;AJ$127&amp;""&amp;" No puede ser mayor al Total.",""))</f>
        <v/>
      </c>
      <c r="CF130" s="32" t="str">
        <f t="shared" si="62"/>
        <v/>
      </c>
      <c r="CM130" s="33">
        <f t="shared" ref="CM130:CM131" si="63">IF(AND($C130&gt;0,AF130=""),1,IF(AF130&gt;$C130,1,0))</f>
        <v>0</v>
      </c>
      <c r="CN130" s="33">
        <f t="shared" si="58"/>
        <v>0</v>
      </c>
      <c r="CO130" s="33">
        <f t="shared" si="58"/>
        <v>0</v>
      </c>
      <c r="CP130" s="33">
        <f t="shared" si="58"/>
        <v>0</v>
      </c>
      <c r="CQ130" s="33">
        <f t="shared" si="58"/>
        <v>0</v>
      </c>
      <c r="CR130" s="34">
        <f t="shared" si="58"/>
        <v>0</v>
      </c>
    </row>
    <row r="131" spans="1:96" ht="15" x14ac:dyDescent="0.25">
      <c r="A131" s="1170" t="s">
        <v>167</v>
      </c>
      <c r="B131" s="1063"/>
      <c r="C131" s="298">
        <f>SUM(D131+E131)</f>
        <v>0</v>
      </c>
      <c r="D131" s="299">
        <f t="shared" si="57"/>
        <v>0</v>
      </c>
      <c r="E131" s="116">
        <f t="shared" si="57"/>
        <v>0</v>
      </c>
      <c r="F131" s="300"/>
      <c r="G131" s="101"/>
      <c r="H131" s="300"/>
      <c r="I131" s="101"/>
      <c r="J131" s="300"/>
      <c r="K131" s="101"/>
      <c r="L131" s="300"/>
      <c r="M131" s="101"/>
      <c r="N131" s="300"/>
      <c r="O131" s="101"/>
      <c r="P131" s="300"/>
      <c r="Q131" s="101"/>
      <c r="R131" s="300"/>
      <c r="S131" s="101"/>
      <c r="T131" s="300"/>
      <c r="U131" s="101"/>
      <c r="V131" s="300"/>
      <c r="W131" s="101"/>
      <c r="X131" s="300"/>
      <c r="Y131" s="301"/>
      <c r="Z131" s="302"/>
      <c r="AA131" s="100"/>
      <c r="AB131" s="100"/>
      <c r="AC131" s="100"/>
      <c r="AD131" s="101"/>
      <c r="AE131" s="459"/>
      <c r="AF131" s="302"/>
      <c r="AG131" s="101"/>
      <c r="AH131" s="300"/>
      <c r="AI131" s="100"/>
      <c r="AJ131" s="100"/>
      <c r="AK131" s="101"/>
      <c r="AL131" s="2" t="str">
        <f t="shared" si="59"/>
        <v/>
      </c>
      <c r="BV131" s="2"/>
      <c r="BW131" s="2"/>
      <c r="BX131" s="2"/>
      <c r="BY131" s="2"/>
      <c r="CA131" s="32" t="str">
        <f t="shared" si="60"/>
        <v/>
      </c>
      <c r="CB131" s="32" t="str">
        <f t="shared" si="60"/>
        <v/>
      </c>
      <c r="CC131" s="32" t="str">
        <f t="shared" si="60"/>
        <v/>
      </c>
      <c r="CD131" s="32" t="str">
        <f t="shared" si="61"/>
        <v/>
      </c>
      <c r="CE131" s="32" t="str">
        <f t="shared" si="62"/>
        <v/>
      </c>
      <c r="CF131" s="32" t="str">
        <f t="shared" si="62"/>
        <v/>
      </c>
      <c r="CM131" s="33">
        <f t="shared" si="63"/>
        <v>0</v>
      </c>
      <c r="CN131" s="33">
        <f t="shared" si="58"/>
        <v>0</v>
      </c>
      <c r="CO131" s="33">
        <f t="shared" si="58"/>
        <v>0</v>
      </c>
      <c r="CP131" s="33">
        <f t="shared" si="58"/>
        <v>0</v>
      </c>
      <c r="CQ131" s="33">
        <f t="shared" si="58"/>
        <v>0</v>
      </c>
      <c r="CR131" s="34">
        <f t="shared" si="58"/>
        <v>0</v>
      </c>
    </row>
    <row r="132" spans="1:96" s="5" customFormat="1" ht="11.25" x14ac:dyDescent="0.15">
      <c r="A132" s="61" t="s">
        <v>168</v>
      </c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AL132" s="12"/>
      <c r="AM132" s="12"/>
      <c r="AN132" s="12"/>
      <c r="AO132" s="12"/>
      <c r="AP132" s="12"/>
      <c r="AQ132" s="12"/>
      <c r="AR132" s="129"/>
      <c r="AS132" s="129"/>
      <c r="AT132" s="129"/>
      <c r="AU132" s="129"/>
      <c r="AV132" s="129"/>
      <c r="AW132" s="129"/>
      <c r="AX132" s="129"/>
      <c r="AY132" s="129"/>
      <c r="AZ132" s="129"/>
      <c r="BA132" s="129"/>
      <c r="BB132" s="129"/>
      <c r="BC132" s="129"/>
      <c r="BD132" s="129"/>
      <c r="BE132" s="129"/>
      <c r="BF132" s="129"/>
      <c r="BG132" s="129"/>
      <c r="BH132" s="129"/>
      <c r="BI132" s="129"/>
      <c r="BJ132" s="129"/>
      <c r="BK132" s="129"/>
      <c r="BL132" s="129"/>
      <c r="BM132" s="129"/>
      <c r="BN132" s="129"/>
      <c r="BO132" s="129"/>
      <c r="BP132" s="129"/>
      <c r="BQ132" s="129"/>
      <c r="BV132" s="12"/>
      <c r="BW132" s="12"/>
      <c r="BX132" s="12"/>
      <c r="BY132" s="12"/>
    </row>
    <row r="133" spans="1:96" x14ac:dyDescent="0.2">
      <c r="A133" s="1064" t="s">
        <v>144</v>
      </c>
      <c r="B133" s="1128" t="s">
        <v>169</v>
      </c>
      <c r="C133" s="1128"/>
      <c r="D133" s="1128"/>
      <c r="E133" s="1123"/>
      <c r="F133" s="1234" t="s">
        <v>170</v>
      </c>
      <c r="G133" s="1234"/>
      <c r="AB133" s="303"/>
      <c r="AC133" s="303"/>
      <c r="AD133" s="303"/>
      <c r="AH133" s="303"/>
      <c r="AI133" s="303"/>
      <c r="AJ133" s="303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3"/>
      <c r="BL133" s="3"/>
      <c r="BM133" s="3"/>
      <c r="BN133" s="3"/>
      <c r="BO133" s="3"/>
      <c r="BP133" s="3"/>
      <c r="BU133" s="3"/>
      <c r="BX133" s="3"/>
      <c r="BY133" s="3"/>
    </row>
    <row r="134" spans="1:96" x14ac:dyDescent="0.2">
      <c r="A134" s="1140"/>
      <c r="B134" s="304" t="s">
        <v>171</v>
      </c>
      <c r="C134" s="305" t="s">
        <v>172</v>
      </c>
      <c r="D134" s="830" t="s">
        <v>173</v>
      </c>
      <c r="E134" s="610" t="s">
        <v>174</v>
      </c>
      <c r="F134" s="834" t="s">
        <v>175</v>
      </c>
      <c r="G134" s="635" t="s">
        <v>176</v>
      </c>
      <c r="AB134" s="303"/>
      <c r="AC134" s="303"/>
      <c r="AD134" s="303"/>
      <c r="AH134" s="303"/>
      <c r="AI134" s="303"/>
      <c r="AJ134" s="303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3"/>
      <c r="BL134" s="3"/>
      <c r="BM134" s="3"/>
      <c r="BN134" s="3"/>
      <c r="BO134" s="3"/>
      <c r="BP134" s="3"/>
      <c r="BU134" s="3"/>
      <c r="BX134" s="3"/>
      <c r="BY134" s="3"/>
    </row>
    <row r="135" spans="1:96" ht="15" x14ac:dyDescent="0.25">
      <c r="A135" s="533" t="s">
        <v>165</v>
      </c>
      <c r="B135" s="201">
        <v>2</v>
      </c>
      <c r="C135" s="78">
        <v>2</v>
      </c>
      <c r="D135" s="309"/>
      <c r="E135" s="553"/>
      <c r="F135" s="201"/>
      <c r="G135" s="544">
        <v>4</v>
      </c>
      <c r="P135" s="303"/>
      <c r="AB135" s="303"/>
      <c r="AC135" s="303"/>
      <c r="AD135" s="303"/>
      <c r="AF135"/>
      <c r="AG135"/>
      <c r="AH135" s="303"/>
      <c r="AI135" s="303"/>
      <c r="AJ135" s="303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3"/>
      <c r="BL135" s="3"/>
      <c r="BM135" s="3"/>
      <c r="BN135" s="3"/>
      <c r="BO135" s="3"/>
      <c r="BP135" s="3"/>
      <c r="BU135" s="3"/>
      <c r="BX135" s="3"/>
      <c r="BY135" s="3"/>
    </row>
    <row r="136" spans="1:96" ht="15" x14ac:dyDescent="0.25">
      <c r="A136" s="310" t="s">
        <v>166</v>
      </c>
      <c r="B136" s="311"/>
      <c r="C136" s="312"/>
      <c r="D136" s="82">
        <v>9</v>
      </c>
      <c r="E136" s="83">
        <v>10</v>
      </c>
      <c r="F136" s="276">
        <v>9</v>
      </c>
      <c r="G136" s="83">
        <v>10</v>
      </c>
      <c r="P136" s="303"/>
      <c r="AB136" s="303"/>
      <c r="AC136" s="303"/>
      <c r="AD136" s="303"/>
      <c r="AF136"/>
      <c r="AG136"/>
      <c r="AH136" s="303"/>
      <c r="AI136" s="303"/>
      <c r="AJ136" s="303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3"/>
      <c r="BL136" s="3"/>
      <c r="BM136" s="3"/>
      <c r="BN136" s="3"/>
      <c r="BO136" s="3"/>
      <c r="BP136" s="3"/>
      <c r="BU136" s="3"/>
      <c r="BX136" s="3"/>
      <c r="BY136" s="3"/>
    </row>
    <row r="137" spans="1:96" ht="15" x14ac:dyDescent="0.25">
      <c r="A137" s="636" t="s">
        <v>167</v>
      </c>
      <c r="B137" s="300"/>
      <c r="C137" s="100"/>
      <c r="D137" s="100"/>
      <c r="E137" s="101"/>
      <c r="F137" s="300"/>
      <c r="G137" s="101"/>
      <c r="P137" s="303"/>
      <c r="AB137" s="303"/>
      <c r="AC137" s="303"/>
      <c r="AD137" s="303"/>
      <c r="AF137"/>
      <c r="AG137"/>
      <c r="AH137" s="303"/>
      <c r="AI137" s="303"/>
      <c r="AJ137" s="303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3"/>
      <c r="BL137" s="3"/>
      <c r="BM137" s="3"/>
      <c r="BN137" s="3"/>
      <c r="BO137" s="3"/>
      <c r="BP137" s="3"/>
      <c r="BU137" s="3"/>
      <c r="BX137" s="3"/>
      <c r="BY137" s="3"/>
    </row>
    <row r="138" spans="1:96" s="5" customFormat="1" ht="11.25" x14ac:dyDescent="0.15">
      <c r="A138" s="11" t="s">
        <v>177</v>
      </c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BV138" s="12"/>
      <c r="BW138" s="12"/>
      <c r="BX138" s="12"/>
      <c r="BY138" s="12"/>
    </row>
    <row r="139" spans="1:96" ht="14.25" customHeight="1" x14ac:dyDescent="0.2">
      <c r="A139" s="1012" t="s">
        <v>144</v>
      </c>
      <c r="B139" s="1021"/>
      <c r="C139" s="979" t="s">
        <v>83</v>
      </c>
      <c r="D139" s="1222" t="s">
        <v>6</v>
      </c>
      <c r="E139" s="1117"/>
      <c r="F139" s="1117"/>
      <c r="G139" s="1117"/>
      <c r="H139" s="1117"/>
      <c r="I139" s="1125"/>
      <c r="J139" s="984" t="s">
        <v>7</v>
      </c>
      <c r="K139" s="10"/>
      <c r="L139" s="9"/>
      <c r="M139" s="9"/>
      <c r="N139" s="9"/>
      <c r="O139" s="9"/>
      <c r="P139" s="9"/>
      <c r="Q139" s="9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</row>
    <row r="140" spans="1:96" x14ac:dyDescent="0.2">
      <c r="A140" s="1146"/>
      <c r="B140" s="1023"/>
      <c r="C140" s="1147"/>
      <c r="D140" s="810" t="s">
        <v>13</v>
      </c>
      <c r="E140" s="830" t="s">
        <v>14</v>
      </c>
      <c r="F140" s="830" t="s">
        <v>15</v>
      </c>
      <c r="G140" s="830" t="s">
        <v>148</v>
      </c>
      <c r="H140" s="830" t="s">
        <v>149</v>
      </c>
      <c r="I140" s="812" t="s">
        <v>150</v>
      </c>
      <c r="J140" s="987"/>
      <c r="K140" s="10"/>
      <c r="L140" s="9"/>
      <c r="M140" s="9"/>
      <c r="N140" s="9"/>
      <c r="O140" s="9"/>
      <c r="P140" s="9"/>
      <c r="Q140" s="9"/>
    </row>
    <row r="141" spans="1:96" x14ac:dyDescent="0.2">
      <c r="A141" s="1034" t="s">
        <v>178</v>
      </c>
      <c r="B141" s="493" t="s">
        <v>179</v>
      </c>
      <c r="C141" s="494">
        <f>SUM(D141:I141)</f>
        <v>0</v>
      </c>
      <c r="D141" s="28"/>
      <c r="E141" s="189"/>
      <c r="F141" s="189"/>
      <c r="G141" s="189"/>
      <c r="H141" s="189"/>
      <c r="I141" s="148"/>
      <c r="J141" s="542"/>
      <c r="K141" s="146" t="str">
        <f>CA141</f>
        <v/>
      </c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"/>
      <c r="X141" s="3"/>
      <c r="Y141" s="3"/>
      <c r="CA141" s="32" t="str">
        <f>IF(AND($C141&gt;0,J141="")," * No olvide digitar la variable "&amp;J$139&amp;""&amp;". Digite CERO si no tiene",IF(J141&gt;$C141," * La variable "&amp;J$139&amp;""&amp;" No puede ser mayor al Total.",""))</f>
        <v/>
      </c>
      <c r="CM141" s="33">
        <f>IF(AND($C141&gt;0,J141=""),1,IF(J141&gt;$C141,1,0))</f>
        <v>0</v>
      </c>
    </row>
    <row r="142" spans="1:96" x14ac:dyDescent="0.2">
      <c r="A142" s="1148"/>
      <c r="B142" s="317" t="s">
        <v>180</v>
      </c>
      <c r="C142" s="318">
        <f>SUM(D142:I142)</f>
        <v>0</v>
      </c>
      <c r="D142" s="55"/>
      <c r="E142" s="319"/>
      <c r="F142" s="319"/>
      <c r="G142" s="319"/>
      <c r="H142" s="319"/>
      <c r="I142" s="142"/>
      <c r="J142" s="56"/>
      <c r="K142" s="146" t="str">
        <f>CA142</f>
        <v/>
      </c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"/>
      <c r="X142" s="3"/>
      <c r="Y142" s="3"/>
      <c r="CA142" s="32" t="str">
        <f>IF(AND($C142&gt;0,J142="")," * No olvide digitar la variable "&amp;J$139&amp;""&amp;". Digite CERO si no tiene",IF(J142&gt;$C142," * La variable "&amp;J$139&amp;""&amp;" No puede ser mayor al Total.",""))</f>
        <v/>
      </c>
      <c r="CM142" s="33">
        <f>IF(AND($C142&gt;0,J142=""),1,IF(J142&gt;$C142,1,0))</f>
        <v>0</v>
      </c>
    </row>
    <row r="143" spans="1:96" s="5" customFormat="1" ht="11.25" x14ac:dyDescent="0.15">
      <c r="A143" s="11" t="s">
        <v>181</v>
      </c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BV143" s="12"/>
      <c r="BW143" s="12"/>
      <c r="BX143" s="129"/>
      <c r="BY143" s="129"/>
    </row>
    <row r="144" spans="1:96" x14ac:dyDescent="0.2">
      <c r="A144" s="1072" t="s">
        <v>182</v>
      </c>
      <c r="B144" s="1072" t="s">
        <v>183</v>
      </c>
      <c r="C144" s="10"/>
      <c r="D144" s="32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</row>
    <row r="145" spans="1:77" s="2" customFormat="1" x14ac:dyDescent="0.2">
      <c r="A145" s="1145"/>
      <c r="B145" s="1145"/>
      <c r="C145" s="10"/>
      <c r="D145" s="32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BV145" s="3"/>
      <c r="BW145" s="3"/>
      <c r="BX145" s="4"/>
      <c r="BY145" s="4"/>
    </row>
    <row r="146" spans="1:77" s="2" customFormat="1" x14ac:dyDescent="0.2">
      <c r="A146" s="495" t="s">
        <v>184</v>
      </c>
      <c r="B146" s="496">
        <v>2</v>
      </c>
      <c r="C146" s="19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BV146" s="3"/>
      <c r="BW146" s="3"/>
      <c r="BX146" s="4"/>
      <c r="BY146" s="4"/>
    </row>
    <row r="147" spans="1:77" s="2" customFormat="1" x14ac:dyDescent="0.2">
      <c r="A147" s="323" t="s">
        <v>185</v>
      </c>
      <c r="B147" s="324">
        <v>0</v>
      </c>
      <c r="C147" s="19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BV147" s="3"/>
      <c r="BW147" s="3"/>
      <c r="BX147" s="4"/>
      <c r="BY147" s="4"/>
    </row>
    <row r="148" spans="1:77" s="2" customFormat="1" x14ac:dyDescent="0.2">
      <c r="A148" s="323" t="s">
        <v>186</v>
      </c>
      <c r="B148" s="324">
        <v>9</v>
      </c>
      <c r="C148" s="19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BV148" s="3"/>
      <c r="BW148" s="3"/>
      <c r="BX148" s="4"/>
      <c r="BY148" s="4"/>
    </row>
    <row r="149" spans="1:77" s="2" customFormat="1" x14ac:dyDescent="0.2">
      <c r="A149" s="323" t="s">
        <v>187</v>
      </c>
      <c r="B149" s="324">
        <v>2</v>
      </c>
      <c r="C149" s="19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BV149" s="3"/>
      <c r="BW149" s="3"/>
      <c r="BX149" s="4"/>
      <c r="BY149" s="4"/>
    </row>
    <row r="150" spans="1:77" s="2" customFormat="1" x14ac:dyDescent="0.2">
      <c r="A150" s="323" t="s">
        <v>188</v>
      </c>
      <c r="B150" s="324">
        <v>0</v>
      </c>
      <c r="C150" s="19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BV150" s="3"/>
      <c r="BW150" s="3"/>
      <c r="BX150" s="4"/>
      <c r="BY150" s="4"/>
    </row>
    <row r="151" spans="1:77" s="2" customFormat="1" x14ac:dyDescent="0.2">
      <c r="A151" s="325" t="s">
        <v>189</v>
      </c>
      <c r="B151" s="326">
        <v>1</v>
      </c>
      <c r="C151" s="19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BV151" s="3"/>
      <c r="BW151" s="3"/>
      <c r="BX151" s="4"/>
      <c r="BY151" s="4"/>
    </row>
    <row r="152" spans="1:77" s="2" customFormat="1" x14ac:dyDescent="0.2">
      <c r="A152" s="325" t="s">
        <v>190</v>
      </c>
      <c r="B152" s="326">
        <v>0</v>
      </c>
      <c r="C152" s="19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BV152" s="3"/>
      <c r="BW152" s="3"/>
      <c r="BX152" s="4"/>
      <c r="BY152" s="4"/>
    </row>
    <row r="153" spans="1:77" s="2" customFormat="1" x14ac:dyDescent="0.2">
      <c r="A153" s="325" t="s">
        <v>191</v>
      </c>
      <c r="B153" s="324">
        <v>1</v>
      </c>
      <c r="C153" s="19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BV153" s="3"/>
      <c r="BW153" s="3"/>
      <c r="BX153" s="4"/>
      <c r="BY153" s="4"/>
    </row>
    <row r="154" spans="1:77" s="2" customFormat="1" x14ac:dyDescent="0.2">
      <c r="A154" s="325" t="s">
        <v>192</v>
      </c>
      <c r="B154" s="326">
        <v>1</v>
      </c>
      <c r="C154" s="19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BV154" s="3"/>
      <c r="BW154" s="3"/>
      <c r="BX154" s="3"/>
      <c r="BY154" s="3"/>
    </row>
    <row r="155" spans="1:77" s="2" customFormat="1" x14ac:dyDescent="0.2">
      <c r="A155" s="327" t="s">
        <v>193</v>
      </c>
      <c r="B155" s="328">
        <v>8</v>
      </c>
      <c r="C155" s="19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BV155" s="3"/>
      <c r="BW155" s="3"/>
      <c r="BX155" s="4"/>
      <c r="BY155" s="4"/>
    </row>
    <row r="156" spans="1:77" s="2" customFormat="1" x14ac:dyDescent="0.2">
      <c r="A156" s="329" t="s">
        <v>194</v>
      </c>
      <c r="B156" s="328">
        <v>54</v>
      </c>
      <c r="C156" s="190"/>
      <c r="D156" s="10"/>
      <c r="E156" s="10"/>
      <c r="F156" s="10"/>
      <c r="G156" s="330"/>
      <c r="H156" s="330"/>
      <c r="I156" s="330"/>
      <c r="J156" s="330"/>
      <c r="K156" s="330"/>
      <c r="L156" s="330"/>
      <c r="M156" s="330"/>
      <c r="N156" s="330"/>
      <c r="O156" s="330"/>
      <c r="P156" s="330"/>
      <c r="Q156" s="330"/>
      <c r="R156" s="330"/>
      <c r="S156" s="330"/>
      <c r="T156" s="330"/>
      <c r="U156" s="330"/>
      <c r="V156" s="330"/>
      <c r="W156" s="10"/>
      <c r="BV156" s="3"/>
      <c r="BW156" s="3"/>
      <c r="BX156" s="4"/>
      <c r="BY156" s="4"/>
    </row>
    <row r="157" spans="1:77" s="2" customFormat="1" x14ac:dyDescent="0.2">
      <c r="A157" s="329" t="s">
        <v>195</v>
      </c>
      <c r="B157" s="328">
        <v>17</v>
      </c>
      <c r="C157" s="190"/>
      <c r="D157" s="10"/>
      <c r="E157" s="10"/>
      <c r="F157" s="10"/>
      <c r="G157" s="330"/>
      <c r="H157" s="330"/>
      <c r="I157" s="330"/>
      <c r="J157" s="330"/>
      <c r="K157" s="330"/>
      <c r="L157" s="330"/>
      <c r="M157" s="330"/>
      <c r="N157" s="330"/>
      <c r="O157" s="330"/>
      <c r="P157" s="330"/>
      <c r="Q157" s="330"/>
      <c r="R157" s="330"/>
      <c r="S157" s="330"/>
      <c r="T157" s="330"/>
      <c r="U157" s="330"/>
      <c r="V157" s="330"/>
      <c r="W157" s="10"/>
      <c r="BV157" s="3"/>
      <c r="BW157" s="3"/>
      <c r="BX157" s="4"/>
      <c r="BY157" s="4"/>
    </row>
    <row r="158" spans="1:77" s="2" customFormat="1" x14ac:dyDescent="0.2">
      <c r="A158" s="795" t="s">
        <v>83</v>
      </c>
      <c r="B158" s="793">
        <f>SUM(B146:B157)</f>
        <v>95</v>
      </c>
      <c r="C158" s="10"/>
      <c r="D158" s="10"/>
      <c r="E158" s="10"/>
      <c r="F158" s="10"/>
      <c r="G158" s="330"/>
      <c r="H158" s="330"/>
      <c r="I158" s="330"/>
      <c r="J158" s="330"/>
      <c r="K158" s="330"/>
      <c r="L158" s="330"/>
      <c r="M158" s="330"/>
      <c r="N158" s="330"/>
      <c r="O158" s="330"/>
      <c r="P158" s="330"/>
      <c r="Q158" s="330"/>
      <c r="R158" s="330"/>
      <c r="S158" s="330"/>
      <c r="T158" s="330"/>
      <c r="U158" s="330"/>
      <c r="V158" s="330"/>
      <c r="W158" s="10"/>
      <c r="BV158" s="3"/>
      <c r="BW158" s="4"/>
      <c r="BX158" s="4"/>
      <c r="BY158" s="4"/>
    </row>
    <row r="159" spans="1:77" s="5" customFormat="1" ht="11.25" x14ac:dyDescent="0.15">
      <c r="A159" s="145" t="s">
        <v>196</v>
      </c>
      <c r="B159" s="11"/>
      <c r="C159" s="11"/>
      <c r="BV159" s="12"/>
      <c r="BW159" s="12"/>
      <c r="BX159" s="129"/>
      <c r="BY159" s="129"/>
    </row>
    <row r="160" spans="1:77" s="2" customFormat="1" ht="21" x14ac:dyDescent="0.2">
      <c r="A160" s="1222" t="s">
        <v>197</v>
      </c>
      <c r="B160" s="1118"/>
      <c r="C160" s="773" t="s">
        <v>198</v>
      </c>
      <c r="D160" s="773" t="s">
        <v>199</v>
      </c>
      <c r="BV160" s="4"/>
      <c r="BW160" s="4"/>
      <c r="BX160" s="4"/>
      <c r="BY160" s="4"/>
    </row>
    <row r="161" spans="1:77" s="2" customFormat="1" x14ac:dyDescent="0.2">
      <c r="A161" s="796" t="s">
        <v>200</v>
      </c>
      <c r="B161" s="789" t="s">
        <v>201</v>
      </c>
      <c r="C161" s="797"/>
      <c r="D161" s="797"/>
      <c r="BV161" s="4"/>
      <c r="BW161" s="4"/>
      <c r="BX161" s="4"/>
      <c r="BY161" s="4"/>
    </row>
    <row r="162" spans="1:77" s="5" customFormat="1" ht="11.25" x14ac:dyDescent="0.15">
      <c r="A162" s="11" t="s">
        <v>202</v>
      </c>
      <c r="B162" s="11"/>
      <c r="C162" s="11"/>
      <c r="D162" s="11"/>
      <c r="E162" s="11"/>
      <c r="F162" s="11"/>
      <c r="G162" s="61"/>
      <c r="H162" s="61"/>
      <c r="I162" s="61"/>
      <c r="J162" s="61"/>
      <c r="K162" s="61"/>
      <c r="L162" s="61"/>
      <c r="M162" s="12"/>
      <c r="BV162" s="12"/>
      <c r="BW162" s="12"/>
      <c r="BX162" s="129"/>
      <c r="BY162" s="129"/>
    </row>
    <row r="163" spans="1:77" s="2" customFormat="1" ht="14.25" customHeight="1" x14ac:dyDescent="0.2">
      <c r="A163" s="1012" t="s">
        <v>197</v>
      </c>
      <c r="B163" s="1021"/>
      <c r="C163" s="1213" t="s">
        <v>203</v>
      </c>
      <c r="D163" s="1128"/>
      <c r="E163" s="1123"/>
      <c r="F163" s="1072" t="s">
        <v>7</v>
      </c>
      <c r="G163" s="1117" t="s">
        <v>204</v>
      </c>
      <c r="H163" s="1117"/>
      <c r="I163" s="1118"/>
      <c r="J163" s="1222" t="s">
        <v>205</v>
      </c>
      <c r="K163" s="1117"/>
      <c r="L163" s="1118"/>
      <c r="BV163" s="3"/>
      <c r="BW163" s="4"/>
      <c r="BX163" s="4"/>
      <c r="BY163" s="4"/>
    </row>
    <row r="164" spans="1:77" s="2" customFormat="1" ht="21" x14ac:dyDescent="0.2">
      <c r="A164" s="1146"/>
      <c r="B164" s="1023"/>
      <c r="C164" s="334" t="s">
        <v>83</v>
      </c>
      <c r="D164" s="17" t="s">
        <v>206</v>
      </c>
      <c r="E164" s="18" t="s">
        <v>207</v>
      </c>
      <c r="F164" s="1145"/>
      <c r="G164" s="17" t="s">
        <v>208</v>
      </c>
      <c r="H164" s="19" t="s">
        <v>209</v>
      </c>
      <c r="I164" s="18" t="s">
        <v>210</v>
      </c>
      <c r="J164" s="17" t="s">
        <v>208</v>
      </c>
      <c r="K164" s="19" t="s">
        <v>209</v>
      </c>
      <c r="L164" s="18" t="s">
        <v>210</v>
      </c>
      <c r="BV164" s="3"/>
      <c r="BW164" s="4"/>
      <c r="BX164" s="4"/>
      <c r="BY164" s="4"/>
    </row>
    <row r="165" spans="1:77" s="2" customFormat="1" x14ac:dyDescent="0.2">
      <c r="A165" s="1034" t="s">
        <v>211</v>
      </c>
      <c r="B165" s="534" t="s">
        <v>212</v>
      </c>
      <c r="C165" s="494">
        <f>SUM(D165+E165)</f>
        <v>0</v>
      </c>
      <c r="D165" s="28"/>
      <c r="E165" s="542"/>
      <c r="F165" s="496"/>
      <c r="G165" s="28"/>
      <c r="H165" s="541"/>
      <c r="I165" s="542"/>
      <c r="J165" s="28"/>
      <c r="K165" s="541"/>
      <c r="L165" s="542"/>
      <c r="BV165" s="3"/>
      <c r="BW165" s="4"/>
      <c r="BX165" s="4"/>
      <c r="BY165" s="4"/>
    </row>
    <row r="166" spans="1:77" s="2" customFormat="1" x14ac:dyDescent="0.2">
      <c r="A166" s="1148"/>
      <c r="B166" s="336" t="s">
        <v>213</v>
      </c>
      <c r="C166" s="638">
        <f>SUM(D166+E166)</f>
        <v>0</v>
      </c>
      <c r="D166" s="117"/>
      <c r="E166" s="118"/>
      <c r="F166" s="639"/>
      <c r="G166" s="117"/>
      <c r="H166" s="120"/>
      <c r="I166" s="118"/>
      <c r="J166" s="117"/>
      <c r="K166" s="120"/>
      <c r="L166" s="118"/>
      <c r="BV166" s="3"/>
      <c r="BW166" s="4"/>
      <c r="BX166" s="4"/>
      <c r="BY166" s="4"/>
    </row>
    <row r="167" spans="1:77" s="5" customFormat="1" ht="11.25" x14ac:dyDescent="0.15">
      <c r="A167" s="145" t="s">
        <v>214</v>
      </c>
      <c r="BV167" s="12"/>
      <c r="BW167" s="12"/>
      <c r="BX167" s="129"/>
      <c r="BY167" s="129"/>
    </row>
    <row r="168" spans="1:77" s="2" customFormat="1" ht="21" x14ac:dyDescent="0.2">
      <c r="A168" s="1213" t="s">
        <v>215</v>
      </c>
      <c r="B168" s="1123"/>
      <c r="C168" s="773" t="s">
        <v>170</v>
      </c>
      <c r="D168" s="810" t="s">
        <v>7</v>
      </c>
      <c r="E168" s="830" t="s">
        <v>216</v>
      </c>
      <c r="F168" s="610" t="s">
        <v>99</v>
      </c>
      <c r="G168" s="330"/>
      <c r="BV168" s="3"/>
      <c r="BW168" s="3"/>
      <c r="BX168" s="4"/>
      <c r="BY168" s="4"/>
    </row>
    <row r="169" spans="1:77" s="2" customFormat="1" x14ac:dyDescent="0.2">
      <c r="A169" s="1034" t="s">
        <v>217</v>
      </c>
      <c r="B169" s="339" t="s">
        <v>218</v>
      </c>
      <c r="C169" s="496"/>
      <c r="D169" s="28"/>
      <c r="E169" s="340"/>
      <c r="F169" s="554"/>
      <c r="G169" s="146"/>
      <c r="BV169" s="3"/>
      <c r="BW169" s="3"/>
      <c r="BX169" s="4"/>
      <c r="BY169" s="4"/>
    </row>
    <row r="170" spans="1:77" s="2" customFormat="1" x14ac:dyDescent="0.2">
      <c r="A170" s="1148"/>
      <c r="B170" s="136" t="s">
        <v>219</v>
      </c>
      <c r="C170" s="639"/>
      <c r="D170" s="117"/>
      <c r="E170" s="342"/>
      <c r="F170" s="343"/>
      <c r="G170" s="146"/>
      <c r="BV170" s="3"/>
      <c r="BW170" s="3"/>
      <c r="BX170" s="4"/>
      <c r="BY170" s="4"/>
    </row>
    <row r="171" spans="1:77" s="2" customFormat="1" x14ac:dyDescent="0.2">
      <c r="A171" s="344" t="s">
        <v>220</v>
      </c>
      <c r="B171" s="344" t="s">
        <v>218</v>
      </c>
      <c r="C171" s="797"/>
      <c r="D171" s="838"/>
      <c r="E171" s="839"/>
      <c r="F171" s="642"/>
      <c r="G171" s="146"/>
      <c r="BV171" s="3"/>
      <c r="BW171" s="3"/>
      <c r="BX171" s="4"/>
      <c r="BY171" s="4"/>
    </row>
    <row r="172" spans="1:77" s="2" customFormat="1" x14ac:dyDescent="0.2">
      <c r="A172" s="1034" t="s">
        <v>221</v>
      </c>
      <c r="B172" s="339" t="s">
        <v>222</v>
      </c>
      <c r="C172" s="496"/>
      <c r="D172" s="28"/>
      <c r="E172" s="189"/>
      <c r="F172" s="554"/>
      <c r="G172" s="146"/>
      <c r="BV172" s="3"/>
      <c r="BW172" s="3"/>
      <c r="BX172" s="4"/>
      <c r="BY172" s="4"/>
    </row>
    <row r="173" spans="1:77" s="2" customFormat="1" x14ac:dyDescent="0.2">
      <c r="A173" s="1035"/>
      <c r="B173" s="35" t="s">
        <v>223</v>
      </c>
      <c r="C173" s="324"/>
      <c r="D173" s="71"/>
      <c r="E173" s="77"/>
      <c r="F173" s="72"/>
      <c r="G173" s="146"/>
      <c r="BV173" s="3"/>
      <c r="BW173" s="3"/>
      <c r="BX173" s="4"/>
      <c r="BY173" s="4"/>
    </row>
    <row r="174" spans="1:77" s="2" customFormat="1" x14ac:dyDescent="0.2">
      <c r="A174" s="1148"/>
      <c r="B174" s="136" t="s">
        <v>224</v>
      </c>
      <c r="C174" s="639"/>
      <c r="D174" s="117"/>
      <c r="E174" s="122"/>
      <c r="F174" s="118"/>
      <c r="G174" s="146"/>
      <c r="BV174" s="3"/>
      <c r="BW174" s="3"/>
      <c r="BX174" s="4"/>
      <c r="BY174" s="4"/>
    </row>
    <row r="175" spans="1:77" s="5" customFormat="1" ht="11.25" x14ac:dyDescent="0.15">
      <c r="A175" s="348" t="s">
        <v>225</v>
      </c>
      <c r="B175" s="11"/>
      <c r="C175" s="11"/>
      <c r="D175" s="11"/>
      <c r="E175" s="11"/>
      <c r="F175" s="11"/>
      <c r="G175" s="11"/>
      <c r="H175" s="11"/>
      <c r="I175" s="11"/>
      <c r="BV175" s="12"/>
      <c r="BW175" s="12"/>
      <c r="BX175" s="129"/>
      <c r="BY175" s="129"/>
    </row>
    <row r="176" spans="1:77" s="2" customFormat="1" ht="14.25" customHeight="1" x14ac:dyDescent="0.2">
      <c r="A176" s="1012" t="s">
        <v>197</v>
      </c>
      <c r="B176" s="1021"/>
      <c r="C176" s="1213" t="s">
        <v>226</v>
      </c>
      <c r="D176" s="1128"/>
      <c r="E176" s="1128"/>
      <c r="F176" s="1240" t="s">
        <v>7</v>
      </c>
      <c r="G176" s="1248" t="s">
        <v>216</v>
      </c>
      <c r="H176" s="1118" t="s">
        <v>99</v>
      </c>
      <c r="BV176" s="3"/>
      <c r="BW176" s="4"/>
      <c r="BX176" s="4"/>
      <c r="BY176" s="4"/>
    </row>
    <row r="177" spans="1:77" s="2" customFormat="1" x14ac:dyDescent="0.2">
      <c r="A177" s="1146"/>
      <c r="B177" s="1023"/>
      <c r="C177" s="334" t="s">
        <v>227</v>
      </c>
      <c r="D177" s="810" t="s">
        <v>217</v>
      </c>
      <c r="E177" s="610" t="s">
        <v>228</v>
      </c>
      <c r="F177" s="1240"/>
      <c r="G177" s="1248"/>
      <c r="H177" s="1118"/>
      <c r="BV177" s="3"/>
      <c r="BW177" s="4"/>
      <c r="BX177" s="4"/>
      <c r="BY177" s="4"/>
    </row>
    <row r="178" spans="1:77" s="2" customFormat="1" x14ac:dyDescent="0.2">
      <c r="A178" s="1150" t="s">
        <v>229</v>
      </c>
      <c r="B178" s="535" t="s">
        <v>224</v>
      </c>
      <c r="C178" s="494">
        <f t="shared" ref="C178:C183" si="64">SUM(D178:E178)</f>
        <v>0</v>
      </c>
      <c r="D178" s="28"/>
      <c r="E178" s="542"/>
      <c r="F178" s="28"/>
      <c r="G178" s="189"/>
      <c r="H178" s="542"/>
      <c r="I178" s="303"/>
      <c r="BV178" s="3"/>
      <c r="BW178" s="4"/>
      <c r="BX178" s="4"/>
      <c r="BY178" s="4"/>
    </row>
    <row r="179" spans="1:77" s="2" customFormat="1" x14ac:dyDescent="0.2">
      <c r="A179" s="1077"/>
      <c r="B179" s="191" t="s">
        <v>222</v>
      </c>
      <c r="C179" s="350">
        <f t="shared" si="64"/>
        <v>261</v>
      </c>
      <c r="D179" s="41">
        <v>261</v>
      </c>
      <c r="E179" s="42"/>
      <c r="F179" s="41">
        <v>261</v>
      </c>
      <c r="G179" s="87"/>
      <c r="H179" s="42"/>
      <c r="I179" s="303"/>
      <c r="BV179" s="3"/>
      <c r="BW179" s="4"/>
      <c r="BX179" s="4"/>
      <c r="BY179" s="4"/>
    </row>
    <row r="180" spans="1:77" s="2" customFormat="1" x14ac:dyDescent="0.2">
      <c r="A180" s="1078"/>
      <c r="B180" s="336" t="s">
        <v>223</v>
      </c>
      <c r="C180" s="318">
        <f t="shared" si="64"/>
        <v>0</v>
      </c>
      <c r="D180" s="117"/>
      <c r="E180" s="118"/>
      <c r="F180" s="117"/>
      <c r="G180" s="122"/>
      <c r="H180" s="118"/>
      <c r="I180" s="303"/>
      <c r="BV180" s="3"/>
      <c r="BW180" s="4"/>
      <c r="BX180" s="4"/>
      <c r="BY180" s="4"/>
    </row>
    <row r="181" spans="1:77" s="2" customFormat="1" x14ac:dyDescent="0.2">
      <c r="A181" s="1034" t="s">
        <v>230</v>
      </c>
      <c r="B181" s="535" t="s">
        <v>224</v>
      </c>
      <c r="C181" s="494">
        <f t="shared" si="64"/>
        <v>0</v>
      </c>
      <c r="D181" s="28"/>
      <c r="E181" s="542"/>
      <c r="F181" s="28"/>
      <c r="G181" s="189"/>
      <c r="H181" s="542"/>
      <c r="I181" s="303"/>
      <c r="BV181" s="3"/>
      <c r="BW181" s="4"/>
      <c r="BX181" s="4"/>
      <c r="BY181" s="4"/>
    </row>
    <row r="182" spans="1:77" s="2" customFormat="1" x14ac:dyDescent="0.2">
      <c r="A182" s="1035"/>
      <c r="B182" s="191" t="s">
        <v>222</v>
      </c>
      <c r="C182" s="350">
        <f t="shared" si="64"/>
        <v>158</v>
      </c>
      <c r="D182" s="41">
        <v>158</v>
      </c>
      <c r="E182" s="42"/>
      <c r="F182" s="41">
        <v>158</v>
      </c>
      <c r="G182" s="87"/>
      <c r="H182" s="42"/>
      <c r="I182" s="303"/>
      <c r="BV182" s="3"/>
      <c r="BW182" s="4"/>
      <c r="BX182" s="4"/>
      <c r="BY182" s="4"/>
    </row>
    <row r="183" spans="1:77" s="2" customFormat="1" x14ac:dyDescent="0.2">
      <c r="A183" s="1148"/>
      <c r="B183" s="336" t="s">
        <v>223</v>
      </c>
      <c r="C183" s="318">
        <f t="shared" si="64"/>
        <v>0</v>
      </c>
      <c r="D183" s="117"/>
      <c r="E183" s="118"/>
      <c r="F183" s="117"/>
      <c r="G183" s="122"/>
      <c r="H183" s="118"/>
      <c r="I183" s="303"/>
      <c r="BV183" s="3"/>
      <c r="BW183" s="4"/>
      <c r="BX183" s="4"/>
      <c r="BY183" s="4"/>
    </row>
    <row r="184" spans="1:77" s="5" customFormat="1" ht="11.25" x14ac:dyDescent="0.15">
      <c r="A184" s="13" t="s">
        <v>231</v>
      </c>
      <c r="B184" s="13"/>
      <c r="C184" s="13"/>
      <c r="D184" s="13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BV184" s="12"/>
      <c r="BW184" s="12"/>
      <c r="BX184" s="129"/>
      <c r="BY184" s="129"/>
    </row>
    <row r="185" spans="1:77" s="2" customFormat="1" x14ac:dyDescent="0.2">
      <c r="A185" s="1079" t="s">
        <v>232</v>
      </c>
      <c r="B185" s="1025" t="s">
        <v>233</v>
      </c>
      <c r="C185" s="1026"/>
      <c r="D185" s="1027"/>
      <c r="E185" s="1215" t="s">
        <v>6</v>
      </c>
      <c r="F185" s="1154"/>
      <c r="G185" s="1154"/>
      <c r="H185" s="1154"/>
      <c r="I185" s="1154"/>
      <c r="J185" s="1154"/>
      <c r="K185" s="1154"/>
      <c r="L185" s="1154"/>
      <c r="M185" s="1154"/>
      <c r="N185" s="1154"/>
      <c r="O185" s="1154"/>
      <c r="P185" s="1154"/>
      <c r="Q185" s="1154"/>
      <c r="R185" s="1154"/>
      <c r="S185" s="1154"/>
      <c r="T185" s="1154"/>
      <c r="U185" s="1154"/>
      <c r="V185" s="1154"/>
      <c r="W185" s="1154"/>
      <c r="X185" s="1154"/>
      <c r="Y185" s="1154"/>
      <c r="Z185" s="1154"/>
      <c r="AA185" s="1154"/>
      <c r="AB185" s="1154"/>
      <c r="AC185" s="1154"/>
      <c r="AD185" s="1154"/>
      <c r="AE185" s="1154"/>
      <c r="AF185" s="1154"/>
      <c r="AG185" s="1154"/>
      <c r="AH185" s="1154"/>
      <c r="AI185" s="1154"/>
      <c r="AJ185" s="1154"/>
      <c r="AK185" s="1154"/>
      <c r="AL185" s="1155"/>
      <c r="BV185" s="3"/>
      <c r="BW185" s="4"/>
      <c r="BX185" s="4"/>
      <c r="BY185" s="4"/>
    </row>
    <row r="186" spans="1:77" s="2" customFormat="1" x14ac:dyDescent="0.2">
      <c r="A186" s="1080"/>
      <c r="B186" s="1152"/>
      <c r="C186" s="1029"/>
      <c r="D186" s="1030"/>
      <c r="E186" s="1222" t="s">
        <v>11</v>
      </c>
      <c r="F186" s="1118"/>
      <c r="G186" s="1222" t="s">
        <v>12</v>
      </c>
      <c r="H186" s="1118"/>
      <c r="I186" s="1222" t="s">
        <v>13</v>
      </c>
      <c r="J186" s="1118"/>
      <c r="K186" s="1222" t="s">
        <v>14</v>
      </c>
      <c r="L186" s="1118"/>
      <c r="M186" s="1222" t="s">
        <v>15</v>
      </c>
      <c r="N186" s="1118"/>
      <c r="O186" s="1213" t="s">
        <v>16</v>
      </c>
      <c r="P186" s="1123"/>
      <c r="Q186" s="1213" t="s">
        <v>17</v>
      </c>
      <c r="R186" s="1123"/>
      <c r="S186" s="1213" t="s">
        <v>18</v>
      </c>
      <c r="T186" s="1123"/>
      <c r="U186" s="1213" t="s">
        <v>19</v>
      </c>
      <c r="V186" s="1123"/>
      <c r="W186" s="1213" t="s">
        <v>20</v>
      </c>
      <c r="X186" s="1123"/>
      <c r="Y186" s="1213" t="s">
        <v>21</v>
      </c>
      <c r="Z186" s="1123"/>
      <c r="AA186" s="1213" t="s">
        <v>22</v>
      </c>
      <c r="AB186" s="1123"/>
      <c r="AC186" s="1213" t="s">
        <v>23</v>
      </c>
      <c r="AD186" s="1123"/>
      <c r="AE186" s="1213" t="s">
        <v>24</v>
      </c>
      <c r="AF186" s="1123"/>
      <c r="AG186" s="1213" t="s">
        <v>25</v>
      </c>
      <c r="AH186" s="1123"/>
      <c r="AI186" s="1213" t="s">
        <v>26</v>
      </c>
      <c r="AJ186" s="1123"/>
      <c r="AK186" s="1213" t="s">
        <v>27</v>
      </c>
      <c r="AL186" s="1123"/>
      <c r="BV186" s="3"/>
      <c r="BW186" s="4"/>
      <c r="BX186" s="4"/>
      <c r="BY186" s="4"/>
    </row>
    <row r="187" spans="1:77" s="2" customFormat="1" x14ac:dyDescent="0.2">
      <c r="A187" s="1151"/>
      <c r="B187" s="840" t="s">
        <v>32</v>
      </c>
      <c r="C187" s="799" t="s">
        <v>33</v>
      </c>
      <c r="D187" s="645" t="s">
        <v>34</v>
      </c>
      <c r="E187" s="810" t="s">
        <v>45</v>
      </c>
      <c r="F187" s="610" t="s">
        <v>34</v>
      </c>
      <c r="G187" s="810" t="s">
        <v>45</v>
      </c>
      <c r="H187" s="610" t="s">
        <v>34</v>
      </c>
      <c r="I187" s="810" t="s">
        <v>45</v>
      </c>
      <c r="J187" s="610" t="s">
        <v>34</v>
      </c>
      <c r="K187" s="810" t="s">
        <v>45</v>
      </c>
      <c r="L187" s="615" t="s">
        <v>34</v>
      </c>
      <c r="M187" s="810" t="s">
        <v>45</v>
      </c>
      <c r="N187" s="610" t="s">
        <v>34</v>
      </c>
      <c r="O187" s="810" t="s">
        <v>45</v>
      </c>
      <c r="P187" s="615" t="s">
        <v>34</v>
      </c>
      <c r="Q187" s="810" t="s">
        <v>45</v>
      </c>
      <c r="R187" s="610" t="s">
        <v>34</v>
      </c>
      <c r="S187" s="810" t="s">
        <v>45</v>
      </c>
      <c r="T187" s="615" t="s">
        <v>34</v>
      </c>
      <c r="U187" s="810" t="s">
        <v>45</v>
      </c>
      <c r="V187" s="610" t="s">
        <v>34</v>
      </c>
      <c r="W187" s="810" t="s">
        <v>45</v>
      </c>
      <c r="X187" s="615" t="s">
        <v>34</v>
      </c>
      <c r="Y187" s="810" t="s">
        <v>45</v>
      </c>
      <c r="Z187" s="610" t="s">
        <v>34</v>
      </c>
      <c r="AA187" s="810" t="s">
        <v>45</v>
      </c>
      <c r="AB187" s="610" t="s">
        <v>34</v>
      </c>
      <c r="AC187" s="810" t="s">
        <v>45</v>
      </c>
      <c r="AD187" s="610" t="s">
        <v>34</v>
      </c>
      <c r="AE187" s="810" t="s">
        <v>45</v>
      </c>
      <c r="AF187" s="610" t="s">
        <v>34</v>
      </c>
      <c r="AG187" s="810" t="s">
        <v>45</v>
      </c>
      <c r="AH187" s="610" t="s">
        <v>34</v>
      </c>
      <c r="AI187" s="810" t="s">
        <v>45</v>
      </c>
      <c r="AJ187" s="610" t="s">
        <v>34</v>
      </c>
      <c r="AK187" s="810" t="s">
        <v>45</v>
      </c>
      <c r="AL187" s="610" t="s">
        <v>34</v>
      </c>
      <c r="BV187" s="3"/>
      <c r="BW187" s="4"/>
      <c r="BX187" s="4"/>
      <c r="BY187" s="4"/>
    </row>
    <row r="188" spans="1:77" s="2" customFormat="1" x14ac:dyDescent="0.2">
      <c r="A188" s="536" t="s">
        <v>234</v>
      </c>
      <c r="B188" s="355">
        <f>SUM(C188+D188)</f>
        <v>0</v>
      </c>
      <c r="C188" s="356">
        <f>SUM(O188+Q188+S188+U188+W188+Y188+AA188+AC188+AE188+AG188+AI188+AK188)</f>
        <v>0</v>
      </c>
      <c r="D188" s="555">
        <f>SUM(P188+R188+T188+V188+X188+Z188+AB188+AD188+AF188+AH188+AJ188+AL188)</f>
        <v>0</v>
      </c>
      <c r="E188" s="523"/>
      <c r="F188" s="359"/>
      <c r="G188" s="360"/>
      <c r="H188" s="524"/>
      <c r="I188" s="523"/>
      <c r="J188" s="359"/>
      <c r="K188" s="360"/>
      <c r="L188" s="524"/>
      <c r="M188" s="360"/>
      <c r="N188" s="524"/>
      <c r="O188" s="525"/>
      <c r="P188" s="526"/>
      <c r="Q188" s="527"/>
      <c r="R188" s="528"/>
      <c r="S188" s="525"/>
      <c r="T188" s="526"/>
      <c r="U188" s="527"/>
      <c r="V188" s="528"/>
      <c r="W188" s="525"/>
      <c r="X188" s="526"/>
      <c r="Y188" s="527"/>
      <c r="Z188" s="528"/>
      <c r="AA188" s="527"/>
      <c r="AB188" s="528"/>
      <c r="AC188" s="527"/>
      <c r="AD188" s="528"/>
      <c r="AE188" s="527"/>
      <c r="AF188" s="528"/>
      <c r="AG188" s="527"/>
      <c r="AH188" s="528"/>
      <c r="AI188" s="527"/>
      <c r="AJ188" s="528"/>
      <c r="AK188" s="527"/>
      <c r="AL188" s="528"/>
      <c r="BV188" s="3"/>
      <c r="BW188" s="4"/>
      <c r="BX188" s="4"/>
      <c r="BY188" s="4"/>
    </row>
    <row r="189" spans="1:77" s="2" customFormat="1" x14ac:dyDescent="0.2">
      <c r="A189" s="366" t="s">
        <v>235</v>
      </c>
      <c r="B189" s="367">
        <f>SUM(C189+D189)</f>
        <v>0</v>
      </c>
      <c r="C189" s="368">
        <f t="shared" ref="C189:D191" si="65">SUM(E189+G189+I189+K189+M189+O189+Q189+S189+U189+W189+Y189+AA189+AC189+AE189+AG189+AI189+AK189)</f>
        <v>0</v>
      </c>
      <c r="D189" s="369">
        <f t="shared" si="65"/>
        <v>0</v>
      </c>
      <c r="E189" s="370"/>
      <c r="F189" s="371"/>
      <c r="G189" s="370"/>
      <c r="H189" s="371"/>
      <c r="I189" s="370"/>
      <c r="J189" s="371"/>
      <c r="K189" s="372"/>
      <c r="L189" s="373"/>
      <c r="M189" s="370"/>
      <c r="N189" s="371"/>
      <c r="O189" s="372"/>
      <c r="P189" s="373"/>
      <c r="Q189" s="370"/>
      <c r="R189" s="371"/>
      <c r="S189" s="372"/>
      <c r="T189" s="373"/>
      <c r="U189" s="370"/>
      <c r="V189" s="371"/>
      <c r="W189" s="372"/>
      <c r="X189" s="373"/>
      <c r="Y189" s="370"/>
      <c r="Z189" s="371"/>
      <c r="AA189" s="370"/>
      <c r="AB189" s="371"/>
      <c r="AC189" s="370"/>
      <c r="AD189" s="371"/>
      <c r="AE189" s="370"/>
      <c r="AF189" s="371"/>
      <c r="AG189" s="370"/>
      <c r="AH189" s="371"/>
      <c r="AI189" s="370"/>
      <c r="AJ189" s="371"/>
      <c r="AK189" s="370"/>
      <c r="AL189" s="371"/>
      <c r="BV189" s="3"/>
      <c r="BW189" s="4"/>
      <c r="BX189" s="4"/>
      <c r="BY189" s="4"/>
    </row>
    <row r="190" spans="1:77" s="2" customFormat="1" x14ac:dyDescent="0.2">
      <c r="A190" s="374" t="s">
        <v>236</v>
      </c>
      <c r="B190" s="367">
        <f>SUM(C190+D190)</f>
        <v>0</v>
      </c>
      <c r="C190" s="368">
        <f t="shared" si="65"/>
        <v>0</v>
      </c>
      <c r="D190" s="369">
        <f t="shared" si="65"/>
        <v>0</v>
      </c>
      <c r="E190" s="370"/>
      <c r="F190" s="371"/>
      <c r="G190" s="370"/>
      <c r="H190" s="371"/>
      <c r="I190" s="370"/>
      <c r="J190" s="371"/>
      <c r="K190" s="372"/>
      <c r="L190" s="373"/>
      <c r="M190" s="370"/>
      <c r="N190" s="371"/>
      <c r="O190" s="372"/>
      <c r="P190" s="373"/>
      <c r="Q190" s="370"/>
      <c r="R190" s="371"/>
      <c r="S190" s="372"/>
      <c r="T190" s="373"/>
      <c r="U190" s="370"/>
      <c r="V190" s="371"/>
      <c r="W190" s="372"/>
      <c r="X190" s="373"/>
      <c r="Y190" s="370"/>
      <c r="Z190" s="371"/>
      <c r="AA190" s="370"/>
      <c r="AB190" s="371"/>
      <c r="AC190" s="370"/>
      <c r="AD190" s="371"/>
      <c r="AE190" s="370"/>
      <c r="AF190" s="371"/>
      <c r="AG190" s="370"/>
      <c r="AH190" s="371"/>
      <c r="AI190" s="370"/>
      <c r="AJ190" s="371"/>
      <c r="AK190" s="370"/>
      <c r="AL190" s="371"/>
      <c r="BV190" s="3"/>
      <c r="BW190" s="4"/>
      <c r="BX190" s="4"/>
      <c r="BY190" s="4"/>
    </row>
    <row r="191" spans="1:77" s="2" customFormat="1" x14ac:dyDescent="0.2">
      <c r="A191" s="375" t="s">
        <v>99</v>
      </c>
      <c r="B191" s="376">
        <f>SUM(C191+D191)</f>
        <v>0</v>
      </c>
      <c r="C191" s="377">
        <f t="shared" si="65"/>
        <v>0</v>
      </c>
      <c r="D191" s="378">
        <f t="shared" si="65"/>
        <v>0</v>
      </c>
      <c r="E191" s="379"/>
      <c r="F191" s="380"/>
      <c r="G191" s="379"/>
      <c r="H191" s="380"/>
      <c r="I191" s="379"/>
      <c r="J191" s="380"/>
      <c r="K191" s="381"/>
      <c r="L191" s="382"/>
      <c r="M191" s="379"/>
      <c r="N191" s="380"/>
      <c r="O191" s="381"/>
      <c r="P191" s="382"/>
      <c r="Q191" s="379"/>
      <c r="R191" s="380"/>
      <c r="S191" s="381"/>
      <c r="T191" s="382"/>
      <c r="U191" s="379"/>
      <c r="V191" s="380"/>
      <c r="W191" s="381"/>
      <c r="X191" s="382"/>
      <c r="Y191" s="379"/>
      <c r="Z191" s="380"/>
      <c r="AA191" s="379"/>
      <c r="AB191" s="380"/>
      <c r="AC191" s="379"/>
      <c r="AD191" s="380"/>
      <c r="AE191" s="379"/>
      <c r="AF191" s="380"/>
      <c r="AG191" s="379"/>
      <c r="AH191" s="380"/>
      <c r="AI191" s="379"/>
      <c r="AJ191" s="380"/>
      <c r="AK191" s="379"/>
      <c r="AL191" s="380"/>
      <c r="BV191" s="3"/>
      <c r="BW191" s="4"/>
      <c r="BX191" s="4"/>
      <c r="BY191" s="4"/>
    </row>
    <row r="192" spans="1:77" s="5" customFormat="1" ht="11.25" x14ac:dyDescent="0.15">
      <c r="A192" s="182" t="s">
        <v>237</v>
      </c>
      <c r="B192" s="538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BV192" s="12"/>
      <c r="BW192" s="129"/>
      <c r="BX192" s="129"/>
      <c r="BY192" s="129"/>
    </row>
    <row r="193" spans="1:95" ht="14.25" customHeight="1" x14ac:dyDescent="0.2">
      <c r="A193" s="1217" t="s">
        <v>144</v>
      </c>
      <c r="B193" s="1217"/>
      <c r="C193" s="1217" t="s">
        <v>83</v>
      </c>
      <c r="D193" s="1217"/>
      <c r="E193" s="1217"/>
      <c r="F193" s="1211" t="s">
        <v>11</v>
      </c>
      <c r="G193" s="1211"/>
      <c r="H193" s="1211" t="s">
        <v>12</v>
      </c>
      <c r="I193" s="1211"/>
      <c r="J193" s="1211" t="s">
        <v>13</v>
      </c>
      <c r="K193" s="1211"/>
      <c r="L193" s="1211" t="s">
        <v>238</v>
      </c>
      <c r="M193" s="1211"/>
      <c r="N193" s="1211" t="s">
        <v>239</v>
      </c>
      <c r="O193" s="1211"/>
      <c r="P193" s="1217" t="s">
        <v>240</v>
      </c>
      <c r="Q193" s="1217"/>
      <c r="R193" s="1217" t="s">
        <v>241</v>
      </c>
      <c r="S193" s="1217"/>
      <c r="T193" s="1217" t="s">
        <v>242</v>
      </c>
      <c r="U193" s="1239"/>
      <c r="V193" s="984" t="s">
        <v>157</v>
      </c>
      <c r="W193" s="1072" t="s">
        <v>243</v>
      </c>
      <c r="X193" s="1072" t="s">
        <v>244</v>
      </c>
      <c r="Y193" s="1072" t="s">
        <v>245</v>
      </c>
      <c r="Z193" s="1072" t="s">
        <v>246</v>
      </c>
      <c r="AA193" s="1072" t="s">
        <v>247</v>
      </c>
      <c r="AB193" s="1255" t="s">
        <v>248</v>
      </c>
      <c r="AC193" s="1285"/>
      <c r="AD193" s="1285"/>
      <c r="AE193" s="1256"/>
      <c r="AF193" s="1276" t="s">
        <v>170</v>
      </c>
      <c r="AG193" s="1278"/>
      <c r="AH193" s="1086" t="s">
        <v>155</v>
      </c>
      <c r="AI193" s="1086" t="s">
        <v>156</v>
      </c>
      <c r="AJ193" s="1072" t="s">
        <v>158</v>
      </c>
      <c r="AK193" s="1072" t="s">
        <v>159</v>
      </c>
      <c r="AL193" s="996" t="s">
        <v>43</v>
      </c>
      <c r="AM193" s="984" t="s">
        <v>44</v>
      </c>
      <c r="AN193" s="3"/>
      <c r="AO193" s="3"/>
      <c r="AP193" s="3"/>
      <c r="AQ193" s="3"/>
      <c r="AR193" s="3"/>
      <c r="AS193" s="3"/>
      <c r="AT193" s="3"/>
      <c r="AU193" s="3"/>
      <c r="BX193" s="3"/>
    </row>
    <row r="194" spans="1:95" ht="21" x14ac:dyDescent="0.2">
      <c r="A194" s="1286"/>
      <c r="B194" s="1286"/>
      <c r="C194" s="808" t="s">
        <v>32</v>
      </c>
      <c r="D194" s="809" t="s">
        <v>45</v>
      </c>
      <c r="E194" s="460" t="s">
        <v>34</v>
      </c>
      <c r="F194" s="810" t="s">
        <v>45</v>
      </c>
      <c r="G194" s="811" t="s">
        <v>34</v>
      </c>
      <c r="H194" s="810" t="s">
        <v>45</v>
      </c>
      <c r="I194" s="811" t="s">
        <v>34</v>
      </c>
      <c r="J194" s="810" t="s">
        <v>45</v>
      </c>
      <c r="K194" s="811" t="s">
        <v>34</v>
      </c>
      <c r="L194" s="810" t="s">
        <v>45</v>
      </c>
      <c r="M194" s="811" t="s">
        <v>34</v>
      </c>
      <c r="N194" s="810" t="s">
        <v>45</v>
      </c>
      <c r="O194" s="811" t="s">
        <v>34</v>
      </c>
      <c r="P194" s="810" t="s">
        <v>45</v>
      </c>
      <c r="Q194" s="811" t="s">
        <v>34</v>
      </c>
      <c r="R194" s="810" t="s">
        <v>45</v>
      </c>
      <c r="S194" s="811" t="s">
        <v>34</v>
      </c>
      <c r="T194" s="810" t="s">
        <v>45</v>
      </c>
      <c r="U194" s="812" t="s">
        <v>34</v>
      </c>
      <c r="V194" s="987"/>
      <c r="W194" s="1145"/>
      <c r="X194" s="1145"/>
      <c r="Y194" s="1145"/>
      <c r="Z194" s="1145"/>
      <c r="AA194" s="1145"/>
      <c r="AB194" s="461" t="s">
        <v>171</v>
      </c>
      <c r="AC194" s="461" t="s">
        <v>172</v>
      </c>
      <c r="AD194" s="461" t="s">
        <v>173</v>
      </c>
      <c r="AE194" s="462" t="s">
        <v>174</v>
      </c>
      <c r="AF194" s="463" t="s">
        <v>175</v>
      </c>
      <c r="AG194" s="464" t="s">
        <v>176</v>
      </c>
      <c r="AH194" s="1087"/>
      <c r="AI194" s="1087"/>
      <c r="AJ194" s="1145"/>
      <c r="AK194" s="1145"/>
      <c r="AL194" s="997"/>
      <c r="AM194" s="987"/>
      <c r="AN194" s="3"/>
      <c r="AO194" s="3"/>
      <c r="AP194" s="3"/>
      <c r="AQ194" s="3"/>
      <c r="AR194" s="3"/>
      <c r="AS194" s="3"/>
      <c r="AT194" s="3"/>
      <c r="AU194" s="3"/>
      <c r="BX194" s="3"/>
    </row>
    <row r="195" spans="1:95" x14ac:dyDescent="0.2">
      <c r="A195" s="1284" t="s">
        <v>249</v>
      </c>
      <c r="B195" s="487" t="s">
        <v>250</v>
      </c>
      <c r="C195" s="132">
        <f>SUM(D195:E195)</f>
        <v>1</v>
      </c>
      <c r="D195" s="24">
        <f>SUM(F195+H195+J195+L195+N195+P195+R195+T195)</f>
        <v>1</v>
      </c>
      <c r="E195" s="556">
        <f>G195+I195+K195+M195+O195+Q195+S195+U195</f>
        <v>0</v>
      </c>
      <c r="F195" s="201"/>
      <c r="G195" s="78"/>
      <c r="H195" s="201"/>
      <c r="I195" s="78"/>
      <c r="J195" s="201"/>
      <c r="K195" s="78"/>
      <c r="L195" s="201"/>
      <c r="M195" s="78"/>
      <c r="N195" s="201"/>
      <c r="O195" s="78"/>
      <c r="P195" s="201"/>
      <c r="Q195" s="78"/>
      <c r="R195" s="201">
        <v>1</v>
      </c>
      <c r="S195" s="78"/>
      <c r="T195" s="201"/>
      <c r="U195" s="203"/>
      <c r="V195" s="557"/>
      <c r="W195" s="486"/>
      <c r="X195" s="486"/>
      <c r="Y195" s="486">
        <v>1</v>
      </c>
      <c r="Z195" s="486">
        <v>1</v>
      </c>
      <c r="AA195" s="551"/>
      <c r="AB195" s="486"/>
      <c r="AC195" s="486"/>
      <c r="AD195" s="486"/>
      <c r="AE195" s="544">
        <v>1</v>
      </c>
      <c r="AF195" s="486">
        <v>1</v>
      </c>
      <c r="AG195" s="552"/>
      <c r="AH195" s="395"/>
      <c r="AI195" s="544">
        <v>0</v>
      </c>
      <c r="AJ195" s="486">
        <v>0</v>
      </c>
      <c r="AK195" s="486">
        <v>0</v>
      </c>
      <c r="AL195" s="201">
        <v>0</v>
      </c>
      <c r="AM195" s="544">
        <v>0</v>
      </c>
      <c r="AN195" s="31" t="str">
        <f>CA195&amp;CB195&amp;CC195&amp;CD195&amp;CE195</f>
        <v/>
      </c>
      <c r="AO195" s="31"/>
      <c r="AP195" s="31"/>
      <c r="AQ195" s="31"/>
      <c r="AR195" s="31"/>
      <c r="AS195" s="3"/>
      <c r="AT195" s="3"/>
      <c r="BX195" s="3"/>
      <c r="CA195" s="32" t="str">
        <f t="shared" ref="CA195:CE196" si="66">IF(AND($C195&gt;0,AI195="")," * No olvide digitar la variable "&amp;AI$193&amp;""&amp;". Digite CERO si no tiene",IF(AI195&gt;$C195," * La variable "&amp;AI$193&amp;""&amp;" No puede ser mayor al Total.",""))</f>
        <v/>
      </c>
      <c r="CB195" s="32" t="str">
        <f t="shared" si="66"/>
        <v/>
      </c>
      <c r="CC195" s="32" t="str">
        <f t="shared" si="66"/>
        <v/>
      </c>
      <c r="CD195" s="32" t="str">
        <f t="shared" si="66"/>
        <v/>
      </c>
      <c r="CE195" s="32" t="str">
        <f t="shared" si="66"/>
        <v/>
      </c>
      <c r="CM195" s="33">
        <f>IF(AND($C195&gt;0,AI195=""),1,IF(AI195&gt;$C195,1,0))</f>
        <v>0</v>
      </c>
      <c r="CN195" s="33">
        <f t="shared" ref="CN195:CP196" si="67">IF(AND($C195&gt;0,AJ195=""),1,IF(AJ195&gt;$C195,1,0))</f>
        <v>0</v>
      </c>
      <c r="CO195" s="33">
        <f t="shared" si="67"/>
        <v>0</v>
      </c>
      <c r="CP195" s="33">
        <f t="shared" si="67"/>
        <v>0</v>
      </c>
      <c r="CQ195" s="33">
        <f>IF(AND($C195&gt;0,AM195=""),1,IF(AM195&gt;$C195,1,0))</f>
        <v>0</v>
      </c>
    </row>
    <row r="196" spans="1:95" x14ac:dyDescent="0.2">
      <c r="A196" s="1284"/>
      <c r="B196" s="136" t="s">
        <v>251</v>
      </c>
      <c r="C196" s="396">
        <f>SUM(D196:E196)</f>
        <v>2</v>
      </c>
      <c r="D196" s="397">
        <f>SUM(F196+H196+J196+L196+N196+P196+R196+T196)</f>
        <v>0</v>
      </c>
      <c r="E196" s="398">
        <f>G196+I196+K196+M196+O196+Q196+S196+U196</f>
        <v>2</v>
      </c>
      <c r="F196" s="281"/>
      <c r="G196" s="399">
        <v>1</v>
      </c>
      <c r="H196" s="281"/>
      <c r="I196" s="399">
        <v>1</v>
      </c>
      <c r="J196" s="281"/>
      <c r="K196" s="399"/>
      <c r="L196" s="281"/>
      <c r="M196" s="399"/>
      <c r="N196" s="281"/>
      <c r="O196" s="399"/>
      <c r="P196" s="281"/>
      <c r="Q196" s="399"/>
      <c r="R196" s="281"/>
      <c r="S196" s="399"/>
      <c r="T196" s="281"/>
      <c r="U196" s="285"/>
      <c r="V196" s="400"/>
      <c r="W196" s="401"/>
      <c r="X196" s="401">
        <v>2</v>
      </c>
      <c r="Y196" s="401"/>
      <c r="Z196" s="401"/>
      <c r="AA196" s="283"/>
      <c r="AB196" s="401"/>
      <c r="AC196" s="401">
        <v>2</v>
      </c>
      <c r="AD196" s="401"/>
      <c r="AE196" s="286"/>
      <c r="AF196" s="401">
        <v>2</v>
      </c>
      <c r="AG196" s="402"/>
      <c r="AH196" s="403"/>
      <c r="AI196" s="286">
        <v>0</v>
      </c>
      <c r="AJ196" s="401">
        <v>0</v>
      </c>
      <c r="AK196" s="401">
        <v>0</v>
      </c>
      <c r="AL196" s="300">
        <v>0</v>
      </c>
      <c r="AM196" s="101">
        <v>0</v>
      </c>
      <c r="AN196" s="31" t="str">
        <f>CA196&amp;CB196&amp;CC196&amp;CD196&amp;CE196</f>
        <v/>
      </c>
      <c r="AO196" s="31"/>
      <c r="AP196" s="31"/>
      <c r="AQ196" s="31"/>
      <c r="AR196" s="31"/>
      <c r="AS196" s="3"/>
      <c r="AT196" s="3"/>
      <c r="BX196" s="3"/>
      <c r="CA196" s="32" t="str">
        <f t="shared" si="66"/>
        <v/>
      </c>
      <c r="CB196" s="32" t="str">
        <f t="shared" si="66"/>
        <v/>
      </c>
      <c r="CC196" s="32" t="str">
        <f t="shared" si="66"/>
        <v/>
      </c>
      <c r="CD196" s="32" t="str">
        <f t="shared" si="66"/>
        <v/>
      </c>
      <c r="CE196" s="32" t="str">
        <f t="shared" si="66"/>
        <v/>
      </c>
      <c r="CM196" s="33">
        <f>IF(AND($C196&gt;0,AI196=""),1,IF(AI196&gt;$C196,1,0))</f>
        <v>0</v>
      </c>
      <c r="CN196" s="33">
        <f t="shared" si="67"/>
        <v>0</v>
      </c>
      <c r="CO196" s="33">
        <f t="shared" si="67"/>
        <v>0</v>
      </c>
      <c r="CP196" s="33">
        <f t="shared" si="67"/>
        <v>0</v>
      </c>
      <c r="CQ196" s="33">
        <f>IF(AND($C196&gt;0,AM196=""),1,IF(AM196&gt;$C196,1,0))</f>
        <v>0</v>
      </c>
    </row>
    <row r="197" spans="1:95" s="5" customFormat="1" ht="11.25" x14ac:dyDescent="0.15">
      <c r="A197" s="11" t="s">
        <v>252</v>
      </c>
      <c r="B197" s="11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BV197" s="12"/>
      <c r="BW197" s="12"/>
      <c r="BX197" s="12"/>
      <c r="BY197" s="12"/>
    </row>
    <row r="198" spans="1:95" x14ac:dyDescent="0.2">
      <c r="A198" s="334" t="s">
        <v>4</v>
      </c>
      <c r="B198" s="334" t="s">
        <v>83</v>
      </c>
      <c r="C198" s="17" t="s">
        <v>253</v>
      </c>
      <c r="D198" s="18" t="s">
        <v>254</v>
      </c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</row>
    <row r="199" spans="1:95" x14ac:dyDescent="0.2">
      <c r="A199" s="487" t="s">
        <v>255</v>
      </c>
      <c r="B199" s="488">
        <f>SUM(C199:D199)</f>
        <v>3</v>
      </c>
      <c r="C199" s="201"/>
      <c r="D199" s="544">
        <v>3</v>
      </c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</row>
    <row r="200" spans="1:95" x14ac:dyDescent="0.2">
      <c r="A200" s="136" t="s">
        <v>256</v>
      </c>
      <c r="B200" s="406">
        <f>SUM(C200)</f>
        <v>0</v>
      </c>
      <c r="C200" s="281"/>
      <c r="D200" s="466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</row>
    <row r="201" spans="1:95" s="5" customFormat="1" ht="11.25" x14ac:dyDescent="0.15">
      <c r="A201" s="841" t="s">
        <v>257</v>
      </c>
      <c r="B201" s="842"/>
      <c r="C201" s="409"/>
      <c r="D201" s="13"/>
      <c r="F201" s="410"/>
      <c r="G201" s="267"/>
      <c r="H201" s="124"/>
      <c r="I201" s="267"/>
      <c r="J201" s="411"/>
      <c r="K201" s="411"/>
      <c r="L201" s="267"/>
      <c r="M201" s="124"/>
      <c r="N201" s="267"/>
      <c r="O201" s="267"/>
      <c r="P201" s="124"/>
      <c r="Q201" s="267"/>
      <c r="R201" s="267"/>
      <c r="S201" s="124"/>
      <c r="T201" s="267"/>
      <c r="U201" s="267"/>
      <c r="V201" s="411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BV201" s="12"/>
      <c r="BW201" s="12"/>
      <c r="BX201" s="12"/>
      <c r="BY201" s="12"/>
    </row>
    <row r="202" spans="1:95" ht="14.25" customHeight="1" x14ac:dyDescent="0.2">
      <c r="A202" s="979" t="s">
        <v>144</v>
      </c>
      <c r="B202" s="1012" t="s">
        <v>83</v>
      </c>
      <c r="C202" s="1020"/>
      <c r="D202" s="1021"/>
      <c r="E202" s="1280" t="s">
        <v>6</v>
      </c>
      <c r="F202" s="1287"/>
      <c r="G202" s="1287"/>
      <c r="H202" s="1287"/>
      <c r="I202" s="1287"/>
      <c r="J202" s="1287"/>
      <c r="K202" s="1287"/>
      <c r="L202" s="1287"/>
      <c r="M202" s="1287"/>
      <c r="N202" s="1287"/>
      <c r="O202" s="1287"/>
      <c r="P202" s="1287"/>
      <c r="Q202" s="1287"/>
      <c r="R202" s="1287"/>
      <c r="S202" s="1287"/>
      <c r="T202" s="1287"/>
      <c r="U202" s="1287"/>
      <c r="V202" s="1287"/>
      <c r="W202" s="1287"/>
      <c r="X202" s="1287"/>
      <c r="Y202" s="1287"/>
      <c r="Z202" s="1287"/>
      <c r="AA202" s="1287"/>
      <c r="AB202" s="1287"/>
      <c r="AC202" s="1287"/>
      <c r="AD202" s="1287"/>
      <c r="AE202" s="1287"/>
      <c r="AF202" s="1287"/>
      <c r="AG202" s="1287"/>
      <c r="AH202" s="1287"/>
      <c r="AI202" s="1287"/>
      <c r="AJ202" s="1281"/>
      <c r="AK202" s="1100" t="s">
        <v>258</v>
      </c>
      <c r="AL202" s="984"/>
      <c r="AM202" s="1240" t="s">
        <v>43</v>
      </c>
      <c r="AN202" s="1253" t="s">
        <v>44</v>
      </c>
      <c r="BT202" s="3"/>
      <c r="BU202" s="3"/>
      <c r="BX202" s="3"/>
      <c r="BY202" s="412"/>
    </row>
    <row r="203" spans="1:95" x14ac:dyDescent="0.2">
      <c r="A203" s="1096"/>
      <c r="B203" s="1146"/>
      <c r="C203" s="1022"/>
      <c r="D203" s="1023"/>
      <c r="E203" s="1252" t="s">
        <v>12</v>
      </c>
      <c r="F203" s="1253"/>
      <c r="G203" s="1252" t="s">
        <v>13</v>
      </c>
      <c r="H203" s="1253"/>
      <c r="I203" s="1252" t="s">
        <v>14</v>
      </c>
      <c r="J203" s="1253"/>
      <c r="K203" s="1252" t="s">
        <v>15</v>
      </c>
      <c r="L203" s="1253"/>
      <c r="M203" s="1255" t="s">
        <v>16</v>
      </c>
      <c r="N203" s="1256"/>
      <c r="O203" s="1255" t="s">
        <v>17</v>
      </c>
      <c r="P203" s="1256"/>
      <c r="Q203" s="1255" t="s">
        <v>18</v>
      </c>
      <c r="R203" s="1256"/>
      <c r="S203" s="1255" t="s">
        <v>19</v>
      </c>
      <c r="T203" s="1256"/>
      <c r="U203" s="1255" t="s">
        <v>20</v>
      </c>
      <c r="V203" s="1256"/>
      <c r="W203" s="1255" t="s">
        <v>21</v>
      </c>
      <c r="X203" s="1256"/>
      <c r="Y203" s="1255" t="s">
        <v>22</v>
      </c>
      <c r="Z203" s="1256"/>
      <c r="AA203" s="1255" t="s">
        <v>23</v>
      </c>
      <c r="AB203" s="1256"/>
      <c r="AC203" s="1255" t="s">
        <v>24</v>
      </c>
      <c r="AD203" s="1256"/>
      <c r="AE203" s="1255" t="s">
        <v>25</v>
      </c>
      <c r="AF203" s="1256"/>
      <c r="AG203" s="1255" t="s">
        <v>26</v>
      </c>
      <c r="AH203" s="1256"/>
      <c r="AI203" s="1255" t="s">
        <v>27</v>
      </c>
      <c r="AJ203" s="1257"/>
      <c r="AK203" s="1101"/>
      <c r="AL203" s="987"/>
      <c r="AM203" s="1240"/>
      <c r="AN203" s="1253"/>
      <c r="BT203" s="3"/>
      <c r="BU203" s="3"/>
      <c r="BX203" s="3"/>
      <c r="BY203" s="412"/>
    </row>
    <row r="204" spans="1:95" x14ac:dyDescent="0.2">
      <c r="A204" s="1147"/>
      <c r="B204" s="808" t="s">
        <v>32</v>
      </c>
      <c r="C204" s="15" t="s">
        <v>33</v>
      </c>
      <c r="D204" s="460" t="s">
        <v>34</v>
      </c>
      <c r="E204" s="810" t="s">
        <v>45</v>
      </c>
      <c r="F204" s="811" t="s">
        <v>34</v>
      </c>
      <c r="G204" s="810" t="s">
        <v>45</v>
      </c>
      <c r="H204" s="811" t="s">
        <v>34</v>
      </c>
      <c r="I204" s="810" t="s">
        <v>45</v>
      </c>
      <c r="J204" s="811" t="s">
        <v>34</v>
      </c>
      <c r="K204" s="810" t="s">
        <v>45</v>
      </c>
      <c r="L204" s="811" t="s">
        <v>34</v>
      </c>
      <c r="M204" s="810" t="s">
        <v>45</v>
      </c>
      <c r="N204" s="462" t="s">
        <v>34</v>
      </c>
      <c r="O204" s="810" t="s">
        <v>45</v>
      </c>
      <c r="P204" s="462" t="s">
        <v>34</v>
      </c>
      <c r="Q204" s="810" t="s">
        <v>45</v>
      </c>
      <c r="R204" s="462" t="s">
        <v>34</v>
      </c>
      <c r="S204" s="810" t="s">
        <v>45</v>
      </c>
      <c r="T204" s="811" t="s">
        <v>34</v>
      </c>
      <c r="U204" s="810" t="s">
        <v>45</v>
      </c>
      <c r="V204" s="811" t="s">
        <v>34</v>
      </c>
      <c r="W204" s="467" t="s">
        <v>45</v>
      </c>
      <c r="X204" s="811" t="s">
        <v>34</v>
      </c>
      <c r="Y204" s="467" t="s">
        <v>45</v>
      </c>
      <c r="Z204" s="811" t="s">
        <v>34</v>
      </c>
      <c r="AA204" s="467" t="s">
        <v>45</v>
      </c>
      <c r="AB204" s="811" t="s">
        <v>34</v>
      </c>
      <c r="AC204" s="467" t="s">
        <v>45</v>
      </c>
      <c r="AD204" s="811" t="s">
        <v>34</v>
      </c>
      <c r="AE204" s="467" t="s">
        <v>45</v>
      </c>
      <c r="AF204" s="811" t="s">
        <v>34</v>
      </c>
      <c r="AG204" s="467" t="s">
        <v>45</v>
      </c>
      <c r="AH204" s="811" t="s">
        <v>34</v>
      </c>
      <c r="AI204" s="467" t="s">
        <v>45</v>
      </c>
      <c r="AJ204" s="464" t="s">
        <v>34</v>
      </c>
      <c r="AK204" s="468" t="s">
        <v>259</v>
      </c>
      <c r="AL204" s="468" t="s">
        <v>260</v>
      </c>
      <c r="AM204" s="1240"/>
      <c r="AN204" s="1253"/>
      <c r="BT204" s="3"/>
      <c r="BU204" s="3"/>
      <c r="BX204" s="3"/>
      <c r="BY204" s="412"/>
    </row>
    <row r="205" spans="1:95" x14ac:dyDescent="0.2">
      <c r="A205" s="469" t="s">
        <v>261</v>
      </c>
      <c r="B205" s="816">
        <f>SUM(C205+D205)</f>
        <v>41</v>
      </c>
      <c r="C205" s="817">
        <f>E205+G205+I205+K205+M205+O205+Q205+S205+U205+W205+Y205+AA205+AC205+AE205+AG205+AI205</f>
        <v>10</v>
      </c>
      <c r="D205" s="470">
        <f>F205+H205+J205+L205+N205+P205+R205+T205+V205+X205+Z205+AB205+AD205+AF205+AH205+AJ205</f>
        <v>31</v>
      </c>
      <c r="E205" s="818">
        <v>1</v>
      </c>
      <c r="F205" s="819">
        <v>0</v>
      </c>
      <c r="G205" s="818">
        <v>1</v>
      </c>
      <c r="H205" s="819">
        <v>10</v>
      </c>
      <c r="I205" s="818">
        <v>1</v>
      </c>
      <c r="J205" s="819">
        <v>7</v>
      </c>
      <c r="K205" s="818">
        <v>3</v>
      </c>
      <c r="L205" s="819">
        <v>2</v>
      </c>
      <c r="M205" s="818">
        <v>2</v>
      </c>
      <c r="N205" s="471">
        <v>2</v>
      </c>
      <c r="O205" s="818">
        <v>0</v>
      </c>
      <c r="P205" s="471">
        <v>4</v>
      </c>
      <c r="Q205" s="818">
        <v>1</v>
      </c>
      <c r="R205" s="471">
        <v>2</v>
      </c>
      <c r="S205" s="818">
        <v>1</v>
      </c>
      <c r="T205" s="819">
        <v>2</v>
      </c>
      <c r="U205" s="818"/>
      <c r="V205" s="819"/>
      <c r="W205" s="818">
        <v>0</v>
      </c>
      <c r="X205" s="471">
        <v>2</v>
      </c>
      <c r="Y205" s="818"/>
      <c r="Z205" s="471"/>
      <c r="AA205" s="818"/>
      <c r="AB205" s="471"/>
      <c r="AC205" s="818"/>
      <c r="AD205" s="471"/>
      <c r="AE205" s="818"/>
      <c r="AF205" s="471"/>
      <c r="AG205" s="818"/>
      <c r="AH205" s="471"/>
      <c r="AI205" s="818"/>
      <c r="AJ205" s="472"/>
      <c r="AK205" s="471">
        <v>0</v>
      </c>
      <c r="AL205" s="471">
        <v>0</v>
      </c>
      <c r="AM205" s="818">
        <v>0</v>
      </c>
      <c r="AN205" s="471">
        <v>0</v>
      </c>
      <c r="AO205" s="2" t="str">
        <f>CA205&amp;CB205&amp;CC205&amp;CD205</f>
        <v/>
      </c>
      <c r="BT205" s="3"/>
      <c r="BU205" s="3"/>
      <c r="BX205" s="3"/>
      <c r="BY205" s="412"/>
      <c r="CA205" s="32" t="str">
        <f>IF(AND($D205&gt;0,AK205="")," * No olvide digitar la variable "&amp;AK$202&amp;""&amp;" Masculimo. Digite CERO si no tiene",IF(AK205&gt;$D205," * La variable "&amp;AK$202&amp;""&amp;" Masculino No puede ser mayor al Total Mujeres.",""))</f>
        <v/>
      </c>
      <c r="CB205" s="32" t="str">
        <f>IF(AND($C205&gt;0,AL205="")," * No olvide digitar la variable "&amp;AK$202&amp;""&amp;" Femenino. Digite CERO si no tiene",IF(AL205&gt;$C205," * La variable "&amp;AK$202&amp;""&amp;" Femenino No puede ser mayor al Total Hombres.",""))</f>
        <v/>
      </c>
      <c r="CC205" s="32" t="str">
        <f>IF(AND($B205&gt;0,AM205="")," * No olvide digitar la variable "&amp;AM$202&amp;""&amp;". Digite CERO si no tiene",IF(AM205&gt;$B205," * La variable "&amp;AM$202&amp;""&amp;" No puede ser mayor al Total.",""))</f>
        <v/>
      </c>
      <c r="CD205" s="32" t="str">
        <f>IF(AND($B205&gt;0,AN205="")," * No olvide digitar la variable "&amp;AN$202&amp;""&amp;". Digite CERO si no tiene",IF(AN205&gt;$B205," * La variable "&amp;AN$202&amp;""&amp;" No puede ser mayor al Total.",""))</f>
        <v/>
      </c>
      <c r="CM205" s="33">
        <f>IF(AND($D205&gt;0,AK205=""),1,IF(AK205&gt;$D205,1,0))</f>
        <v>0</v>
      </c>
      <c r="CN205" s="33">
        <f>IF(AND($C205&gt;0,AL205=""),1,IF(AL205&gt;$C205,1,0))</f>
        <v>0</v>
      </c>
      <c r="CO205" s="33">
        <f>IF(AND($B205&gt;0,AM205=""),1,IF(AM205&gt;$B205,1,0))</f>
        <v>0</v>
      </c>
      <c r="CP205" s="33">
        <f>IF(AND($B205&gt;0,AN205=""),1,IF(AN205&gt;$B205,1,0))</f>
        <v>0</v>
      </c>
    </row>
    <row r="206" spans="1:95" s="5" customFormat="1" ht="11.25" x14ac:dyDescent="0.15">
      <c r="A206" s="11" t="s">
        <v>262</v>
      </c>
      <c r="B206" s="11"/>
      <c r="BV206" s="12"/>
      <c r="BW206" s="12"/>
      <c r="BX206" s="12"/>
      <c r="BY206" s="12"/>
    </row>
    <row r="207" spans="1:95" ht="14.25" customHeight="1" x14ac:dyDescent="0.2">
      <c r="A207" s="1021" t="s">
        <v>263</v>
      </c>
      <c r="B207" s="982" t="s">
        <v>83</v>
      </c>
      <c r="C207" s="983"/>
      <c r="D207" s="984"/>
      <c r="E207" s="1282" t="s">
        <v>264</v>
      </c>
      <c r="F207" s="1288"/>
      <c r="G207" s="1288"/>
      <c r="H207" s="1288"/>
      <c r="I207" s="1288"/>
      <c r="J207" s="1288"/>
      <c r="K207" s="1288"/>
      <c r="L207" s="1283"/>
      <c r="M207" s="983" t="s">
        <v>265</v>
      </c>
      <c r="N207" s="1109"/>
      <c r="O207" s="984" t="s">
        <v>266</v>
      </c>
      <c r="BX207" s="3"/>
      <c r="BY207" s="3"/>
    </row>
    <row r="208" spans="1:95" ht="14.25" customHeight="1" x14ac:dyDescent="0.2">
      <c r="A208" s="1054"/>
      <c r="B208" s="1165"/>
      <c r="C208" s="986"/>
      <c r="D208" s="987"/>
      <c r="E208" s="1252" t="s">
        <v>11</v>
      </c>
      <c r="F208" s="1253"/>
      <c r="G208" s="1252" t="s">
        <v>12</v>
      </c>
      <c r="H208" s="1253"/>
      <c r="I208" s="1252" t="s">
        <v>13</v>
      </c>
      <c r="J208" s="1253"/>
      <c r="K208" s="1252" t="s">
        <v>267</v>
      </c>
      <c r="L208" s="1258"/>
      <c r="M208" s="986"/>
      <c r="N208" s="1110"/>
      <c r="O208" s="990"/>
    </row>
    <row r="209" spans="1:96" x14ac:dyDescent="0.2">
      <c r="A209" s="1054"/>
      <c r="B209" s="808" t="s">
        <v>32</v>
      </c>
      <c r="C209" s="809" t="s">
        <v>33</v>
      </c>
      <c r="D209" s="460" t="s">
        <v>34</v>
      </c>
      <c r="E209" s="810" t="s">
        <v>45</v>
      </c>
      <c r="F209" s="423" t="s">
        <v>34</v>
      </c>
      <c r="G209" s="810" t="s">
        <v>45</v>
      </c>
      <c r="H209" s="423" t="s">
        <v>34</v>
      </c>
      <c r="I209" s="424" t="s">
        <v>45</v>
      </c>
      <c r="J209" s="425" t="s">
        <v>34</v>
      </c>
      <c r="K209" s="810" t="s">
        <v>45</v>
      </c>
      <c r="L209" s="473" t="s">
        <v>34</v>
      </c>
      <c r="M209" s="820" t="s">
        <v>268</v>
      </c>
      <c r="N209" s="428" t="s">
        <v>269</v>
      </c>
      <c r="O209" s="987"/>
    </row>
    <row r="210" spans="1:96" x14ac:dyDescent="0.2">
      <c r="A210" s="1023"/>
      <c r="B210" s="429">
        <f t="shared" ref="B210:B215" si="68">+C210+D210</f>
        <v>6</v>
      </c>
      <c r="C210" s="430">
        <f>+E210+G210+I210+K210</f>
        <v>2</v>
      </c>
      <c r="D210" s="431">
        <f>+F210+H210+J210+L210</f>
        <v>4</v>
      </c>
      <c r="E210" s="821">
        <f t="shared" ref="E210:O210" si="69">SUM(E211:E215)</f>
        <v>0</v>
      </c>
      <c r="F210" s="474">
        <f t="shared" si="69"/>
        <v>0</v>
      </c>
      <c r="G210" s="821">
        <f t="shared" si="69"/>
        <v>2</v>
      </c>
      <c r="H210" s="474">
        <f t="shared" si="69"/>
        <v>0</v>
      </c>
      <c r="I210" s="821">
        <f t="shared" si="69"/>
        <v>0</v>
      </c>
      <c r="J210" s="822">
        <f t="shared" si="69"/>
        <v>0</v>
      </c>
      <c r="K210" s="816">
        <f t="shared" si="69"/>
        <v>0</v>
      </c>
      <c r="L210" s="475">
        <f t="shared" si="69"/>
        <v>4</v>
      </c>
      <c r="M210" s="476">
        <f t="shared" si="69"/>
        <v>5</v>
      </c>
      <c r="N210" s="474">
        <f t="shared" si="69"/>
        <v>1</v>
      </c>
      <c r="O210" s="823">
        <f t="shared" si="69"/>
        <v>4</v>
      </c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</row>
    <row r="211" spans="1:96" x14ac:dyDescent="0.2">
      <c r="A211" s="487" t="s">
        <v>270</v>
      </c>
      <c r="B211" s="438">
        <f t="shared" si="68"/>
        <v>6</v>
      </c>
      <c r="C211" s="439">
        <f>+E211+G211+I211+K211</f>
        <v>2</v>
      </c>
      <c r="D211" s="545">
        <f>+F211+H211+J211+L211</f>
        <v>4</v>
      </c>
      <c r="E211" s="270"/>
      <c r="F211" s="275"/>
      <c r="G211" s="270">
        <v>2</v>
      </c>
      <c r="H211" s="275"/>
      <c r="I211" s="270"/>
      <c r="J211" s="271"/>
      <c r="K211" s="270"/>
      <c r="L211" s="294">
        <v>4</v>
      </c>
      <c r="M211" s="272">
        <v>5</v>
      </c>
      <c r="N211" s="275">
        <v>1</v>
      </c>
      <c r="O211" s="441">
        <v>4</v>
      </c>
      <c r="P211" s="146" t="str">
        <f>CA211&amp;CB211&amp;CC211&amp;CD211</f>
        <v/>
      </c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"/>
      <c r="AC211" s="3"/>
      <c r="AD211" s="3"/>
      <c r="AE211" s="3"/>
      <c r="CA211" s="32" t="str">
        <f>IF(AND($B211&gt;0,M211="")," * No olvide digitar la variable "&amp;M$207&amp;""&amp;" Única. Digite CERO si no tiene.","")</f>
        <v/>
      </c>
      <c r="CB211" s="32" t="str">
        <f>IF(AND($B211&gt;0,N211="")," * No olvide digitar la variable "&amp;M$207&amp;""&amp;" Múltiple. Digite CERO si no tiene.","")</f>
        <v/>
      </c>
      <c r="CC211" s="32" t="str">
        <f>IF(AND(M211+N211&gt;$B211)," * La variable "&amp;M$207&amp;""&amp;"  No puede ser mayor al Total.","")</f>
        <v/>
      </c>
      <c r="CD211" s="32" t="str">
        <f>IF(AND($B211&gt;0,O211="")," * No olvide digitar la variable "&amp;O$207&amp;""&amp;". Digite CERO si no tiene",IF(O211&gt;$B211," * La variable "&amp;O$207&amp;""&amp;" No puede ser mayor al Total.",""))</f>
        <v/>
      </c>
      <c r="CM211" s="33">
        <f>IF(AND($B211&gt;0,M211=""),1,0)</f>
        <v>0</v>
      </c>
      <c r="CN211" s="33">
        <f>IF(AND($B211&gt;0,N211=""),1,0)</f>
        <v>0</v>
      </c>
      <c r="CO211" s="33">
        <f>IF(AND(M211+N211&gt;$B211),1,0)</f>
        <v>0</v>
      </c>
      <c r="CP211" s="33">
        <f>IF(AND($B211&gt;0,O211=""),1,0)</f>
        <v>0</v>
      </c>
      <c r="CR211" s="5"/>
    </row>
    <row r="212" spans="1:96" x14ac:dyDescent="0.2">
      <c r="A212" s="35" t="s">
        <v>271</v>
      </c>
      <c r="B212" s="442">
        <f t="shared" si="68"/>
        <v>0</v>
      </c>
      <c r="C212" s="443">
        <f t="shared" ref="C212:D215" si="70">+E212+G212+I212+K212</f>
        <v>0</v>
      </c>
      <c r="D212" s="84">
        <f t="shared" si="70"/>
        <v>0</v>
      </c>
      <c r="E212" s="276"/>
      <c r="F212" s="83"/>
      <c r="G212" s="276"/>
      <c r="H212" s="83"/>
      <c r="I212" s="276"/>
      <c r="J212" s="277"/>
      <c r="K212" s="276"/>
      <c r="L212" s="444"/>
      <c r="M212" s="278"/>
      <c r="N212" s="83"/>
      <c r="O212" s="445"/>
      <c r="P212" s="146" t="str">
        <f t="shared" ref="P212:P215" si="71">CA212&amp;CB212&amp;CC212&amp;CD212</f>
        <v/>
      </c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"/>
      <c r="AC212" s="3"/>
      <c r="AD212" s="3"/>
      <c r="AE212" s="3"/>
      <c r="CA212" s="32" t="str">
        <f t="shared" ref="CA212:CA215" si="72">IF(AND($B212&gt;0,M212="")," * No olvide digitar la variable "&amp;M$207&amp;""&amp;" Única. Digite CERO si no tiene.","")</f>
        <v/>
      </c>
      <c r="CB212" s="32" t="str">
        <f t="shared" ref="CB212:CB215" si="73">IF(AND($B212&gt;0,N212="")," * No olvide digitar la variable "&amp;M$207&amp;""&amp;" Múltiple. Digite CERO si no tiene.","")</f>
        <v/>
      </c>
      <c r="CC212" s="32" t="str">
        <f t="shared" ref="CC212:CC215" si="74">IF(AND(M212+N212&gt;$B212)," * La variable "&amp;M$207&amp;""&amp;"  No puede ser mayor al Total.","")</f>
        <v/>
      </c>
      <c r="CD212" s="32" t="str">
        <f t="shared" ref="CD212:CD215" si="75">IF(AND($B212&gt;0,O212="")," * No olvide digitar la variable "&amp;O$207&amp;""&amp;". Digite CERO si no tiene",IF(O212&gt;$B212," * La variable "&amp;O$207&amp;""&amp;" No puede ser mayor al Total.",""))</f>
        <v/>
      </c>
      <c r="CM212" s="33">
        <f t="shared" ref="CM212:CN215" si="76">IF(AND($B212&gt;0,M212=""),1,0)</f>
        <v>0</v>
      </c>
      <c r="CN212" s="33">
        <f t="shared" si="76"/>
        <v>0</v>
      </c>
      <c r="CO212" s="33">
        <f t="shared" ref="CO212:CO215" si="77">IF(AND(M212+N212&gt;$B212),1,0)</f>
        <v>0</v>
      </c>
      <c r="CP212" s="33">
        <f t="shared" ref="CP212:CP215" si="78">IF(AND($B212&gt;0,O212=""),1,0)</f>
        <v>0</v>
      </c>
    </row>
    <row r="213" spans="1:96" x14ac:dyDescent="0.2">
      <c r="A213" s="35" t="s">
        <v>272</v>
      </c>
      <c r="B213" s="442">
        <f t="shared" si="68"/>
        <v>0</v>
      </c>
      <c r="C213" s="443">
        <f t="shared" si="70"/>
        <v>0</v>
      </c>
      <c r="D213" s="84">
        <f t="shared" si="70"/>
        <v>0</v>
      </c>
      <c r="E213" s="276"/>
      <c r="F213" s="83"/>
      <c r="G213" s="276"/>
      <c r="H213" s="83"/>
      <c r="I213" s="276"/>
      <c r="J213" s="277"/>
      <c r="K213" s="276"/>
      <c r="L213" s="444"/>
      <c r="M213" s="278"/>
      <c r="N213" s="83"/>
      <c r="O213" s="445"/>
      <c r="P213" s="146" t="str">
        <f t="shared" si="71"/>
        <v/>
      </c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"/>
      <c r="AC213" s="3"/>
      <c r="AD213" s="3"/>
      <c r="AE213" s="3"/>
      <c r="CA213" s="32" t="str">
        <f t="shared" si="72"/>
        <v/>
      </c>
      <c r="CB213" s="32" t="str">
        <f t="shared" si="73"/>
        <v/>
      </c>
      <c r="CC213" s="32" t="str">
        <f t="shared" si="74"/>
        <v/>
      </c>
      <c r="CD213" s="32" t="str">
        <f t="shared" si="75"/>
        <v/>
      </c>
      <c r="CM213" s="33">
        <f t="shared" si="76"/>
        <v>0</v>
      </c>
      <c r="CN213" s="33">
        <f t="shared" si="76"/>
        <v>0</v>
      </c>
      <c r="CO213" s="33">
        <f t="shared" si="77"/>
        <v>0</v>
      </c>
      <c r="CP213" s="33">
        <f t="shared" si="78"/>
        <v>0</v>
      </c>
    </row>
    <row r="214" spans="1:96" x14ac:dyDescent="0.2">
      <c r="A214" s="35" t="s">
        <v>273</v>
      </c>
      <c r="B214" s="442">
        <f t="shared" si="68"/>
        <v>0</v>
      </c>
      <c r="C214" s="443">
        <f t="shared" si="70"/>
        <v>0</v>
      </c>
      <c r="D214" s="84">
        <f t="shared" si="70"/>
        <v>0</v>
      </c>
      <c r="E214" s="446"/>
      <c r="F214" s="447"/>
      <c r="G214" s="446"/>
      <c r="H214" s="447"/>
      <c r="I214" s="446"/>
      <c r="J214" s="448"/>
      <c r="K214" s="446"/>
      <c r="L214" s="449"/>
      <c r="M214" s="450"/>
      <c r="N214" s="447"/>
      <c r="O214" s="451"/>
      <c r="P214" s="146" t="str">
        <f t="shared" si="71"/>
        <v/>
      </c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"/>
      <c r="AC214" s="3"/>
      <c r="AD214" s="3"/>
      <c r="AE214" s="3"/>
      <c r="CA214" s="32" t="str">
        <f t="shared" si="72"/>
        <v/>
      </c>
      <c r="CB214" s="32" t="str">
        <f t="shared" si="73"/>
        <v/>
      </c>
      <c r="CC214" s="32" t="str">
        <f t="shared" si="74"/>
        <v/>
      </c>
      <c r="CD214" s="32" t="str">
        <f t="shared" si="75"/>
        <v/>
      </c>
      <c r="CM214" s="33">
        <f t="shared" si="76"/>
        <v>0</v>
      </c>
      <c r="CN214" s="33">
        <f t="shared" si="76"/>
        <v>0</v>
      </c>
      <c r="CO214" s="33">
        <f t="shared" si="77"/>
        <v>0</v>
      </c>
      <c r="CP214" s="33">
        <f t="shared" si="78"/>
        <v>0</v>
      </c>
    </row>
    <row r="215" spans="1:96" x14ac:dyDescent="0.2">
      <c r="A215" s="670" t="s">
        <v>274</v>
      </c>
      <c r="B215" s="453">
        <f t="shared" si="68"/>
        <v>0</v>
      </c>
      <c r="C215" s="454">
        <f t="shared" si="70"/>
        <v>0</v>
      </c>
      <c r="D215" s="116">
        <f t="shared" si="70"/>
        <v>0</v>
      </c>
      <c r="E215" s="281"/>
      <c r="F215" s="282"/>
      <c r="G215" s="281"/>
      <c r="H215" s="282"/>
      <c r="I215" s="281"/>
      <c r="J215" s="282"/>
      <c r="K215" s="281"/>
      <c r="L215" s="285"/>
      <c r="M215" s="283"/>
      <c r="N215" s="282"/>
      <c r="O215" s="455"/>
      <c r="P215" s="146" t="str">
        <f t="shared" si="71"/>
        <v/>
      </c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"/>
      <c r="AC215" s="3"/>
      <c r="AD215" s="3"/>
      <c r="AE215" s="3"/>
      <c r="CA215" s="32" t="str">
        <f t="shared" si="72"/>
        <v/>
      </c>
      <c r="CB215" s="32" t="str">
        <f t="shared" si="73"/>
        <v/>
      </c>
      <c r="CC215" s="32" t="str">
        <f t="shared" si="74"/>
        <v/>
      </c>
      <c r="CD215" s="32" t="str">
        <f t="shared" si="75"/>
        <v/>
      </c>
      <c r="CM215" s="33">
        <f t="shared" si="76"/>
        <v>0</v>
      </c>
      <c r="CN215" s="33">
        <f t="shared" si="76"/>
        <v>0</v>
      </c>
      <c r="CO215" s="33">
        <f t="shared" si="77"/>
        <v>0</v>
      </c>
      <c r="CP215" s="33">
        <f t="shared" si="78"/>
        <v>0</v>
      </c>
    </row>
    <row r="232" spans="1:95" x14ac:dyDescent="0.2">
      <c r="A232" s="456">
        <f>SUM(B12:B15,B20:B25,B41:B46,B67,B101,C106:C113,D116:D118,C123:C125,C129:C130,B135,C135,D136,E136,C141:C142,B158,C161:D161,C165:C166,C169:C174,C178:C183,B188:B191,C195:C196,B199:B200,B205,B210)</f>
        <v>12019</v>
      </c>
      <c r="B232" s="456" t="e">
        <f>SUM(#REF!)</f>
        <v>#REF!</v>
      </c>
      <c r="C232" s="456"/>
      <c r="D232" s="456"/>
      <c r="E232" s="456"/>
      <c r="F232" s="456"/>
      <c r="G232" s="456"/>
      <c r="H232" s="456"/>
      <c r="I232" s="456"/>
      <c r="J232" s="456"/>
      <c r="K232" s="456"/>
      <c r="L232" s="456"/>
      <c r="M232" s="456"/>
      <c r="BV232" s="2"/>
      <c r="BW232" s="2"/>
      <c r="BX232" s="2"/>
      <c r="BY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</row>
    <row r="248" spans="1:95" ht="15" x14ac:dyDescent="0.25">
      <c r="A248" s="457">
        <f>SUM(B12:B15,B20:B26,B31:B36,B41:B46,B51:B56,B61:B66,B72:B77,B81:B100,C107:C113,D116:D118,C123:C125,C129:C131,C141:C142,B146:B157,C161:D161,C165:C166,C169:F174,C178:C183,B188:B191,C195:C196,B199:B200,B205,B211:B215)</f>
        <v>11802</v>
      </c>
      <c r="B248" s="458">
        <f>SUM(CM12:CS215)</f>
        <v>0</v>
      </c>
      <c r="BV248" s="2"/>
      <c r="BW248" s="2"/>
      <c r="BX248" s="2"/>
      <c r="BY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</row>
  </sheetData>
  <mergeCells count="344">
    <mergeCell ref="A207:A210"/>
    <mergeCell ref="B207:D208"/>
    <mergeCell ref="E207:L207"/>
    <mergeCell ref="M207:N208"/>
    <mergeCell ref="O207:O209"/>
    <mergeCell ref="E208:F208"/>
    <mergeCell ref="G208:H208"/>
    <mergeCell ref="I208:J208"/>
    <mergeCell ref="K208:L208"/>
    <mergeCell ref="A202:A204"/>
    <mergeCell ref="B202:D203"/>
    <mergeCell ref="E202:AJ202"/>
    <mergeCell ref="AK202:AL203"/>
    <mergeCell ref="AM202:AM204"/>
    <mergeCell ref="AN202:AN204"/>
    <mergeCell ref="E203:F203"/>
    <mergeCell ref="G203:H203"/>
    <mergeCell ref="I203:J203"/>
    <mergeCell ref="K203:L203"/>
    <mergeCell ref="Y203:Z203"/>
    <mergeCell ref="AA203:AB203"/>
    <mergeCell ref="AC203:AD203"/>
    <mergeCell ref="AE203:AF203"/>
    <mergeCell ref="AG203:AH203"/>
    <mergeCell ref="AI203:AJ203"/>
    <mergeCell ref="M203:N203"/>
    <mergeCell ref="O203:P203"/>
    <mergeCell ref="Q203:R203"/>
    <mergeCell ref="S203:T203"/>
    <mergeCell ref="U203:V203"/>
    <mergeCell ref="W203:X203"/>
    <mergeCell ref="AI193:AI194"/>
    <mergeCell ref="AJ193:AJ194"/>
    <mergeCell ref="AK193:AK194"/>
    <mergeCell ref="AL193:AL194"/>
    <mergeCell ref="AM193:AM194"/>
    <mergeCell ref="A195:A196"/>
    <mergeCell ref="Y193:Y194"/>
    <mergeCell ref="Z193:Z194"/>
    <mergeCell ref="AA193:AA194"/>
    <mergeCell ref="AB193:AE193"/>
    <mergeCell ref="AF193:AG193"/>
    <mergeCell ref="AH193:AH194"/>
    <mergeCell ref="P193:Q193"/>
    <mergeCell ref="R193:S193"/>
    <mergeCell ref="T193:U193"/>
    <mergeCell ref="V193:V194"/>
    <mergeCell ref="W193:W194"/>
    <mergeCell ref="X193:X194"/>
    <mergeCell ref="A193:B194"/>
    <mergeCell ref="C193:E193"/>
    <mergeCell ref="F193:G193"/>
    <mergeCell ref="H193:I193"/>
    <mergeCell ref="J193:K193"/>
    <mergeCell ref="L193:M193"/>
    <mergeCell ref="N193:O193"/>
    <mergeCell ref="U186:V186"/>
    <mergeCell ref="W186:X186"/>
    <mergeCell ref="I186:J186"/>
    <mergeCell ref="K186:L186"/>
    <mergeCell ref="M186:N186"/>
    <mergeCell ref="O186:P186"/>
    <mergeCell ref="Q186:R186"/>
    <mergeCell ref="S186:T186"/>
    <mergeCell ref="F176:F177"/>
    <mergeCell ref="G176:G177"/>
    <mergeCell ref="H176:H177"/>
    <mergeCell ref="A178:A180"/>
    <mergeCell ref="A181:A183"/>
    <mergeCell ref="A185:A187"/>
    <mergeCell ref="B185:D186"/>
    <mergeCell ref="E185:AL185"/>
    <mergeCell ref="E186:F186"/>
    <mergeCell ref="G186:H186"/>
    <mergeCell ref="AG186:AH186"/>
    <mergeCell ref="AI186:AJ186"/>
    <mergeCell ref="AK186:AL186"/>
    <mergeCell ref="Y186:Z186"/>
    <mergeCell ref="AA186:AB186"/>
    <mergeCell ref="AC186:AD186"/>
    <mergeCell ref="AE186:AF186"/>
    <mergeCell ref="A165:A166"/>
    <mergeCell ref="A168:B168"/>
    <mergeCell ref="A169:A170"/>
    <mergeCell ref="A172:A174"/>
    <mergeCell ref="A176:B177"/>
    <mergeCell ref="C176:E176"/>
    <mergeCell ref="A160:B160"/>
    <mergeCell ref="A163:B164"/>
    <mergeCell ref="C163:E163"/>
    <mergeCell ref="F163:F164"/>
    <mergeCell ref="G163:I163"/>
    <mergeCell ref="J163:L163"/>
    <mergeCell ref="A139:B140"/>
    <mergeCell ref="C139:C140"/>
    <mergeCell ref="D139:I139"/>
    <mergeCell ref="J139:J140"/>
    <mergeCell ref="A141:A142"/>
    <mergeCell ref="A144:A145"/>
    <mergeCell ref="B144:B145"/>
    <mergeCell ref="AJ127:AJ128"/>
    <mergeCell ref="AK127:AK128"/>
    <mergeCell ref="A129:B129"/>
    <mergeCell ref="A130:B130"/>
    <mergeCell ref="A131:B131"/>
    <mergeCell ref="A133:A134"/>
    <mergeCell ref="B133:E133"/>
    <mergeCell ref="F133:G133"/>
    <mergeCell ref="Z127:AD127"/>
    <mergeCell ref="AE127:AE128"/>
    <mergeCell ref="AF127:AF128"/>
    <mergeCell ref="AG127:AG128"/>
    <mergeCell ref="AH127:AH128"/>
    <mergeCell ref="AI127:AI128"/>
    <mergeCell ref="N127:O127"/>
    <mergeCell ref="P127:Q127"/>
    <mergeCell ref="R127:S127"/>
    <mergeCell ref="T127:U127"/>
    <mergeCell ref="V127:W127"/>
    <mergeCell ref="X127:Y127"/>
    <mergeCell ref="A123:B123"/>
    <mergeCell ref="A124:B124"/>
    <mergeCell ref="A125:B125"/>
    <mergeCell ref="A127:B128"/>
    <mergeCell ref="C127:E127"/>
    <mergeCell ref="F127:G127"/>
    <mergeCell ref="H127:I127"/>
    <mergeCell ref="J127:K127"/>
    <mergeCell ref="L127:M127"/>
    <mergeCell ref="A116:B118"/>
    <mergeCell ref="A119:K119"/>
    <mergeCell ref="A120:B122"/>
    <mergeCell ref="C120:E121"/>
    <mergeCell ref="F120:AM120"/>
    <mergeCell ref="AN120:AN122"/>
    <mergeCell ref="F121:G121"/>
    <mergeCell ref="H121:I121"/>
    <mergeCell ref="J121:K121"/>
    <mergeCell ref="L121:M121"/>
    <mergeCell ref="AL121:AM121"/>
    <mergeCell ref="Z121:AA121"/>
    <mergeCell ref="AB121:AC121"/>
    <mergeCell ref="AD121:AE121"/>
    <mergeCell ref="AF121:AG121"/>
    <mergeCell ref="AH121:AI121"/>
    <mergeCell ref="AJ121:AK121"/>
    <mergeCell ref="N121:O121"/>
    <mergeCell ref="P121:Q121"/>
    <mergeCell ref="R121:S121"/>
    <mergeCell ref="T121:U121"/>
    <mergeCell ref="V121:W121"/>
    <mergeCell ref="X121:Y121"/>
    <mergeCell ref="A107:A109"/>
    <mergeCell ref="A110:B110"/>
    <mergeCell ref="A111:B111"/>
    <mergeCell ref="A112:B112"/>
    <mergeCell ref="A113:B113"/>
    <mergeCell ref="A115:C115"/>
    <mergeCell ref="AD104:AE104"/>
    <mergeCell ref="AF104:AG104"/>
    <mergeCell ref="AH104:AI104"/>
    <mergeCell ref="A106:B106"/>
    <mergeCell ref="A103:B105"/>
    <mergeCell ref="C103:E104"/>
    <mergeCell ref="K70:L70"/>
    <mergeCell ref="M70:N70"/>
    <mergeCell ref="O70:P70"/>
    <mergeCell ref="Q70:R70"/>
    <mergeCell ref="S70:T70"/>
    <mergeCell ref="AN103:AN105"/>
    <mergeCell ref="AO103:AO105"/>
    <mergeCell ref="F104:G104"/>
    <mergeCell ref="H104:I104"/>
    <mergeCell ref="J104:K104"/>
    <mergeCell ref="L104:M104"/>
    <mergeCell ref="N104:O104"/>
    <mergeCell ref="P104:Q104"/>
    <mergeCell ref="R104:S104"/>
    <mergeCell ref="T104:U104"/>
    <mergeCell ref="F103:AM103"/>
    <mergeCell ref="V104:W104"/>
    <mergeCell ref="X104:Y104"/>
    <mergeCell ref="Z104:AA104"/>
    <mergeCell ref="AB104:AC104"/>
    <mergeCell ref="AJ104:AK104"/>
    <mergeCell ref="AL104:AM104"/>
    <mergeCell ref="A69:A71"/>
    <mergeCell ref="B69:D70"/>
    <mergeCell ref="E69:AL69"/>
    <mergeCell ref="E70:F70"/>
    <mergeCell ref="G70:H70"/>
    <mergeCell ref="Q59:R59"/>
    <mergeCell ref="S59:T59"/>
    <mergeCell ref="U59:V59"/>
    <mergeCell ref="W59:X59"/>
    <mergeCell ref="Y59:Z59"/>
    <mergeCell ref="AA59:AB59"/>
    <mergeCell ref="A58:A60"/>
    <mergeCell ref="B58:D59"/>
    <mergeCell ref="E58:AL58"/>
    <mergeCell ref="AG70:AH70"/>
    <mergeCell ref="AI70:AJ70"/>
    <mergeCell ref="AK70:AL70"/>
    <mergeCell ref="U70:V70"/>
    <mergeCell ref="W70:X70"/>
    <mergeCell ref="Y70:Z70"/>
    <mergeCell ref="AA70:AB70"/>
    <mergeCell ref="AC70:AD70"/>
    <mergeCell ref="AE70:AF70"/>
    <mergeCell ref="I70:J70"/>
    <mergeCell ref="AM58:AN59"/>
    <mergeCell ref="E59:F59"/>
    <mergeCell ref="G59:H59"/>
    <mergeCell ref="I59:J59"/>
    <mergeCell ref="K59:L59"/>
    <mergeCell ref="M59:N59"/>
    <mergeCell ref="O59:P59"/>
    <mergeCell ref="AA49:AB49"/>
    <mergeCell ref="AC49:AD49"/>
    <mergeCell ref="AE49:AF49"/>
    <mergeCell ref="AG49:AH49"/>
    <mergeCell ref="AI49:AJ49"/>
    <mergeCell ref="AK49:AL49"/>
    <mergeCell ref="O49:P49"/>
    <mergeCell ref="Q49:R49"/>
    <mergeCell ref="S49:T49"/>
    <mergeCell ref="U49:V49"/>
    <mergeCell ref="W49:X49"/>
    <mergeCell ref="Y49:Z49"/>
    <mergeCell ref="AC59:AD59"/>
    <mergeCell ref="AE59:AF59"/>
    <mergeCell ref="AG59:AH59"/>
    <mergeCell ref="AI59:AJ59"/>
    <mergeCell ref="AK59:AL59"/>
    <mergeCell ref="A48:A50"/>
    <mergeCell ref="B48:D49"/>
    <mergeCell ref="E48:AL48"/>
    <mergeCell ref="AM48:AM50"/>
    <mergeCell ref="AN48:AN50"/>
    <mergeCell ref="E49:F49"/>
    <mergeCell ref="G49:H49"/>
    <mergeCell ref="I49:J49"/>
    <mergeCell ref="K49:L49"/>
    <mergeCell ref="M49:N49"/>
    <mergeCell ref="A38:A40"/>
    <mergeCell ref="B38:D39"/>
    <mergeCell ref="E38:AL38"/>
    <mergeCell ref="AM38:AM40"/>
    <mergeCell ref="AN38:AN40"/>
    <mergeCell ref="E39:F39"/>
    <mergeCell ref="G39:H39"/>
    <mergeCell ref="I39:J39"/>
    <mergeCell ref="K39:L39"/>
    <mergeCell ref="M39:N39"/>
    <mergeCell ref="AA39:AB39"/>
    <mergeCell ref="AC39:AD39"/>
    <mergeCell ref="AE39:AF39"/>
    <mergeCell ref="AG39:AH39"/>
    <mergeCell ref="AI39:AJ39"/>
    <mergeCell ref="AK39:AL39"/>
    <mergeCell ref="O39:P39"/>
    <mergeCell ref="Q39:R39"/>
    <mergeCell ref="S39:T39"/>
    <mergeCell ref="U39:V39"/>
    <mergeCell ref="W39:X39"/>
    <mergeCell ref="Y39:Z39"/>
    <mergeCell ref="AM28:AM30"/>
    <mergeCell ref="AN28:AN30"/>
    <mergeCell ref="E29:F29"/>
    <mergeCell ref="G29:H29"/>
    <mergeCell ref="I29:J29"/>
    <mergeCell ref="K29:L29"/>
    <mergeCell ref="M29:N29"/>
    <mergeCell ref="O29:P29"/>
    <mergeCell ref="Q29:R29"/>
    <mergeCell ref="S29:T29"/>
    <mergeCell ref="A27:H27"/>
    <mergeCell ref="A28:A30"/>
    <mergeCell ref="B28:D29"/>
    <mergeCell ref="E28:AL28"/>
    <mergeCell ref="U29:V29"/>
    <mergeCell ref="W29:X29"/>
    <mergeCell ref="Y29:Z29"/>
    <mergeCell ref="U18:V18"/>
    <mergeCell ref="W18:X18"/>
    <mergeCell ref="Y18:Z18"/>
    <mergeCell ref="AA18:AB18"/>
    <mergeCell ref="AC18:AD18"/>
    <mergeCell ref="AE18:AF18"/>
    <mergeCell ref="AA29:AB29"/>
    <mergeCell ref="AC29:AD29"/>
    <mergeCell ref="AE29:AF29"/>
    <mergeCell ref="AG29:AH29"/>
    <mergeCell ref="AI29:AJ29"/>
    <mergeCell ref="AK29:AL29"/>
    <mergeCell ref="A17:A19"/>
    <mergeCell ref="B17:D18"/>
    <mergeCell ref="AQ17:AQ19"/>
    <mergeCell ref="AR17:AR19"/>
    <mergeCell ref="E18:F18"/>
    <mergeCell ref="G18:H18"/>
    <mergeCell ref="I18:J18"/>
    <mergeCell ref="K18:L18"/>
    <mergeCell ref="M18:N18"/>
    <mergeCell ref="O18:P18"/>
    <mergeCell ref="Q18:R18"/>
    <mergeCell ref="S18:T18"/>
    <mergeCell ref="AG18:AH18"/>
    <mergeCell ref="AI18:AJ18"/>
    <mergeCell ref="AK18:AL18"/>
    <mergeCell ref="E17:AL17"/>
    <mergeCell ref="AM17:AM19"/>
    <mergeCell ref="AN17:AN19"/>
    <mergeCell ref="AO17:AO19"/>
    <mergeCell ref="AP17:AP19"/>
    <mergeCell ref="AR9:AR11"/>
    <mergeCell ref="AS9:AS11"/>
    <mergeCell ref="E10:F10"/>
    <mergeCell ref="G10:H10"/>
    <mergeCell ref="I10:J10"/>
    <mergeCell ref="K10:L10"/>
    <mergeCell ref="M10:N10"/>
    <mergeCell ref="O10:P10"/>
    <mergeCell ref="Q10:R10"/>
    <mergeCell ref="S10:T10"/>
    <mergeCell ref="AO10:AO11"/>
    <mergeCell ref="AP10:AP11"/>
    <mergeCell ref="AQ10:AQ11"/>
    <mergeCell ref="A6:O6"/>
    <mergeCell ref="A9:A11"/>
    <mergeCell ref="B9:D10"/>
    <mergeCell ref="E9:AL9"/>
    <mergeCell ref="AM9:AM11"/>
    <mergeCell ref="AN9:AQ9"/>
    <mergeCell ref="U10:V10"/>
    <mergeCell ref="W10:X10"/>
    <mergeCell ref="Y10:Z10"/>
    <mergeCell ref="AA10:AB10"/>
    <mergeCell ref="AC10:AD10"/>
    <mergeCell ref="AE10:AF10"/>
    <mergeCell ref="AG10:AH10"/>
    <mergeCell ref="AI10:AJ10"/>
    <mergeCell ref="AK10:AL10"/>
    <mergeCell ref="AN10:AN11"/>
  </mergeCells>
  <dataValidations count="9">
    <dataValidation operator="greaterThanOrEqual" allowBlank="1" showInputMessage="1" showErrorMessage="1" errorTitle="Error" error="Favor Ingrese sólo Números." sqref="AO31:AO36" xr:uid="{00000000-0002-0000-0800-000000000000}"/>
    <dataValidation type="whole" allowBlank="1" showInputMessage="1" showErrorMessage="1" sqref="E188:AL191" xr:uid="{00000000-0002-0000-0800-000001000000}">
      <formula1>0</formula1>
      <formula2>9.99999999999999E+37</formula2>
    </dataValidation>
    <dataValidation type="whole" allowBlank="1" showInputMessage="1" showErrorMessage="1" sqref="C169:F174" xr:uid="{00000000-0002-0000-0800-000002000000}">
      <formula1>0</formula1>
      <formula2>9.99999999999999E+35</formula2>
    </dataValidation>
    <dataValidation type="whole" allowBlank="1" showInputMessage="1" showErrorMessage="1" sqref="B135:G137" xr:uid="{00000000-0002-0000-0800-000003000000}">
      <formula1>0</formula1>
      <formula2>9.99999999999999E+32</formula2>
    </dataValidation>
    <dataValidation type="whole" allowBlank="1" showInputMessage="1" showErrorMessage="1" sqref="F107:AO113" xr:uid="{00000000-0002-0000-0800-000004000000}">
      <formula1>0</formula1>
      <formula2>9.99999999999999E+33</formula2>
    </dataValidation>
    <dataValidation type="whole" allowBlank="1" showInputMessage="1" showErrorMessage="1" sqref="E61:AN66" xr:uid="{00000000-0002-0000-0800-000005000000}">
      <formula1>0</formula1>
      <formula2>9.99999999999999E+46</formula2>
    </dataValidation>
    <dataValidation type="whole" allowBlank="1" showInputMessage="1" showErrorMessage="1" sqref="C199:D200 AN31:AN36 E33:AM36" xr:uid="{00000000-0002-0000-0800-000006000000}">
      <formula1>0</formula1>
      <formula2>9.99999999999999E+41</formula2>
    </dataValidation>
    <dataValidation type="whole" allowBlank="1" showInputMessage="1" showErrorMessage="1" sqref="E12:AS15 E20:AR26 E31:AM32 E41:AM42 E51:AM52" xr:uid="{00000000-0002-0000-0800-000007000000}">
      <formula1>0</formula1>
      <formula2>9.99999999999999E+40</formula2>
    </dataValidation>
    <dataValidation type="whole" operator="greaterThanOrEqual" allowBlank="1" showInputMessage="1" showErrorMessage="1" errorTitle="Error" error="Favor Ingrese sólo Números." sqref="E211:O215 E72:AL77 F129:AK131 F123:AN125 D165:L166 F195:AM196 C161:D161 E205:AN205 C81:E100 E43:AM46 AO27:AO30 D116:D118 D178:H183 D141:J142 B146:B157 AP27:AP36 AN41:AN46 AN51:AN56 E53:AM56" xr:uid="{00000000-0002-0000-0800-000008000000}">
      <formula1>0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T248"/>
  <sheetViews>
    <sheetView zoomScale="80" zoomScaleNormal="80" workbookViewId="0">
      <selection activeCell="E62" sqref="E62"/>
    </sheetView>
  </sheetViews>
  <sheetFormatPr baseColWidth="10" defaultColWidth="11.42578125" defaultRowHeight="14.25" x14ac:dyDescent="0.2"/>
  <cols>
    <col min="1" max="1" width="44.7109375" style="2" customWidth="1"/>
    <col min="2" max="2" width="17.42578125" style="2" customWidth="1"/>
    <col min="3" max="3" width="10.5703125" style="2" customWidth="1"/>
    <col min="4" max="4" width="12.42578125" style="2" customWidth="1"/>
    <col min="5" max="5" width="8" style="2" customWidth="1"/>
    <col min="6" max="6" width="9.85546875" style="2" customWidth="1"/>
    <col min="7" max="7" width="9.7109375" style="2" customWidth="1"/>
    <col min="8" max="8" width="10.85546875" style="2" customWidth="1"/>
    <col min="9" max="9" width="9.5703125" style="2" customWidth="1"/>
    <col min="10" max="10" width="10.5703125" style="2" customWidth="1"/>
    <col min="11" max="13" width="11.42578125" style="2"/>
    <col min="14" max="14" width="12.42578125" style="2" customWidth="1"/>
    <col min="15" max="15" width="12" style="2" customWidth="1"/>
    <col min="16" max="16" width="11.42578125" style="2"/>
    <col min="17" max="17" width="11.42578125" style="2" customWidth="1"/>
    <col min="18" max="22" width="11.42578125" style="2"/>
    <col min="23" max="25" width="13.5703125" style="2" customWidth="1"/>
    <col min="26" max="26" width="15.140625" style="2" customWidth="1"/>
    <col min="27" max="27" width="12.85546875" style="2" customWidth="1"/>
    <col min="28" max="28" width="13.140625" style="2" customWidth="1"/>
    <col min="29" max="30" width="11.42578125" style="2"/>
    <col min="31" max="31" width="13.28515625" style="2" customWidth="1"/>
    <col min="32" max="33" width="15.140625" style="2" customWidth="1"/>
    <col min="34" max="37" width="11.42578125" style="2"/>
    <col min="38" max="38" width="12.5703125" style="2" customWidth="1"/>
    <col min="39" max="40" width="13" style="2" customWidth="1"/>
    <col min="41" max="41" width="13.140625" style="2" customWidth="1"/>
    <col min="42" max="42" width="13.28515625" style="2" customWidth="1"/>
    <col min="43" max="43" width="14.42578125" style="2" customWidth="1"/>
    <col min="44" max="44" width="15.28515625" style="2" customWidth="1"/>
    <col min="45" max="72" width="11.42578125" style="2"/>
    <col min="73" max="73" width="15.42578125" style="2" customWidth="1"/>
    <col min="74" max="74" width="15.42578125" style="3" customWidth="1"/>
    <col min="75" max="75" width="15.7109375" style="3" customWidth="1"/>
    <col min="76" max="77" width="15.7109375" style="4" customWidth="1"/>
    <col min="78" max="78" width="11" style="2" hidden="1" customWidth="1"/>
    <col min="79" max="95" width="11.42578125" style="5" hidden="1" customWidth="1"/>
    <col min="96" max="98" width="11.42578125" style="2" hidden="1" customWidth="1"/>
    <col min="99" max="16384" width="11.42578125" style="2"/>
  </cols>
  <sheetData>
    <row r="1" spans="1:97" ht="16.350000000000001" customHeight="1" x14ac:dyDescent="0.2">
      <c r="A1" s="1" t="s">
        <v>0</v>
      </c>
    </row>
    <row r="2" spans="1:97" ht="16.350000000000001" customHeight="1" x14ac:dyDescent="0.2">
      <c r="A2" s="1" t="str">
        <f>CONCATENATE("COMUNA: ",[10]NOMBRE!B2, " (",[10]NOMBRE!C2,[10]NOMBRE!D2,[10]NOMBRE!E2,[10]NOMBRE!F2,[10]NOMBRE!G2,")")</f>
        <v>COMUNA: LINARES (07401)</v>
      </c>
    </row>
    <row r="3" spans="1:97" ht="16.350000000000001" customHeight="1" x14ac:dyDescent="0.2">
      <c r="A3" s="1" t="str">
        <f>CONCATENATE("ESTABLECIMIENTO/ESTRATEGIA: ", [10]NOMBRE!B3, " (",[10]NOMBRE!C3,[10]NOMBRE!D3,[10]NOMBRE!E3,[10]NOMBRE!F3,[10]NOMBRE!G3,[10]NOMBRE!H3,")")</f>
        <v>ESTABLECIMIENTO/ESTRATEGIA: HOSPITAL PRESIDENTE CARLOS IBAÑEZ DEL CAMPO (116108)</v>
      </c>
    </row>
    <row r="4" spans="1:97" ht="16.350000000000001" customHeight="1" x14ac:dyDescent="0.2">
      <c r="A4" s="1" t="str">
        <f>CONCATENATE("MES: ",[10]NOMBRE!B6, " (",[10]NOMBRE!C6,[10]NOMBRE!D6,")")</f>
        <v>MES: SEPTIEMBRE (09)</v>
      </c>
    </row>
    <row r="5" spans="1:97" ht="16.350000000000001" customHeight="1" x14ac:dyDescent="0.2">
      <c r="A5" s="6" t="str">
        <f>CONCATENATE("AÑO: ",[10]NOMBRE!B7)</f>
        <v>AÑO: 2025</v>
      </c>
      <c r="AP5" s="7"/>
    </row>
    <row r="6" spans="1:97" ht="15" x14ac:dyDescent="0.2">
      <c r="A6" s="978" t="s">
        <v>1</v>
      </c>
      <c r="B6" s="978"/>
      <c r="C6" s="978"/>
      <c r="D6" s="978"/>
      <c r="E6" s="978"/>
      <c r="F6" s="978"/>
      <c r="G6" s="978"/>
      <c r="H6" s="978"/>
      <c r="I6" s="978"/>
      <c r="J6" s="978"/>
      <c r="K6" s="978"/>
      <c r="L6" s="978"/>
      <c r="M6" s="978"/>
      <c r="N6" s="978"/>
      <c r="O6" s="978"/>
      <c r="P6" s="8"/>
      <c r="Q6" s="8"/>
      <c r="R6" s="8"/>
      <c r="S6" s="8"/>
      <c r="T6" s="9"/>
      <c r="U6" s="9"/>
      <c r="V6" s="9"/>
      <c r="W6" s="9"/>
      <c r="X6" s="9"/>
      <c r="Y6" s="9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</row>
    <row r="7" spans="1:97" s="5" customFormat="1" ht="32.1" customHeight="1" x14ac:dyDescent="0.15">
      <c r="A7" s="11" t="s">
        <v>2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BV7" s="12"/>
      <c r="BW7" s="12"/>
      <c r="BX7" s="12"/>
      <c r="BY7" s="12"/>
    </row>
    <row r="8" spans="1:97" s="5" customFormat="1" ht="18" customHeight="1" x14ac:dyDescent="0.15">
      <c r="A8" s="13" t="s">
        <v>3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1"/>
      <c r="O8" s="11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V8" s="12"/>
      <c r="BW8" s="12"/>
      <c r="BX8" s="12"/>
      <c r="BY8" s="12"/>
    </row>
    <row r="9" spans="1:97" ht="32.1" customHeight="1" x14ac:dyDescent="0.2">
      <c r="A9" s="979" t="s">
        <v>4</v>
      </c>
      <c r="B9" s="982" t="s">
        <v>5</v>
      </c>
      <c r="C9" s="983"/>
      <c r="D9" s="984"/>
      <c r="E9" s="1211" t="s">
        <v>6</v>
      </c>
      <c r="F9" s="1211"/>
      <c r="G9" s="1211"/>
      <c r="H9" s="1211"/>
      <c r="I9" s="1211"/>
      <c r="J9" s="1211"/>
      <c r="K9" s="1211"/>
      <c r="L9" s="1211"/>
      <c r="M9" s="1211"/>
      <c r="N9" s="1211"/>
      <c r="O9" s="1211"/>
      <c r="P9" s="1211"/>
      <c r="Q9" s="1211"/>
      <c r="R9" s="1211"/>
      <c r="S9" s="1211"/>
      <c r="T9" s="1211"/>
      <c r="U9" s="1211"/>
      <c r="V9" s="1211"/>
      <c r="W9" s="1211"/>
      <c r="X9" s="1211"/>
      <c r="Y9" s="1211"/>
      <c r="Z9" s="1211"/>
      <c r="AA9" s="1211"/>
      <c r="AB9" s="1211"/>
      <c r="AC9" s="1211"/>
      <c r="AD9" s="1211"/>
      <c r="AE9" s="1211"/>
      <c r="AF9" s="1211"/>
      <c r="AG9" s="1211"/>
      <c r="AH9" s="1211"/>
      <c r="AI9" s="1211"/>
      <c r="AJ9" s="1211"/>
      <c r="AK9" s="1211"/>
      <c r="AL9" s="1241"/>
      <c r="AM9" s="984" t="s">
        <v>7</v>
      </c>
      <c r="AN9" s="1222" t="s">
        <v>8</v>
      </c>
      <c r="AO9" s="992"/>
      <c r="AP9" s="992"/>
      <c r="AQ9" s="1289"/>
      <c r="AR9" s="996" t="s">
        <v>9</v>
      </c>
      <c r="AS9" s="984" t="s">
        <v>10</v>
      </c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</row>
    <row r="10" spans="1:97" ht="16.350000000000001" customHeight="1" x14ac:dyDescent="0.2">
      <c r="A10" s="980"/>
      <c r="B10" s="1165"/>
      <c r="C10" s="986"/>
      <c r="D10" s="987"/>
      <c r="E10" s="1121" t="s">
        <v>11</v>
      </c>
      <c r="F10" s="1121"/>
      <c r="G10" s="1121" t="s">
        <v>12</v>
      </c>
      <c r="H10" s="1121"/>
      <c r="I10" s="1121" t="s">
        <v>13</v>
      </c>
      <c r="J10" s="1121"/>
      <c r="K10" s="1121" t="s">
        <v>14</v>
      </c>
      <c r="L10" s="1121"/>
      <c r="M10" s="1121" t="s">
        <v>15</v>
      </c>
      <c r="N10" s="1121"/>
      <c r="O10" s="1119" t="s">
        <v>16</v>
      </c>
      <c r="P10" s="1119"/>
      <c r="Q10" s="1119" t="s">
        <v>17</v>
      </c>
      <c r="R10" s="1119"/>
      <c r="S10" s="1119" t="s">
        <v>18</v>
      </c>
      <c r="T10" s="1119"/>
      <c r="U10" s="1119" t="s">
        <v>19</v>
      </c>
      <c r="V10" s="1119"/>
      <c r="W10" s="1119" t="s">
        <v>20</v>
      </c>
      <c r="X10" s="1119"/>
      <c r="Y10" s="1119" t="s">
        <v>21</v>
      </c>
      <c r="Z10" s="1119"/>
      <c r="AA10" s="1119" t="s">
        <v>22</v>
      </c>
      <c r="AB10" s="1119"/>
      <c r="AC10" s="1119" t="s">
        <v>23</v>
      </c>
      <c r="AD10" s="1119"/>
      <c r="AE10" s="1119" t="s">
        <v>24</v>
      </c>
      <c r="AF10" s="1119"/>
      <c r="AG10" s="1119" t="s">
        <v>25</v>
      </c>
      <c r="AH10" s="1119"/>
      <c r="AI10" s="1119" t="s">
        <v>26</v>
      </c>
      <c r="AJ10" s="1119"/>
      <c r="AK10" s="1119" t="s">
        <v>27</v>
      </c>
      <c r="AL10" s="1161"/>
      <c r="AM10" s="990"/>
      <c r="AN10" s="996" t="s">
        <v>28</v>
      </c>
      <c r="AO10" s="999" t="s">
        <v>29</v>
      </c>
      <c r="AP10" s="999" t="s">
        <v>30</v>
      </c>
      <c r="AQ10" s="1001" t="s">
        <v>31</v>
      </c>
      <c r="AR10" s="998"/>
      <c r="AS10" s="990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</row>
    <row r="11" spans="1:97" ht="23.25" customHeight="1" x14ac:dyDescent="0.2">
      <c r="A11" s="1147"/>
      <c r="B11" s="14" t="s">
        <v>32</v>
      </c>
      <c r="C11" s="15" t="s">
        <v>33</v>
      </c>
      <c r="D11" s="16" t="s">
        <v>34</v>
      </c>
      <c r="E11" s="17" t="s">
        <v>33</v>
      </c>
      <c r="F11" s="18" t="s">
        <v>34</v>
      </c>
      <c r="G11" s="17" t="s">
        <v>33</v>
      </c>
      <c r="H11" s="18" t="s">
        <v>34</v>
      </c>
      <c r="I11" s="17" t="s">
        <v>33</v>
      </c>
      <c r="J11" s="18" t="s">
        <v>34</v>
      </c>
      <c r="K11" s="17" t="s">
        <v>33</v>
      </c>
      <c r="L11" s="18" t="s">
        <v>34</v>
      </c>
      <c r="M11" s="17" t="s">
        <v>33</v>
      </c>
      <c r="N11" s="18" t="s">
        <v>34</v>
      </c>
      <c r="O11" s="17" t="s">
        <v>33</v>
      </c>
      <c r="P11" s="18" t="s">
        <v>34</v>
      </c>
      <c r="Q11" s="17" t="s">
        <v>33</v>
      </c>
      <c r="R11" s="18" t="s">
        <v>34</v>
      </c>
      <c r="S11" s="17" t="s">
        <v>33</v>
      </c>
      <c r="T11" s="18" t="s">
        <v>34</v>
      </c>
      <c r="U11" s="17" t="s">
        <v>33</v>
      </c>
      <c r="V11" s="18" t="s">
        <v>34</v>
      </c>
      <c r="W11" s="17" t="s">
        <v>33</v>
      </c>
      <c r="X11" s="18" t="s">
        <v>34</v>
      </c>
      <c r="Y11" s="17" t="s">
        <v>33</v>
      </c>
      <c r="Z11" s="18" t="s">
        <v>34</v>
      </c>
      <c r="AA11" s="17" t="s">
        <v>33</v>
      </c>
      <c r="AB11" s="18" t="s">
        <v>34</v>
      </c>
      <c r="AC11" s="17" t="s">
        <v>33</v>
      </c>
      <c r="AD11" s="18" t="s">
        <v>34</v>
      </c>
      <c r="AE11" s="17" t="s">
        <v>33</v>
      </c>
      <c r="AF11" s="18" t="s">
        <v>34</v>
      </c>
      <c r="AG11" s="19" t="s">
        <v>33</v>
      </c>
      <c r="AH11" s="20" t="s">
        <v>34</v>
      </c>
      <c r="AI11" s="17" t="s">
        <v>33</v>
      </c>
      <c r="AJ11" s="18" t="s">
        <v>34</v>
      </c>
      <c r="AK11" s="19" t="s">
        <v>33</v>
      </c>
      <c r="AL11" s="21" t="s">
        <v>34</v>
      </c>
      <c r="AM11" s="987"/>
      <c r="AN11" s="997"/>
      <c r="AO11" s="1000"/>
      <c r="AP11" s="1000"/>
      <c r="AQ11" s="1002"/>
      <c r="AR11" s="997"/>
      <c r="AS11" s="987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</row>
    <row r="12" spans="1:97" ht="15" customHeight="1" x14ac:dyDescent="0.25">
      <c r="A12" s="489" t="s">
        <v>35</v>
      </c>
      <c r="B12" s="23">
        <f>SUM(C12+D12)</f>
        <v>4121</v>
      </c>
      <c r="C12" s="24">
        <f t="shared" ref="C12:D15" si="0">SUM(E12+G12+I12+K12+M12+O12+Q12+S12+U12+W12+Y12+AA12+AC12+AE12+AG12+AI12+AK12)</f>
        <v>2031</v>
      </c>
      <c r="D12" s="25">
        <f t="shared" si="0"/>
        <v>2090</v>
      </c>
      <c r="E12" s="541">
        <v>423</v>
      </c>
      <c r="F12" s="27">
        <v>410</v>
      </c>
      <c r="G12" s="541">
        <v>247</v>
      </c>
      <c r="H12" s="27">
        <v>205</v>
      </c>
      <c r="I12" s="541">
        <v>205</v>
      </c>
      <c r="J12" s="27">
        <v>144</v>
      </c>
      <c r="K12" s="28">
        <v>99</v>
      </c>
      <c r="L12" s="27">
        <v>111</v>
      </c>
      <c r="M12" s="541">
        <v>59</v>
      </c>
      <c r="N12" s="27">
        <v>85</v>
      </c>
      <c r="O12" s="28">
        <v>72</v>
      </c>
      <c r="P12" s="27">
        <v>79</v>
      </c>
      <c r="Q12" s="541">
        <v>63</v>
      </c>
      <c r="R12" s="27">
        <v>68</v>
      </c>
      <c r="S12" s="28">
        <v>63</v>
      </c>
      <c r="T12" s="542">
        <v>90</v>
      </c>
      <c r="U12" s="28">
        <v>67</v>
      </c>
      <c r="V12" s="542">
        <v>92</v>
      </c>
      <c r="W12" s="28">
        <v>81</v>
      </c>
      <c r="X12" s="542">
        <v>93</v>
      </c>
      <c r="Y12" s="28">
        <v>70</v>
      </c>
      <c r="Z12" s="542">
        <v>86</v>
      </c>
      <c r="AA12" s="28">
        <v>90</v>
      </c>
      <c r="AB12" s="27">
        <v>106</v>
      </c>
      <c r="AC12" s="28">
        <v>134</v>
      </c>
      <c r="AD12" s="27">
        <v>90</v>
      </c>
      <c r="AE12" s="28">
        <v>93</v>
      </c>
      <c r="AF12" s="27">
        <v>101</v>
      </c>
      <c r="AG12" s="28">
        <v>95</v>
      </c>
      <c r="AH12" s="542">
        <v>94</v>
      </c>
      <c r="AI12" s="28">
        <v>63</v>
      </c>
      <c r="AJ12" s="542">
        <v>85</v>
      </c>
      <c r="AK12" s="28">
        <v>107</v>
      </c>
      <c r="AL12" s="543">
        <v>151</v>
      </c>
      <c r="AM12" s="542">
        <v>4026</v>
      </c>
      <c r="AN12" s="28">
        <v>131</v>
      </c>
      <c r="AO12" s="541">
        <v>0</v>
      </c>
      <c r="AP12" s="541">
        <v>243</v>
      </c>
      <c r="AQ12" s="542">
        <v>70</v>
      </c>
      <c r="AR12" s="28">
        <v>483</v>
      </c>
      <c r="AS12" s="542">
        <v>4817</v>
      </c>
      <c r="AT12" s="30" t="str">
        <f>CA12&amp;CB12&amp;CC12&amp;CD12&amp;CE12&amp;CF12&amp;CG12</f>
        <v/>
      </c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"/>
      <c r="BF12" s="3"/>
      <c r="BG12" s="3"/>
      <c r="CA12" s="32" t="str">
        <f>IF(AND($B12&gt;0,AM12="")," * No olvide digitar la variable "&amp;AM$9&amp;""&amp;". Digite CERO si no tiene",IF(AM12&gt;$B12," * La variable "&amp;AM$9&amp;""&amp;" No puede ser mayor al Total.",""))</f>
        <v/>
      </c>
      <c r="CB12" s="32" t="str">
        <f>IF(AND($B12&gt;0,AN12="")," * No olvide digitar la variable "&amp;AN$9&amp;""&amp;" SAPU/SAR/SUR. Digite CERO si no tiene",IF(AN12&gt;$B12," * La variable "&amp;AN$9&amp;""&amp;" SAPU/SAR/SUR No puede ser mayor al Total.",""))</f>
        <v/>
      </c>
      <c r="CC12" s="32" t="str">
        <f>IF(AND($B12&gt;0,AO12="")," * No olvide digitar la variable "&amp;AN$9&amp;""&amp;" Hospital Baja Complejidad. Digite CERO si no tiene",IF(AO12&gt;$B12," * La variable "&amp;AN$9&amp;""&amp;" Hospital Baja Complejidad No puede ser mayor al Total.",""))</f>
        <v/>
      </c>
      <c r="CD12" s="32" t="str">
        <f>IF(AND($B12&gt;0,AP12="")," * No olvide digitar la variable "&amp;AN$9&amp;""&amp;" Hospital Mediana/Alta Complejidad. Digite CERO si no tiene",IF(AP12&gt;$B12," * La variable "&amp;AN$9&amp;""&amp;" Hospital Mediana/Alta Complejidad No puede ser mayor al Total.",""))</f>
        <v/>
      </c>
      <c r="CE12" s="32" t="str">
        <f>IF(AND($B12&gt;0,AQ12="")," * No olvide digitar la variable "&amp;AN$9&amp;""&amp;" Otros Establecimientos de la Red. Digite CERO si no tiene",IF(AQ12&gt;$B12," * La variable "&amp;AN$9&amp;""&amp;" Otros Establecimientos de la Red No puede ser mayor al Total.",""))</f>
        <v/>
      </c>
      <c r="CF12" s="32" t="str">
        <f>IF(AND($B12&gt;0,AR12="")," * No olvide digitar la variable "&amp;AR$9&amp;""&amp;". Digite CERO si no tiene",IF(AR12&gt;$B12," * La variable "&amp;AR$9&amp;""&amp;" No puede ser mayor al Total.",""))</f>
        <v/>
      </c>
      <c r="CG12" s="32" t="str">
        <f>IF(AND($B12&gt;0,AS12="")," * No olvide digitar la variable "&amp;AS$9&amp;""&amp;". Digite CERO si no tiene",IF(B12&gt;AS12," * La variable "&amp;AS$9&amp;""&amp;" No puede ser menor al Total.",""))</f>
        <v/>
      </c>
      <c r="CM12" s="33">
        <f t="shared" ref="CM12:CR15" si="1">IF(AND($B12&gt;0,AM12=""),1,IF(AM12&gt;$B12,1,0))</f>
        <v>0</v>
      </c>
      <c r="CN12" s="33">
        <f t="shared" si="1"/>
        <v>0</v>
      </c>
      <c r="CO12" s="33">
        <f t="shared" si="1"/>
        <v>0</v>
      </c>
      <c r="CP12" s="33">
        <f t="shared" si="1"/>
        <v>0</v>
      </c>
      <c r="CQ12" s="33">
        <f t="shared" si="1"/>
        <v>0</v>
      </c>
      <c r="CR12" s="34">
        <f t="shared" si="1"/>
        <v>0</v>
      </c>
      <c r="CS12" s="34">
        <f>IF(AND($B12&gt;0,AS12=""),1,IF(B12&gt;AS12,1,0))</f>
        <v>0</v>
      </c>
    </row>
    <row r="13" spans="1:97" ht="15" customHeight="1" x14ac:dyDescent="0.25">
      <c r="A13" s="35" t="s">
        <v>36</v>
      </c>
      <c r="B13" s="36">
        <f>SUM(C13+D13)</f>
        <v>270</v>
      </c>
      <c r="C13" s="37">
        <f t="shared" si="0"/>
        <v>0</v>
      </c>
      <c r="D13" s="38">
        <f t="shared" si="0"/>
        <v>270</v>
      </c>
      <c r="E13" s="39"/>
      <c r="F13" s="40"/>
      <c r="G13" s="39"/>
      <c r="H13" s="40"/>
      <c r="I13" s="39"/>
      <c r="J13" s="40">
        <v>6</v>
      </c>
      <c r="K13" s="39"/>
      <c r="L13" s="40">
        <v>21</v>
      </c>
      <c r="M13" s="41"/>
      <c r="N13" s="42">
        <v>44</v>
      </c>
      <c r="O13" s="41"/>
      <c r="P13" s="42">
        <v>60</v>
      </c>
      <c r="Q13" s="41"/>
      <c r="R13" s="42">
        <v>47</v>
      </c>
      <c r="S13" s="41"/>
      <c r="T13" s="42">
        <v>42</v>
      </c>
      <c r="U13" s="41"/>
      <c r="V13" s="42">
        <v>24</v>
      </c>
      <c r="W13" s="41"/>
      <c r="X13" s="42">
        <v>14</v>
      </c>
      <c r="Y13" s="41"/>
      <c r="Z13" s="42">
        <v>6</v>
      </c>
      <c r="AA13" s="41"/>
      <c r="AB13" s="42"/>
      <c r="AC13" s="41"/>
      <c r="AD13" s="42">
        <v>5</v>
      </c>
      <c r="AE13" s="41"/>
      <c r="AF13" s="42"/>
      <c r="AG13" s="41"/>
      <c r="AH13" s="42"/>
      <c r="AI13" s="41"/>
      <c r="AJ13" s="42">
        <v>1</v>
      </c>
      <c r="AK13" s="41"/>
      <c r="AL13" s="43"/>
      <c r="AM13" s="42">
        <v>265</v>
      </c>
      <c r="AN13" s="41">
        <v>5</v>
      </c>
      <c r="AO13" s="39">
        <v>0</v>
      </c>
      <c r="AP13" s="39">
        <v>4</v>
      </c>
      <c r="AQ13" s="42">
        <v>3</v>
      </c>
      <c r="AR13" s="41">
        <v>22</v>
      </c>
      <c r="AS13" s="42">
        <v>471</v>
      </c>
      <c r="AT13" s="30" t="str">
        <f>CA13&amp;CB13&amp;CC13&amp;CD13&amp;CE13&amp;CF13&amp;CG13</f>
        <v/>
      </c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"/>
      <c r="BF13" s="3"/>
      <c r="BG13" s="3"/>
      <c r="CA13" s="32" t="str">
        <f t="shared" ref="CA13:CA15" si="2">IF(AND($B13&gt;0,AM13="")," * No olvide digitar la variable "&amp;AM$9&amp;""&amp;". Digite CERO si no tiene",IF(AM13&gt;$B13," * La variable "&amp;AM$9&amp;""&amp;" No puede ser mayor al Total.",""))</f>
        <v/>
      </c>
      <c r="CB13" s="32" t="str">
        <f>IF(AND($B13&gt;0,AN13="")," * No olvide digitar la variable "&amp;AN$9&amp;""&amp;" SAPU/SAR/SUR. Digite CERO si no tiene",IF(AN13&gt;$B13," * La variable "&amp;AN$9&amp;""&amp;" SAPU/SAR/SUR No puede ser mayor al Total.",""))</f>
        <v/>
      </c>
      <c r="CC13" s="32" t="str">
        <f>IF(AND($B13&gt;0,AO13="")," * No olvide digitar la variable "&amp;AN$9&amp;""&amp;" Hospital Baja Complejidad. Digite CERO si no tiene",IF(AO13&gt;$B13," * La variable "&amp;AN$9&amp;""&amp;" Hospital Baja Complejidad No puede ser mayor al Total.",""))</f>
        <v/>
      </c>
      <c r="CD13" s="32" t="str">
        <f>IF(AND($B13&gt;0,AP13="")," * No olvide digitar la variable "&amp;AN$9&amp;""&amp;" Hospital Mediana/Alta Complejidad. Digite CERO si no tiene",IF(AP13&gt;$B13," * La variable "&amp;AN$9&amp;""&amp;" Hospital Mediana/Alta Complejidad No puede ser mayor al Total.",""))</f>
        <v/>
      </c>
      <c r="CE13" s="32" t="str">
        <f>IF(AND($B13&gt;0,AQ13="")," * No olvide digitar la variable "&amp;AN$9&amp;""&amp;" Otros Establecimientos de la Red. Digite CERO si no tiene",IF(AQ13&gt;$B13," * La variable "&amp;AN$9&amp;""&amp;" Otros Establecimientos de la Red No puede ser mayor al Total.",""))</f>
        <v/>
      </c>
      <c r="CF13" s="32" t="str">
        <f>IF(AND($B13&gt;0,AR13="")," * No olvide digitar la variable "&amp;AR$9&amp;""&amp;". Digite CERO si no tiene",IF(AR13&gt;$B13," * La variable "&amp;AR$9&amp;""&amp;" No puede ser mayor al Total.",""))</f>
        <v/>
      </c>
      <c r="CG13" s="32" t="str">
        <f>IF(AND($B13&gt;0,AS13="")," * No olvide digitar la variable "&amp;AS$9&amp;""&amp;". Digite CERO si no tiene",IF(B13&gt;AS13," * La variable "&amp;AS$9&amp;""&amp;" No puede ser menor al Total.",""))</f>
        <v/>
      </c>
      <c r="CM13" s="33">
        <f t="shared" si="1"/>
        <v>0</v>
      </c>
      <c r="CN13" s="33">
        <f t="shared" si="1"/>
        <v>0</v>
      </c>
      <c r="CO13" s="33">
        <f t="shared" si="1"/>
        <v>0</v>
      </c>
      <c r="CP13" s="33">
        <f t="shared" si="1"/>
        <v>0</v>
      </c>
      <c r="CQ13" s="33">
        <f t="shared" si="1"/>
        <v>0</v>
      </c>
      <c r="CR13" s="34">
        <f t="shared" si="1"/>
        <v>0</v>
      </c>
      <c r="CS13" s="34">
        <f>IF(AND($B13&gt;0,AS13=""),1,IF(B13&gt;AS13,1,0))</f>
        <v>0</v>
      </c>
    </row>
    <row r="14" spans="1:97" ht="15" customHeight="1" x14ac:dyDescent="0.2">
      <c r="A14" s="44" t="s">
        <v>37</v>
      </c>
      <c r="B14" s="45">
        <f>SUM(C14+D14)</f>
        <v>182</v>
      </c>
      <c r="C14" s="46">
        <f t="shared" si="0"/>
        <v>0</v>
      </c>
      <c r="D14" s="47">
        <f t="shared" si="0"/>
        <v>182</v>
      </c>
      <c r="E14" s="41"/>
      <c r="F14" s="42"/>
      <c r="G14" s="41"/>
      <c r="H14" s="42"/>
      <c r="I14" s="41"/>
      <c r="J14" s="42">
        <v>1</v>
      </c>
      <c r="K14" s="41"/>
      <c r="L14" s="42">
        <v>9</v>
      </c>
      <c r="M14" s="41"/>
      <c r="N14" s="42">
        <v>44</v>
      </c>
      <c r="O14" s="41"/>
      <c r="P14" s="42">
        <v>38</v>
      </c>
      <c r="Q14" s="41"/>
      <c r="R14" s="42">
        <v>40</v>
      </c>
      <c r="S14" s="41"/>
      <c r="T14" s="42">
        <v>29</v>
      </c>
      <c r="U14" s="41"/>
      <c r="V14" s="42">
        <v>7</v>
      </c>
      <c r="W14" s="41"/>
      <c r="X14" s="42">
        <v>5</v>
      </c>
      <c r="Y14" s="41"/>
      <c r="Z14" s="42">
        <v>3</v>
      </c>
      <c r="AA14" s="41"/>
      <c r="AB14" s="42">
        <v>3</v>
      </c>
      <c r="AC14" s="41"/>
      <c r="AD14" s="42">
        <v>1</v>
      </c>
      <c r="AE14" s="41"/>
      <c r="AF14" s="42"/>
      <c r="AG14" s="41"/>
      <c r="AH14" s="42">
        <v>1</v>
      </c>
      <c r="AI14" s="41"/>
      <c r="AJ14" s="42">
        <v>1</v>
      </c>
      <c r="AK14" s="41"/>
      <c r="AL14" s="43"/>
      <c r="AM14" s="42">
        <v>177</v>
      </c>
      <c r="AN14" s="48"/>
      <c r="AO14" s="48"/>
      <c r="AP14" s="48"/>
      <c r="AQ14" s="49"/>
      <c r="AR14" s="50"/>
      <c r="AS14" s="49"/>
      <c r="AT14" s="30" t="str">
        <f t="shared" ref="AT14:AT15" si="3">CA14&amp;CB14&amp;CC14&amp;CD14&amp;CE14&amp;CF14&amp;CG14</f>
        <v/>
      </c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"/>
      <c r="BF14" s="3"/>
      <c r="BG14" s="3"/>
      <c r="CA14" s="32" t="str">
        <f t="shared" si="2"/>
        <v/>
      </c>
      <c r="CM14" s="33">
        <f t="shared" si="1"/>
        <v>0</v>
      </c>
    </row>
    <row r="15" spans="1:97" ht="15" customHeight="1" x14ac:dyDescent="0.2">
      <c r="A15" s="51" t="s">
        <v>38</v>
      </c>
      <c r="B15" s="52">
        <f>SUM(C15+D15)</f>
        <v>0</v>
      </c>
      <c r="C15" s="53">
        <f t="shared" si="0"/>
        <v>0</v>
      </c>
      <c r="D15" s="54">
        <f t="shared" si="0"/>
        <v>0</v>
      </c>
      <c r="E15" s="55"/>
      <c r="F15" s="56"/>
      <c r="G15" s="55"/>
      <c r="H15" s="56"/>
      <c r="I15" s="55"/>
      <c r="J15" s="56"/>
      <c r="K15" s="55"/>
      <c r="L15" s="56"/>
      <c r="M15" s="55"/>
      <c r="N15" s="56"/>
      <c r="O15" s="55"/>
      <c r="P15" s="56"/>
      <c r="Q15" s="55"/>
      <c r="R15" s="56"/>
      <c r="S15" s="55"/>
      <c r="T15" s="56"/>
      <c r="U15" s="55"/>
      <c r="V15" s="56"/>
      <c r="W15" s="55"/>
      <c r="X15" s="56"/>
      <c r="Y15" s="55"/>
      <c r="Z15" s="56"/>
      <c r="AA15" s="55"/>
      <c r="AB15" s="56"/>
      <c r="AC15" s="55"/>
      <c r="AD15" s="56"/>
      <c r="AE15" s="55"/>
      <c r="AF15" s="56"/>
      <c r="AG15" s="55"/>
      <c r="AH15" s="56"/>
      <c r="AI15" s="55"/>
      <c r="AJ15" s="56"/>
      <c r="AK15" s="55"/>
      <c r="AL15" s="57"/>
      <c r="AM15" s="56"/>
      <c r="AN15" s="58"/>
      <c r="AO15" s="58"/>
      <c r="AP15" s="58"/>
      <c r="AQ15" s="59"/>
      <c r="AR15" s="60"/>
      <c r="AS15" s="59"/>
      <c r="AT15" s="30" t="str">
        <f t="shared" si="3"/>
        <v/>
      </c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"/>
      <c r="BF15" s="3"/>
      <c r="BG15" s="3"/>
      <c r="CA15" s="32" t="str">
        <f t="shared" si="2"/>
        <v/>
      </c>
      <c r="CM15" s="33">
        <f t="shared" si="1"/>
        <v>0</v>
      </c>
    </row>
    <row r="16" spans="1:97" s="5" customFormat="1" ht="18" customHeight="1" x14ac:dyDescent="0.15">
      <c r="A16" s="61" t="s">
        <v>39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V16" s="12"/>
      <c r="BW16" s="12"/>
      <c r="BX16" s="12"/>
      <c r="BY16" s="12"/>
    </row>
    <row r="17" spans="1:97" ht="19.5" customHeight="1" x14ac:dyDescent="0.2">
      <c r="A17" s="979" t="s">
        <v>40</v>
      </c>
      <c r="B17" s="982" t="s">
        <v>5</v>
      </c>
      <c r="C17" s="983"/>
      <c r="D17" s="984"/>
      <c r="E17" s="1290" t="s">
        <v>6</v>
      </c>
      <c r="F17" s="1117"/>
      <c r="G17" s="1117"/>
      <c r="H17" s="1117"/>
      <c r="I17" s="1117"/>
      <c r="J17" s="1117"/>
      <c r="K17" s="1117"/>
      <c r="L17" s="1117"/>
      <c r="M17" s="1117"/>
      <c r="N17" s="1117"/>
      <c r="O17" s="1117"/>
      <c r="P17" s="1117"/>
      <c r="Q17" s="1117"/>
      <c r="R17" s="1117"/>
      <c r="S17" s="1117"/>
      <c r="T17" s="1117"/>
      <c r="U17" s="1117"/>
      <c r="V17" s="1117"/>
      <c r="W17" s="1117"/>
      <c r="X17" s="1117"/>
      <c r="Y17" s="1117"/>
      <c r="Z17" s="1117"/>
      <c r="AA17" s="1117"/>
      <c r="AB17" s="1117"/>
      <c r="AC17" s="1117"/>
      <c r="AD17" s="1117"/>
      <c r="AE17" s="1117"/>
      <c r="AF17" s="1117"/>
      <c r="AG17" s="1117"/>
      <c r="AH17" s="1117"/>
      <c r="AI17" s="1117"/>
      <c r="AJ17" s="1117"/>
      <c r="AK17" s="1117"/>
      <c r="AL17" s="1294"/>
      <c r="AM17" s="1008" t="s">
        <v>7</v>
      </c>
      <c r="AN17" s="999" t="s">
        <v>41</v>
      </c>
      <c r="AO17" s="999" t="s">
        <v>10</v>
      </c>
      <c r="AP17" s="999" t="s">
        <v>42</v>
      </c>
      <c r="AQ17" s="999" t="s">
        <v>43</v>
      </c>
      <c r="AR17" s="984" t="s">
        <v>44</v>
      </c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</row>
    <row r="18" spans="1:97" ht="15.75" customHeight="1" x14ac:dyDescent="0.2">
      <c r="A18" s="980"/>
      <c r="B18" s="1165"/>
      <c r="C18" s="986"/>
      <c r="D18" s="987"/>
      <c r="E18" s="1290" t="s">
        <v>11</v>
      </c>
      <c r="F18" s="1289"/>
      <c r="G18" s="1290" t="s">
        <v>12</v>
      </c>
      <c r="H18" s="1289"/>
      <c r="I18" s="1290" t="s">
        <v>13</v>
      </c>
      <c r="J18" s="1289"/>
      <c r="K18" s="1290" t="s">
        <v>14</v>
      </c>
      <c r="L18" s="1289"/>
      <c r="M18" s="1290" t="s">
        <v>15</v>
      </c>
      <c r="N18" s="1289"/>
      <c r="O18" s="1291" t="s">
        <v>16</v>
      </c>
      <c r="P18" s="1292"/>
      <c r="Q18" s="1291" t="s">
        <v>17</v>
      </c>
      <c r="R18" s="1292"/>
      <c r="S18" s="1291" t="s">
        <v>18</v>
      </c>
      <c r="T18" s="1292"/>
      <c r="U18" s="1291" t="s">
        <v>19</v>
      </c>
      <c r="V18" s="1292"/>
      <c r="W18" s="1291" t="s">
        <v>20</v>
      </c>
      <c r="X18" s="1292"/>
      <c r="Y18" s="1291" t="s">
        <v>21</v>
      </c>
      <c r="Z18" s="1292"/>
      <c r="AA18" s="1291" t="s">
        <v>22</v>
      </c>
      <c r="AB18" s="1292"/>
      <c r="AC18" s="1291" t="s">
        <v>23</v>
      </c>
      <c r="AD18" s="1292"/>
      <c r="AE18" s="1291" t="s">
        <v>24</v>
      </c>
      <c r="AF18" s="1292"/>
      <c r="AG18" s="1291" t="s">
        <v>25</v>
      </c>
      <c r="AH18" s="1292"/>
      <c r="AI18" s="1291" t="s">
        <v>26</v>
      </c>
      <c r="AJ18" s="1292"/>
      <c r="AK18" s="1291" t="s">
        <v>27</v>
      </c>
      <c r="AL18" s="1293"/>
      <c r="AM18" s="1009"/>
      <c r="AN18" s="1003"/>
      <c r="AO18" s="1003"/>
      <c r="AP18" s="1003"/>
      <c r="AQ18" s="1003"/>
      <c r="AR18" s="990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</row>
    <row r="19" spans="1:97" ht="15.75" customHeight="1" x14ac:dyDescent="0.2">
      <c r="A19" s="1147"/>
      <c r="B19" s="808" t="s">
        <v>32</v>
      </c>
      <c r="C19" s="809" t="s">
        <v>45</v>
      </c>
      <c r="D19" s="843" t="s">
        <v>34</v>
      </c>
      <c r="E19" s="810" t="s">
        <v>45</v>
      </c>
      <c r="F19" s="843" t="s">
        <v>34</v>
      </c>
      <c r="G19" s="810" t="s">
        <v>45</v>
      </c>
      <c r="H19" s="843" t="s">
        <v>34</v>
      </c>
      <c r="I19" s="810" t="s">
        <v>45</v>
      </c>
      <c r="J19" s="843" t="s">
        <v>34</v>
      </c>
      <c r="K19" s="810" t="s">
        <v>45</v>
      </c>
      <c r="L19" s="843" t="s">
        <v>34</v>
      </c>
      <c r="M19" s="810" t="s">
        <v>45</v>
      </c>
      <c r="N19" s="843" t="s">
        <v>34</v>
      </c>
      <c r="O19" s="810" t="s">
        <v>45</v>
      </c>
      <c r="P19" s="843" t="s">
        <v>34</v>
      </c>
      <c r="Q19" s="810" t="s">
        <v>45</v>
      </c>
      <c r="R19" s="843" t="s">
        <v>34</v>
      </c>
      <c r="S19" s="810" t="s">
        <v>45</v>
      </c>
      <c r="T19" s="843" t="s">
        <v>34</v>
      </c>
      <c r="U19" s="810" t="s">
        <v>45</v>
      </c>
      <c r="V19" s="843" t="s">
        <v>34</v>
      </c>
      <c r="W19" s="810" t="s">
        <v>45</v>
      </c>
      <c r="X19" s="843" t="s">
        <v>34</v>
      </c>
      <c r="Y19" s="810" t="s">
        <v>45</v>
      </c>
      <c r="Z19" s="843" t="s">
        <v>34</v>
      </c>
      <c r="AA19" s="810" t="s">
        <v>45</v>
      </c>
      <c r="AB19" s="843" t="s">
        <v>34</v>
      </c>
      <c r="AC19" s="810" t="s">
        <v>45</v>
      </c>
      <c r="AD19" s="843" t="s">
        <v>34</v>
      </c>
      <c r="AE19" s="810" t="s">
        <v>45</v>
      </c>
      <c r="AF19" s="843" t="s">
        <v>34</v>
      </c>
      <c r="AG19" s="810" t="s">
        <v>45</v>
      </c>
      <c r="AH19" s="843" t="s">
        <v>34</v>
      </c>
      <c r="AI19" s="810" t="s">
        <v>45</v>
      </c>
      <c r="AJ19" s="843" t="s">
        <v>34</v>
      </c>
      <c r="AK19" s="810" t="s">
        <v>45</v>
      </c>
      <c r="AL19" s="845" t="s">
        <v>34</v>
      </c>
      <c r="AM19" s="1010"/>
      <c r="AN19" s="1000"/>
      <c r="AO19" s="1000"/>
      <c r="AP19" s="1000"/>
      <c r="AQ19" s="1000"/>
      <c r="AR19" s="987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</row>
    <row r="20" spans="1:97" ht="15" customHeight="1" x14ac:dyDescent="0.25">
      <c r="A20" s="487" t="s">
        <v>46</v>
      </c>
      <c r="B20" s="68">
        <f t="shared" ref="B20:B26" si="4">SUM(C20+D20)</f>
        <v>0</v>
      </c>
      <c r="C20" s="69">
        <f t="shared" ref="C20:D26" si="5">SUM(E20+G20+I20+K20+M20+O20+Q20+S20+U20+W20+Y20+AA20+AC20+AE20+AG20+AI20+AK20)</f>
        <v>0</v>
      </c>
      <c r="D20" s="70">
        <f t="shared" si="5"/>
        <v>0</v>
      </c>
      <c r="E20" s="71"/>
      <c r="F20" s="72"/>
      <c r="G20" s="71"/>
      <c r="H20" s="72"/>
      <c r="I20" s="71"/>
      <c r="J20" s="73"/>
      <c r="K20" s="71"/>
      <c r="L20" s="73"/>
      <c r="M20" s="71"/>
      <c r="N20" s="73"/>
      <c r="O20" s="74"/>
      <c r="P20" s="73"/>
      <c r="Q20" s="74"/>
      <c r="R20" s="73"/>
      <c r="S20" s="74"/>
      <c r="T20" s="73"/>
      <c r="U20" s="74"/>
      <c r="V20" s="73"/>
      <c r="W20" s="74"/>
      <c r="X20" s="73"/>
      <c r="Y20" s="74"/>
      <c r="Z20" s="73"/>
      <c r="AA20" s="74"/>
      <c r="AB20" s="73"/>
      <c r="AC20" s="74"/>
      <c r="AD20" s="73"/>
      <c r="AE20" s="74"/>
      <c r="AF20" s="73"/>
      <c r="AG20" s="74"/>
      <c r="AH20" s="73"/>
      <c r="AI20" s="74"/>
      <c r="AJ20" s="73"/>
      <c r="AK20" s="74"/>
      <c r="AL20" s="75"/>
      <c r="AM20" s="76"/>
      <c r="AN20" s="77"/>
      <c r="AO20" s="77"/>
      <c r="AP20" s="77"/>
      <c r="AQ20" s="78"/>
      <c r="AR20" s="544"/>
      <c r="AS20" s="30" t="str">
        <f>$CA20&amp;$CB20&amp;$CC20&amp;$CD20&amp;$CE20&amp;$CF20</f>
        <v/>
      </c>
      <c r="AT20" s="31"/>
      <c r="AU20" s="31"/>
      <c r="AV20" s="31"/>
      <c r="AW20" s="31"/>
      <c r="AX20" s="31"/>
      <c r="AY20" s="31"/>
      <c r="AZ20" s="3"/>
      <c r="BA20" s="3"/>
      <c r="BB20" s="3"/>
      <c r="BC20" s="3"/>
      <c r="BD20" s="3"/>
      <c r="BE20" s="3"/>
      <c r="BF20" s="3"/>
      <c r="BG20" s="3"/>
      <c r="BH20" s="3"/>
      <c r="BI20" s="3"/>
      <c r="CA20" s="32" t="str">
        <f>IF(AND($B20&gt;0,AM20="")," * No olvide digitar la variable "&amp;AM$17&amp;""&amp;". Digite CERO si no tiene",IF(AM20&gt;$B20," * La variable "&amp;AM$20&amp;""&amp;" No puede ser mayor al Total.",""))</f>
        <v/>
      </c>
      <c r="CB20" s="32" t="str">
        <f>IF(AND($B20&gt;0,AN20="")," * No olvide digitar la variable "&amp;AN$17&amp;""&amp;". Digite CERO si no tiene",IF(AN20&gt;$B20," * La variable "&amp;AN$17&amp;""&amp;" No puede ser mayor al Total.",""))</f>
        <v/>
      </c>
      <c r="CC20" s="32" t="str">
        <f>IF(AND($B20&gt;0,AO20="")," * No olvide digitar la variable "&amp;AO$17&amp;""&amp;". Digite CERO si no tiene",IF(B20&gt;AO20," * La variable "&amp;AO$17&amp;""&amp;" No puede ser menor al Total.",""))</f>
        <v/>
      </c>
      <c r="CD20" s="32" t="str">
        <f>IF(AND($B20&gt;0,AP20="")," * No olvide digitar la variable "&amp;AP$17&amp;""&amp;". Digite CERO si no tiene",IF(AP20&gt;$B20," * La variable "&amp;AP$17&amp;""&amp;" No puede ser mayor al Total.",""))</f>
        <v/>
      </c>
      <c r="CE20" s="32" t="str">
        <f>IF(AND($B20&gt;0,AQ20="")," * No olvide digitar la variable "&amp;AQ$17&amp;""&amp;". Digite CERO si no tiene",IF(AQ20&gt;$B20," * La variable "&amp;AQ$17&amp;""&amp;" No puede ser mayor al Total.",""))</f>
        <v/>
      </c>
      <c r="CF20" s="32" t="str">
        <f>IF(AND($B20&gt;0,AR20="")," * No olvide digitar la variable "&amp;AR$17&amp;""&amp;". Digite CERO si no tiene",IF(AR20&gt;$B20," * La variable "&amp;AR$17&amp;""&amp;" No puede ser mayor al Total.",""))</f>
        <v/>
      </c>
      <c r="CG20" s="80"/>
      <c r="CM20" s="33">
        <f t="shared" ref="CM20:CR26" si="6">IF(AND($B20&gt;0,AM20=""),1,IF(AM20&gt;$B20,1,0))</f>
        <v>0</v>
      </c>
      <c r="CN20" s="33">
        <f t="shared" si="6"/>
        <v>0</v>
      </c>
      <c r="CO20" s="33">
        <f>IF(AND($B20&gt;0,AO20=""),1,IF(B20&gt;$AO20,1,0))</f>
        <v>0</v>
      </c>
      <c r="CP20" s="33">
        <f t="shared" si="6"/>
        <v>0</v>
      </c>
      <c r="CQ20" s="33">
        <f t="shared" si="6"/>
        <v>0</v>
      </c>
      <c r="CR20" s="34">
        <f t="shared" si="6"/>
        <v>0</v>
      </c>
      <c r="CS20"/>
    </row>
    <row r="21" spans="1:97" ht="15" customHeight="1" x14ac:dyDescent="0.25">
      <c r="A21" s="81" t="s">
        <v>47</v>
      </c>
      <c r="B21" s="68">
        <f t="shared" si="4"/>
        <v>0</v>
      </c>
      <c r="C21" s="69">
        <f t="shared" si="5"/>
        <v>0</v>
      </c>
      <c r="D21" s="70">
        <f t="shared" si="5"/>
        <v>0</v>
      </c>
      <c r="E21" s="71"/>
      <c r="F21" s="72"/>
      <c r="G21" s="71"/>
      <c r="H21" s="72"/>
      <c r="I21" s="71"/>
      <c r="J21" s="73"/>
      <c r="K21" s="71"/>
      <c r="L21" s="73"/>
      <c r="M21" s="71"/>
      <c r="N21" s="73"/>
      <c r="O21" s="74"/>
      <c r="P21" s="73"/>
      <c r="Q21" s="74"/>
      <c r="R21" s="73"/>
      <c r="S21" s="74"/>
      <c r="T21" s="73"/>
      <c r="U21" s="74"/>
      <c r="V21" s="73"/>
      <c r="W21" s="74"/>
      <c r="X21" s="73"/>
      <c r="Y21" s="74"/>
      <c r="Z21" s="73"/>
      <c r="AA21" s="74"/>
      <c r="AB21" s="73"/>
      <c r="AC21" s="74"/>
      <c r="AD21" s="73"/>
      <c r="AE21" s="74"/>
      <c r="AF21" s="73"/>
      <c r="AG21" s="74"/>
      <c r="AH21" s="73"/>
      <c r="AI21" s="74"/>
      <c r="AJ21" s="73"/>
      <c r="AK21" s="74"/>
      <c r="AL21" s="75"/>
      <c r="AM21" s="76"/>
      <c r="AN21" s="77"/>
      <c r="AO21" s="77"/>
      <c r="AP21" s="77"/>
      <c r="AQ21" s="82"/>
      <c r="AR21" s="83"/>
      <c r="AS21" s="30" t="str">
        <f t="shared" ref="AS21:AS26" si="7">$CA21&amp;$CB21&amp;$CC21&amp;$CD21&amp;$CE21&amp;$CF21</f>
        <v/>
      </c>
      <c r="AT21" s="31"/>
      <c r="AU21" s="31"/>
      <c r="AV21" s="31"/>
      <c r="AW21" s="31"/>
      <c r="AX21" s="31"/>
      <c r="AY21" s="31"/>
      <c r="AZ21" s="3"/>
      <c r="BA21" s="3"/>
      <c r="BB21" s="3"/>
      <c r="BC21" s="3"/>
      <c r="BD21" s="3"/>
      <c r="BE21" s="3"/>
      <c r="BF21" s="3"/>
      <c r="BG21" s="3"/>
      <c r="BH21" s="3"/>
      <c r="BI21" s="3"/>
      <c r="CA21" s="32" t="str">
        <f>IF(AND($B21&gt;0,AM21="")," * No olvide digitar la variable "&amp;AM$17&amp;""&amp;". Digite CERO si no tiene",IF(AM21&gt;$B21," * La variable "&amp;AM$20&amp;""&amp;" No puede ser mayor al Total.",""))</f>
        <v/>
      </c>
      <c r="CB21" s="32" t="str">
        <f>IF(AND($B21&gt;0,AN21="")," * No olvide digitar la variable "&amp;AN$17&amp;""&amp;". Digite CERO si no tiene",IF(AN21&gt;$B21," * La variable "&amp;AN$17&amp;""&amp;" No puede ser mayor al Total.",""))</f>
        <v/>
      </c>
      <c r="CC21" s="32" t="str">
        <f t="shared" ref="CC21:CC23" si="8">IF(AND($B21&gt;0,AO21="")," * No olvide digitar la variable "&amp;AO$17&amp;""&amp;". Digite CERO si no tiene",IF(B21&gt;AO21," * La variable "&amp;AO$17&amp;""&amp;" No puede ser menor al Total.",""))</f>
        <v/>
      </c>
      <c r="CD21" s="32" t="str">
        <f>IF(AND($B21&gt;0,AP21="")," * No olvide digitar la variable "&amp;AP$17&amp;""&amp;". Digite CERO si no tiene",IF(AP21&gt;$B21," * La variable "&amp;AP$17&amp;""&amp;" No puede ser mayor al Total.",""))</f>
        <v/>
      </c>
      <c r="CE21" s="32" t="str">
        <f t="shared" ref="CE21:CF23" si="9">IF(AND($B21&gt;0,AQ21="")," * No olvide digitar la variable "&amp;AQ$17&amp;""&amp;". Digite CERO si no tiene",IF(AQ21&gt;$B21," * La variable "&amp;AQ$17&amp;""&amp;" No puede ser mayor al Total.",""))</f>
        <v/>
      </c>
      <c r="CF21" s="32" t="str">
        <f t="shared" si="9"/>
        <v/>
      </c>
      <c r="CM21" s="33">
        <f t="shared" si="6"/>
        <v>0</v>
      </c>
      <c r="CN21" s="33">
        <f t="shared" si="6"/>
        <v>0</v>
      </c>
      <c r="CO21" s="33">
        <f t="shared" ref="CO21:CO23" si="10">IF(AND($B21&gt;0,AO21=""),1,IF(B21&gt;$AO21,1,0))</f>
        <v>0</v>
      </c>
      <c r="CP21" s="33">
        <f t="shared" si="6"/>
        <v>0</v>
      </c>
      <c r="CQ21" s="33">
        <f t="shared" si="6"/>
        <v>0</v>
      </c>
      <c r="CR21" s="34">
        <f t="shared" si="6"/>
        <v>0</v>
      </c>
    </row>
    <row r="22" spans="1:97" ht="15" customHeight="1" x14ac:dyDescent="0.25">
      <c r="A22" s="35" t="s">
        <v>48</v>
      </c>
      <c r="B22" s="68">
        <f t="shared" si="4"/>
        <v>0</v>
      </c>
      <c r="C22" s="69">
        <f t="shared" si="5"/>
        <v>0</v>
      </c>
      <c r="D22" s="84">
        <f t="shared" si="5"/>
        <v>0</v>
      </c>
      <c r="E22" s="41"/>
      <c r="F22" s="42"/>
      <c r="G22" s="41"/>
      <c r="H22" s="42"/>
      <c r="I22" s="41"/>
      <c r="J22" s="40"/>
      <c r="K22" s="41"/>
      <c r="L22" s="40"/>
      <c r="M22" s="41"/>
      <c r="N22" s="40"/>
      <c r="O22" s="85"/>
      <c r="P22" s="40"/>
      <c r="Q22" s="85"/>
      <c r="R22" s="40"/>
      <c r="S22" s="85"/>
      <c r="T22" s="40"/>
      <c r="U22" s="85"/>
      <c r="V22" s="40"/>
      <c r="W22" s="85"/>
      <c r="X22" s="40"/>
      <c r="Y22" s="85"/>
      <c r="Z22" s="40"/>
      <c r="AA22" s="85"/>
      <c r="AB22" s="40"/>
      <c r="AC22" s="85"/>
      <c r="AD22" s="40"/>
      <c r="AE22" s="85"/>
      <c r="AF22" s="40"/>
      <c r="AG22" s="85"/>
      <c r="AH22" s="40"/>
      <c r="AI22" s="85"/>
      <c r="AJ22" s="40"/>
      <c r="AK22" s="85"/>
      <c r="AL22" s="86"/>
      <c r="AM22" s="39"/>
      <c r="AN22" s="87"/>
      <c r="AO22" s="87"/>
      <c r="AP22" s="88"/>
      <c r="AQ22" s="82"/>
      <c r="AR22" s="83"/>
      <c r="AS22" s="30" t="str">
        <f t="shared" si="7"/>
        <v/>
      </c>
      <c r="AT22" s="31"/>
      <c r="AU22" s="31"/>
      <c r="AV22" s="31"/>
      <c r="AW22" s="31"/>
      <c r="AX22" s="31"/>
      <c r="AY22" s="31"/>
      <c r="AZ22" s="3"/>
      <c r="BA22" s="3"/>
      <c r="BB22" s="3"/>
      <c r="BC22" s="3"/>
      <c r="BD22" s="3"/>
      <c r="BE22" s="3"/>
      <c r="BF22" s="3"/>
      <c r="BG22" s="3"/>
      <c r="BH22" s="3"/>
      <c r="BI22" s="3"/>
      <c r="CA22" s="32" t="str">
        <f t="shared" ref="CA22:CA23" si="11">IF(AND($B22&gt;0,AM22="")," * No olvide digitar la variable "&amp;AM$17&amp;""&amp;". Digite CERO si no tiene",IF(AM22&gt;$B22," * La variable "&amp;AM$20&amp;""&amp;" No puede ser mayor al Total.",""))</f>
        <v/>
      </c>
      <c r="CB22" s="32" t="str">
        <f t="shared" ref="CB22:CB23" si="12">IF(AND($B22&gt;0,AN22="")," * No olvide digitar la variable "&amp;AN$17&amp;""&amp;". Digite CERO si no tiene",IF(AN22&gt;$B22," * La variable "&amp;AN$17&amp;""&amp;" No puede ser mayor al Total.",""))</f>
        <v/>
      </c>
      <c r="CC22" s="32" t="str">
        <f t="shared" si="8"/>
        <v/>
      </c>
      <c r="CD22" s="89"/>
      <c r="CE22" s="32" t="str">
        <f t="shared" si="9"/>
        <v/>
      </c>
      <c r="CF22" s="32" t="str">
        <f t="shared" si="9"/>
        <v/>
      </c>
      <c r="CM22" s="33">
        <f t="shared" si="6"/>
        <v>0</v>
      </c>
      <c r="CN22" s="33">
        <f t="shared" si="6"/>
        <v>0</v>
      </c>
      <c r="CO22" s="33">
        <f t="shared" si="10"/>
        <v>0</v>
      </c>
      <c r="CP22" s="89"/>
      <c r="CQ22" s="33">
        <f t="shared" si="6"/>
        <v>0</v>
      </c>
      <c r="CR22" s="34">
        <f t="shared" si="6"/>
        <v>0</v>
      </c>
    </row>
    <row r="23" spans="1:97" ht="15" customHeight="1" thickBot="1" x14ac:dyDescent="0.3">
      <c r="A23" s="90" t="s">
        <v>49</v>
      </c>
      <c r="B23" s="91">
        <f t="shared" si="4"/>
        <v>0</v>
      </c>
      <c r="C23" s="92">
        <f t="shared" si="5"/>
        <v>0</v>
      </c>
      <c r="D23" s="93">
        <f t="shared" si="5"/>
        <v>0</v>
      </c>
      <c r="E23" s="94"/>
      <c r="F23" s="95"/>
      <c r="G23" s="94"/>
      <c r="H23" s="95"/>
      <c r="I23" s="94"/>
      <c r="J23" s="96"/>
      <c r="K23" s="97"/>
      <c r="L23" s="95"/>
      <c r="M23" s="94"/>
      <c r="N23" s="95"/>
      <c r="O23" s="94"/>
      <c r="P23" s="95"/>
      <c r="Q23" s="94"/>
      <c r="R23" s="95"/>
      <c r="S23" s="94"/>
      <c r="T23" s="95"/>
      <c r="U23" s="94"/>
      <c r="V23" s="95"/>
      <c r="W23" s="94"/>
      <c r="X23" s="95"/>
      <c r="Y23" s="94"/>
      <c r="Z23" s="95"/>
      <c r="AA23" s="94"/>
      <c r="AB23" s="95"/>
      <c r="AC23" s="94"/>
      <c r="AD23" s="95"/>
      <c r="AE23" s="94"/>
      <c r="AF23" s="95"/>
      <c r="AG23" s="94"/>
      <c r="AH23" s="95"/>
      <c r="AI23" s="94"/>
      <c r="AJ23" s="95"/>
      <c r="AK23" s="94"/>
      <c r="AL23" s="98"/>
      <c r="AM23" s="97"/>
      <c r="AN23" s="99"/>
      <c r="AO23" s="99"/>
      <c r="AP23" s="99"/>
      <c r="AQ23" s="100"/>
      <c r="AR23" s="101"/>
      <c r="AS23" s="30" t="str">
        <f t="shared" si="7"/>
        <v/>
      </c>
      <c r="AT23" s="31"/>
      <c r="AU23" s="31"/>
      <c r="AV23" s="31"/>
      <c r="AW23" s="31"/>
      <c r="AX23" s="31"/>
      <c r="AY23" s="31"/>
      <c r="AZ23" s="3"/>
      <c r="BA23" s="3"/>
      <c r="BB23" s="3"/>
      <c r="BC23" s="3"/>
      <c r="BD23" s="3"/>
      <c r="BE23" s="3"/>
      <c r="BF23" s="3"/>
      <c r="BG23" s="3"/>
      <c r="BH23" s="3"/>
      <c r="BI23" s="3"/>
      <c r="CA23" s="32" t="str">
        <f t="shared" si="11"/>
        <v/>
      </c>
      <c r="CB23" s="32" t="str">
        <f t="shared" si="12"/>
        <v/>
      </c>
      <c r="CC23" s="32" t="str">
        <f t="shared" si="8"/>
        <v/>
      </c>
      <c r="CD23" s="32" t="str">
        <f>IF(AND($B23&gt;0,AP23="")," * No olvide digitar la variable "&amp;AP$17&amp;""&amp;". Digite CERO si no tiene",IF(AP23&gt;$B23," * La variable "&amp;AP$17&amp;""&amp;" No puede ser mayor al Total.",""))</f>
        <v/>
      </c>
      <c r="CE23" s="32" t="str">
        <f t="shared" si="9"/>
        <v/>
      </c>
      <c r="CF23" s="32" t="str">
        <f t="shared" si="9"/>
        <v/>
      </c>
      <c r="CM23" s="33">
        <f t="shared" si="6"/>
        <v>0</v>
      </c>
      <c r="CN23" s="33">
        <f t="shared" si="6"/>
        <v>0</v>
      </c>
      <c r="CO23" s="33">
        <f t="shared" si="10"/>
        <v>0</v>
      </c>
      <c r="CP23" s="33">
        <f t="shared" si="6"/>
        <v>0</v>
      </c>
      <c r="CQ23" s="33">
        <f t="shared" si="6"/>
        <v>0</v>
      </c>
      <c r="CR23" s="34">
        <f t="shared" si="6"/>
        <v>0</v>
      </c>
    </row>
    <row r="24" spans="1:97" ht="15" customHeight="1" thickTop="1" x14ac:dyDescent="0.25">
      <c r="A24" s="81" t="s">
        <v>50</v>
      </c>
      <c r="B24" s="102">
        <f t="shared" si="4"/>
        <v>0</v>
      </c>
      <c r="C24" s="103">
        <f t="shared" si="5"/>
        <v>0</v>
      </c>
      <c r="D24" s="104">
        <f t="shared" si="5"/>
        <v>0</v>
      </c>
      <c r="E24" s="105"/>
      <c r="F24" s="106"/>
      <c r="G24" s="105"/>
      <c r="H24" s="106"/>
      <c r="I24" s="105"/>
      <c r="J24" s="107"/>
      <c r="K24" s="108"/>
      <c r="L24" s="106"/>
      <c r="M24" s="105"/>
      <c r="N24" s="106"/>
      <c r="O24" s="105"/>
      <c r="P24" s="106"/>
      <c r="Q24" s="105"/>
      <c r="R24" s="106"/>
      <c r="S24" s="105"/>
      <c r="T24" s="106"/>
      <c r="U24" s="105"/>
      <c r="V24" s="106"/>
      <c r="W24" s="105"/>
      <c r="X24" s="106"/>
      <c r="Y24" s="105"/>
      <c r="Z24" s="106"/>
      <c r="AA24" s="105"/>
      <c r="AB24" s="106"/>
      <c r="AC24" s="105"/>
      <c r="AD24" s="106"/>
      <c r="AE24" s="105"/>
      <c r="AF24" s="106"/>
      <c r="AG24" s="105"/>
      <c r="AH24" s="106"/>
      <c r="AI24" s="105"/>
      <c r="AJ24" s="106"/>
      <c r="AK24" s="105"/>
      <c r="AL24" s="109"/>
      <c r="AM24" s="108"/>
      <c r="AN24" s="110"/>
      <c r="AO24" s="111"/>
      <c r="AP24" s="112"/>
      <c r="AQ24" s="110"/>
      <c r="AR24" s="106"/>
      <c r="AS24" s="30" t="str">
        <f t="shared" si="7"/>
        <v/>
      </c>
      <c r="AT24" s="31"/>
      <c r="AU24" s="31"/>
      <c r="AV24" s="31"/>
      <c r="AW24" s="31"/>
      <c r="AX24" s="31"/>
      <c r="AY24" s="31"/>
      <c r="AZ24" s="3"/>
      <c r="BA24" s="3"/>
      <c r="BB24" s="3"/>
      <c r="BC24" s="3"/>
      <c r="BD24" s="3"/>
      <c r="BE24" s="3"/>
      <c r="BF24" s="3"/>
      <c r="BG24" s="3"/>
      <c r="BH24" s="3"/>
      <c r="BI24" s="3"/>
      <c r="CA24" s="32" t="str">
        <f>IF(AND($B24&gt;0,AM24="")," * No olvide digitar la variable "&amp;AM$17&amp;""&amp;". Digite CERO si no tiene",IF(AM24&gt;$B24," * La variable "&amp;AM$17&amp;""&amp;" No puede ser mayor al Total.",""))</f>
        <v/>
      </c>
      <c r="CB24" s="32" t="str">
        <f>IF(AND($B24&gt;0,AN24="")," * No olvide digitar la variable "&amp;AN$17&amp;""&amp;". Digite CERO si no tiene",IF(AN24&gt;$B24," * La variable "&amp;AN$17&amp;""&amp;" No puede ser mayor al Total.",""))</f>
        <v/>
      </c>
      <c r="CC24" s="89"/>
      <c r="CD24" s="89"/>
      <c r="CE24" s="32" t="str">
        <f>IF(AND($B24&gt;0,AQ24="")," * No olvide digitar la variable "&amp;AQ$17&amp;""&amp;" Otros Establecimientos de la Red. Digite CERO si no tiene",IF(AQ24&gt;$B24," * La variable "&amp;AQ$17&amp;""&amp;" Otros Establecimientos de la Red No puede ser mayor al Total.",""))</f>
        <v/>
      </c>
      <c r="CF24" s="32" t="str">
        <f>IF(AND($B24&gt;0,AR24="")," * No olvide digitar la variable "&amp;AR$17&amp;""&amp;". Digite CERO si no tiene",IF(AR24&gt;$B24," * La variable "&amp;AR$17&amp;""&amp;" No puede ser mayor al Total.",""))</f>
        <v/>
      </c>
      <c r="CM24" s="33">
        <f t="shared" si="6"/>
        <v>0</v>
      </c>
      <c r="CN24" s="33">
        <f t="shared" si="6"/>
        <v>0</v>
      </c>
      <c r="CO24" s="89"/>
      <c r="CP24" s="89"/>
      <c r="CQ24" s="33">
        <f t="shared" si="6"/>
        <v>0</v>
      </c>
      <c r="CR24" s="34">
        <f t="shared" si="6"/>
        <v>0</v>
      </c>
    </row>
    <row r="25" spans="1:97" ht="15" customHeight="1" x14ac:dyDescent="0.25">
      <c r="A25" s="35" t="s">
        <v>51</v>
      </c>
      <c r="B25" s="68">
        <f t="shared" si="4"/>
        <v>0</v>
      </c>
      <c r="C25" s="69">
        <f t="shared" si="5"/>
        <v>0</v>
      </c>
      <c r="D25" s="84">
        <f t="shared" si="5"/>
        <v>0</v>
      </c>
      <c r="E25" s="41"/>
      <c r="F25" s="42"/>
      <c r="G25" s="41"/>
      <c r="H25" s="42"/>
      <c r="I25" s="41"/>
      <c r="J25" s="40"/>
      <c r="K25" s="39"/>
      <c r="L25" s="42"/>
      <c r="M25" s="41"/>
      <c r="N25" s="42"/>
      <c r="O25" s="41"/>
      <c r="P25" s="42"/>
      <c r="Q25" s="41"/>
      <c r="R25" s="42"/>
      <c r="S25" s="41"/>
      <c r="T25" s="42"/>
      <c r="U25" s="41"/>
      <c r="V25" s="42"/>
      <c r="W25" s="41"/>
      <c r="X25" s="42"/>
      <c r="Y25" s="41"/>
      <c r="Z25" s="42"/>
      <c r="AA25" s="41"/>
      <c r="AB25" s="42"/>
      <c r="AC25" s="41"/>
      <c r="AD25" s="42"/>
      <c r="AE25" s="41"/>
      <c r="AF25" s="42"/>
      <c r="AG25" s="41"/>
      <c r="AH25" s="42"/>
      <c r="AI25" s="41"/>
      <c r="AJ25" s="42"/>
      <c r="AK25" s="41"/>
      <c r="AL25" s="43"/>
      <c r="AM25" s="39"/>
      <c r="AN25" s="87"/>
      <c r="AO25" s="88"/>
      <c r="AP25" s="88"/>
      <c r="AQ25" s="82"/>
      <c r="AR25" s="83"/>
      <c r="AS25" s="30" t="str">
        <f t="shared" si="7"/>
        <v/>
      </c>
      <c r="AT25" s="31"/>
      <c r="AU25" s="31"/>
      <c r="AV25" s="31"/>
      <c r="AW25" s="31"/>
      <c r="AX25" s="31"/>
      <c r="AY25" s="31"/>
      <c r="AZ25" s="3"/>
      <c r="BA25" s="3"/>
      <c r="BB25" s="3"/>
      <c r="BC25" s="3"/>
      <c r="BD25" s="3"/>
      <c r="BE25" s="3"/>
      <c r="BF25" s="3"/>
      <c r="BG25" s="3"/>
      <c r="BH25" s="3"/>
      <c r="BI25" s="3"/>
      <c r="CA25" s="32" t="str">
        <f t="shared" ref="CA25" si="13">IF(AND($B25&gt;0,AM25="")," * No olvide digitar la variable "&amp;AM$17&amp;""&amp;". Digite CERO si no tiene",IF(AM25&gt;$B25," * La variable "&amp;AM$17&amp;""&amp;" No puede ser mayor al Total.",""))</f>
        <v/>
      </c>
      <c r="CB25" s="32" t="str">
        <f>IF(AND($B25&gt;0,AN25="")," * No olvide digitar la variable "&amp;AN$17&amp;""&amp;". Digite CERO si no tiene",IF(AN25&gt;$B25," * La variable "&amp;AN$17&amp;""&amp;" No puede ser mayor al Total.",""))</f>
        <v/>
      </c>
      <c r="CC25" s="89"/>
      <c r="CD25" s="89"/>
      <c r="CE25" s="32" t="str">
        <f t="shared" ref="CE25" si="14">IF(AND($B25&gt;0,AQ25="")," * No olvide digitar la variable "&amp;AQ$17&amp;""&amp;" Otros Establecimientos de la Red. Digite CERO si no tiene",IF(AQ25&gt;$B25," * La variable "&amp;AQ$17&amp;""&amp;" Otros Establecimientos de la Red No puede ser mayor al Total.",""))</f>
        <v/>
      </c>
      <c r="CF25" s="32" t="str">
        <f t="shared" ref="CF25:CF26" si="15">IF(AND($B25&gt;0,AR25="")," * No olvide digitar la variable "&amp;AR$17&amp;""&amp;". Digite CERO si no tiene",IF(AR25&gt;$B25," * La variable "&amp;AR$17&amp;""&amp;" No puede ser mayor al Total.",""))</f>
        <v/>
      </c>
      <c r="CM25" s="33">
        <f t="shared" si="6"/>
        <v>0</v>
      </c>
      <c r="CN25" s="33">
        <f t="shared" si="6"/>
        <v>0</v>
      </c>
      <c r="CO25" s="89"/>
      <c r="CP25" s="89"/>
      <c r="CQ25" s="33">
        <f t="shared" si="6"/>
        <v>0</v>
      </c>
      <c r="CR25" s="34">
        <f t="shared" si="6"/>
        <v>0</v>
      </c>
    </row>
    <row r="26" spans="1:97" ht="15" customHeight="1" x14ac:dyDescent="0.25">
      <c r="A26" s="113" t="s">
        <v>52</v>
      </c>
      <c r="B26" s="114">
        <f t="shared" si="4"/>
        <v>0</v>
      </c>
      <c r="C26" s="115">
        <f t="shared" si="5"/>
        <v>0</v>
      </c>
      <c r="D26" s="116">
        <f t="shared" si="5"/>
        <v>0</v>
      </c>
      <c r="E26" s="117"/>
      <c r="F26" s="118"/>
      <c r="G26" s="117"/>
      <c r="H26" s="118"/>
      <c r="I26" s="117"/>
      <c r="J26" s="119"/>
      <c r="K26" s="120"/>
      <c r="L26" s="118"/>
      <c r="M26" s="117"/>
      <c r="N26" s="118"/>
      <c r="O26" s="117"/>
      <c r="P26" s="118"/>
      <c r="Q26" s="117"/>
      <c r="R26" s="118"/>
      <c r="S26" s="117"/>
      <c r="T26" s="118"/>
      <c r="U26" s="117"/>
      <c r="V26" s="118"/>
      <c r="W26" s="117"/>
      <c r="X26" s="118"/>
      <c r="Y26" s="117"/>
      <c r="Z26" s="118"/>
      <c r="AA26" s="117"/>
      <c r="AB26" s="118"/>
      <c r="AC26" s="117"/>
      <c r="AD26" s="118"/>
      <c r="AE26" s="117"/>
      <c r="AF26" s="118"/>
      <c r="AG26" s="117"/>
      <c r="AH26" s="118"/>
      <c r="AI26" s="117"/>
      <c r="AJ26" s="118"/>
      <c r="AK26" s="117"/>
      <c r="AL26" s="121"/>
      <c r="AM26" s="120"/>
      <c r="AN26" s="122"/>
      <c r="AO26" s="123"/>
      <c r="AP26" s="123"/>
      <c r="AQ26" s="100"/>
      <c r="AR26" s="101"/>
      <c r="AS26" s="30" t="str">
        <f t="shared" si="7"/>
        <v/>
      </c>
      <c r="AT26" s="31"/>
      <c r="AU26" s="31"/>
      <c r="AV26" s="31"/>
      <c r="AW26" s="31"/>
      <c r="AX26" s="31"/>
      <c r="AY26" s="31"/>
      <c r="AZ26" s="3"/>
      <c r="BA26" s="3"/>
      <c r="BB26" s="3"/>
      <c r="BC26" s="3"/>
      <c r="BD26" s="3"/>
      <c r="BE26" s="3"/>
      <c r="BF26" s="3"/>
      <c r="BG26" s="3"/>
      <c r="BH26" s="3"/>
      <c r="BI26" s="3"/>
      <c r="CA26" s="32" t="str">
        <f>IF(AND($B26&gt;0,AM26="")," * No olvide digitar la variable "&amp;AM$17&amp;""&amp;". Digite CERO si no tiene",IF(AM26&gt;$B26," * La variable "&amp;AM$17&amp;""&amp;" No puede ser mayor al Total.",""))</f>
        <v/>
      </c>
      <c r="CB26" s="32" t="str">
        <f>IF(AND($B26&gt;0,AN26="")," * No olvide digitar la variable "&amp;AN$17&amp;""&amp;". Digite CERO si no tiene",IF(AN26&gt;$B26," * La variable "&amp;AN$17&amp;""&amp;" No puede ser mayor al Total.",""))</f>
        <v/>
      </c>
      <c r="CC26" s="89"/>
      <c r="CD26" s="89"/>
      <c r="CE26" s="32" t="str">
        <f>IF(AND($B26&gt;0,AQ26="")," * No olvide digitar la variable "&amp;AQ$17&amp;""&amp;" Otros Establecimientos de la Red. Digite CERO si no tiene",IF(AQ26&gt;$B26," * La variable "&amp;AQ$17&amp;""&amp;" Otros Establecimientos de la Red No puede ser mayor al Total.",""))</f>
        <v/>
      </c>
      <c r="CF26" s="32" t="str">
        <f t="shared" si="15"/>
        <v/>
      </c>
      <c r="CM26" s="33">
        <f t="shared" si="6"/>
        <v>0</v>
      </c>
      <c r="CN26" s="33">
        <f t="shared" si="6"/>
        <v>0</v>
      </c>
      <c r="CO26" s="89"/>
      <c r="CP26" s="89"/>
      <c r="CQ26" s="33">
        <f t="shared" si="6"/>
        <v>0</v>
      </c>
      <c r="CR26" s="34">
        <f t="shared" si="6"/>
        <v>0</v>
      </c>
    </row>
    <row r="27" spans="1:97" s="5" customFormat="1" ht="18" customHeight="1" x14ac:dyDescent="0.15">
      <c r="A27" s="1126" t="s">
        <v>53</v>
      </c>
      <c r="B27" s="1126"/>
      <c r="C27" s="1126"/>
      <c r="D27" s="1126"/>
      <c r="E27" s="1126"/>
      <c r="F27" s="1126"/>
      <c r="G27" s="1126"/>
      <c r="H27" s="1126"/>
      <c r="I27" s="11"/>
      <c r="J27" s="11"/>
      <c r="K27" s="11"/>
      <c r="L27" s="11"/>
      <c r="M27" s="11"/>
      <c r="N27" s="11"/>
      <c r="X27" s="124"/>
      <c r="Y27" s="124"/>
      <c r="Z27" s="124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5"/>
      <c r="AN27" s="12"/>
      <c r="AO27" s="126"/>
      <c r="AP27" s="126"/>
      <c r="AQ27" s="127"/>
      <c r="AR27" s="128"/>
      <c r="AS27" s="128"/>
      <c r="AT27" s="128"/>
      <c r="AU27" s="128"/>
      <c r="AV27" s="128"/>
      <c r="AW27" s="128"/>
      <c r="AX27" s="128"/>
      <c r="AY27" s="128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V27" s="12"/>
      <c r="BW27" s="12"/>
      <c r="BX27" s="129"/>
      <c r="BY27" s="129"/>
    </row>
    <row r="28" spans="1:97" ht="16.350000000000001" customHeight="1" x14ac:dyDescent="0.2">
      <c r="A28" s="1012" t="s">
        <v>54</v>
      </c>
      <c r="B28" s="982" t="s">
        <v>5</v>
      </c>
      <c r="C28" s="983"/>
      <c r="D28" s="984"/>
      <c r="E28" s="1290" t="s">
        <v>6</v>
      </c>
      <c r="F28" s="1117"/>
      <c r="G28" s="1117"/>
      <c r="H28" s="1117"/>
      <c r="I28" s="1117"/>
      <c r="J28" s="1117"/>
      <c r="K28" s="1117"/>
      <c r="L28" s="1117"/>
      <c r="M28" s="1117"/>
      <c r="N28" s="1117"/>
      <c r="O28" s="1117"/>
      <c r="P28" s="1117"/>
      <c r="Q28" s="1117"/>
      <c r="R28" s="1117"/>
      <c r="S28" s="1117"/>
      <c r="T28" s="1117"/>
      <c r="U28" s="1117"/>
      <c r="V28" s="1117"/>
      <c r="W28" s="1117"/>
      <c r="X28" s="1117"/>
      <c r="Y28" s="1117"/>
      <c r="Z28" s="1117"/>
      <c r="AA28" s="1117"/>
      <c r="AB28" s="1117"/>
      <c r="AC28" s="1117"/>
      <c r="AD28" s="1117"/>
      <c r="AE28" s="1117"/>
      <c r="AF28" s="1117"/>
      <c r="AG28" s="1117"/>
      <c r="AH28" s="1117"/>
      <c r="AI28" s="1117"/>
      <c r="AJ28" s="1117"/>
      <c r="AK28" s="1117"/>
      <c r="AL28" s="1294"/>
      <c r="AM28" s="1008" t="s">
        <v>7</v>
      </c>
      <c r="AN28" s="984" t="s">
        <v>10</v>
      </c>
      <c r="AO28" s="130"/>
      <c r="AP28" s="130"/>
      <c r="AQ28" s="30"/>
      <c r="AR28" s="31"/>
      <c r="AS28" s="31"/>
      <c r="AT28" s="31"/>
      <c r="AU28" s="31"/>
      <c r="AV28" s="31"/>
      <c r="AW28" s="31"/>
      <c r="AX28" s="31"/>
      <c r="AY28" s="31"/>
      <c r="AZ28" s="3"/>
      <c r="BA28" s="3"/>
      <c r="BB28" s="3"/>
      <c r="BC28" s="3"/>
      <c r="BD28" s="3"/>
      <c r="BE28" s="3"/>
      <c r="BF28" s="3"/>
      <c r="BG28" s="3"/>
      <c r="BH28" s="3"/>
      <c r="BI28" s="3"/>
    </row>
    <row r="29" spans="1:97" ht="16.350000000000001" customHeight="1" x14ac:dyDescent="0.2">
      <c r="A29" s="1013"/>
      <c r="B29" s="1165"/>
      <c r="C29" s="986"/>
      <c r="D29" s="987"/>
      <c r="E29" s="1290" t="s">
        <v>55</v>
      </c>
      <c r="F29" s="1289"/>
      <c r="G29" s="1290" t="s">
        <v>56</v>
      </c>
      <c r="H29" s="1289"/>
      <c r="I29" s="1290" t="s">
        <v>57</v>
      </c>
      <c r="J29" s="1289"/>
      <c r="K29" s="1290" t="s">
        <v>58</v>
      </c>
      <c r="L29" s="1289"/>
      <c r="M29" s="1290" t="s">
        <v>59</v>
      </c>
      <c r="N29" s="1289"/>
      <c r="O29" s="1291" t="s">
        <v>60</v>
      </c>
      <c r="P29" s="1292"/>
      <c r="Q29" s="1291" t="s">
        <v>61</v>
      </c>
      <c r="R29" s="1292"/>
      <c r="S29" s="1291" t="s">
        <v>62</v>
      </c>
      <c r="T29" s="1292"/>
      <c r="U29" s="1291" t="s">
        <v>63</v>
      </c>
      <c r="V29" s="1292"/>
      <c r="W29" s="1291" t="s">
        <v>64</v>
      </c>
      <c r="X29" s="1292"/>
      <c r="Y29" s="1291" t="s">
        <v>65</v>
      </c>
      <c r="Z29" s="1292"/>
      <c r="AA29" s="1291" t="s">
        <v>66</v>
      </c>
      <c r="AB29" s="1292"/>
      <c r="AC29" s="1291" t="s">
        <v>67</v>
      </c>
      <c r="AD29" s="1292"/>
      <c r="AE29" s="1291" t="s">
        <v>68</v>
      </c>
      <c r="AF29" s="1292"/>
      <c r="AG29" s="1291" t="s">
        <v>69</v>
      </c>
      <c r="AH29" s="1292"/>
      <c r="AI29" s="1291" t="s">
        <v>70</v>
      </c>
      <c r="AJ29" s="1292"/>
      <c r="AK29" s="1291" t="s">
        <v>71</v>
      </c>
      <c r="AL29" s="1293"/>
      <c r="AM29" s="1009"/>
      <c r="AN29" s="990"/>
      <c r="AO29" s="130"/>
      <c r="AP29" s="130"/>
      <c r="AQ29" s="30"/>
      <c r="AR29" s="31"/>
      <c r="AS29" s="31"/>
      <c r="AT29" s="31"/>
      <c r="AU29" s="31"/>
      <c r="AV29" s="31"/>
      <c r="AW29" s="31"/>
      <c r="AX29" s="31"/>
      <c r="AY29" s="31"/>
      <c r="AZ29" s="3"/>
      <c r="BA29" s="3"/>
      <c r="BB29" s="3"/>
      <c r="BC29" s="3"/>
      <c r="BD29" s="3"/>
      <c r="BE29" s="3"/>
      <c r="BF29" s="3"/>
      <c r="BG29" s="3"/>
      <c r="BH29" s="3"/>
      <c r="BI29" s="3"/>
    </row>
    <row r="30" spans="1:97" ht="16.350000000000001" customHeight="1" x14ac:dyDescent="0.2">
      <c r="A30" s="1146"/>
      <c r="B30" s="808" t="s">
        <v>32</v>
      </c>
      <c r="C30" s="15" t="s">
        <v>45</v>
      </c>
      <c r="D30" s="16" t="s">
        <v>34</v>
      </c>
      <c r="E30" s="844" t="s">
        <v>45</v>
      </c>
      <c r="F30" s="843" t="s">
        <v>34</v>
      </c>
      <c r="G30" s="844" t="s">
        <v>45</v>
      </c>
      <c r="H30" s="843" t="s">
        <v>34</v>
      </c>
      <c r="I30" s="844" t="s">
        <v>45</v>
      </c>
      <c r="J30" s="843" t="s">
        <v>34</v>
      </c>
      <c r="K30" s="844" t="s">
        <v>45</v>
      </c>
      <c r="L30" s="843" t="s">
        <v>34</v>
      </c>
      <c r="M30" s="844" t="s">
        <v>45</v>
      </c>
      <c r="N30" s="843" t="s">
        <v>34</v>
      </c>
      <c r="O30" s="844" t="s">
        <v>45</v>
      </c>
      <c r="P30" s="843" t="s">
        <v>34</v>
      </c>
      <c r="Q30" s="844" t="s">
        <v>45</v>
      </c>
      <c r="R30" s="843" t="s">
        <v>34</v>
      </c>
      <c r="S30" s="844" t="s">
        <v>45</v>
      </c>
      <c r="T30" s="843" t="s">
        <v>34</v>
      </c>
      <c r="U30" s="844" t="s">
        <v>45</v>
      </c>
      <c r="V30" s="843" t="s">
        <v>34</v>
      </c>
      <c r="W30" s="844" t="s">
        <v>45</v>
      </c>
      <c r="X30" s="843" t="s">
        <v>34</v>
      </c>
      <c r="Y30" s="844" t="s">
        <v>45</v>
      </c>
      <c r="Z30" s="843" t="s">
        <v>34</v>
      </c>
      <c r="AA30" s="844" t="s">
        <v>45</v>
      </c>
      <c r="AB30" s="843" t="s">
        <v>34</v>
      </c>
      <c r="AC30" s="844" t="s">
        <v>45</v>
      </c>
      <c r="AD30" s="843" t="s">
        <v>34</v>
      </c>
      <c r="AE30" s="844" t="s">
        <v>45</v>
      </c>
      <c r="AF30" s="843" t="s">
        <v>34</v>
      </c>
      <c r="AG30" s="844" t="s">
        <v>45</v>
      </c>
      <c r="AH30" s="843" t="s">
        <v>34</v>
      </c>
      <c r="AI30" s="844" t="s">
        <v>45</v>
      </c>
      <c r="AJ30" s="843" t="s">
        <v>34</v>
      </c>
      <c r="AK30" s="844" t="s">
        <v>45</v>
      </c>
      <c r="AL30" s="845" t="s">
        <v>34</v>
      </c>
      <c r="AM30" s="1010"/>
      <c r="AN30" s="987"/>
      <c r="AO30" s="130"/>
      <c r="AP30" s="130"/>
      <c r="AQ30" s="30"/>
      <c r="AR30" s="31"/>
      <c r="AS30" s="31"/>
      <c r="AT30" s="31"/>
      <c r="AU30" s="31"/>
      <c r="AV30" s="31"/>
      <c r="AW30" s="31"/>
      <c r="AX30" s="31"/>
      <c r="AY30" s="31"/>
      <c r="AZ30" s="3"/>
      <c r="BA30" s="3"/>
      <c r="BB30" s="3"/>
      <c r="BC30" s="3"/>
      <c r="BD30" s="3"/>
      <c r="BE30" s="3"/>
      <c r="BF30" s="3"/>
      <c r="BG30" s="3"/>
      <c r="BH30" s="3"/>
      <c r="BI30" s="3"/>
    </row>
    <row r="31" spans="1:97" ht="15" customHeight="1" x14ac:dyDescent="0.2">
      <c r="A31" s="487" t="s">
        <v>72</v>
      </c>
      <c r="B31" s="132">
        <f t="shared" ref="B31:B36" si="16">SUM(C31+D31)</f>
        <v>0</v>
      </c>
      <c r="C31" s="133">
        <f t="shared" ref="C31:D36" si="17">SUM(E31+G31+I31+K31+M31+O31+Q31+S31+U31+W31+Y31+AA31+AC31+AE31+AG31+AI31+AK31)</f>
        <v>0</v>
      </c>
      <c r="D31" s="545">
        <f t="shared" si="17"/>
        <v>0</v>
      </c>
      <c r="E31" s="71"/>
      <c r="F31" s="72"/>
      <c r="G31" s="71"/>
      <c r="H31" s="72"/>
      <c r="I31" s="71"/>
      <c r="J31" s="73"/>
      <c r="K31" s="71"/>
      <c r="L31" s="73"/>
      <c r="M31" s="71"/>
      <c r="N31" s="73"/>
      <c r="O31" s="74"/>
      <c r="P31" s="73"/>
      <c r="Q31" s="74"/>
      <c r="R31" s="73"/>
      <c r="S31" s="74"/>
      <c r="T31" s="73"/>
      <c r="U31" s="74"/>
      <c r="V31" s="73"/>
      <c r="W31" s="74"/>
      <c r="X31" s="73"/>
      <c r="Y31" s="74"/>
      <c r="Z31" s="73"/>
      <c r="AA31" s="74"/>
      <c r="AB31" s="73"/>
      <c r="AC31" s="74"/>
      <c r="AD31" s="73"/>
      <c r="AE31" s="74"/>
      <c r="AF31" s="73"/>
      <c r="AG31" s="74"/>
      <c r="AH31" s="73"/>
      <c r="AI31" s="74"/>
      <c r="AJ31" s="73"/>
      <c r="AK31" s="74"/>
      <c r="AL31" s="75"/>
      <c r="AM31" s="76"/>
      <c r="AN31" s="542"/>
      <c r="AO31" s="130" t="str">
        <f>CA31&amp;CB31</f>
        <v/>
      </c>
      <c r="AP31" s="130"/>
      <c r="AQ31" s="30"/>
      <c r="AR31" s="31"/>
      <c r="AS31" s="31"/>
      <c r="AT31" s="31"/>
      <c r="AU31" s="31"/>
      <c r="AV31" s="31"/>
      <c r="AW31" s="31"/>
      <c r="AX31" s="31"/>
      <c r="AY31" s="31"/>
      <c r="AZ31" s="3"/>
      <c r="BA31" s="3"/>
      <c r="BB31" s="3"/>
      <c r="BC31" s="3"/>
      <c r="BD31" s="3"/>
      <c r="BE31" s="3"/>
      <c r="BF31" s="3"/>
      <c r="BG31" s="3"/>
      <c r="BH31" s="3"/>
      <c r="BI31" s="3"/>
      <c r="CA31" s="32" t="str">
        <f>IF(AND($B31&gt;0,AM31="")," * No olvide digitar la variable "&amp;AM$28&amp;""&amp;". Digite CERO si no tiene",IF(AM31&gt;$B31," * La variable "&amp;AM$28&amp;""&amp;" No puede ser mayor al Total.",""))</f>
        <v/>
      </c>
      <c r="CB31" s="32" t="str">
        <f>IF(AND($B31&gt;0,AN31="")," * No olvide digitar la variable "&amp;AN$28&amp;""&amp;". Digite CERO si no tiene",IF(B31&gt;AN31," * La variable "&amp;AN$28&amp;""&amp;" No puede ser menor al Total.",""))</f>
        <v/>
      </c>
      <c r="CM31" s="33">
        <f>IF(AND($B31&gt;0,AM31=""),1,IF(AM31&gt;$B31,1,0))</f>
        <v>0</v>
      </c>
      <c r="CN31" s="33">
        <f>IF(AND($B31&gt;0,AN31=""),1,IF(B31&gt;$AN31,1,0))</f>
        <v>0</v>
      </c>
    </row>
    <row r="32" spans="1:97" ht="15" customHeight="1" x14ac:dyDescent="0.2">
      <c r="A32" s="35" t="s">
        <v>73</v>
      </c>
      <c r="B32" s="68">
        <f t="shared" si="16"/>
        <v>0</v>
      </c>
      <c r="C32" s="69">
        <f t="shared" si="17"/>
        <v>0</v>
      </c>
      <c r="D32" s="84">
        <f t="shared" si="17"/>
        <v>0</v>
      </c>
      <c r="E32" s="71"/>
      <c r="F32" s="72"/>
      <c r="G32" s="71"/>
      <c r="H32" s="72"/>
      <c r="I32" s="71"/>
      <c r="J32" s="73"/>
      <c r="K32" s="71"/>
      <c r="L32" s="73"/>
      <c r="M32" s="71"/>
      <c r="N32" s="73"/>
      <c r="O32" s="74"/>
      <c r="P32" s="73"/>
      <c r="Q32" s="74"/>
      <c r="R32" s="73"/>
      <c r="S32" s="74"/>
      <c r="T32" s="73"/>
      <c r="U32" s="74"/>
      <c r="V32" s="73"/>
      <c r="W32" s="74"/>
      <c r="X32" s="73"/>
      <c r="Y32" s="74"/>
      <c r="Z32" s="73"/>
      <c r="AA32" s="74"/>
      <c r="AB32" s="73"/>
      <c r="AC32" s="74"/>
      <c r="AD32" s="73"/>
      <c r="AE32" s="74"/>
      <c r="AF32" s="73"/>
      <c r="AG32" s="74"/>
      <c r="AH32" s="73"/>
      <c r="AI32" s="74"/>
      <c r="AJ32" s="73"/>
      <c r="AK32" s="74"/>
      <c r="AL32" s="75"/>
      <c r="AM32" s="76"/>
      <c r="AN32" s="135"/>
      <c r="AO32" s="130" t="str">
        <f>CA32</f>
        <v/>
      </c>
      <c r="AP32" s="130"/>
      <c r="AQ32" s="30"/>
      <c r="AR32" s="31"/>
      <c r="AS32" s="31"/>
      <c r="AT32" s="31"/>
      <c r="AU32" s="31"/>
      <c r="AV32" s="31"/>
      <c r="AW32" s="31"/>
      <c r="AX32" s="31"/>
      <c r="AY32" s="31"/>
      <c r="AZ32" s="3"/>
      <c r="BA32" s="3"/>
      <c r="BB32" s="3"/>
      <c r="BC32" s="3"/>
      <c r="BD32" s="3"/>
      <c r="BE32" s="3"/>
      <c r="BF32" s="3"/>
      <c r="BG32" s="3"/>
      <c r="BH32" s="3"/>
      <c r="BI32" s="3"/>
      <c r="CA32" s="32" t="str">
        <f t="shared" ref="CA32:CA36" si="18">IF(AND($B32&gt;0,AM32="")," * No olvide digitar la variable "&amp;AM$28&amp;""&amp;". Digite CERO si no tiene",IF(AM32&gt;$B32," * La variable "&amp;AM$28&amp;""&amp;" No puede ser mayor al Total.",""))</f>
        <v/>
      </c>
      <c r="CM32" s="33">
        <f t="shared" ref="CM32:CM35" si="19">IF(AND($B32&gt;0,AM32=""),1,IF(AM32&gt;$B32,1,0))</f>
        <v>0</v>
      </c>
    </row>
    <row r="33" spans="1:92" ht="15" customHeight="1" x14ac:dyDescent="0.2">
      <c r="A33" s="35" t="s">
        <v>74</v>
      </c>
      <c r="B33" s="68">
        <f t="shared" si="16"/>
        <v>0</v>
      </c>
      <c r="C33" s="69">
        <f t="shared" si="17"/>
        <v>0</v>
      </c>
      <c r="D33" s="84">
        <f t="shared" si="17"/>
        <v>0</v>
      </c>
      <c r="E33" s="41"/>
      <c r="F33" s="42"/>
      <c r="G33" s="41"/>
      <c r="H33" s="42"/>
      <c r="I33" s="41"/>
      <c r="J33" s="40"/>
      <c r="K33" s="41"/>
      <c r="L33" s="40"/>
      <c r="M33" s="41"/>
      <c r="N33" s="40"/>
      <c r="O33" s="85"/>
      <c r="P33" s="40"/>
      <c r="Q33" s="85"/>
      <c r="R33" s="40"/>
      <c r="S33" s="85"/>
      <c r="T33" s="40"/>
      <c r="U33" s="85"/>
      <c r="V33" s="40"/>
      <c r="W33" s="85"/>
      <c r="X33" s="40"/>
      <c r="Y33" s="85"/>
      <c r="Z33" s="40"/>
      <c r="AA33" s="85"/>
      <c r="AB33" s="40"/>
      <c r="AC33" s="85"/>
      <c r="AD33" s="40"/>
      <c r="AE33" s="85"/>
      <c r="AF33" s="40"/>
      <c r="AG33" s="85"/>
      <c r="AH33" s="40"/>
      <c r="AI33" s="85"/>
      <c r="AJ33" s="40"/>
      <c r="AK33" s="85"/>
      <c r="AL33" s="86"/>
      <c r="AM33" s="39"/>
      <c r="AN33" s="135"/>
      <c r="AO33" s="130" t="str">
        <f t="shared" ref="AO33:AO36" si="20">CA33</f>
        <v/>
      </c>
      <c r="AP33" s="130"/>
      <c r="AQ33" s="30"/>
      <c r="AR33" s="31"/>
      <c r="AS33" s="31"/>
      <c r="AT33" s="31"/>
      <c r="AU33" s="31"/>
      <c r="AV33" s="31"/>
      <c r="AW33" s="31"/>
      <c r="AX33" s="31"/>
      <c r="AY33" s="31"/>
      <c r="AZ33" s="3"/>
      <c r="BA33" s="3"/>
      <c r="BB33" s="3"/>
      <c r="BC33" s="3"/>
      <c r="BD33" s="3"/>
      <c r="BE33" s="3"/>
      <c r="BF33" s="3"/>
      <c r="BG33" s="3"/>
      <c r="BH33" s="3"/>
      <c r="BI33" s="3"/>
      <c r="CA33" s="32" t="str">
        <f t="shared" si="18"/>
        <v/>
      </c>
      <c r="CM33" s="33">
        <f t="shared" si="19"/>
        <v>0</v>
      </c>
    </row>
    <row r="34" spans="1:92" ht="15" customHeight="1" x14ac:dyDescent="0.2">
      <c r="A34" s="35" t="s">
        <v>75</v>
      </c>
      <c r="B34" s="68">
        <f t="shared" si="16"/>
        <v>0</v>
      </c>
      <c r="C34" s="69">
        <f t="shared" si="17"/>
        <v>0</v>
      </c>
      <c r="D34" s="84">
        <f t="shared" si="17"/>
        <v>0</v>
      </c>
      <c r="E34" s="41"/>
      <c r="F34" s="42"/>
      <c r="G34" s="41"/>
      <c r="H34" s="42"/>
      <c r="I34" s="41"/>
      <c r="J34" s="40"/>
      <c r="K34" s="41"/>
      <c r="L34" s="40"/>
      <c r="M34" s="41"/>
      <c r="N34" s="40"/>
      <c r="O34" s="85"/>
      <c r="P34" s="40"/>
      <c r="Q34" s="85"/>
      <c r="R34" s="40"/>
      <c r="S34" s="85"/>
      <c r="T34" s="40"/>
      <c r="U34" s="85"/>
      <c r="V34" s="40"/>
      <c r="W34" s="85"/>
      <c r="X34" s="40"/>
      <c r="Y34" s="85"/>
      <c r="Z34" s="40"/>
      <c r="AA34" s="85"/>
      <c r="AB34" s="40"/>
      <c r="AC34" s="85"/>
      <c r="AD34" s="40"/>
      <c r="AE34" s="85"/>
      <c r="AF34" s="40"/>
      <c r="AG34" s="85"/>
      <c r="AH34" s="40"/>
      <c r="AI34" s="85"/>
      <c r="AJ34" s="40"/>
      <c r="AK34" s="85"/>
      <c r="AL34" s="86"/>
      <c r="AM34" s="39"/>
      <c r="AN34" s="135"/>
      <c r="AO34" s="130" t="str">
        <f t="shared" si="20"/>
        <v/>
      </c>
      <c r="AP34" s="130"/>
      <c r="AQ34" s="30"/>
      <c r="AR34" s="31"/>
      <c r="AS34" s="31"/>
      <c r="AT34" s="31"/>
      <c r="AU34" s="31"/>
      <c r="AV34" s="31"/>
      <c r="AW34" s="31"/>
      <c r="AX34" s="31"/>
      <c r="AY34" s="31"/>
      <c r="AZ34" s="3"/>
      <c r="BA34" s="3"/>
      <c r="BB34" s="3"/>
      <c r="BC34" s="3"/>
      <c r="BD34" s="3"/>
      <c r="BE34" s="3"/>
      <c r="BF34" s="3"/>
      <c r="BG34" s="3"/>
      <c r="BH34" s="3"/>
      <c r="BI34" s="3"/>
      <c r="CA34" s="32" t="str">
        <f t="shared" si="18"/>
        <v/>
      </c>
      <c r="CM34" s="33">
        <f t="shared" si="19"/>
        <v>0</v>
      </c>
    </row>
    <row r="35" spans="1:92" ht="15" customHeight="1" x14ac:dyDescent="0.2">
      <c r="A35" s="35" t="s">
        <v>76</v>
      </c>
      <c r="B35" s="68">
        <f t="shared" si="16"/>
        <v>0</v>
      </c>
      <c r="C35" s="69">
        <f t="shared" si="17"/>
        <v>0</v>
      </c>
      <c r="D35" s="84">
        <f t="shared" si="17"/>
        <v>0</v>
      </c>
      <c r="E35" s="41"/>
      <c r="F35" s="42"/>
      <c r="G35" s="41"/>
      <c r="H35" s="42"/>
      <c r="I35" s="41"/>
      <c r="J35" s="40"/>
      <c r="K35" s="41"/>
      <c r="L35" s="40"/>
      <c r="M35" s="41"/>
      <c r="N35" s="40"/>
      <c r="O35" s="85"/>
      <c r="P35" s="40"/>
      <c r="Q35" s="85"/>
      <c r="R35" s="40"/>
      <c r="S35" s="85"/>
      <c r="T35" s="40"/>
      <c r="U35" s="85"/>
      <c r="V35" s="40"/>
      <c r="W35" s="85"/>
      <c r="X35" s="40"/>
      <c r="Y35" s="85"/>
      <c r="Z35" s="40"/>
      <c r="AA35" s="85"/>
      <c r="AB35" s="40"/>
      <c r="AC35" s="85"/>
      <c r="AD35" s="40"/>
      <c r="AE35" s="85"/>
      <c r="AF35" s="40"/>
      <c r="AG35" s="85"/>
      <c r="AH35" s="40"/>
      <c r="AI35" s="85"/>
      <c r="AJ35" s="40"/>
      <c r="AK35" s="85"/>
      <c r="AL35" s="86"/>
      <c r="AM35" s="39"/>
      <c r="AN35" s="135"/>
      <c r="AO35" s="130" t="str">
        <f t="shared" si="20"/>
        <v/>
      </c>
      <c r="AP35" s="130"/>
      <c r="AQ35" s="30"/>
      <c r="AR35" s="31"/>
      <c r="AS35" s="31"/>
      <c r="AT35" s="31"/>
      <c r="AU35" s="31"/>
      <c r="AV35" s="31"/>
      <c r="AW35" s="31"/>
      <c r="AX35" s="31"/>
      <c r="AY35" s="31"/>
      <c r="AZ35" s="3"/>
      <c r="BA35" s="3"/>
      <c r="BB35" s="3"/>
      <c r="BC35" s="3"/>
      <c r="BD35" s="3"/>
      <c r="BE35" s="3"/>
      <c r="BF35" s="3"/>
      <c r="BG35" s="3"/>
      <c r="BH35" s="3"/>
      <c r="BI35" s="3"/>
      <c r="CA35" s="32" t="str">
        <f t="shared" si="18"/>
        <v/>
      </c>
      <c r="CM35" s="33">
        <f t="shared" si="19"/>
        <v>0</v>
      </c>
    </row>
    <row r="36" spans="1:92" ht="15" customHeight="1" x14ac:dyDescent="0.2">
      <c r="A36" s="136" t="s">
        <v>77</v>
      </c>
      <c r="B36" s="137">
        <f t="shared" si="16"/>
        <v>0</v>
      </c>
      <c r="C36" s="138">
        <f t="shared" si="17"/>
        <v>0</v>
      </c>
      <c r="D36" s="139">
        <f t="shared" si="17"/>
        <v>0</v>
      </c>
      <c r="E36" s="55"/>
      <c r="F36" s="56"/>
      <c r="G36" s="55"/>
      <c r="H36" s="56"/>
      <c r="I36" s="55"/>
      <c r="J36" s="140"/>
      <c r="K36" s="55"/>
      <c r="L36" s="140"/>
      <c r="M36" s="55"/>
      <c r="N36" s="140"/>
      <c r="O36" s="141"/>
      <c r="P36" s="140"/>
      <c r="Q36" s="141"/>
      <c r="R36" s="140"/>
      <c r="S36" s="141"/>
      <c r="T36" s="140"/>
      <c r="U36" s="141"/>
      <c r="V36" s="140"/>
      <c r="W36" s="141"/>
      <c r="X36" s="140"/>
      <c r="Y36" s="141"/>
      <c r="Z36" s="140"/>
      <c r="AA36" s="141"/>
      <c r="AB36" s="140"/>
      <c r="AC36" s="141"/>
      <c r="AD36" s="140"/>
      <c r="AE36" s="141"/>
      <c r="AF36" s="140"/>
      <c r="AG36" s="141"/>
      <c r="AH36" s="140"/>
      <c r="AI36" s="141"/>
      <c r="AJ36" s="140"/>
      <c r="AK36" s="141"/>
      <c r="AL36" s="142"/>
      <c r="AM36" s="143"/>
      <c r="AN36" s="144"/>
      <c r="AO36" s="130" t="str">
        <f t="shared" si="20"/>
        <v/>
      </c>
      <c r="AP36" s="130"/>
      <c r="AQ36" s="30"/>
      <c r="AR36" s="31"/>
      <c r="AS36" s="31"/>
      <c r="AT36" s="31"/>
      <c r="AU36" s="31"/>
      <c r="AV36" s="31"/>
      <c r="AW36" s="31"/>
      <c r="AX36" s="31"/>
      <c r="AY36" s="31"/>
      <c r="AZ36" s="3"/>
      <c r="BA36" s="3"/>
      <c r="BB36" s="3"/>
      <c r="BC36" s="3"/>
      <c r="BD36" s="3"/>
      <c r="BE36" s="3"/>
      <c r="BF36" s="3"/>
      <c r="BG36" s="3"/>
      <c r="BH36" s="3"/>
      <c r="BI36" s="3"/>
      <c r="CA36" s="32" t="str">
        <f t="shared" si="18"/>
        <v/>
      </c>
      <c r="CM36" s="33">
        <f>IF(AND($B36&gt;0,AM36=""),1,IF(AM36&gt;$B36,1,0))</f>
        <v>0</v>
      </c>
    </row>
    <row r="37" spans="1:92" s="5" customFormat="1" ht="18" customHeight="1" x14ac:dyDescent="0.15">
      <c r="A37" s="145" t="s">
        <v>78</v>
      </c>
      <c r="B37" s="145"/>
      <c r="C37" s="145"/>
      <c r="D37" s="145"/>
      <c r="E37" s="145"/>
      <c r="F37" s="145"/>
      <c r="G37" s="11"/>
      <c r="H37" s="11"/>
      <c r="I37" s="11"/>
      <c r="J37" s="11"/>
      <c r="K37" s="145"/>
      <c r="L37" s="11"/>
      <c r="M37" s="11"/>
      <c r="N37" s="11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V37" s="12"/>
      <c r="BW37" s="12"/>
      <c r="BX37" s="12"/>
      <c r="BY37" s="12"/>
    </row>
    <row r="38" spans="1:92" ht="16.350000000000001" customHeight="1" x14ac:dyDescent="0.2">
      <c r="A38" s="1012" t="s">
        <v>54</v>
      </c>
      <c r="B38" s="982" t="s">
        <v>5</v>
      </c>
      <c r="C38" s="983"/>
      <c r="D38" s="984"/>
      <c r="E38" s="1121" t="s">
        <v>6</v>
      </c>
      <c r="F38" s="1121"/>
      <c r="G38" s="1121"/>
      <c r="H38" s="1121"/>
      <c r="I38" s="1121"/>
      <c r="J38" s="1121"/>
      <c r="K38" s="1121"/>
      <c r="L38" s="1121"/>
      <c r="M38" s="1121"/>
      <c r="N38" s="1121"/>
      <c r="O38" s="1121"/>
      <c r="P38" s="1121"/>
      <c r="Q38" s="1121"/>
      <c r="R38" s="1121"/>
      <c r="S38" s="1121"/>
      <c r="T38" s="1121"/>
      <c r="U38" s="1121"/>
      <c r="V38" s="1121"/>
      <c r="W38" s="1121"/>
      <c r="X38" s="1121"/>
      <c r="Y38" s="1121"/>
      <c r="Z38" s="1121"/>
      <c r="AA38" s="1121"/>
      <c r="AB38" s="1121"/>
      <c r="AC38" s="1121"/>
      <c r="AD38" s="1121"/>
      <c r="AE38" s="1121"/>
      <c r="AF38" s="1121"/>
      <c r="AG38" s="1121"/>
      <c r="AH38" s="1121"/>
      <c r="AI38" s="1121"/>
      <c r="AJ38" s="1121"/>
      <c r="AK38" s="1121"/>
      <c r="AL38" s="1295"/>
      <c r="AM38" s="1008" t="s">
        <v>7</v>
      </c>
      <c r="AN38" s="984" t="s">
        <v>10</v>
      </c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</row>
    <row r="39" spans="1:92" ht="16.350000000000001" customHeight="1" x14ac:dyDescent="0.2">
      <c r="A39" s="1013"/>
      <c r="B39" s="1165"/>
      <c r="C39" s="986"/>
      <c r="D39" s="987"/>
      <c r="E39" s="1121" t="s">
        <v>11</v>
      </c>
      <c r="F39" s="1121"/>
      <c r="G39" s="1121" t="s">
        <v>12</v>
      </c>
      <c r="H39" s="1121"/>
      <c r="I39" s="1121" t="s">
        <v>13</v>
      </c>
      <c r="J39" s="1121"/>
      <c r="K39" s="1121" t="s">
        <v>14</v>
      </c>
      <c r="L39" s="1121"/>
      <c r="M39" s="1121" t="s">
        <v>15</v>
      </c>
      <c r="N39" s="1121"/>
      <c r="O39" s="1119" t="s">
        <v>16</v>
      </c>
      <c r="P39" s="1119"/>
      <c r="Q39" s="1119" t="s">
        <v>17</v>
      </c>
      <c r="R39" s="1119"/>
      <c r="S39" s="1119" t="s">
        <v>18</v>
      </c>
      <c r="T39" s="1119"/>
      <c r="U39" s="1119" t="s">
        <v>19</v>
      </c>
      <c r="V39" s="1119"/>
      <c r="W39" s="1119" t="s">
        <v>20</v>
      </c>
      <c r="X39" s="1119"/>
      <c r="Y39" s="1119" t="s">
        <v>21</v>
      </c>
      <c r="Z39" s="1119"/>
      <c r="AA39" s="1119" t="s">
        <v>22</v>
      </c>
      <c r="AB39" s="1119"/>
      <c r="AC39" s="1119" t="s">
        <v>23</v>
      </c>
      <c r="AD39" s="1119"/>
      <c r="AE39" s="1119" t="s">
        <v>24</v>
      </c>
      <c r="AF39" s="1119"/>
      <c r="AG39" s="1119" t="s">
        <v>25</v>
      </c>
      <c r="AH39" s="1119"/>
      <c r="AI39" s="1119" t="s">
        <v>26</v>
      </c>
      <c r="AJ39" s="1119"/>
      <c r="AK39" s="1119" t="s">
        <v>27</v>
      </c>
      <c r="AL39" s="1161"/>
      <c r="AM39" s="1009"/>
      <c r="AN39" s="990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</row>
    <row r="40" spans="1:92" ht="16.350000000000001" customHeight="1" x14ac:dyDescent="0.2">
      <c r="A40" s="1146"/>
      <c r="B40" s="808" t="s">
        <v>32</v>
      </c>
      <c r="C40" s="15" t="s">
        <v>45</v>
      </c>
      <c r="D40" s="16" t="s">
        <v>34</v>
      </c>
      <c r="E40" s="844" t="s">
        <v>45</v>
      </c>
      <c r="F40" s="843" t="s">
        <v>34</v>
      </c>
      <c r="G40" s="844" t="s">
        <v>45</v>
      </c>
      <c r="H40" s="843" t="s">
        <v>34</v>
      </c>
      <c r="I40" s="844" t="s">
        <v>45</v>
      </c>
      <c r="J40" s="843" t="s">
        <v>34</v>
      </c>
      <c r="K40" s="844" t="s">
        <v>45</v>
      </c>
      <c r="L40" s="843" t="s">
        <v>34</v>
      </c>
      <c r="M40" s="844" t="s">
        <v>45</v>
      </c>
      <c r="N40" s="843" t="s">
        <v>34</v>
      </c>
      <c r="O40" s="844" t="s">
        <v>45</v>
      </c>
      <c r="P40" s="843" t="s">
        <v>34</v>
      </c>
      <c r="Q40" s="844" t="s">
        <v>45</v>
      </c>
      <c r="R40" s="843" t="s">
        <v>34</v>
      </c>
      <c r="S40" s="844" t="s">
        <v>45</v>
      </c>
      <c r="T40" s="843" t="s">
        <v>34</v>
      </c>
      <c r="U40" s="844" t="s">
        <v>45</v>
      </c>
      <c r="V40" s="843" t="s">
        <v>34</v>
      </c>
      <c r="W40" s="844" t="s">
        <v>45</v>
      </c>
      <c r="X40" s="843" t="s">
        <v>34</v>
      </c>
      <c r="Y40" s="844" t="s">
        <v>45</v>
      </c>
      <c r="Z40" s="843" t="s">
        <v>34</v>
      </c>
      <c r="AA40" s="844" t="s">
        <v>45</v>
      </c>
      <c r="AB40" s="843" t="s">
        <v>34</v>
      </c>
      <c r="AC40" s="844" t="s">
        <v>45</v>
      </c>
      <c r="AD40" s="843" t="s">
        <v>34</v>
      </c>
      <c r="AE40" s="844" t="s">
        <v>45</v>
      </c>
      <c r="AF40" s="843" t="s">
        <v>34</v>
      </c>
      <c r="AG40" s="844" t="s">
        <v>45</v>
      </c>
      <c r="AH40" s="843" t="s">
        <v>34</v>
      </c>
      <c r="AI40" s="844" t="s">
        <v>45</v>
      </c>
      <c r="AJ40" s="843" t="s">
        <v>34</v>
      </c>
      <c r="AK40" s="844" t="s">
        <v>45</v>
      </c>
      <c r="AL40" s="845" t="s">
        <v>34</v>
      </c>
      <c r="AM40" s="1010"/>
      <c r="AN40" s="987"/>
      <c r="AO40" s="4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</row>
    <row r="41" spans="1:92" ht="15" customHeight="1" x14ac:dyDescent="0.2">
      <c r="A41" s="487" t="s">
        <v>72</v>
      </c>
      <c r="B41" s="132">
        <f t="shared" ref="B41:B46" si="21">SUM(C41+D41)</f>
        <v>0</v>
      </c>
      <c r="C41" s="133">
        <f>SUM(E41+G41+I41+K41+M41+O41+Q41+S41+U41+W41+Y41+AA41+AC41+AE41+AG41+AI41+AK41)</f>
        <v>0</v>
      </c>
      <c r="D41" s="545">
        <f>SUM(F41+H41+J41+L41+N41+P41+R41+T41+V41+X41+Z41+AB41+AD41+AF41+AH41+AJ41+AL41)</f>
        <v>0</v>
      </c>
      <c r="E41" s="71"/>
      <c r="F41" s="72"/>
      <c r="G41" s="71"/>
      <c r="H41" s="72"/>
      <c r="I41" s="71"/>
      <c r="J41" s="73"/>
      <c r="K41" s="71"/>
      <c r="L41" s="73"/>
      <c r="M41" s="71"/>
      <c r="N41" s="73"/>
      <c r="O41" s="74"/>
      <c r="P41" s="73"/>
      <c r="Q41" s="74"/>
      <c r="R41" s="73"/>
      <c r="S41" s="74"/>
      <c r="T41" s="73"/>
      <c r="U41" s="74"/>
      <c r="V41" s="73"/>
      <c r="W41" s="74"/>
      <c r="X41" s="73"/>
      <c r="Y41" s="74"/>
      <c r="Z41" s="73"/>
      <c r="AA41" s="74"/>
      <c r="AB41" s="73"/>
      <c r="AC41" s="74"/>
      <c r="AD41" s="73"/>
      <c r="AE41" s="74"/>
      <c r="AF41" s="73"/>
      <c r="AG41" s="74"/>
      <c r="AH41" s="73"/>
      <c r="AI41" s="74"/>
      <c r="AJ41" s="73"/>
      <c r="AK41" s="74"/>
      <c r="AL41" s="75"/>
      <c r="AM41" s="76"/>
      <c r="AN41" s="542"/>
      <c r="AO41" s="146" t="str">
        <f>CA41&amp;CB41</f>
        <v/>
      </c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"/>
      <c r="BA41" s="3"/>
      <c r="BB41" s="3"/>
      <c r="BC41" s="3"/>
      <c r="BD41" s="3"/>
      <c r="BE41" s="3"/>
      <c r="BF41" s="3"/>
      <c r="BG41" s="3"/>
      <c r="BH41" s="3"/>
      <c r="BI41" s="3"/>
      <c r="CA41" s="32" t="str">
        <f>IF(AND($B41&gt;0,AM41="")," * No olvide digitar la variable "&amp;AM$38&amp;""&amp;". Digite CERO si no tiene",IF(AM41&gt;$B41," * La variable "&amp;AM$41&amp;""&amp;" No puede ser mayor al Total.",""))</f>
        <v/>
      </c>
      <c r="CB41" s="32" t="str">
        <f>IF(AND($B41&gt;0,AN41="")," * No olvide digitar la variable "&amp;AN$38&amp;""&amp;". Digite CERO si no tiene",IF(B41&gt;AN41," * La variable "&amp;AN$38&amp;""&amp;" No puede ser menor al Total.",""))</f>
        <v/>
      </c>
      <c r="CM41" s="33">
        <f>IF(AND($B41&gt;0,AM41=""),1,IF(AM41&gt;$B41,1,0))</f>
        <v>0</v>
      </c>
      <c r="CN41" s="33">
        <f>IF(AND($B41&gt;0,AN41=""),1,IF(B41&gt;$AN41,1,0))</f>
        <v>0</v>
      </c>
    </row>
    <row r="42" spans="1:92" ht="15" customHeight="1" x14ac:dyDescent="0.2">
      <c r="A42" s="35" t="s">
        <v>73</v>
      </c>
      <c r="B42" s="68">
        <f t="shared" si="21"/>
        <v>0</v>
      </c>
      <c r="C42" s="69">
        <f t="shared" ref="C42:D46" si="22">SUM(E42+G42+I42+K42+M42+O42+Q42+S42+U42+W42+Y42+AA42+AC42+AE42+AG42+AI42+AK42)</f>
        <v>0</v>
      </c>
      <c r="D42" s="84">
        <f t="shared" si="22"/>
        <v>0</v>
      </c>
      <c r="E42" s="71"/>
      <c r="F42" s="72"/>
      <c r="G42" s="71"/>
      <c r="H42" s="72"/>
      <c r="I42" s="71"/>
      <c r="J42" s="73"/>
      <c r="K42" s="71"/>
      <c r="L42" s="73"/>
      <c r="M42" s="71"/>
      <c r="N42" s="73"/>
      <c r="O42" s="74"/>
      <c r="P42" s="73"/>
      <c r="Q42" s="74"/>
      <c r="R42" s="73"/>
      <c r="S42" s="74"/>
      <c r="T42" s="73"/>
      <c r="U42" s="74"/>
      <c r="V42" s="73"/>
      <c r="W42" s="74"/>
      <c r="X42" s="73"/>
      <c r="Y42" s="74"/>
      <c r="Z42" s="73"/>
      <c r="AA42" s="74"/>
      <c r="AB42" s="73"/>
      <c r="AC42" s="74"/>
      <c r="AD42" s="73"/>
      <c r="AE42" s="74"/>
      <c r="AF42" s="73"/>
      <c r="AG42" s="74"/>
      <c r="AH42" s="73"/>
      <c r="AI42" s="74"/>
      <c r="AJ42" s="73"/>
      <c r="AK42" s="74"/>
      <c r="AL42" s="75"/>
      <c r="AM42" s="76"/>
      <c r="AN42" s="42"/>
      <c r="AO42" s="146" t="str">
        <f t="shared" ref="AO42:AO46" si="23">CA42&amp;CB42</f>
        <v/>
      </c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"/>
      <c r="BA42" s="3"/>
      <c r="BB42" s="3"/>
      <c r="BC42" s="3"/>
      <c r="BD42" s="3"/>
      <c r="BE42" s="3"/>
      <c r="BF42" s="3"/>
      <c r="BG42" s="3"/>
      <c r="BH42" s="3"/>
      <c r="BI42" s="3"/>
      <c r="CA42" s="32" t="str">
        <f t="shared" ref="CA42:CA46" si="24">IF(AND($B42&gt;0,AM42="")," * No olvide digitar la variable "&amp;AM$38&amp;""&amp;". Digite CERO si no tiene",IF(AM42&gt;$B42," * La variable "&amp;AM$41&amp;""&amp;" No puede ser mayor al Total.",""))</f>
        <v/>
      </c>
      <c r="CB42" s="32" t="str">
        <f t="shared" ref="CB42:CB46" si="25">IF(AND($B42&gt;0,AN42="")," * No olvide digitar la variable "&amp;AN$38&amp;""&amp;". Digite CERO si no tiene",IF(B42&gt;AN42," * La variable "&amp;AN$38&amp;""&amp;" No puede ser menor al Total.",""))</f>
        <v/>
      </c>
      <c r="CM42" s="33">
        <f t="shared" ref="CM42:CM45" si="26">IF(AND($B42&gt;0,AM42=""),1,IF(AM42&gt;$B42,1,0))</f>
        <v>0</v>
      </c>
      <c r="CN42" s="33">
        <f t="shared" ref="CN42:CN46" si="27">IF(AND($B42&gt;0,AN42=""),1,IF(B42&gt;$AN42,1,0))</f>
        <v>0</v>
      </c>
    </row>
    <row r="43" spans="1:92" ht="15" customHeight="1" x14ac:dyDescent="0.2">
      <c r="A43" s="35" t="s">
        <v>74</v>
      </c>
      <c r="B43" s="68">
        <f t="shared" si="21"/>
        <v>0</v>
      </c>
      <c r="C43" s="69">
        <f t="shared" si="22"/>
        <v>0</v>
      </c>
      <c r="D43" s="84">
        <f t="shared" si="22"/>
        <v>0</v>
      </c>
      <c r="E43" s="41"/>
      <c r="F43" s="42"/>
      <c r="G43" s="41"/>
      <c r="H43" s="42"/>
      <c r="I43" s="41"/>
      <c r="J43" s="40"/>
      <c r="K43" s="41"/>
      <c r="L43" s="40"/>
      <c r="M43" s="41"/>
      <c r="N43" s="40"/>
      <c r="O43" s="85"/>
      <c r="P43" s="40"/>
      <c r="Q43" s="85"/>
      <c r="R43" s="40"/>
      <c r="S43" s="85"/>
      <c r="T43" s="40"/>
      <c r="U43" s="85"/>
      <c r="V43" s="40"/>
      <c r="W43" s="85"/>
      <c r="X43" s="40"/>
      <c r="Y43" s="85"/>
      <c r="Z43" s="40"/>
      <c r="AA43" s="85"/>
      <c r="AB43" s="40"/>
      <c r="AC43" s="85"/>
      <c r="AD43" s="40"/>
      <c r="AE43" s="85"/>
      <c r="AF43" s="40"/>
      <c r="AG43" s="85"/>
      <c r="AH43" s="40"/>
      <c r="AI43" s="85"/>
      <c r="AJ43" s="40"/>
      <c r="AK43" s="85"/>
      <c r="AL43" s="86"/>
      <c r="AM43" s="39"/>
      <c r="AN43" s="42"/>
      <c r="AO43" s="146" t="str">
        <f t="shared" si="23"/>
        <v/>
      </c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"/>
      <c r="BA43" s="3"/>
      <c r="BB43" s="3"/>
      <c r="BC43" s="3"/>
      <c r="BD43" s="3"/>
      <c r="BE43" s="3"/>
      <c r="BF43" s="3"/>
      <c r="BG43" s="3"/>
      <c r="BH43" s="3"/>
      <c r="BI43" s="3"/>
      <c r="CA43" s="32" t="str">
        <f t="shared" si="24"/>
        <v/>
      </c>
      <c r="CB43" s="32" t="str">
        <f t="shared" si="25"/>
        <v/>
      </c>
      <c r="CM43" s="33">
        <f t="shared" si="26"/>
        <v>0</v>
      </c>
      <c r="CN43" s="33">
        <f t="shared" si="27"/>
        <v>0</v>
      </c>
    </row>
    <row r="44" spans="1:92" ht="15" customHeight="1" x14ac:dyDescent="0.2">
      <c r="A44" s="35" t="s">
        <v>75</v>
      </c>
      <c r="B44" s="68">
        <f t="shared" si="21"/>
        <v>0</v>
      </c>
      <c r="C44" s="69">
        <f t="shared" si="22"/>
        <v>0</v>
      </c>
      <c r="D44" s="84">
        <f t="shared" si="22"/>
        <v>0</v>
      </c>
      <c r="E44" s="41"/>
      <c r="F44" s="42"/>
      <c r="G44" s="41"/>
      <c r="H44" s="42"/>
      <c r="I44" s="41"/>
      <c r="J44" s="40"/>
      <c r="K44" s="41"/>
      <c r="L44" s="40"/>
      <c r="M44" s="41"/>
      <c r="N44" s="40"/>
      <c r="O44" s="85"/>
      <c r="P44" s="40"/>
      <c r="Q44" s="85"/>
      <c r="R44" s="40"/>
      <c r="S44" s="85"/>
      <c r="T44" s="40"/>
      <c r="U44" s="85"/>
      <c r="V44" s="40"/>
      <c r="W44" s="85"/>
      <c r="X44" s="40"/>
      <c r="Y44" s="85"/>
      <c r="Z44" s="40"/>
      <c r="AA44" s="85"/>
      <c r="AB44" s="40"/>
      <c r="AC44" s="85"/>
      <c r="AD44" s="40"/>
      <c r="AE44" s="85"/>
      <c r="AF44" s="40"/>
      <c r="AG44" s="85"/>
      <c r="AH44" s="40"/>
      <c r="AI44" s="85"/>
      <c r="AJ44" s="40"/>
      <c r="AK44" s="85"/>
      <c r="AL44" s="86"/>
      <c r="AM44" s="39"/>
      <c r="AN44" s="42"/>
      <c r="AO44" s="146" t="str">
        <f t="shared" si="23"/>
        <v/>
      </c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"/>
      <c r="BA44" s="3"/>
      <c r="BB44" s="3"/>
      <c r="BC44" s="3"/>
      <c r="BD44" s="3"/>
      <c r="BE44" s="3"/>
      <c r="BF44" s="3"/>
      <c r="BG44" s="3"/>
      <c r="BH44" s="3"/>
      <c r="BI44" s="3"/>
      <c r="CA44" s="32" t="str">
        <f t="shared" si="24"/>
        <v/>
      </c>
      <c r="CB44" s="32" t="str">
        <f t="shared" si="25"/>
        <v/>
      </c>
      <c r="CM44" s="33">
        <f t="shared" si="26"/>
        <v>0</v>
      </c>
      <c r="CN44" s="33">
        <f t="shared" si="27"/>
        <v>0</v>
      </c>
    </row>
    <row r="45" spans="1:92" ht="15" customHeight="1" x14ac:dyDescent="0.2">
      <c r="A45" s="35" t="s">
        <v>76</v>
      </c>
      <c r="B45" s="68">
        <f t="shared" si="21"/>
        <v>0</v>
      </c>
      <c r="C45" s="69">
        <f t="shared" si="22"/>
        <v>0</v>
      </c>
      <c r="D45" s="84">
        <f t="shared" si="22"/>
        <v>0</v>
      </c>
      <c r="E45" s="41"/>
      <c r="F45" s="42"/>
      <c r="G45" s="41"/>
      <c r="H45" s="42"/>
      <c r="I45" s="41"/>
      <c r="J45" s="40"/>
      <c r="K45" s="41"/>
      <c r="L45" s="40"/>
      <c r="M45" s="41"/>
      <c r="N45" s="40"/>
      <c r="O45" s="85"/>
      <c r="P45" s="40"/>
      <c r="Q45" s="85"/>
      <c r="R45" s="40"/>
      <c r="S45" s="85"/>
      <c r="T45" s="40"/>
      <c r="U45" s="85"/>
      <c r="V45" s="40"/>
      <c r="W45" s="85"/>
      <c r="X45" s="40"/>
      <c r="Y45" s="85"/>
      <c r="Z45" s="40"/>
      <c r="AA45" s="85"/>
      <c r="AB45" s="40"/>
      <c r="AC45" s="85"/>
      <c r="AD45" s="40"/>
      <c r="AE45" s="85"/>
      <c r="AF45" s="40"/>
      <c r="AG45" s="85"/>
      <c r="AH45" s="40"/>
      <c r="AI45" s="85"/>
      <c r="AJ45" s="40"/>
      <c r="AK45" s="85"/>
      <c r="AL45" s="86"/>
      <c r="AM45" s="39"/>
      <c r="AN45" s="42"/>
      <c r="AO45" s="146" t="str">
        <f t="shared" si="23"/>
        <v/>
      </c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"/>
      <c r="BA45" s="3"/>
      <c r="BB45" s="3"/>
      <c r="BC45" s="3"/>
      <c r="BD45" s="3"/>
      <c r="BE45" s="3"/>
      <c r="BF45" s="3"/>
      <c r="BG45" s="3"/>
      <c r="BH45" s="3"/>
      <c r="BI45" s="3"/>
      <c r="CA45" s="32" t="str">
        <f t="shared" si="24"/>
        <v/>
      </c>
      <c r="CB45" s="32" t="str">
        <f t="shared" si="25"/>
        <v/>
      </c>
      <c r="CM45" s="33">
        <f t="shared" si="26"/>
        <v>0</v>
      </c>
      <c r="CN45" s="33">
        <f t="shared" si="27"/>
        <v>0</v>
      </c>
    </row>
    <row r="46" spans="1:92" ht="15" customHeight="1" x14ac:dyDescent="0.2">
      <c r="A46" s="136" t="s">
        <v>77</v>
      </c>
      <c r="B46" s="137">
        <f t="shared" si="21"/>
        <v>0</v>
      </c>
      <c r="C46" s="138">
        <f t="shared" si="22"/>
        <v>0</v>
      </c>
      <c r="D46" s="139">
        <f t="shared" si="22"/>
        <v>0</v>
      </c>
      <c r="E46" s="55"/>
      <c r="F46" s="56"/>
      <c r="G46" s="55"/>
      <c r="H46" s="56"/>
      <c r="I46" s="55"/>
      <c r="J46" s="140"/>
      <c r="K46" s="55"/>
      <c r="L46" s="140"/>
      <c r="M46" s="55"/>
      <c r="N46" s="140"/>
      <c r="O46" s="141"/>
      <c r="P46" s="140"/>
      <c r="Q46" s="141"/>
      <c r="R46" s="140"/>
      <c r="S46" s="141"/>
      <c r="T46" s="140"/>
      <c r="U46" s="141"/>
      <c r="V46" s="140"/>
      <c r="W46" s="141"/>
      <c r="X46" s="140"/>
      <c r="Y46" s="141"/>
      <c r="Z46" s="140"/>
      <c r="AA46" s="141"/>
      <c r="AB46" s="140"/>
      <c r="AC46" s="141"/>
      <c r="AD46" s="140"/>
      <c r="AE46" s="141"/>
      <c r="AF46" s="140"/>
      <c r="AG46" s="141"/>
      <c r="AH46" s="140"/>
      <c r="AI46" s="141"/>
      <c r="AJ46" s="140"/>
      <c r="AK46" s="141"/>
      <c r="AL46" s="142"/>
      <c r="AM46" s="143"/>
      <c r="AN46" s="56"/>
      <c r="AO46" s="146" t="str">
        <f t="shared" si="23"/>
        <v/>
      </c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"/>
      <c r="BA46" s="3"/>
      <c r="BB46" s="3"/>
      <c r="BC46" s="3"/>
      <c r="BD46" s="3"/>
      <c r="BE46" s="3"/>
      <c r="BF46" s="3"/>
      <c r="BG46" s="3"/>
      <c r="BH46" s="3"/>
      <c r="BI46" s="3"/>
      <c r="CA46" s="32" t="str">
        <f t="shared" si="24"/>
        <v/>
      </c>
      <c r="CB46" s="32" t="str">
        <f t="shared" si="25"/>
        <v/>
      </c>
      <c r="CM46" s="33">
        <f>IF(AND($B46&gt;0,AM46=""),1,IF(AM46&gt;$B46,1,0))</f>
        <v>0</v>
      </c>
      <c r="CN46" s="33">
        <f t="shared" si="27"/>
        <v>0</v>
      </c>
    </row>
    <row r="47" spans="1:92" s="5" customFormat="1" ht="18" customHeight="1" x14ac:dyDescent="0.15">
      <c r="A47" s="145" t="s">
        <v>79</v>
      </c>
      <c r="B47" s="145"/>
      <c r="C47" s="145"/>
      <c r="D47" s="145"/>
      <c r="E47" s="145"/>
      <c r="F47" s="145"/>
      <c r="G47" s="145"/>
      <c r="H47" s="11"/>
      <c r="I47" s="11"/>
      <c r="J47" s="11"/>
      <c r="K47" s="11"/>
      <c r="L47" s="11"/>
      <c r="M47" s="11"/>
      <c r="N47" s="11"/>
      <c r="X47" s="124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124"/>
      <c r="AK47" s="124"/>
      <c r="AL47" s="124"/>
      <c r="AM47" s="125"/>
      <c r="AN47" s="12"/>
      <c r="AO47" s="127"/>
      <c r="AP47" s="128"/>
      <c r="AQ47" s="128"/>
      <c r="AR47" s="128"/>
      <c r="AS47" s="128"/>
      <c r="AT47" s="128"/>
      <c r="AU47" s="128"/>
      <c r="AV47" s="128"/>
      <c r="AW47" s="128"/>
      <c r="AX47" s="128"/>
      <c r="AY47" s="128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V47" s="12"/>
      <c r="BW47" s="12"/>
      <c r="BX47" s="129"/>
      <c r="BY47" s="129"/>
    </row>
    <row r="48" spans="1:92" ht="16.350000000000001" customHeight="1" x14ac:dyDescent="0.2">
      <c r="A48" s="1012" t="s">
        <v>54</v>
      </c>
      <c r="B48" s="982" t="s">
        <v>5</v>
      </c>
      <c r="C48" s="983"/>
      <c r="D48" s="984"/>
      <c r="E48" s="1290" t="s">
        <v>80</v>
      </c>
      <c r="F48" s="1117"/>
      <c r="G48" s="1117"/>
      <c r="H48" s="1117"/>
      <c r="I48" s="1117"/>
      <c r="J48" s="1117"/>
      <c r="K48" s="1117"/>
      <c r="L48" s="1117"/>
      <c r="M48" s="1117"/>
      <c r="N48" s="1117"/>
      <c r="O48" s="1117"/>
      <c r="P48" s="1117"/>
      <c r="Q48" s="1117"/>
      <c r="R48" s="1117"/>
      <c r="S48" s="1117"/>
      <c r="T48" s="1117"/>
      <c r="U48" s="1117"/>
      <c r="V48" s="1117"/>
      <c r="W48" s="1117"/>
      <c r="X48" s="1117"/>
      <c r="Y48" s="1117"/>
      <c r="Z48" s="1117"/>
      <c r="AA48" s="1117"/>
      <c r="AB48" s="1117"/>
      <c r="AC48" s="1117"/>
      <c r="AD48" s="1117"/>
      <c r="AE48" s="1117"/>
      <c r="AF48" s="1117"/>
      <c r="AG48" s="1117"/>
      <c r="AH48" s="1117"/>
      <c r="AI48" s="1117"/>
      <c r="AJ48" s="1117"/>
      <c r="AK48" s="1117"/>
      <c r="AL48" s="1294"/>
      <c r="AM48" s="1008" t="s">
        <v>7</v>
      </c>
      <c r="AN48" s="984" t="s">
        <v>10</v>
      </c>
      <c r="AO48" s="30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"/>
      <c r="BA48" s="3"/>
      <c r="BB48" s="3"/>
      <c r="BC48" s="3"/>
      <c r="BD48" s="3"/>
      <c r="BE48" s="3"/>
      <c r="BF48" s="3"/>
      <c r="BG48" s="3"/>
      <c r="BH48" s="3"/>
      <c r="BI48" s="3"/>
    </row>
    <row r="49" spans="1:92" ht="16.350000000000001" customHeight="1" x14ac:dyDescent="0.2">
      <c r="A49" s="1013"/>
      <c r="B49" s="1165"/>
      <c r="C49" s="986"/>
      <c r="D49" s="987"/>
      <c r="E49" s="1290" t="s">
        <v>55</v>
      </c>
      <c r="F49" s="1289"/>
      <c r="G49" s="1290" t="s">
        <v>56</v>
      </c>
      <c r="H49" s="1289"/>
      <c r="I49" s="1290" t="s">
        <v>57</v>
      </c>
      <c r="J49" s="1289"/>
      <c r="K49" s="1290" t="s">
        <v>58</v>
      </c>
      <c r="L49" s="1289"/>
      <c r="M49" s="1290" t="s">
        <v>59</v>
      </c>
      <c r="N49" s="1289"/>
      <c r="O49" s="1291" t="s">
        <v>60</v>
      </c>
      <c r="P49" s="1292"/>
      <c r="Q49" s="1291" t="s">
        <v>61</v>
      </c>
      <c r="R49" s="1292"/>
      <c r="S49" s="1291" t="s">
        <v>62</v>
      </c>
      <c r="T49" s="1292"/>
      <c r="U49" s="1291" t="s">
        <v>63</v>
      </c>
      <c r="V49" s="1292"/>
      <c r="W49" s="1291" t="s">
        <v>64</v>
      </c>
      <c r="X49" s="1292"/>
      <c r="Y49" s="1291" t="s">
        <v>65</v>
      </c>
      <c r="Z49" s="1292"/>
      <c r="AA49" s="1291" t="s">
        <v>66</v>
      </c>
      <c r="AB49" s="1292"/>
      <c r="AC49" s="1291" t="s">
        <v>67</v>
      </c>
      <c r="AD49" s="1292"/>
      <c r="AE49" s="1291" t="s">
        <v>68</v>
      </c>
      <c r="AF49" s="1292"/>
      <c r="AG49" s="1291" t="s">
        <v>69</v>
      </c>
      <c r="AH49" s="1292"/>
      <c r="AI49" s="1291" t="s">
        <v>70</v>
      </c>
      <c r="AJ49" s="1292"/>
      <c r="AK49" s="1291" t="s">
        <v>71</v>
      </c>
      <c r="AL49" s="1293"/>
      <c r="AM49" s="1009"/>
      <c r="AN49" s="990"/>
      <c r="AO49" s="30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"/>
      <c r="BA49" s="3"/>
      <c r="BB49" s="3"/>
      <c r="BC49" s="3"/>
      <c r="BD49" s="3"/>
      <c r="BE49" s="3"/>
      <c r="BF49" s="3"/>
      <c r="BG49" s="3"/>
      <c r="BH49" s="3"/>
      <c r="BI49" s="3"/>
    </row>
    <row r="50" spans="1:92" ht="16.350000000000001" customHeight="1" x14ac:dyDescent="0.2">
      <c r="A50" s="1146"/>
      <c r="B50" s="808" t="s">
        <v>32</v>
      </c>
      <c r="C50" s="15" t="s">
        <v>45</v>
      </c>
      <c r="D50" s="16" t="s">
        <v>34</v>
      </c>
      <c r="E50" s="810" t="s">
        <v>45</v>
      </c>
      <c r="F50" s="18" t="s">
        <v>34</v>
      </c>
      <c r="G50" s="810" t="s">
        <v>45</v>
      </c>
      <c r="H50" s="811" t="s">
        <v>34</v>
      </c>
      <c r="I50" s="810" t="s">
        <v>45</v>
      </c>
      <c r="J50" s="18" t="s">
        <v>34</v>
      </c>
      <c r="K50" s="810" t="s">
        <v>45</v>
      </c>
      <c r="L50" s="18" t="s">
        <v>34</v>
      </c>
      <c r="M50" s="810" t="s">
        <v>45</v>
      </c>
      <c r="N50" s="18" t="s">
        <v>34</v>
      </c>
      <c r="O50" s="810" t="s">
        <v>45</v>
      </c>
      <c r="P50" s="18" t="s">
        <v>34</v>
      </c>
      <c r="Q50" s="810" t="s">
        <v>45</v>
      </c>
      <c r="R50" s="18" t="s">
        <v>34</v>
      </c>
      <c r="S50" s="810" t="s">
        <v>45</v>
      </c>
      <c r="T50" s="811" t="s">
        <v>34</v>
      </c>
      <c r="U50" s="810" t="s">
        <v>45</v>
      </c>
      <c r="V50" s="811" t="s">
        <v>34</v>
      </c>
      <c r="W50" s="810" t="s">
        <v>45</v>
      </c>
      <c r="X50" s="18" t="s">
        <v>34</v>
      </c>
      <c r="Y50" s="810" t="s">
        <v>45</v>
      </c>
      <c r="Z50" s="18" t="s">
        <v>34</v>
      </c>
      <c r="AA50" s="810" t="s">
        <v>45</v>
      </c>
      <c r="AB50" s="18" t="s">
        <v>34</v>
      </c>
      <c r="AC50" s="810" t="s">
        <v>45</v>
      </c>
      <c r="AD50" s="18" t="s">
        <v>34</v>
      </c>
      <c r="AE50" s="810" t="s">
        <v>45</v>
      </c>
      <c r="AF50" s="811" t="s">
        <v>34</v>
      </c>
      <c r="AG50" s="810" t="s">
        <v>45</v>
      </c>
      <c r="AH50" s="18" t="s">
        <v>34</v>
      </c>
      <c r="AI50" s="810" t="s">
        <v>45</v>
      </c>
      <c r="AJ50" s="18" t="s">
        <v>34</v>
      </c>
      <c r="AK50" s="810" t="s">
        <v>45</v>
      </c>
      <c r="AL50" s="21" t="s">
        <v>34</v>
      </c>
      <c r="AM50" s="1010"/>
      <c r="AN50" s="987"/>
      <c r="AO50" s="30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"/>
      <c r="BA50" s="3"/>
      <c r="BB50" s="3"/>
      <c r="BC50" s="3"/>
      <c r="BD50" s="3"/>
      <c r="BE50" s="3"/>
      <c r="BF50" s="3"/>
      <c r="BG50" s="3"/>
      <c r="BH50" s="3"/>
      <c r="BI50" s="3"/>
    </row>
    <row r="51" spans="1:92" ht="15" customHeight="1" x14ac:dyDescent="0.2">
      <c r="A51" s="487" t="s">
        <v>72</v>
      </c>
      <c r="B51" s="132">
        <f t="shared" ref="B51:B56" si="28">SUM(C51+D51)</f>
        <v>0</v>
      </c>
      <c r="C51" s="133">
        <f t="shared" ref="C51:D56" si="29">SUM(E51+G51+I51+K51+M51+O51+Q51+S51+U51+W51+Y51+AA51+AC51+AE51+AG51+AI51+AK51)</f>
        <v>0</v>
      </c>
      <c r="D51" s="545">
        <f t="shared" si="29"/>
        <v>0</v>
      </c>
      <c r="E51" s="71"/>
      <c r="F51" s="27"/>
      <c r="G51" s="71"/>
      <c r="H51" s="72"/>
      <c r="I51" s="71"/>
      <c r="J51" s="27"/>
      <c r="K51" s="71"/>
      <c r="L51" s="27"/>
      <c r="M51" s="71"/>
      <c r="N51" s="27"/>
      <c r="O51" s="74"/>
      <c r="P51" s="27"/>
      <c r="Q51" s="74"/>
      <c r="R51" s="27"/>
      <c r="S51" s="74"/>
      <c r="T51" s="73"/>
      <c r="U51" s="74"/>
      <c r="V51" s="73"/>
      <c r="W51" s="74"/>
      <c r="X51" s="27"/>
      <c r="Y51" s="74"/>
      <c r="Z51" s="27"/>
      <c r="AA51" s="74"/>
      <c r="AB51" s="27"/>
      <c r="AC51" s="74"/>
      <c r="AD51" s="27"/>
      <c r="AE51" s="74"/>
      <c r="AF51" s="73"/>
      <c r="AG51" s="74"/>
      <c r="AH51" s="27"/>
      <c r="AI51" s="74"/>
      <c r="AJ51" s="27"/>
      <c r="AK51" s="74"/>
      <c r="AL51" s="148"/>
      <c r="AM51" s="76"/>
      <c r="AN51" s="542"/>
      <c r="AO51" s="146" t="str">
        <f t="shared" ref="AO51:AO56" si="30">CA51&amp;CB51</f>
        <v/>
      </c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"/>
      <c r="BA51" s="3"/>
      <c r="BB51" s="3"/>
      <c r="BC51" s="3"/>
      <c r="BD51" s="3"/>
      <c r="BE51" s="3"/>
      <c r="BF51" s="3"/>
      <c r="BG51" s="3"/>
      <c r="BH51" s="3"/>
      <c r="BI51" s="3"/>
      <c r="CA51" s="32" t="str">
        <f>IF(AND($B51&gt;0,AM51="")," * No olvide digitar la variable "&amp;AM$48&amp;""&amp;". Digite CERO si no tiene",IF(AM51&gt;$B51," * La variable "&amp;AM$48&amp;""&amp;" No puede ser mayor al Total.",""))</f>
        <v/>
      </c>
      <c r="CB51" s="32" t="str">
        <f>IF(AND($B51&gt;0,AN51="")," * No olvide digitar la variable "&amp;AN$48&amp;""&amp;". Digite CERO si no tiene",IF(B51&gt;AN51," * La variable "&amp;AN$48&amp;""&amp;" No puede ser menor al Total.",""))</f>
        <v/>
      </c>
      <c r="CM51" s="33">
        <f>IF(AND($B51&gt;0,AM51=""),1,IF(AM51&gt;$B51,1,0))</f>
        <v>0</v>
      </c>
      <c r="CN51" s="33">
        <f t="shared" ref="CN51:CN56" si="31">IF(AND($B51&gt;0,AN51=""),1,IF(B51&gt;$AN51,1,0))</f>
        <v>0</v>
      </c>
    </row>
    <row r="52" spans="1:92" ht="15" customHeight="1" x14ac:dyDescent="0.2">
      <c r="A52" s="35" t="s">
        <v>73</v>
      </c>
      <c r="B52" s="68">
        <f t="shared" si="28"/>
        <v>0</v>
      </c>
      <c r="C52" s="69">
        <f t="shared" si="29"/>
        <v>0</v>
      </c>
      <c r="D52" s="84">
        <f t="shared" si="29"/>
        <v>0</v>
      </c>
      <c r="E52" s="71"/>
      <c r="F52" s="72"/>
      <c r="G52" s="71"/>
      <c r="H52" s="72"/>
      <c r="I52" s="71"/>
      <c r="J52" s="73"/>
      <c r="K52" s="71"/>
      <c r="L52" s="73"/>
      <c r="M52" s="71"/>
      <c r="N52" s="73"/>
      <c r="O52" s="74"/>
      <c r="P52" s="73"/>
      <c r="Q52" s="74"/>
      <c r="R52" s="73"/>
      <c r="S52" s="74"/>
      <c r="T52" s="73"/>
      <c r="U52" s="74"/>
      <c r="V52" s="73"/>
      <c r="W52" s="74"/>
      <c r="X52" s="73"/>
      <c r="Y52" s="74"/>
      <c r="Z52" s="73"/>
      <c r="AA52" s="74"/>
      <c r="AB52" s="73"/>
      <c r="AC52" s="74"/>
      <c r="AD52" s="73"/>
      <c r="AE52" s="74"/>
      <c r="AF52" s="73"/>
      <c r="AG52" s="74"/>
      <c r="AH52" s="73"/>
      <c r="AI52" s="74"/>
      <c r="AJ52" s="73"/>
      <c r="AK52" s="74"/>
      <c r="AL52" s="75"/>
      <c r="AM52" s="76"/>
      <c r="AN52" s="42"/>
      <c r="AO52" s="146" t="str">
        <f t="shared" si="30"/>
        <v/>
      </c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"/>
      <c r="BA52" s="3"/>
      <c r="BB52" s="3"/>
      <c r="BC52" s="3"/>
      <c r="BD52" s="3"/>
      <c r="BE52" s="3"/>
      <c r="BF52" s="3"/>
      <c r="BG52" s="3"/>
      <c r="BH52" s="3"/>
      <c r="BI52" s="3"/>
      <c r="CA52" s="32" t="str">
        <f t="shared" ref="CA52:CA55" si="32">IF(AND($B52&gt;0,AM52="")," * No olvide digitar la variable "&amp;AM$48&amp;""&amp;". Digite CERO si no tiene",IF(AM52&gt;$B52," * La variable "&amp;AM$48&amp;""&amp;" No puede ser mayor al Total.",""))</f>
        <v/>
      </c>
      <c r="CB52" s="32" t="str">
        <f t="shared" ref="CB52:CB56" si="33">IF(AND($B52&gt;0,AN52="")," * No olvide digitar la variable "&amp;AN$48&amp;""&amp;". Digite CERO si no tiene",IF(B52&gt;AN52," * La variable "&amp;AN$48&amp;""&amp;" No puede ser menor al Total.",""))</f>
        <v/>
      </c>
      <c r="CM52" s="33">
        <f t="shared" ref="CM52:CM55" si="34">IF(AND($B52&gt;0,AM52=""),1,IF(AM52&gt;$B52,1,0))</f>
        <v>0</v>
      </c>
      <c r="CN52" s="33">
        <f t="shared" si="31"/>
        <v>0</v>
      </c>
    </row>
    <row r="53" spans="1:92" ht="15" customHeight="1" x14ac:dyDescent="0.2">
      <c r="A53" s="35" t="s">
        <v>74</v>
      </c>
      <c r="B53" s="68">
        <f t="shared" si="28"/>
        <v>0</v>
      </c>
      <c r="C53" s="69">
        <f t="shared" si="29"/>
        <v>0</v>
      </c>
      <c r="D53" s="84">
        <f t="shared" si="29"/>
        <v>0</v>
      </c>
      <c r="E53" s="41"/>
      <c r="F53" s="42"/>
      <c r="G53" s="41"/>
      <c r="H53" s="42"/>
      <c r="I53" s="41"/>
      <c r="J53" s="40"/>
      <c r="K53" s="41"/>
      <c r="L53" s="40"/>
      <c r="M53" s="41"/>
      <c r="N53" s="40"/>
      <c r="O53" s="85"/>
      <c r="P53" s="40"/>
      <c r="Q53" s="85"/>
      <c r="R53" s="40"/>
      <c r="S53" s="85"/>
      <c r="T53" s="40"/>
      <c r="U53" s="85"/>
      <c r="V53" s="40"/>
      <c r="W53" s="85"/>
      <c r="X53" s="40"/>
      <c r="Y53" s="85"/>
      <c r="Z53" s="40"/>
      <c r="AA53" s="85"/>
      <c r="AB53" s="40"/>
      <c r="AC53" s="85"/>
      <c r="AD53" s="40"/>
      <c r="AE53" s="85"/>
      <c r="AF53" s="40"/>
      <c r="AG53" s="85"/>
      <c r="AH53" s="40"/>
      <c r="AI53" s="85"/>
      <c r="AJ53" s="40"/>
      <c r="AK53" s="85"/>
      <c r="AL53" s="86"/>
      <c r="AM53" s="39"/>
      <c r="AN53" s="42"/>
      <c r="AO53" s="146" t="str">
        <f t="shared" si="30"/>
        <v/>
      </c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"/>
      <c r="BA53" s="3"/>
      <c r="BB53" s="3"/>
      <c r="BC53" s="3"/>
      <c r="BD53" s="3"/>
      <c r="BE53" s="3"/>
      <c r="BF53" s="3"/>
      <c r="BG53" s="3"/>
      <c r="BH53" s="3"/>
      <c r="BI53" s="3"/>
      <c r="CA53" s="32" t="str">
        <f t="shared" si="32"/>
        <v/>
      </c>
      <c r="CB53" s="32" t="str">
        <f t="shared" si="33"/>
        <v/>
      </c>
      <c r="CM53" s="33">
        <f t="shared" si="34"/>
        <v>0</v>
      </c>
      <c r="CN53" s="33">
        <f t="shared" si="31"/>
        <v>0</v>
      </c>
    </row>
    <row r="54" spans="1:92" ht="15" customHeight="1" x14ac:dyDescent="0.2">
      <c r="A54" s="35" t="s">
        <v>75</v>
      </c>
      <c r="B54" s="68">
        <f t="shared" si="28"/>
        <v>0</v>
      </c>
      <c r="C54" s="69">
        <f t="shared" si="29"/>
        <v>0</v>
      </c>
      <c r="D54" s="84">
        <f t="shared" si="29"/>
        <v>0</v>
      </c>
      <c r="E54" s="41"/>
      <c r="F54" s="42"/>
      <c r="G54" s="41"/>
      <c r="H54" s="42"/>
      <c r="I54" s="41"/>
      <c r="J54" s="40"/>
      <c r="K54" s="41"/>
      <c r="L54" s="40"/>
      <c r="M54" s="41"/>
      <c r="N54" s="40"/>
      <c r="O54" s="85"/>
      <c r="P54" s="40"/>
      <c r="Q54" s="85"/>
      <c r="R54" s="40"/>
      <c r="S54" s="85"/>
      <c r="T54" s="40"/>
      <c r="U54" s="85"/>
      <c r="V54" s="40"/>
      <c r="W54" s="85"/>
      <c r="X54" s="40"/>
      <c r="Y54" s="85"/>
      <c r="Z54" s="40"/>
      <c r="AA54" s="85"/>
      <c r="AB54" s="40"/>
      <c r="AC54" s="85"/>
      <c r="AD54" s="40"/>
      <c r="AE54" s="85"/>
      <c r="AF54" s="40"/>
      <c r="AG54" s="85"/>
      <c r="AH54" s="40"/>
      <c r="AI54" s="85"/>
      <c r="AJ54" s="40"/>
      <c r="AK54" s="85"/>
      <c r="AL54" s="86"/>
      <c r="AM54" s="39"/>
      <c r="AN54" s="42"/>
      <c r="AO54" s="146" t="str">
        <f t="shared" si="30"/>
        <v/>
      </c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"/>
      <c r="BA54" s="3"/>
      <c r="BB54" s="3"/>
      <c r="BC54" s="3"/>
      <c r="BD54" s="3"/>
      <c r="BE54" s="3"/>
      <c r="BF54" s="3"/>
      <c r="BG54" s="3"/>
      <c r="BH54" s="3"/>
      <c r="BI54" s="3"/>
      <c r="CA54" s="32" t="str">
        <f t="shared" si="32"/>
        <v/>
      </c>
      <c r="CB54" s="32" t="str">
        <f t="shared" si="33"/>
        <v/>
      </c>
      <c r="CM54" s="33">
        <f t="shared" si="34"/>
        <v>0</v>
      </c>
      <c r="CN54" s="33">
        <f t="shared" si="31"/>
        <v>0</v>
      </c>
    </row>
    <row r="55" spans="1:92" ht="15" customHeight="1" x14ac:dyDescent="0.2">
      <c r="A55" s="35" t="s">
        <v>76</v>
      </c>
      <c r="B55" s="68">
        <f t="shared" si="28"/>
        <v>0</v>
      </c>
      <c r="C55" s="69">
        <f t="shared" si="29"/>
        <v>0</v>
      </c>
      <c r="D55" s="84">
        <f t="shared" si="29"/>
        <v>0</v>
      </c>
      <c r="E55" s="41"/>
      <c r="F55" s="42"/>
      <c r="G55" s="41"/>
      <c r="H55" s="42"/>
      <c r="I55" s="41"/>
      <c r="J55" s="40"/>
      <c r="K55" s="41"/>
      <c r="L55" s="40"/>
      <c r="M55" s="41"/>
      <c r="N55" s="40"/>
      <c r="O55" s="85"/>
      <c r="P55" s="40"/>
      <c r="Q55" s="85"/>
      <c r="R55" s="40"/>
      <c r="S55" s="85"/>
      <c r="T55" s="40"/>
      <c r="U55" s="85"/>
      <c r="V55" s="40"/>
      <c r="W55" s="85"/>
      <c r="X55" s="40"/>
      <c r="Y55" s="85"/>
      <c r="Z55" s="40"/>
      <c r="AA55" s="85"/>
      <c r="AB55" s="40"/>
      <c r="AC55" s="85"/>
      <c r="AD55" s="40"/>
      <c r="AE55" s="85"/>
      <c r="AF55" s="40"/>
      <c r="AG55" s="85"/>
      <c r="AH55" s="40"/>
      <c r="AI55" s="85"/>
      <c r="AJ55" s="40"/>
      <c r="AK55" s="85"/>
      <c r="AL55" s="86"/>
      <c r="AM55" s="39"/>
      <c r="AN55" s="42"/>
      <c r="AO55" s="146" t="str">
        <f t="shared" si="30"/>
        <v/>
      </c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"/>
      <c r="BA55" s="3"/>
      <c r="BB55" s="3"/>
      <c r="BC55" s="3"/>
      <c r="BD55" s="3"/>
      <c r="BE55" s="3"/>
      <c r="BF55" s="3"/>
      <c r="BG55" s="3"/>
      <c r="BH55" s="3"/>
      <c r="BI55" s="3"/>
      <c r="CA55" s="32" t="str">
        <f t="shared" si="32"/>
        <v/>
      </c>
      <c r="CB55" s="32" t="str">
        <f t="shared" si="33"/>
        <v/>
      </c>
      <c r="CM55" s="33">
        <f t="shared" si="34"/>
        <v>0</v>
      </c>
      <c r="CN55" s="33">
        <f t="shared" si="31"/>
        <v>0</v>
      </c>
    </row>
    <row r="56" spans="1:92" ht="15" customHeight="1" x14ac:dyDescent="0.2">
      <c r="A56" s="136" t="s">
        <v>77</v>
      </c>
      <c r="B56" s="137">
        <f t="shared" si="28"/>
        <v>0</v>
      </c>
      <c r="C56" s="138">
        <f t="shared" si="29"/>
        <v>0</v>
      </c>
      <c r="D56" s="139">
        <f t="shared" si="29"/>
        <v>0</v>
      </c>
      <c r="E56" s="55"/>
      <c r="F56" s="56"/>
      <c r="G56" s="55"/>
      <c r="H56" s="56"/>
      <c r="I56" s="55"/>
      <c r="J56" s="140"/>
      <c r="K56" s="55"/>
      <c r="L56" s="140"/>
      <c r="M56" s="55"/>
      <c r="N56" s="140"/>
      <c r="O56" s="141"/>
      <c r="P56" s="140"/>
      <c r="Q56" s="141"/>
      <c r="R56" s="140"/>
      <c r="S56" s="141"/>
      <c r="T56" s="140"/>
      <c r="U56" s="141"/>
      <c r="V56" s="140"/>
      <c r="W56" s="141"/>
      <c r="X56" s="140"/>
      <c r="Y56" s="141"/>
      <c r="Z56" s="140"/>
      <c r="AA56" s="141"/>
      <c r="AB56" s="140"/>
      <c r="AC56" s="141"/>
      <c r="AD56" s="140"/>
      <c r="AE56" s="141"/>
      <c r="AF56" s="140"/>
      <c r="AG56" s="141"/>
      <c r="AH56" s="140"/>
      <c r="AI56" s="141"/>
      <c r="AJ56" s="140"/>
      <c r="AK56" s="141"/>
      <c r="AL56" s="142"/>
      <c r="AM56" s="143"/>
      <c r="AN56" s="56"/>
      <c r="AO56" s="146" t="str">
        <f t="shared" si="30"/>
        <v/>
      </c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"/>
      <c r="BA56" s="3"/>
      <c r="BB56" s="3"/>
      <c r="BC56" s="3"/>
      <c r="BD56" s="3"/>
      <c r="BE56" s="3"/>
      <c r="BF56" s="3"/>
      <c r="BG56" s="3"/>
      <c r="BH56" s="3"/>
      <c r="BI56" s="3"/>
      <c r="CA56" s="32" t="str">
        <f>IF(AND($B56&gt;0,AM56="")," * No olvide digitar la variable "&amp;AM$48&amp;""&amp;". Digite CERO si no tiene",IF(AM56&gt;$B56," * La variable "&amp;AM$48&amp;""&amp;" No puede ser mayor al Total.",""))</f>
        <v/>
      </c>
      <c r="CB56" s="32" t="str">
        <f t="shared" si="33"/>
        <v/>
      </c>
      <c r="CM56" s="33">
        <f>IF(AND($B56&gt;0,AM56=""),1,IF(AM56&gt;$B56,1,0))</f>
        <v>0</v>
      </c>
      <c r="CN56" s="33">
        <f t="shared" si="31"/>
        <v>0</v>
      </c>
    </row>
    <row r="57" spans="1:92" s="124" customFormat="1" ht="18" customHeight="1" x14ac:dyDescent="0.15">
      <c r="A57" s="149" t="s">
        <v>81</v>
      </c>
      <c r="B57" s="149"/>
      <c r="C57" s="149"/>
      <c r="D57" s="149"/>
      <c r="E57" s="149"/>
      <c r="F57" s="149"/>
      <c r="G57" s="149"/>
      <c r="H57" s="149"/>
      <c r="I57" s="149"/>
      <c r="J57" s="150"/>
      <c r="K57" s="150"/>
      <c r="L57" s="150"/>
      <c r="M57" s="150"/>
      <c r="N57" s="150"/>
      <c r="O57" s="150"/>
      <c r="P57" s="150"/>
      <c r="Q57" s="150"/>
      <c r="R57" s="150"/>
      <c r="S57" s="150"/>
      <c r="T57" s="150"/>
      <c r="U57" s="150"/>
      <c r="V57" s="150"/>
      <c r="W57" s="150"/>
      <c r="X57" s="150"/>
      <c r="Y57" s="150"/>
      <c r="Z57" s="150"/>
      <c r="AA57" s="150"/>
      <c r="AB57" s="150"/>
      <c r="AC57" s="150"/>
      <c r="AD57" s="150"/>
      <c r="AE57" s="150"/>
      <c r="AF57" s="150"/>
      <c r="AG57" s="150"/>
      <c r="AH57" s="150"/>
      <c r="AI57" s="150"/>
      <c r="AJ57" s="150"/>
      <c r="AK57" s="150"/>
      <c r="AL57" s="150"/>
      <c r="AM57" s="150"/>
      <c r="AN57" s="150"/>
      <c r="AO57" s="5"/>
      <c r="AP57" s="5"/>
      <c r="AQ57" s="5"/>
      <c r="AR57" s="12"/>
      <c r="AS57" s="12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12"/>
      <c r="BW57" s="12"/>
      <c r="BX57" s="12"/>
      <c r="BY57" s="12"/>
    </row>
    <row r="58" spans="1:92" ht="16.350000000000001" customHeight="1" x14ac:dyDescent="0.2">
      <c r="A58" s="983" t="s">
        <v>82</v>
      </c>
      <c r="B58" s="1025" t="s">
        <v>83</v>
      </c>
      <c r="C58" s="1026"/>
      <c r="D58" s="1027"/>
      <c r="E58" s="1130" t="s">
        <v>6</v>
      </c>
      <c r="F58" s="1131"/>
      <c r="G58" s="1131"/>
      <c r="H58" s="1131"/>
      <c r="I58" s="1131"/>
      <c r="J58" s="1131"/>
      <c r="K58" s="1131"/>
      <c r="L58" s="1131"/>
      <c r="M58" s="1131"/>
      <c r="N58" s="1131"/>
      <c r="O58" s="1131"/>
      <c r="P58" s="1131"/>
      <c r="Q58" s="1131"/>
      <c r="R58" s="1131"/>
      <c r="S58" s="1131"/>
      <c r="T58" s="1131"/>
      <c r="U58" s="1131"/>
      <c r="V58" s="1131"/>
      <c r="W58" s="1131"/>
      <c r="X58" s="1131"/>
      <c r="Y58" s="1131"/>
      <c r="Z58" s="1131"/>
      <c r="AA58" s="1131"/>
      <c r="AB58" s="1131"/>
      <c r="AC58" s="1131"/>
      <c r="AD58" s="1131"/>
      <c r="AE58" s="1131"/>
      <c r="AF58" s="1131"/>
      <c r="AG58" s="1131"/>
      <c r="AH58" s="1131"/>
      <c r="AI58" s="1131"/>
      <c r="AJ58" s="1131"/>
      <c r="AK58" s="1131"/>
      <c r="AL58" s="1296"/>
      <c r="AM58" s="1015" t="s">
        <v>84</v>
      </c>
      <c r="AN58" s="1016"/>
      <c r="AO58" s="9"/>
      <c r="AP58" s="9"/>
      <c r="AQ58" s="9"/>
      <c r="AR58" s="151"/>
      <c r="AS58" s="151"/>
      <c r="AT58" s="9"/>
      <c r="BX58" s="3"/>
      <c r="BY58" s="3"/>
    </row>
    <row r="59" spans="1:92" ht="16.350000000000001" customHeight="1" x14ac:dyDescent="0.2">
      <c r="A59" s="1019"/>
      <c r="B59" s="1152"/>
      <c r="C59" s="1029"/>
      <c r="D59" s="1030"/>
      <c r="E59" s="1121" t="s">
        <v>11</v>
      </c>
      <c r="F59" s="1121"/>
      <c r="G59" s="1121" t="s">
        <v>12</v>
      </c>
      <c r="H59" s="1121"/>
      <c r="I59" s="1121" t="s">
        <v>13</v>
      </c>
      <c r="J59" s="1121"/>
      <c r="K59" s="1121" t="s">
        <v>14</v>
      </c>
      <c r="L59" s="1121"/>
      <c r="M59" s="1121" t="s">
        <v>15</v>
      </c>
      <c r="N59" s="1121"/>
      <c r="O59" s="1119" t="s">
        <v>16</v>
      </c>
      <c r="P59" s="1119"/>
      <c r="Q59" s="1119" t="s">
        <v>17</v>
      </c>
      <c r="R59" s="1119"/>
      <c r="S59" s="1119" t="s">
        <v>18</v>
      </c>
      <c r="T59" s="1119"/>
      <c r="U59" s="1119" t="s">
        <v>19</v>
      </c>
      <c r="V59" s="1119"/>
      <c r="W59" s="1119" t="s">
        <v>20</v>
      </c>
      <c r="X59" s="1119"/>
      <c r="Y59" s="1119" t="s">
        <v>21</v>
      </c>
      <c r="Z59" s="1119"/>
      <c r="AA59" s="1119" t="s">
        <v>22</v>
      </c>
      <c r="AB59" s="1119"/>
      <c r="AC59" s="1119" t="s">
        <v>23</v>
      </c>
      <c r="AD59" s="1119"/>
      <c r="AE59" s="1119" t="s">
        <v>24</v>
      </c>
      <c r="AF59" s="1119"/>
      <c r="AG59" s="1119" t="s">
        <v>25</v>
      </c>
      <c r="AH59" s="1119"/>
      <c r="AI59" s="1119" t="s">
        <v>26</v>
      </c>
      <c r="AJ59" s="1119"/>
      <c r="AK59" s="1119" t="s">
        <v>27</v>
      </c>
      <c r="AL59" s="1161"/>
      <c r="AM59" s="1017"/>
      <c r="AN59" s="1018"/>
      <c r="AO59" s="151"/>
      <c r="AP59" s="151"/>
      <c r="AQ59" s="151"/>
      <c r="AR59" s="151"/>
      <c r="AS59" s="151"/>
      <c r="AT59" s="151"/>
      <c r="AU59" s="3"/>
      <c r="AV59" s="3"/>
      <c r="AW59" s="3"/>
      <c r="AX59" s="3"/>
      <c r="AY59" s="3"/>
      <c r="AZ59" s="3"/>
      <c r="BA59" s="3"/>
      <c r="BB59" s="3"/>
      <c r="BC59" s="3"/>
      <c r="BX59" s="3"/>
      <c r="BY59" s="3"/>
    </row>
    <row r="60" spans="1:92" ht="32.1" customHeight="1" x14ac:dyDescent="0.2">
      <c r="A60" s="986"/>
      <c r="B60" s="17" t="s">
        <v>32</v>
      </c>
      <c r="C60" s="152" t="s">
        <v>33</v>
      </c>
      <c r="D60" s="843" t="s">
        <v>34</v>
      </c>
      <c r="E60" s="810" t="s">
        <v>33</v>
      </c>
      <c r="F60" s="843" t="s">
        <v>34</v>
      </c>
      <c r="G60" s="810" t="s">
        <v>33</v>
      </c>
      <c r="H60" s="843" t="s">
        <v>34</v>
      </c>
      <c r="I60" s="810" t="s">
        <v>33</v>
      </c>
      <c r="J60" s="843" t="s">
        <v>34</v>
      </c>
      <c r="K60" s="810" t="s">
        <v>33</v>
      </c>
      <c r="L60" s="843" t="s">
        <v>34</v>
      </c>
      <c r="M60" s="810" t="s">
        <v>33</v>
      </c>
      <c r="N60" s="843" t="s">
        <v>34</v>
      </c>
      <c r="O60" s="810" t="s">
        <v>33</v>
      </c>
      <c r="P60" s="843" t="s">
        <v>34</v>
      </c>
      <c r="Q60" s="810" t="s">
        <v>33</v>
      </c>
      <c r="R60" s="843" t="s">
        <v>34</v>
      </c>
      <c r="S60" s="810" t="s">
        <v>33</v>
      </c>
      <c r="T60" s="843" t="s">
        <v>34</v>
      </c>
      <c r="U60" s="810" t="s">
        <v>33</v>
      </c>
      <c r="V60" s="615" t="s">
        <v>34</v>
      </c>
      <c r="W60" s="810" t="s">
        <v>33</v>
      </c>
      <c r="X60" s="843" t="s">
        <v>34</v>
      </c>
      <c r="Y60" s="810" t="s">
        <v>33</v>
      </c>
      <c r="Z60" s="843" t="s">
        <v>34</v>
      </c>
      <c r="AA60" s="810" t="s">
        <v>33</v>
      </c>
      <c r="AB60" s="843" t="s">
        <v>34</v>
      </c>
      <c r="AC60" s="810" t="s">
        <v>33</v>
      </c>
      <c r="AD60" s="843" t="s">
        <v>34</v>
      </c>
      <c r="AE60" s="810" t="s">
        <v>33</v>
      </c>
      <c r="AF60" s="843" t="s">
        <v>34</v>
      </c>
      <c r="AG60" s="810" t="s">
        <v>33</v>
      </c>
      <c r="AH60" s="843" t="s">
        <v>34</v>
      </c>
      <c r="AI60" s="810" t="s">
        <v>33</v>
      </c>
      <c r="AJ60" s="843" t="s">
        <v>34</v>
      </c>
      <c r="AK60" s="810" t="s">
        <v>33</v>
      </c>
      <c r="AL60" s="845" t="s">
        <v>34</v>
      </c>
      <c r="AM60" s="847" t="s">
        <v>85</v>
      </c>
      <c r="AN60" s="843" t="s">
        <v>86</v>
      </c>
      <c r="AO60" s="151"/>
      <c r="AP60" s="151"/>
      <c r="AQ60" s="151"/>
      <c r="AR60" s="151"/>
      <c r="AS60" s="151"/>
      <c r="AT60" s="151"/>
      <c r="AU60" s="3"/>
      <c r="AV60" s="3"/>
      <c r="AW60" s="3"/>
      <c r="AX60" s="3"/>
      <c r="AY60" s="3"/>
      <c r="AZ60" s="3"/>
      <c r="BA60" s="3"/>
      <c r="BB60" s="3"/>
      <c r="BC60" s="3"/>
      <c r="BX60" s="3"/>
      <c r="BY60" s="3"/>
    </row>
    <row r="61" spans="1:92" ht="15" customHeight="1" x14ac:dyDescent="0.2">
      <c r="A61" s="529" t="s">
        <v>87</v>
      </c>
      <c r="B61" s="132">
        <f t="shared" ref="B61:B66" si="35">SUM(C61+D61)</f>
        <v>60</v>
      </c>
      <c r="C61" s="133">
        <f>SUM(E61+G61+I61+K61+M61+O61+Q61+S61+U61+W61+Y61+AA61+AC61+AE61+AG61+AI61+AK61)</f>
        <v>35</v>
      </c>
      <c r="D61" s="545">
        <f>SUM(F61+H61+J61+L61+N61+P61+R61+T61+V61+X61+Z61+AB61+AD61+AF61+AH61+AJ61+AL61)</f>
        <v>25</v>
      </c>
      <c r="E61" s="28">
        <v>1</v>
      </c>
      <c r="F61" s="542"/>
      <c r="G61" s="28"/>
      <c r="H61" s="27"/>
      <c r="I61" s="28"/>
      <c r="J61" s="27"/>
      <c r="K61" s="28"/>
      <c r="L61" s="27"/>
      <c r="M61" s="28">
        <v>1</v>
      </c>
      <c r="N61" s="27">
        <v>1</v>
      </c>
      <c r="O61" s="28">
        <v>1</v>
      </c>
      <c r="P61" s="27"/>
      <c r="Q61" s="28"/>
      <c r="R61" s="27">
        <v>1</v>
      </c>
      <c r="S61" s="28"/>
      <c r="T61" s="27">
        <v>3</v>
      </c>
      <c r="U61" s="28">
        <v>4</v>
      </c>
      <c r="V61" s="156"/>
      <c r="W61" s="28">
        <v>2</v>
      </c>
      <c r="X61" s="27">
        <v>3</v>
      </c>
      <c r="Y61" s="28">
        <v>8</v>
      </c>
      <c r="Z61" s="27">
        <v>1</v>
      </c>
      <c r="AA61" s="28">
        <v>4</v>
      </c>
      <c r="AB61" s="27">
        <v>5</v>
      </c>
      <c r="AC61" s="28">
        <v>1</v>
      </c>
      <c r="AD61" s="27">
        <v>1</v>
      </c>
      <c r="AE61" s="28">
        <v>2</v>
      </c>
      <c r="AF61" s="27">
        <v>3</v>
      </c>
      <c r="AG61" s="28">
        <v>3</v>
      </c>
      <c r="AH61" s="27">
        <v>2</v>
      </c>
      <c r="AI61" s="28">
        <v>3</v>
      </c>
      <c r="AJ61" s="27"/>
      <c r="AK61" s="530">
        <v>5</v>
      </c>
      <c r="AL61" s="148">
        <v>5</v>
      </c>
      <c r="AM61" s="546">
        <v>0</v>
      </c>
      <c r="AN61" s="27">
        <v>60</v>
      </c>
      <c r="AO61" s="146" t="str">
        <f t="shared" ref="AO61:AO65" si="36">CA61&amp;CB61</f>
        <v/>
      </c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"/>
      <c r="BB61" s="3"/>
      <c r="BC61" s="3"/>
      <c r="BX61" s="3"/>
      <c r="BY61" s="3"/>
      <c r="CA61" s="32" t="str">
        <f>IF(AND($B61&gt;0,AM61="")," * No olvide digitar la variable "&amp;AM$58&amp;""&amp;" Discrecional. Digite CERO si no tiene",IF(AM61&gt;$B61," * La variable "&amp;AM$58&amp;""&amp;" Discrecional No puede ser mayor al Total.",""))</f>
        <v/>
      </c>
      <c r="CB61" s="32" t="str">
        <f>IF(AND($B61&gt;0,AN61="")," * No olvide digitar la variable "&amp;AM$58&amp;""&amp;" Estructurado (ESI). Digite CERO si no tiene",IF(AN61&gt;$B61," * La variable "&amp;AM$58&amp;""&amp;" Estructurado (ESI) No puede ser mayor al Total.",""))</f>
        <v/>
      </c>
      <c r="CM61" s="33">
        <f>IF(AND($B61&gt;0,AM61=""),1,IF(AM61&gt;$B61,1,0))</f>
        <v>0</v>
      </c>
      <c r="CN61" s="33">
        <f>IF(AND($B61&gt;0,AN61=""),1,IF(AN61&gt;$B61,1,0))</f>
        <v>0</v>
      </c>
    </row>
    <row r="62" spans="1:92" ht="15" customHeight="1" x14ac:dyDescent="0.2">
      <c r="A62" s="157" t="s">
        <v>88</v>
      </c>
      <c r="B62" s="68">
        <f t="shared" si="35"/>
        <v>1208</v>
      </c>
      <c r="C62" s="69">
        <f t="shared" ref="C62:D66" si="37">SUM(E62+G62+I62+K62+M62+O62+Q62+S62+U62+W62+Y62+AA62+AC62+AE62+AG62+AI62+AK62)</f>
        <v>601</v>
      </c>
      <c r="D62" s="84">
        <f t="shared" si="37"/>
        <v>607</v>
      </c>
      <c r="E62" s="41">
        <v>135</v>
      </c>
      <c r="F62" s="42">
        <v>139</v>
      </c>
      <c r="G62" s="41">
        <v>41</v>
      </c>
      <c r="H62" s="40">
        <v>37</v>
      </c>
      <c r="I62" s="41">
        <v>25</v>
      </c>
      <c r="J62" s="40">
        <v>21</v>
      </c>
      <c r="K62" s="41">
        <v>21</v>
      </c>
      <c r="L62" s="40">
        <v>31</v>
      </c>
      <c r="M62" s="41">
        <v>20</v>
      </c>
      <c r="N62" s="40">
        <v>21</v>
      </c>
      <c r="O62" s="41">
        <v>16</v>
      </c>
      <c r="P62" s="40">
        <v>19</v>
      </c>
      <c r="Q62" s="41">
        <v>17</v>
      </c>
      <c r="R62" s="40">
        <v>19</v>
      </c>
      <c r="S62" s="41">
        <v>19</v>
      </c>
      <c r="T62" s="40">
        <v>23</v>
      </c>
      <c r="U62" s="41">
        <v>23</v>
      </c>
      <c r="V62" s="158">
        <v>24</v>
      </c>
      <c r="W62" s="41">
        <v>23</v>
      </c>
      <c r="X62" s="40">
        <v>30</v>
      </c>
      <c r="Y62" s="41">
        <v>18</v>
      </c>
      <c r="Z62" s="40">
        <v>21</v>
      </c>
      <c r="AA62" s="41">
        <v>33</v>
      </c>
      <c r="AB62" s="40">
        <v>26</v>
      </c>
      <c r="AC62" s="41">
        <v>54</v>
      </c>
      <c r="AD62" s="40">
        <v>25</v>
      </c>
      <c r="AE62" s="41">
        <v>34</v>
      </c>
      <c r="AF62" s="40">
        <v>33</v>
      </c>
      <c r="AG62" s="41">
        <v>45</v>
      </c>
      <c r="AH62" s="40">
        <v>37</v>
      </c>
      <c r="AI62" s="41">
        <v>31</v>
      </c>
      <c r="AJ62" s="40">
        <v>34</v>
      </c>
      <c r="AK62" s="85">
        <v>46</v>
      </c>
      <c r="AL62" s="86">
        <v>67</v>
      </c>
      <c r="AM62" s="159">
        <v>0</v>
      </c>
      <c r="AN62" s="40">
        <v>1208</v>
      </c>
      <c r="AO62" s="146" t="str">
        <f t="shared" si="36"/>
        <v/>
      </c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"/>
      <c r="BB62" s="3"/>
      <c r="BC62" s="3"/>
      <c r="BX62" s="3"/>
      <c r="BY62" s="3"/>
      <c r="CA62" s="32" t="str">
        <f t="shared" ref="CA62:CA65" si="38">IF(AND($B62&gt;0,AM62="")," * No olvide digitar la variable "&amp;AM$58&amp;""&amp;" Discrecional. Digite CERO si no tiene",IF(AM62&gt;$B62," * La variable "&amp;AM$58&amp;""&amp;" Discrecional No puede ser mayor al Total.",""))</f>
        <v/>
      </c>
      <c r="CB62" s="32" t="str">
        <f t="shared" ref="CB62:CB65" si="39">IF(AND($B62&gt;0,AN62="")," * No olvide digitar la variable "&amp;AM$58&amp;""&amp;" Estructurado (ESI). Digite CERO si no tiene",IF(AN62&gt;$B62," * La variable "&amp;AM$58&amp;""&amp;" Estructurado (ESI) No puede ser mayor al Total.",""))</f>
        <v/>
      </c>
      <c r="CM62" s="33">
        <f t="shared" ref="CM62:CN65" si="40">IF(AND($B62&gt;0,AM62=""),1,IF(AM62&gt;$B62,1,0))</f>
        <v>0</v>
      </c>
      <c r="CN62" s="33">
        <f t="shared" si="40"/>
        <v>0</v>
      </c>
    </row>
    <row r="63" spans="1:92" ht="15" customHeight="1" x14ac:dyDescent="0.2">
      <c r="A63" s="157" t="s">
        <v>89</v>
      </c>
      <c r="B63" s="68">
        <f t="shared" si="35"/>
        <v>2415</v>
      </c>
      <c r="C63" s="69">
        <f t="shared" si="37"/>
        <v>1179</v>
      </c>
      <c r="D63" s="84">
        <f t="shared" si="37"/>
        <v>1236</v>
      </c>
      <c r="E63" s="41">
        <v>237</v>
      </c>
      <c r="F63" s="42">
        <v>229</v>
      </c>
      <c r="G63" s="41">
        <v>151</v>
      </c>
      <c r="H63" s="40">
        <v>107</v>
      </c>
      <c r="I63" s="41">
        <v>124</v>
      </c>
      <c r="J63" s="40">
        <v>87</v>
      </c>
      <c r="K63" s="41">
        <v>64</v>
      </c>
      <c r="L63" s="40">
        <v>58</v>
      </c>
      <c r="M63" s="41">
        <v>36</v>
      </c>
      <c r="N63" s="40">
        <v>59</v>
      </c>
      <c r="O63" s="41">
        <v>50</v>
      </c>
      <c r="P63" s="40">
        <v>53</v>
      </c>
      <c r="Q63" s="41">
        <v>40</v>
      </c>
      <c r="R63" s="40">
        <v>43</v>
      </c>
      <c r="S63" s="41">
        <v>41</v>
      </c>
      <c r="T63" s="40">
        <v>61</v>
      </c>
      <c r="U63" s="41">
        <v>35</v>
      </c>
      <c r="V63" s="158">
        <v>60</v>
      </c>
      <c r="W63" s="41">
        <v>51</v>
      </c>
      <c r="X63" s="40">
        <v>49</v>
      </c>
      <c r="Y63" s="41">
        <v>43</v>
      </c>
      <c r="Z63" s="40">
        <v>56</v>
      </c>
      <c r="AA63" s="41">
        <v>51</v>
      </c>
      <c r="AB63" s="40">
        <v>73</v>
      </c>
      <c r="AC63" s="41">
        <v>71</v>
      </c>
      <c r="AD63" s="40">
        <v>60</v>
      </c>
      <c r="AE63" s="41">
        <v>55</v>
      </c>
      <c r="AF63" s="40">
        <v>61</v>
      </c>
      <c r="AG63" s="41">
        <v>46</v>
      </c>
      <c r="AH63" s="40">
        <v>54</v>
      </c>
      <c r="AI63" s="41">
        <v>28</v>
      </c>
      <c r="AJ63" s="40">
        <v>50</v>
      </c>
      <c r="AK63" s="85">
        <v>56</v>
      </c>
      <c r="AL63" s="86">
        <v>76</v>
      </c>
      <c r="AM63" s="159">
        <v>0</v>
      </c>
      <c r="AN63" s="40">
        <v>2415</v>
      </c>
      <c r="AO63" s="146" t="str">
        <f t="shared" si="36"/>
        <v/>
      </c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"/>
      <c r="BB63" s="3"/>
      <c r="BC63" s="3"/>
      <c r="BX63" s="3"/>
      <c r="BY63" s="3"/>
      <c r="CA63" s="32" t="str">
        <f t="shared" si="38"/>
        <v/>
      </c>
      <c r="CB63" s="32" t="str">
        <f t="shared" si="39"/>
        <v/>
      </c>
      <c r="CM63" s="33">
        <f t="shared" si="40"/>
        <v>0</v>
      </c>
      <c r="CN63" s="33">
        <f t="shared" si="40"/>
        <v>0</v>
      </c>
    </row>
    <row r="64" spans="1:92" ht="15" customHeight="1" x14ac:dyDescent="0.2">
      <c r="A64" s="157" t="s">
        <v>90</v>
      </c>
      <c r="B64" s="68">
        <f t="shared" si="35"/>
        <v>429</v>
      </c>
      <c r="C64" s="69">
        <f t="shared" si="37"/>
        <v>215</v>
      </c>
      <c r="D64" s="84">
        <f t="shared" si="37"/>
        <v>214</v>
      </c>
      <c r="E64" s="41">
        <v>50</v>
      </c>
      <c r="F64" s="42">
        <v>42</v>
      </c>
      <c r="G64" s="41">
        <v>55</v>
      </c>
      <c r="H64" s="40">
        <v>61</v>
      </c>
      <c r="I64" s="41">
        <v>56</v>
      </c>
      <c r="J64" s="40">
        <v>36</v>
      </c>
      <c r="K64" s="41">
        <v>14</v>
      </c>
      <c r="L64" s="40">
        <v>19</v>
      </c>
      <c r="M64" s="41">
        <v>2</v>
      </c>
      <c r="N64" s="40">
        <v>3</v>
      </c>
      <c r="O64" s="41">
        <v>5</v>
      </c>
      <c r="P64" s="40">
        <v>6</v>
      </c>
      <c r="Q64" s="41">
        <v>6</v>
      </c>
      <c r="R64" s="40">
        <v>5</v>
      </c>
      <c r="S64" s="41">
        <v>3</v>
      </c>
      <c r="T64" s="40">
        <v>3</v>
      </c>
      <c r="U64" s="41">
        <v>5</v>
      </c>
      <c r="V64" s="158">
        <v>7</v>
      </c>
      <c r="W64" s="41">
        <v>5</v>
      </c>
      <c r="X64" s="40">
        <v>10</v>
      </c>
      <c r="Y64" s="41">
        <v>1</v>
      </c>
      <c r="Z64" s="40">
        <v>7</v>
      </c>
      <c r="AA64" s="41">
        <v>2</v>
      </c>
      <c r="AB64" s="40">
        <v>2</v>
      </c>
      <c r="AC64" s="41">
        <v>7</v>
      </c>
      <c r="AD64" s="40">
        <v>4</v>
      </c>
      <c r="AE64" s="41">
        <v>2</v>
      </c>
      <c r="AF64" s="40">
        <v>4</v>
      </c>
      <c r="AG64" s="41">
        <v>1</v>
      </c>
      <c r="AH64" s="40">
        <v>1</v>
      </c>
      <c r="AI64" s="41">
        <v>1</v>
      </c>
      <c r="AJ64" s="40">
        <v>1</v>
      </c>
      <c r="AK64" s="85"/>
      <c r="AL64" s="86">
        <v>3</v>
      </c>
      <c r="AM64" s="159">
        <v>0</v>
      </c>
      <c r="AN64" s="40">
        <v>429</v>
      </c>
      <c r="AO64" s="146" t="str">
        <f t="shared" si="36"/>
        <v/>
      </c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"/>
      <c r="BB64" s="3"/>
      <c r="BC64" s="3"/>
      <c r="BX64" s="3"/>
      <c r="BY64" s="3"/>
      <c r="CA64" s="32" t="str">
        <f t="shared" si="38"/>
        <v/>
      </c>
      <c r="CB64" s="32" t="str">
        <f t="shared" si="39"/>
        <v/>
      </c>
      <c r="CM64" s="33">
        <f t="shared" si="40"/>
        <v>0</v>
      </c>
      <c r="CN64" s="33">
        <f t="shared" si="40"/>
        <v>0</v>
      </c>
    </row>
    <row r="65" spans="1:95" ht="15" customHeight="1" x14ac:dyDescent="0.2">
      <c r="A65" s="160" t="s">
        <v>91</v>
      </c>
      <c r="B65" s="161">
        <f t="shared" si="35"/>
        <v>9</v>
      </c>
      <c r="C65" s="92">
        <f t="shared" si="37"/>
        <v>1</v>
      </c>
      <c r="D65" s="93">
        <f t="shared" si="37"/>
        <v>8</v>
      </c>
      <c r="E65" s="94"/>
      <c r="F65" s="95"/>
      <c r="G65" s="94"/>
      <c r="H65" s="96"/>
      <c r="I65" s="94"/>
      <c r="J65" s="96"/>
      <c r="K65" s="94"/>
      <c r="L65" s="96">
        <v>3</v>
      </c>
      <c r="M65" s="94"/>
      <c r="N65" s="96">
        <v>1</v>
      </c>
      <c r="O65" s="94"/>
      <c r="P65" s="96">
        <v>1</v>
      </c>
      <c r="Q65" s="94"/>
      <c r="R65" s="96"/>
      <c r="S65" s="94"/>
      <c r="T65" s="96"/>
      <c r="U65" s="94"/>
      <c r="V65" s="162">
        <v>1</v>
      </c>
      <c r="W65" s="94"/>
      <c r="X65" s="96">
        <v>1</v>
      </c>
      <c r="Y65" s="94"/>
      <c r="Z65" s="96">
        <v>1</v>
      </c>
      <c r="AA65" s="94"/>
      <c r="AB65" s="96"/>
      <c r="AC65" s="94">
        <v>1</v>
      </c>
      <c r="AD65" s="96"/>
      <c r="AE65" s="94"/>
      <c r="AF65" s="96"/>
      <c r="AG65" s="94"/>
      <c r="AH65" s="96"/>
      <c r="AI65" s="94"/>
      <c r="AJ65" s="96"/>
      <c r="AK65" s="163"/>
      <c r="AL65" s="164"/>
      <c r="AM65" s="165">
        <v>0</v>
      </c>
      <c r="AN65" s="96">
        <v>9</v>
      </c>
      <c r="AO65" s="146" t="str">
        <f t="shared" si="36"/>
        <v/>
      </c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"/>
      <c r="BB65" s="3"/>
      <c r="BC65" s="3"/>
      <c r="BX65" s="3"/>
      <c r="BY65" s="3"/>
      <c r="CA65" s="32" t="str">
        <f t="shared" si="38"/>
        <v/>
      </c>
      <c r="CB65" s="32" t="str">
        <f t="shared" si="39"/>
        <v/>
      </c>
      <c r="CM65" s="33">
        <f t="shared" si="40"/>
        <v>0</v>
      </c>
      <c r="CN65" s="33">
        <f t="shared" si="40"/>
        <v>0</v>
      </c>
    </row>
    <row r="66" spans="1:95" ht="15" customHeight="1" x14ac:dyDescent="0.2">
      <c r="A66" s="166" t="s">
        <v>92</v>
      </c>
      <c r="B66" s="137">
        <f t="shared" si="35"/>
        <v>0</v>
      </c>
      <c r="C66" s="138">
        <f t="shared" si="37"/>
        <v>0</v>
      </c>
      <c r="D66" s="139">
        <f t="shared" si="37"/>
        <v>0</v>
      </c>
      <c r="E66" s="55"/>
      <c r="F66" s="56"/>
      <c r="G66" s="55"/>
      <c r="H66" s="140"/>
      <c r="I66" s="55"/>
      <c r="J66" s="140"/>
      <c r="K66" s="55"/>
      <c r="L66" s="140"/>
      <c r="M66" s="55"/>
      <c r="N66" s="140"/>
      <c r="O66" s="55"/>
      <c r="P66" s="140"/>
      <c r="Q66" s="55"/>
      <c r="R66" s="140"/>
      <c r="S66" s="55"/>
      <c r="T66" s="140"/>
      <c r="U66" s="55"/>
      <c r="V66" s="167"/>
      <c r="W66" s="55"/>
      <c r="X66" s="140"/>
      <c r="Y66" s="55"/>
      <c r="Z66" s="140"/>
      <c r="AA66" s="55"/>
      <c r="AB66" s="140"/>
      <c r="AC66" s="55"/>
      <c r="AD66" s="140"/>
      <c r="AE66" s="55"/>
      <c r="AF66" s="140"/>
      <c r="AG66" s="55"/>
      <c r="AH66" s="140"/>
      <c r="AI66" s="55"/>
      <c r="AJ66" s="140"/>
      <c r="AK66" s="141"/>
      <c r="AL66" s="142"/>
      <c r="AM66" s="58"/>
      <c r="AN66" s="168"/>
      <c r="AO66" s="169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"/>
      <c r="BB66" s="3"/>
      <c r="BC66" s="3"/>
      <c r="BX66" s="3"/>
      <c r="BY66" s="3"/>
      <c r="CA66" s="89"/>
      <c r="CB66" s="89"/>
      <c r="CC66" s="124"/>
      <c r="CD66" s="124"/>
      <c r="CE66" s="124"/>
      <c r="CF66" s="124"/>
      <c r="CG66" s="124"/>
      <c r="CH66" s="124"/>
      <c r="CI66" s="124"/>
      <c r="CJ66" s="124"/>
      <c r="CK66" s="124"/>
      <c r="CL66" s="124"/>
      <c r="CM66" s="89"/>
      <c r="CN66" s="89"/>
    </row>
    <row r="67" spans="1:95" ht="15" customHeight="1" x14ac:dyDescent="0.2">
      <c r="A67" s="844" t="s">
        <v>83</v>
      </c>
      <c r="B67" s="824">
        <f t="shared" ref="B67:AL67" si="41">SUM(B61:B66)</f>
        <v>4121</v>
      </c>
      <c r="C67" s="825">
        <f t="shared" si="41"/>
        <v>2031</v>
      </c>
      <c r="D67" s="848">
        <f t="shared" si="41"/>
        <v>2090</v>
      </c>
      <c r="E67" s="826">
        <f t="shared" si="41"/>
        <v>423</v>
      </c>
      <c r="F67" s="849">
        <f t="shared" si="41"/>
        <v>410</v>
      </c>
      <c r="G67" s="826">
        <f t="shared" si="41"/>
        <v>247</v>
      </c>
      <c r="H67" s="827">
        <f t="shared" si="41"/>
        <v>205</v>
      </c>
      <c r="I67" s="826">
        <f t="shared" si="41"/>
        <v>205</v>
      </c>
      <c r="J67" s="827">
        <f t="shared" si="41"/>
        <v>144</v>
      </c>
      <c r="K67" s="826">
        <f t="shared" si="41"/>
        <v>99</v>
      </c>
      <c r="L67" s="827">
        <f t="shared" si="41"/>
        <v>111</v>
      </c>
      <c r="M67" s="826">
        <f t="shared" si="41"/>
        <v>59</v>
      </c>
      <c r="N67" s="827">
        <f t="shared" si="41"/>
        <v>85</v>
      </c>
      <c r="O67" s="826">
        <f t="shared" si="41"/>
        <v>72</v>
      </c>
      <c r="P67" s="827">
        <f t="shared" si="41"/>
        <v>79</v>
      </c>
      <c r="Q67" s="826">
        <f t="shared" si="41"/>
        <v>63</v>
      </c>
      <c r="R67" s="827">
        <f t="shared" si="41"/>
        <v>68</v>
      </c>
      <c r="S67" s="826">
        <f t="shared" si="41"/>
        <v>63</v>
      </c>
      <c r="T67" s="827">
        <f t="shared" si="41"/>
        <v>90</v>
      </c>
      <c r="U67" s="850">
        <f t="shared" si="41"/>
        <v>67</v>
      </c>
      <c r="V67" s="828">
        <f t="shared" si="41"/>
        <v>92</v>
      </c>
      <c r="W67" s="826">
        <f t="shared" si="41"/>
        <v>81</v>
      </c>
      <c r="X67" s="827">
        <f t="shared" si="41"/>
        <v>93</v>
      </c>
      <c r="Y67" s="826">
        <f t="shared" si="41"/>
        <v>70</v>
      </c>
      <c r="Z67" s="827">
        <f t="shared" si="41"/>
        <v>86</v>
      </c>
      <c r="AA67" s="826">
        <f t="shared" si="41"/>
        <v>90</v>
      </c>
      <c r="AB67" s="827">
        <f t="shared" si="41"/>
        <v>106</v>
      </c>
      <c r="AC67" s="826">
        <f t="shared" si="41"/>
        <v>134</v>
      </c>
      <c r="AD67" s="827">
        <f t="shared" si="41"/>
        <v>90</v>
      </c>
      <c r="AE67" s="826">
        <f t="shared" si="41"/>
        <v>93</v>
      </c>
      <c r="AF67" s="827">
        <f t="shared" si="41"/>
        <v>101</v>
      </c>
      <c r="AG67" s="826">
        <f t="shared" si="41"/>
        <v>95</v>
      </c>
      <c r="AH67" s="827">
        <f t="shared" si="41"/>
        <v>94</v>
      </c>
      <c r="AI67" s="826">
        <f t="shared" si="41"/>
        <v>63</v>
      </c>
      <c r="AJ67" s="827">
        <f t="shared" si="41"/>
        <v>85</v>
      </c>
      <c r="AK67" s="851">
        <f t="shared" si="41"/>
        <v>107</v>
      </c>
      <c r="AL67" s="829">
        <f t="shared" si="41"/>
        <v>151</v>
      </c>
      <c r="AM67" s="627">
        <f>SUM(AM61:AM65)</f>
        <v>0</v>
      </c>
      <c r="AN67" s="827">
        <f>SUM(AN61:AN65)</f>
        <v>4121</v>
      </c>
      <c r="AO67" s="151"/>
      <c r="AP67" s="151"/>
      <c r="AQ67" s="151"/>
      <c r="AR67" s="151"/>
      <c r="AS67" s="151"/>
      <c r="AT67" s="151"/>
      <c r="AU67" s="151"/>
      <c r="AV67" s="151"/>
      <c r="AW67" s="151"/>
      <c r="AX67" s="151"/>
      <c r="AY67" s="151"/>
      <c r="AZ67" s="151"/>
      <c r="BA67" s="151"/>
      <c r="BB67" s="151"/>
      <c r="BC67" s="151"/>
      <c r="BD67" s="9"/>
      <c r="BE67" s="9"/>
      <c r="BX67" s="3"/>
      <c r="BY67" s="3"/>
      <c r="CA67" s="80"/>
      <c r="CB67" s="80"/>
      <c r="CC67" s="124"/>
      <c r="CD67" s="124"/>
      <c r="CE67" s="124"/>
      <c r="CF67" s="124"/>
      <c r="CG67" s="124"/>
      <c r="CH67" s="124"/>
      <c r="CI67" s="124"/>
      <c r="CJ67" s="124"/>
      <c r="CK67" s="124"/>
      <c r="CL67" s="124"/>
      <c r="CM67" s="80"/>
      <c r="CN67" s="80"/>
    </row>
    <row r="68" spans="1:95" s="80" customFormat="1" ht="18" customHeight="1" x14ac:dyDescent="0.2">
      <c r="A68" s="149" t="s">
        <v>93</v>
      </c>
      <c r="B68" s="149"/>
      <c r="C68" s="149"/>
      <c r="D68" s="149"/>
      <c r="E68" s="149"/>
      <c r="F68" s="149"/>
      <c r="G68" s="149"/>
      <c r="H68" s="149"/>
      <c r="I68" s="149"/>
      <c r="J68" s="181"/>
      <c r="K68" s="181"/>
      <c r="L68" s="181"/>
      <c r="M68" s="181"/>
      <c r="N68" s="181"/>
      <c r="O68" s="181"/>
      <c r="P68" s="181"/>
      <c r="Q68" s="181"/>
      <c r="R68" s="181"/>
      <c r="S68" s="181"/>
      <c r="T68" s="181"/>
      <c r="U68" s="181"/>
      <c r="V68" s="181"/>
      <c r="W68" s="181"/>
      <c r="X68" s="181"/>
      <c r="Y68" s="181"/>
      <c r="Z68" s="181"/>
      <c r="AA68" s="181"/>
      <c r="AB68" s="181"/>
      <c r="AC68" s="181"/>
      <c r="AD68" s="181"/>
      <c r="AE68" s="181"/>
      <c r="AF68" s="181"/>
      <c r="AG68" s="181"/>
      <c r="AH68" s="181"/>
      <c r="AI68" s="181"/>
      <c r="AJ68" s="181"/>
      <c r="AK68" s="181"/>
      <c r="AL68" s="181"/>
      <c r="AM68" s="181"/>
      <c r="AN68" s="181"/>
    </row>
    <row r="69" spans="1:95" customFormat="1" ht="15" x14ac:dyDescent="0.25">
      <c r="A69" s="983" t="s">
        <v>82</v>
      </c>
      <c r="B69" s="1012" t="s">
        <v>83</v>
      </c>
      <c r="C69" s="1020"/>
      <c r="D69" s="1021"/>
      <c r="E69" s="1291" t="s">
        <v>94</v>
      </c>
      <c r="F69" s="1128"/>
      <c r="G69" s="1128"/>
      <c r="H69" s="1128"/>
      <c r="I69" s="1128"/>
      <c r="J69" s="1128"/>
      <c r="K69" s="1128"/>
      <c r="L69" s="1128"/>
      <c r="M69" s="1128"/>
      <c r="N69" s="1128"/>
      <c r="O69" s="1128"/>
      <c r="P69" s="1128"/>
      <c r="Q69" s="1128"/>
      <c r="R69" s="1128"/>
      <c r="S69" s="1128"/>
      <c r="T69" s="1128"/>
      <c r="U69" s="1128"/>
      <c r="V69" s="1128"/>
      <c r="W69" s="1128"/>
      <c r="X69" s="1128"/>
      <c r="Y69" s="1128"/>
      <c r="Z69" s="1128"/>
      <c r="AA69" s="1128"/>
      <c r="AB69" s="1128"/>
      <c r="AC69" s="1128"/>
      <c r="AD69" s="1128"/>
      <c r="AE69" s="1128"/>
      <c r="AF69" s="1128"/>
      <c r="AG69" s="1128"/>
      <c r="AH69" s="1128"/>
      <c r="AI69" s="1128"/>
      <c r="AJ69" s="1128"/>
      <c r="AK69" s="1128"/>
      <c r="AL69" s="1292"/>
      <c r="CA69" s="80"/>
      <c r="CB69" s="80"/>
      <c r="CC69" s="80"/>
      <c r="CD69" s="80"/>
      <c r="CE69" s="80"/>
      <c r="CF69" s="80"/>
      <c r="CG69" s="80"/>
      <c r="CH69" s="80"/>
      <c r="CI69" s="80"/>
      <c r="CJ69" s="80"/>
      <c r="CK69" s="80"/>
      <c r="CL69" s="80"/>
      <c r="CM69" s="80"/>
      <c r="CN69" s="80"/>
      <c r="CO69" s="80"/>
      <c r="CP69" s="80"/>
      <c r="CQ69" s="80"/>
    </row>
    <row r="70" spans="1:95" customFormat="1" ht="15" x14ac:dyDescent="0.25">
      <c r="A70" s="1019"/>
      <c r="B70" s="1146"/>
      <c r="C70" s="1022"/>
      <c r="D70" s="1023"/>
      <c r="E70" s="1290" t="s">
        <v>11</v>
      </c>
      <c r="F70" s="1289"/>
      <c r="G70" s="1290" t="s">
        <v>12</v>
      </c>
      <c r="H70" s="1289"/>
      <c r="I70" s="1290" t="s">
        <v>13</v>
      </c>
      <c r="J70" s="1289"/>
      <c r="K70" s="1290" t="s">
        <v>14</v>
      </c>
      <c r="L70" s="1289"/>
      <c r="M70" s="1290" t="s">
        <v>15</v>
      </c>
      <c r="N70" s="1289"/>
      <c r="O70" s="1291" t="s">
        <v>16</v>
      </c>
      <c r="P70" s="1292"/>
      <c r="Q70" s="1291" t="s">
        <v>17</v>
      </c>
      <c r="R70" s="1292"/>
      <c r="S70" s="1291" t="s">
        <v>18</v>
      </c>
      <c r="T70" s="1292"/>
      <c r="U70" s="1291" t="s">
        <v>19</v>
      </c>
      <c r="V70" s="1292"/>
      <c r="W70" s="1291" t="s">
        <v>20</v>
      </c>
      <c r="X70" s="1292"/>
      <c r="Y70" s="1291" t="s">
        <v>21</v>
      </c>
      <c r="Z70" s="1292"/>
      <c r="AA70" s="1291" t="s">
        <v>22</v>
      </c>
      <c r="AB70" s="1292"/>
      <c r="AC70" s="1291" t="s">
        <v>23</v>
      </c>
      <c r="AD70" s="1292"/>
      <c r="AE70" s="1291" t="s">
        <v>24</v>
      </c>
      <c r="AF70" s="1292"/>
      <c r="AG70" s="1291" t="s">
        <v>25</v>
      </c>
      <c r="AH70" s="1292"/>
      <c r="AI70" s="1291" t="s">
        <v>26</v>
      </c>
      <c r="AJ70" s="1292"/>
      <c r="AK70" s="1291" t="s">
        <v>27</v>
      </c>
      <c r="AL70" s="1292"/>
      <c r="CA70" s="80"/>
      <c r="CB70" s="80"/>
      <c r="CC70" s="80"/>
      <c r="CD70" s="80"/>
      <c r="CE70" s="80"/>
      <c r="CF70" s="80"/>
      <c r="CG70" s="80"/>
      <c r="CH70" s="80"/>
      <c r="CI70" s="80"/>
      <c r="CJ70" s="80"/>
      <c r="CK70" s="80"/>
      <c r="CL70" s="80"/>
      <c r="CM70" s="80"/>
      <c r="CN70" s="80"/>
      <c r="CO70" s="80"/>
      <c r="CP70" s="80"/>
      <c r="CQ70" s="80"/>
    </row>
    <row r="71" spans="1:95" customFormat="1" ht="21" x14ac:dyDescent="0.25">
      <c r="A71" s="986"/>
      <c r="B71" s="17" t="s">
        <v>32</v>
      </c>
      <c r="C71" s="152" t="s">
        <v>33</v>
      </c>
      <c r="D71" s="843" t="s">
        <v>34</v>
      </c>
      <c r="E71" s="810" t="s">
        <v>33</v>
      </c>
      <c r="F71" s="843" t="s">
        <v>34</v>
      </c>
      <c r="G71" s="810" t="s">
        <v>33</v>
      </c>
      <c r="H71" s="843" t="s">
        <v>34</v>
      </c>
      <c r="I71" s="810" t="s">
        <v>33</v>
      </c>
      <c r="J71" s="843" t="s">
        <v>34</v>
      </c>
      <c r="K71" s="810" t="s">
        <v>33</v>
      </c>
      <c r="L71" s="843" t="s">
        <v>34</v>
      </c>
      <c r="M71" s="810" t="s">
        <v>33</v>
      </c>
      <c r="N71" s="843" t="s">
        <v>34</v>
      </c>
      <c r="O71" s="810" t="s">
        <v>33</v>
      </c>
      <c r="P71" s="843" t="s">
        <v>34</v>
      </c>
      <c r="Q71" s="810" t="s">
        <v>33</v>
      </c>
      <c r="R71" s="843" t="s">
        <v>34</v>
      </c>
      <c r="S71" s="810" t="s">
        <v>33</v>
      </c>
      <c r="T71" s="843" t="s">
        <v>34</v>
      </c>
      <c r="U71" s="810" t="s">
        <v>33</v>
      </c>
      <c r="V71" s="615" t="s">
        <v>34</v>
      </c>
      <c r="W71" s="810" t="s">
        <v>33</v>
      </c>
      <c r="X71" s="843" t="s">
        <v>34</v>
      </c>
      <c r="Y71" s="810" t="s">
        <v>33</v>
      </c>
      <c r="Z71" s="843" t="s">
        <v>34</v>
      </c>
      <c r="AA71" s="810" t="s">
        <v>33</v>
      </c>
      <c r="AB71" s="843" t="s">
        <v>34</v>
      </c>
      <c r="AC71" s="810" t="s">
        <v>33</v>
      </c>
      <c r="AD71" s="843" t="s">
        <v>34</v>
      </c>
      <c r="AE71" s="810" t="s">
        <v>33</v>
      </c>
      <c r="AF71" s="843" t="s">
        <v>34</v>
      </c>
      <c r="AG71" s="810" t="s">
        <v>33</v>
      </c>
      <c r="AH71" s="843" t="s">
        <v>34</v>
      </c>
      <c r="AI71" s="810" t="s">
        <v>33</v>
      </c>
      <c r="AJ71" s="843" t="s">
        <v>34</v>
      </c>
      <c r="AK71" s="810" t="s">
        <v>33</v>
      </c>
      <c r="AL71" s="843" t="s">
        <v>34</v>
      </c>
      <c r="CA71" s="80"/>
      <c r="CB71" s="80"/>
      <c r="CC71" s="80"/>
      <c r="CD71" s="80"/>
      <c r="CE71" s="80"/>
      <c r="CF71" s="80"/>
      <c r="CG71" s="80"/>
      <c r="CH71" s="80"/>
      <c r="CI71" s="80"/>
      <c r="CJ71" s="80"/>
      <c r="CK71" s="80"/>
      <c r="CL71" s="80"/>
      <c r="CM71" s="80"/>
      <c r="CN71" s="80"/>
      <c r="CO71" s="80"/>
      <c r="CP71" s="80"/>
      <c r="CQ71" s="80"/>
    </row>
    <row r="72" spans="1:95" customFormat="1" ht="15" customHeight="1" x14ac:dyDescent="0.25">
      <c r="A72" s="529" t="s">
        <v>87</v>
      </c>
      <c r="B72" s="132">
        <f t="shared" ref="B72:B77" si="42">SUM(C72+D72)</f>
        <v>2</v>
      </c>
      <c r="C72" s="133">
        <f>SUM(E72+G72+I72+K72+M72+O72+Q72+S72+U72+W72+Y72+AA72+AC72+AE72+AG72+AI72+AK72)</f>
        <v>0</v>
      </c>
      <c r="D72" s="545">
        <f>SUM(F72+H72+J72+L72+N72+P72+R72+T72+V72+X72+Z72+AB72+AD72+AF72+AH72+AJ72+AL72)</f>
        <v>2</v>
      </c>
      <c r="E72" s="28"/>
      <c r="F72" s="542"/>
      <c r="G72" s="28"/>
      <c r="H72" s="27"/>
      <c r="I72" s="28"/>
      <c r="J72" s="27"/>
      <c r="K72" s="28"/>
      <c r="L72" s="27"/>
      <c r="M72" s="28"/>
      <c r="N72" s="27"/>
      <c r="O72" s="28"/>
      <c r="P72" s="27">
        <v>2</v>
      </c>
      <c r="Q72" s="28"/>
      <c r="R72" s="27"/>
      <c r="S72" s="28"/>
      <c r="T72" s="27"/>
      <c r="U72" s="28"/>
      <c r="V72" s="156"/>
      <c r="W72" s="28"/>
      <c r="X72" s="27"/>
      <c r="Y72" s="28"/>
      <c r="Z72" s="27"/>
      <c r="AA72" s="28"/>
      <c r="AB72" s="27"/>
      <c r="AC72" s="28"/>
      <c r="AD72" s="27"/>
      <c r="AE72" s="28"/>
      <c r="AF72" s="27"/>
      <c r="AG72" s="28"/>
      <c r="AH72" s="27"/>
      <c r="AI72" s="28"/>
      <c r="AJ72" s="27"/>
      <c r="AK72" s="530"/>
      <c r="AL72" s="27"/>
      <c r="CA72" s="80"/>
      <c r="CB72" s="80"/>
      <c r="CC72" s="80"/>
      <c r="CD72" s="80"/>
      <c r="CE72" s="80"/>
      <c r="CF72" s="80"/>
      <c r="CG72" s="80"/>
      <c r="CH72" s="80"/>
      <c r="CI72" s="80"/>
      <c r="CJ72" s="80"/>
      <c r="CK72" s="80"/>
      <c r="CL72" s="80"/>
      <c r="CM72" s="80"/>
      <c r="CN72" s="80"/>
      <c r="CO72" s="80"/>
      <c r="CP72" s="80"/>
      <c r="CQ72" s="80"/>
    </row>
    <row r="73" spans="1:95" customFormat="1" ht="15" customHeight="1" x14ac:dyDescent="0.25">
      <c r="A73" s="157" t="s">
        <v>88</v>
      </c>
      <c r="B73" s="68">
        <f t="shared" si="42"/>
        <v>7</v>
      </c>
      <c r="C73" s="69">
        <f t="shared" ref="C73:D77" si="43">SUM(E73+G73+I73+K73+M73+O73+Q73+S73+U73+W73+Y73+AA73+AC73+AE73+AG73+AI73+AK73)</f>
        <v>0</v>
      </c>
      <c r="D73" s="84">
        <f t="shared" si="43"/>
        <v>7</v>
      </c>
      <c r="E73" s="41"/>
      <c r="F73" s="42"/>
      <c r="G73" s="41"/>
      <c r="H73" s="40"/>
      <c r="I73" s="41"/>
      <c r="J73" s="40">
        <v>1</v>
      </c>
      <c r="K73" s="41"/>
      <c r="L73" s="40">
        <v>1</v>
      </c>
      <c r="M73" s="41"/>
      <c r="N73" s="40">
        <v>1</v>
      </c>
      <c r="O73" s="41"/>
      <c r="P73" s="40">
        <v>2</v>
      </c>
      <c r="Q73" s="41"/>
      <c r="R73" s="40">
        <v>1</v>
      </c>
      <c r="S73" s="41"/>
      <c r="T73" s="40"/>
      <c r="U73" s="41"/>
      <c r="V73" s="158"/>
      <c r="W73" s="41"/>
      <c r="X73" s="40">
        <v>1</v>
      </c>
      <c r="Y73" s="41"/>
      <c r="Z73" s="40"/>
      <c r="AA73" s="41"/>
      <c r="AB73" s="40"/>
      <c r="AC73" s="41"/>
      <c r="AD73" s="40"/>
      <c r="AE73" s="41"/>
      <c r="AF73" s="40"/>
      <c r="AG73" s="41"/>
      <c r="AH73" s="40"/>
      <c r="AI73" s="41"/>
      <c r="AJ73" s="40"/>
      <c r="AK73" s="85"/>
      <c r="AL73" s="40"/>
      <c r="CA73" s="80"/>
      <c r="CB73" s="80"/>
      <c r="CC73" s="80"/>
      <c r="CD73" s="80"/>
      <c r="CE73" s="80"/>
      <c r="CF73" s="80"/>
      <c r="CG73" s="80"/>
      <c r="CH73" s="80"/>
      <c r="CI73" s="80"/>
      <c r="CJ73" s="80"/>
      <c r="CK73" s="80"/>
      <c r="CL73" s="80"/>
      <c r="CM73" s="80"/>
      <c r="CN73" s="80"/>
      <c r="CO73" s="80"/>
      <c r="CP73" s="80"/>
      <c r="CQ73" s="80"/>
    </row>
    <row r="74" spans="1:95" customFormat="1" ht="15" customHeight="1" x14ac:dyDescent="0.25">
      <c r="A74" s="157" t="s">
        <v>89</v>
      </c>
      <c r="B74" s="68">
        <f t="shared" si="42"/>
        <v>298</v>
      </c>
      <c r="C74" s="69">
        <f t="shared" si="43"/>
        <v>0</v>
      </c>
      <c r="D74" s="84">
        <f t="shared" si="43"/>
        <v>298</v>
      </c>
      <c r="E74" s="41"/>
      <c r="F74" s="42"/>
      <c r="G74" s="41"/>
      <c r="H74" s="40"/>
      <c r="I74" s="41"/>
      <c r="J74" s="40">
        <v>5</v>
      </c>
      <c r="K74" s="41"/>
      <c r="L74" s="40">
        <v>19</v>
      </c>
      <c r="M74" s="41"/>
      <c r="N74" s="40">
        <v>65</v>
      </c>
      <c r="O74" s="41"/>
      <c r="P74" s="40">
        <v>75</v>
      </c>
      <c r="Q74" s="41"/>
      <c r="R74" s="40">
        <v>67</v>
      </c>
      <c r="S74" s="41"/>
      <c r="T74" s="40">
        <v>54</v>
      </c>
      <c r="U74" s="41"/>
      <c r="V74" s="158">
        <v>9</v>
      </c>
      <c r="W74" s="41"/>
      <c r="X74" s="40">
        <v>4</v>
      </c>
      <c r="Y74" s="41"/>
      <c r="Z74" s="40"/>
      <c r="AA74" s="41"/>
      <c r="AB74" s="40"/>
      <c r="AC74" s="41"/>
      <c r="AD74" s="40"/>
      <c r="AE74" s="41"/>
      <c r="AF74" s="40"/>
      <c r="AG74" s="41"/>
      <c r="AH74" s="40"/>
      <c r="AI74" s="41"/>
      <c r="AJ74" s="40"/>
      <c r="AK74" s="85"/>
      <c r="AL74" s="40"/>
      <c r="CA74" s="80"/>
      <c r="CB74" s="80"/>
      <c r="CC74" s="80"/>
      <c r="CD74" s="80"/>
      <c r="CE74" s="80"/>
      <c r="CF74" s="80"/>
      <c r="CG74" s="80"/>
      <c r="CH74" s="80"/>
      <c r="CI74" s="80"/>
      <c r="CJ74" s="80"/>
      <c r="CK74" s="80"/>
      <c r="CL74" s="80"/>
      <c r="CM74" s="80"/>
      <c r="CN74" s="80"/>
      <c r="CO74" s="80"/>
      <c r="CP74" s="80"/>
      <c r="CQ74" s="80"/>
    </row>
    <row r="75" spans="1:95" customFormat="1" ht="15" customHeight="1" x14ac:dyDescent="0.25">
      <c r="A75" s="157" t="s">
        <v>90</v>
      </c>
      <c r="B75" s="68">
        <f t="shared" si="42"/>
        <v>3</v>
      </c>
      <c r="C75" s="69">
        <f t="shared" si="43"/>
        <v>0</v>
      </c>
      <c r="D75" s="84">
        <f t="shared" si="43"/>
        <v>3</v>
      </c>
      <c r="E75" s="41"/>
      <c r="F75" s="42"/>
      <c r="G75" s="41"/>
      <c r="H75" s="40"/>
      <c r="I75" s="41"/>
      <c r="J75" s="40"/>
      <c r="K75" s="41"/>
      <c r="L75" s="40"/>
      <c r="M75" s="41"/>
      <c r="N75" s="40"/>
      <c r="O75" s="41"/>
      <c r="P75" s="40"/>
      <c r="Q75" s="41"/>
      <c r="R75" s="40"/>
      <c r="S75" s="41"/>
      <c r="T75" s="40">
        <v>1</v>
      </c>
      <c r="U75" s="41"/>
      <c r="V75" s="158">
        <v>2</v>
      </c>
      <c r="W75" s="41"/>
      <c r="X75" s="40"/>
      <c r="Y75" s="41"/>
      <c r="Z75" s="40"/>
      <c r="AA75" s="41"/>
      <c r="AB75" s="40"/>
      <c r="AC75" s="41"/>
      <c r="AD75" s="40"/>
      <c r="AE75" s="41"/>
      <c r="AF75" s="40"/>
      <c r="AG75" s="41"/>
      <c r="AH75" s="40"/>
      <c r="AI75" s="41"/>
      <c r="AJ75" s="40"/>
      <c r="AK75" s="85"/>
      <c r="AL75" s="40"/>
      <c r="CA75" s="80"/>
      <c r="CB75" s="80"/>
      <c r="CC75" s="80"/>
      <c r="CD75" s="80"/>
      <c r="CE75" s="80"/>
      <c r="CF75" s="80"/>
      <c r="CG75" s="80"/>
      <c r="CH75" s="80"/>
      <c r="CI75" s="80"/>
      <c r="CJ75" s="80"/>
      <c r="CK75" s="80"/>
      <c r="CL75" s="80"/>
      <c r="CM75" s="80"/>
      <c r="CN75" s="80"/>
      <c r="CO75" s="80"/>
      <c r="CP75" s="80"/>
      <c r="CQ75" s="80"/>
    </row>
    <row r="76" spans="1:95" customFormat="1" ht="15" customHeight="1" x14ac:dyDescent="0.25">
      <c r="A76" s="160" t="s">
        <v>91</v>
      </c>
      <c r="B76" s="161">
        <f t="shared" si="42"/>
        <v>142</v>
      </c>
      <c r="C76" s="92">
        <f t="shared" si="43"/>
        <v>0</v>
      </c>
      <c r="D76" s="93">
        <f t="shared" si="43"/>
        <v>142</v>
      </c>
      <c r="E76" s="94"/>
      <c r="F76" s="95"/>
      <c r="G76" s="94"/>
      <c r="H76" s="96"/>
      <c r="I76" s="94"/>
      <c r="J76" s="96">
        <v>1</v>
      </c>
      <c r="K76" s="94"/>
      <c r="L76" s="96">
        <v>10</v>
      </c>
      <c r="M76" s="94"/>
      <c r="N76" s="96">
        <v>21</v>
      </c>
      <c r="O76" s="94"/>
      <c r="P76" s="96">
        <v>20</v>
      </c>
      <c r="Q76" s="94"/>
      <c r="R76" s="96">
        <v>19</v>
      </c>
      <c r="S76" s="94"/>
      <c r="T76" s="96">
        <v>16</v>
      </c>
      <c r="U76" s="94"/>
      <c r="V76" s="162">
        <v>20</v>
      </c>
      <c r="W76" s="94"/>
      <c r="X76" s="96">
        <v>14</v>
      </c>
      <c r="Y76" s="94"/>
      <c r="Z76" s="96">
        <v>9</v>
      </c>
      <c r="AA76" s="94"/>
      <c r="AB76" s="96">
        <v>3</v>
      </c>
      <c r="AC76" s="94"/>
      <c r="AD76" s="96">
        <v>6</v>
      </c>
      <c r="AE76" s="94"/>
      <c r="AF76" s="96"/>
      <c r="AG76" s="94"/>
      <c r="AH76" s="96">
        <v>1</v>
      </c>
      <c r="AI76" s="94"/>
      <c r="AJ76" s="96">
        <v>2</v>
      </c>
      <c r="AK76" s="163"/>
      <c r="AL76" s="96"/>
      <c r="CA76" s="80"/>
      <c r="CB76" s="80"/>
      <c r="CC76" s="80"/>
      <c r="CD76" s="80"/>
      <c r="CE76" s="80"/>
      <c r="CF76" s="80"/>
      <c r="CG76" s="80"/>
      <c r="CH76" s="80"/>
      <c r="CI76" s="80"/>
      <c r="CJ76" s="80"/>
      <c r="CK76" s="80"/>
      <c r="CL76" s="80"/>
      <c r="CM76" s="80"/>
      <c r="CN76" s="80"/>
      <c r="CO76" s="80"/>
      <c r="CP76" s="80"/>
      <c r="CQ76" s="80"/>
    </row>
    <row r="77" spans="1:95" customFormat="1" ht="15" customHeight="1" x14ac:dyDescent="0.25">
      <c r="A77" s="166" t="s">
        <v>92</v>
      </c>
      <c r="B77" s="137">
        <f t="shared" si="42"/>
        <v>0</v>
      </c>
      <c r="C77" s="138">
        <f t="shared" si="43"/>
        <v>0</v>
      </c>
      <c r="D77" s="139">
        <f t="shared" si="43"/>
        <v>0</v>
      </c>
      <c r="E77" s="55"/>
      <c r="F77" s="56"/>
      <c r="G77" s="55"/>
      <c r="H77" s="140"/>
      <c r="I77" s="55"/>
      <c r="J77" s="140"/>
      <c r="K77" s="55"/>
      <c r="L77" s="140"/>
      <c r="M77" s="55"/>
      <c r="N77" s="140"/>
      <c r="O77" s="55"/>
      <c r="P77" s="140"/>
      <c r="Q77" s="55"/>
      <c r="R77" s="140"/>
      <c r="S77" s="55"/>
      <c r="T77" s="140"/>
      <c r="U77" s="55"/>
      <c r="V77" s="167"/>
      <c r="W77" s="55"/>
      <c r="X77" s="140"/>
      <c r="Y77" s="55"/>
      <c r="Z77" s="140"/>
      <c r="AA77" s="55"/>
      <c r="AB77" s="140"/>
      <c r="AC77" s="55"/>
      <c r="AD77" s="140"/>
      <c r="AE77" s="55"/>
      <c r="AF77" s="140"/>
      <c r="AG77" s="55"/>
      <c r="AH77" s="140"/>
      <c r="AI77" s="55"/>
      <c r="AJ77" s="140"/>
      <c r="AK77" s="141"/>
      <c r="AL77" s="140"/>
      <c r="CA77" s="80"/>
      <c r="CB77" s="80"/>
      <c r="CC77" s="80"/>
      <c r="CD77" s="80"/>
      <c r="CE77" s="80"/>
      <c r="CF77" s="80"/>
      <c r="CG77" s="80"/>
      <c r="CH77" s="80"/>
      <c r="CI77" s="80"/>
      <c r="CJ77" s="80"/>
      <c r="CK77" s="80"/>
      <c r="CL77" s="80"/>
      <c r="CM77" s="80"/>
      <c r="CN77" s="80"/>
      <c r="CO77" s="80"/>
      <c r="CP77" s="80"/>
      <c r="CQ77" s="80"/>
    </row>
    <row r="78" spans="1:95" customFormat="1" ht="15" customHeight="1" x14ac:dyDescent="0.25">
      <c r="A78" s="844" t="s">
        <v>83</v>
      </c>
      <c r="B78" s="824">
        <f t="shared" ref="B78:AL78" si="44">SUM(B72:B77)</f>
        <v>452</v>
      </c>
      <c r="C78" s="825">
        <f t="shared" si="44"/>
        <v>0</v>
      </c>
      <c r="D78" s="848">
        <f t="shared" si="44"/>
        <v>452</v>
      </c>
      <c r="E78" s="826">
        <f t="shared" si="44"/>
        <v>0</v>
      </c>
      <c r="F78" s="849">
        <f t="shared" si="44"/>
        <v>0</v>
      </c>
      <c r="G78" s="826">
        <f t="shared" si="44"/>
        <v>0</v>
      </c>
      <c r="H78" s="827">
        <f t="shared" si="44"/>
        <v>0</v>
      </c>
      <c r="I78" s="826">
        <f t="shared" si="44"/>
        <v>0</v>
      </c>
      <c r="J78" s="827">
        <f t="shared" si="44"/>
        <v>7</v>
      </c>
      <c r="K78" s="826">
        <f t="shared" si="44"/>
        <v>0</v>
      </c>
      <c r="L78" s="827">
        <f t="shared" si="44"/>
        <v>30</v>
      </c>
      <c r="M78" s="826">
        <f t="shared" si="44"/>
        <v>0</v>
      </c>
      <c r="N78" s="827">
        <f t="shared" si="44"/>
        <v>87</v>
      </c>
      <c r="O78" s="826">
        <f t="shared" si="44"/>
        <v>0</v>
      </c>
      <c r="P78" s="827">
        <f t="shared" si="44"/>
        <v>99</v>
      </c>
      <c r="Q78" s="826">
        <f t="shared" si="44"/>
        <v>0</v>
      </c>
      <c r="R78" s="827">
        <f t="shared" si="44"/>
        <v>87</v>
      </c>
      <c r="S78" s="826">
        <f t="shared" si="44"/>
        <v>0</v>
      </c>
      <c r="T78" s="827">
        <f t="shared" si="44"/>
        <v>71</v>
      </c>
      <c r="U78" s="850">
        <f t="shared" si="44"/>
        <v>0</v>
      </c>
      <c r="V78" s="828">
        <f t="shared" si="44"/>
        <v>31</v>
      </c>
      <c r="W78" s="826">
        <f t="shared" si="44"/>
        <v>0</v>
      </c>
      <c r="X78" s="827">
        <f t="shared" si="44"/>
        <v>19</v>
      </c>
      <c r="Y78" s="826">
        <f t="shared" si="44"/>
        <v>0</v>
      </c>
      <c r="Z78" s="827">
        <f t="shared" si="44"/>
        <v>9</v>
      </c>
      <c r="AA78" s="826">
        <f t="shared" si="44"/>
        <v>0</v>
      </c>
      <c r="AB78" s="827">
        <f t="shared" si="44"/>
        <v>3</v>
      </c>
      <c r="AC78" s="826">
        <f t="shared" si="44"/>
        <v>0</v>
      </c>
      <c r="AD78" s="827">
        <f t="shared" si="44"/>
        <v>6</v>
      </c>
      <c r="AE78" s="826">
        <f t="shared" si="44"/>
        <v>0</v>
      </c>
      <c r="AF78" s="827">
        <f t="shared" si="44"/>
        <v>0</v>
      </c>
      <c r="AG78" s="826">
        <f t="shared" si="44"/>
        <v>0</v>
      </c>
      <c r="AH78" s="827">
        <f t="shared" si="44"/>
        <v>1</v>
      </c>
      <c r="AI78" s="826">
        <f t="shared" si="44"/>
        <v>0</v>
      </c>
      <c r="AJ78" s="827">
        <f t="shared" si="44"/>
        <v>2</v>
      </c>
      <c r="AK78" s="851">
        <f t="shared" si="44"/>
        <v>0</v>
      </c>
      <c r="AL78" s="827">
        <f t="shared" si="44"/>
        <v>0</v>
      </c>
      <c r="CA78" s="80"/>
      <c r="CB78" s="80"/>
      <c r="CC78" s="80"/>
      <c r="CD78" s="80"/>
      <c r="CE78" s="80"/>
      <c r="CF78" s="80"/>
      <c r="CG78" s="80"/>
      <c r="CH78" s="80"/>
      <c r="CI78" s="80"/>
      <c r="CJ78" s="80"/>
      <c r="CK78" s="80"/>
      <c r="CL78" s="80"/>
      <c r="CM78" s="80"/>
      <c r="CN78" s="80"/>
      <c r="CO78" s="80"/>
      <c r="CP78" s="80"/>
      <c r="CQ78" s="80"/>
    </row>
    <row r="79" spans="1:95" s="5" customFormat="1" ht="18" customHeight="1" x14ac:dyDescent="0.15">
      <c r="A79" s="149" t="s">
        <v>95</v>
      </c>
      <c r="B79" s="182"/>
      <c r="C79" s="182"/>
      <c r="D79" s="182"/>
      <c r="E79" s="182"/>
      <c r="F79" s="182"/>
      <c r="G79" s="182"/>
      <c r="H79" s="182"/>
      <c r="I79" s="11"/>
      <c r="J79" s="11"/>
      <c r="K79" s="11"/>
      <c r="L79" s="11"/>
      <c r="M79" s="11"/>
      <c r="N79" s="11"/>
      <c r="O79" s="11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V79" s="12"/>
      <c r="BW79" s="12"/>
      <c r="BX79" s="12"/>
      <c r="BY79" s="12"/>
    </row>
    <row r="80" spans="1:95" ht="21" x14ac:dyDescent="0.2">
      <c r="A80" s="183" t="s">
        <v>96</v>
      </c>
      <c r="B80" s="540" t="s">
        <v>5</v>
      </c>
      <c r="C80" s="810" t="s">
        <v>97</v>
      </c>
      <c r="D80" s="830" t="s">
        <v>98</v>
      </c>
      <c r="E80" s="843" t="s">
        <v>99</v>
      </c>
      <c r="F80" s="1"/>
      <c r="G80" s="10"/>
      <c r="H80" s="10"/>
      <c r="I80" s="10"/>
      <c r="J80" s="10"/>
      <c r="K80" s="10"/>
      <c r="L80" s="10"/>
      <c r="M80" s="10"/>
      <c r="N80" s="186" t="s">
        <v>100</v>
      </c>
      <c r="O80" s="10"/>
      <c r="P80" s="10"/>
      <c r="Q80" s="10"/>
      <c r="R80" s="9"/>
      <c r="S80" s="9"/>
      <c r="T80" s="9"/>
      <c r="U80" s="9"/>
      <c r="V80" s="9"/>
      <c r="W80" s="9"/>
      <c r="X80" s="10"/>
      <c r="Y80" s="10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</row>
    <row r="81" spans="1:55" ht="15" customHeight="1" x14ac:dyDescent="0.2">
      <c r="A81" s="531" t="s">
        <v>101</v>
      </c>
      <c r="B81" s="490">
        <f>SUM(C81:E81)</f>
        <v>0</v>
      </c>
      <c r="C81" s="28"/>
      <c r="D81" s="189"/>
      <c r="E81" s="542"/>
      <c r="F81" s="19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9"/>
      <c r="S81" s="9"/>
      <c r="T81" s="9"/>
      <c r="U81" s="9"/>
      <c r="V81" s="9"/>
      <c r="W81" s="9"/>
      <c r="X81" s="10"/>
      <c r="Y81" s="10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</row>
    <row r="82" spans="1:55" ht="15" customHeight="1" x14ac:dyDescent="0.2">
      <c r="A82" s="191" t="s">
        <v>102</v>
      </c>
      <c r="B82" s="192">
        <f t="shared" ref="B82:B98" si="45">SUM(C82:E82)</f>
        <v>0</v>
      </c>
      <c r="C82" s="41"/>
      <c r="D82" s="87"/>
      <c r="E82" s="42"/>
      <c r="F82" s="19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9"/>
      <c r="S82" s="9"/>
      <c r="T82" s="9"/>
      <c r="U82" s="9"/>
      <c r="V82" s="9"/>
      <c r="W82" s="9"/>
      <c r="X82" s="10"/>
      <c r="Y82" s="10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</row>
    <row r="83" spans="1:55" ht="15" customHeight="1" x14ac:dyDescent="0.2">
      <c r="A83" s="191" t="s">
        <v>103</v>
      </c>
      <c r="B83" s="192">
        <f t="shared" si="45"/>
        <v>0</v>
      </c>
      <c r="C83" s="41"/>
      <c r="D83" s="87"/>
      <c r="E83" s="42"/>
      <c r="F83" s="19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9"/>
      <c r="S83" s="9"/>
      <c r="T83" s="9"/>
      <c r="U83" s="9"/>
      <c r="V83" s="9"/>
      <c r="W83" s="9"/>
      <c r="X83" s="10"/>
      <c r="Y83" s="10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</row>
    <row r="84" spans="1:55" ht="15" customHeight="1" x14ac:dyDescent="0.2">
      <c r="A84" s="191" t="s">
        <v>104</v>
      </c>
      <c r="B84" s="192">
        <f t="shared" si="45"/>
        <v>218</v>
      </c>
      <c r="C84" s="41">
        <v>218</v>
      </c>
      <c r="D84" s="87"/>
      <c r="E84" s="42"/>
      <c r="F84" s="19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9"/>
      <c r="S84" s="9"/>
      <c r="T84" s="9"/>
      <c r="U84" s="9"/>
      <c r="V84" s="9"/>
      <c r="W84" s="9"/>
      <c r="X84" s="10"/>
      <c r="Y84" s="10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</row>
    <row r="85" spans="1:55" ht="15" customHeight="1" x14ac:dyDescent="0.2">
      <c r="A85" s="191" t="s">
        <v>105</v>
      </c>
      <c r="B85" s="192">
        <f t="shared" si="45"/>
        <v>0</v>
      </c>
      <c r="C85" s="41"/>
      <c r="D85" s="87"/>
      <c r="E85" s="42"/>
      <c r="F85" s="19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9"/>
      <c r="S85" s="9"/>
      <c r="T85" s="9"/>
      <c r="U85" s="9"/>
      <c r="V85" s="9"/>
      <c r="W85" s="9"/>
      <c r="X85" s="10"/>
      <c r="Y85" s="10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</row>
    <row r="86" spans="1:55" ht="15" customHeight="1" x14ac:dyDescent="0.2">
      <c r="A86" s="191" t="s">
        <v>106</v>
      </c>
      <c r="B86" s="192">
        <f t="shared" si="45"/>
        <v>0</v>
      </c>
      <c r="C86" s="41"/>
      <c r="D86" s="87"/>
      <c r="E86" s="42"/>
      <c r="F86" s="19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9"/>
      <c r="S86" s="9"/>
      <c r="T86" s="9"/>
      <c r="U86" s="9"/>
      <c r="V86" s="9"/>
      <c r="W86" s="9"/>
      <c r="X86" s="10"/>
      <c r="Y86" s="10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</row>
    <row r="87" spans="1:55" ht="15" customHeight="1" x14ac:dyDescent="0.2">
      <c r="A87" s="191" t="s">
        <v>107</v>
      </c>
      <c r="B87" s="192">
        <f t="shared" si="45"/>
        <v>111</v>
      </c>
      <c r="C87" s="41">
        <v>111</v>
      </c>
      <c r="D87" s="87"/>
      <c r="E87" s="42"/>
      <c r="F87" s="19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9"/>
      <c r="S87" s="9"/>
      <c r="T87" s="9"/>
      <c r="U87" s="9"/>
      <c r="V87" s="9"/>
      <c r="W87" s="9"/>
      <c r="X87" s="10"/>
      <c r="Y87" s="10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</row>
    <row r="88" spans="1:55" ht="15" customHeight="1" x14ac:dyDescent="0.2">
      <c r="A88" s="191" t="s">
        <v>108</v>
      </c>
      <c r="B88" s="192">
        <f t="shared" si="45"/>
        <v>0</v>
      </c>
      <c r="C88" s="41"/>
      <c r="D88" s="87"/>
      <c r="E88" s="42"/>
      <c r="F88" s="19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9"/>
      <c r="S88" s="9"/>
      <c r="T88" s="9"/>
      <c r="U88" s="9"/>
      <c r="V88" s="9"/>
      <c r="W88" s="9"/>
      <c r="X88" s="10"/>
      <c r="Y88" s="10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</row>
    <row r="89" spans="1:55" ht="15" customHeight="1" x14ac:dyDescent="0.2">
      <c r="A89" s="191" t="s">
        <v>109</v>
      </c>
      <c r="B89" s="192">
        <f t="shared" si="45"/>
        <v>0</v>
      </c>
      <c r="C89" s="41"/>
      <c r="D89" s="87"/>
      <c r="E89" s="42"/>
      <c r="F89" s="190"/>
      <c r="G89" s="6"/>
      <c r="H89" s="6"/>
      <c r="I89" s="10"/>
      <c r="J89" s="10"/>
      <c r="K89" s="10"/>
      <c r="L89" s="10"/>
      <c r="M89" s="10"/>
      <c r="N89" s="10"/>
      <c r="O89" s="10"/>
      <c r="P89" s="10"/>
      <c r="Q89" s="10"/>
      <c r="R89" s="9"/>
      <c r="S89" s="9"/>
      <c r="T89" s="9"/>
      <c r="U89" s="9"/>
      <c r="V89" s="9"/>
      <c r="W89" s="9"/>
      <c r="X89" s="10"/>
      <c r="Y89" s="10"/>
    </row>
    <row r="90" spans="1:55" ht="15" customHeight="1" x14ac:dyDescent="0.2">
      <c r="A90" s="191" t="s">
        <v>110</v>
      </c>
      <c r="B90" s="192">
        <f t="shared" si="45"/>
        <v>0</v>
      </c>
      <c r="C90" s="41"/>
      <c r="D90" s="87"/>
      <c r="E90" s="42"/>
      <c r="F90" s="190"/>
      <c r="G90" s="6"/>
      <c r="H90" s="6"/>
      <c r="I90" s="10"/>
      <c r="J90" s="10"/>
      <c r="K90" s="10"/>
      <c r="L90" s="10"/>
      <c r="M90" s="10"/>
      <c r="N90" s="10"/>
      <c r="O90" s="10"/>
      <c r="P90" s="10"/>
      <c r="Q90" s="10"/>
      <c r="R90" s="9"/>
      <c r="S90" s="9"/>
      <c r="T90" s="9"/>
      <c r="U90" s="9"/>
      <c r="V90" s="9"/>
      <c r="W90" s="9"/>
      <c r="X90" s="10"/>
      <c r="Y90" s="10"/>
    </row>
    <row r="91" spans="1:55" ht="15" customHeight="1" x14ac:dyDescent="0.2">
      <c r="A91" s="191" t="s">
        <v>111</v>
      </c>
      <c r="B91" s="192">
        <f t="shared" si="45"/>
        <v>0</v>
      </c>
      <c r="C91" s="41"/>
      <c r="D91" s="87"/>
      <c r="E91" s="42"/>
      <c r="F91" s="190"/>
      <c r="G91" s="6"/>
      <c r="H91" s="6"/>
      <c r="I91" s="10"/>
      <c r="J91" s="10"/>
      <c r="K91" s="10"/>
      <c r="L91" s="10"/>
      <c r="M91" s="10"/>
      <c r="N91" s="10"/>
      <c r="O91" s="10"/>
      <c r="P91" s="10"/>
      <c r="Q91" s="10"/>
      <c r="R91" s="9"/>
      <c r="S91" s="9"/>
      <c r="T91" s="9"/>
      <c r="U91" s="9"/>
      <c r="V91" s="9"/>
      <c r="W91" s="9"/>
      <c r="X91" s="10"/>
      <c r="Y91" s="10"/>
    </row>
    <row r="92" spans="1:55" ht="15" customHeight="1" x14ac:dyDescent="0.2">
      <c r="A92" s="193" t="s">
        <v>112</v>
      </c>
      <c r="B92" s="192">
        <f t="shared" si="45"/>
        <v>0</v>
      </c>
      <c r="C92" s="41"/>
      <c r="D92" s="87"/>
      <c r="E92" s="42"/>
      <c r="F92" s="190"/>
      <c r="G92" s="6"/>
      <c r="H92" s="6"/>
      <c r="I92" s="10"/>
      <c r="J92" s="10"/>
      <c r="K92" s="10"/>
      <c r="L92" s="10"/>
      <c r="M92" s="10"/>
      <c r="N92" s="10"/>
      <c r="O92" s="10"/>
      <c r="P92" s="10"/>
      <c r="Q92" s="10"/>
      <c r="R92" s="9"/>
      <c r="S92" s="9"/>
      <c r="T92" s="9"/>
      <c r="U92" s="9"/>
      <c r="V92" s="9"/>
      <c r="W92" s="9"/>
      <c r="X92" s="10"/>
      <c r="Y92" s="10"/>
    </row>
    <row r="93" spans="1:55" ht="15" customHeight="1" x14ac:dyDescent="0.2">
      <c r="A93" s="191" t="s">
        <v>113</v>
      </c>
      <c r="B93" s="192">
        <f t="shared" si="45"/>
        <v>103</v>
      </c>
      <c r="C93" s="41">
        <v>103</v>
      </c>
      <c r="D93" s="87"/>
      <c r="E93" s="42"/>
      <c r="F93" s="190"/>
      <c r="G93" s="6"/>
      <c r="H93" s="6"/>
      <c r="I93" s="10"/>
      <c r="J93" s="10"/>
      <c r="K93" s="10"/>
      <c r="L93" s="10"/>
      <c r="M93" s="10"/>
      <c r="N93" s="10"/>
      <c r="O93" s="10"/>
      <c r="P93" s="10"/>
      <c r="Q93" s="10"/>
      <c r="R93" s="9"/>
      <c r="S93" s="9"/>
      <c r="T93" s="9"/>
      <c r="U93" s="9"/>
      <c r="V93" s="9"/>
      <c r="W93" s="9"/>
      <c r="X93" s="10"/>
      <c r="Y93" s="10"/>
    </row>
    <row r="94" spans="1:55" ht="15" customHeight="1" x14ac:dyDescent="0.2">
      <c r="A94" s="191" t="s">
        <v>114</v>
      </c>
      <c r="B94" s="192">
        <f t="shared" si="45"/>
        <v>0</v>
      </c>
      <c r="C94" s="41"/>
      <c r="D94" s="87"/>
      <c r="E94" s="42"/>
      <c r="F94" s="190"/>
      <c r="G94" s="6"/>
      <c r="H94" s="6"/>
      <c r="I94" s="10"/>
      <c r="J94" s="10"/>
      <c r="K94" s="10"/>
      <c r="L94" s="10"/>
      <c r="M94" s="10"/>
      <c r="N94" s="10"/>
      <c r="O94" s="10"/>
      <c r="P94" s="10"/>
      <c r="Q94" s="10"/>
      <c r="R94" s="9"/>
      <c r="S94" s="9"/>
      <c r="T94" s="9"/>
      <c r="U94" s="9"/>
      <c r="V94" s="9"/>
      <c r="W94" s="9"/>
      <c r="X94" s="10"/>
      <c r="Y94" s="10"/>
    </row>
    <row r="95" spans="1:55" ht="15" customHeight="1" x14ac:dyDescent="0.2">
      <c r="A95" s="191" t="s">
        <v>115</v>
      </c>
      <c r="B95" s="192">
        <f t="shared" si="45"/>
        <v>0</v>
      </c>
      <c r="C95" s="41"/>
      <c r="D95" s="87"/>
      <c r="E95" s="42"/>
      <c r="F95" s="190"/>
      <c r="G95" s="6"/>
      <c r="H95" s="6"/>
      <c r="I95" s="10"/>
      <c r="J95" s="10"/>
      <c r="K95" s="10"/>
      <c r="L95" s="10"/>
      <c r="M95" s="10"/>
      <c r="N95" s="10"/>
      <c r="O95" s="10"/>
      <c r="P95" s="10"/>
      <c r="Q95" s="10"/>
      <c r="R95" s="9"/>
      <c r="S95" s="9"/>
      <c r="T95" s="9"/>
      <c r="U95" s="9"/>
      <c r="V95" s="9"/>
      <c r="W95" s="9"/>
      <c r="X95" s="10"/>
      <c r="Y95" s="10"/>
    </row>
    <row r="96" spans="1:55" ht="15" customHeight="1" x14ac:dyDescent="0.2">
      <c r="A96" s="191" t="s">
        <v>116</v>
      </c>
      <c r="B96" s="192">
        <f t="shared" si="45"/>
        <v>0</v>
      </c>
      <c r="C96" s="41"/>
      <c r="D96" s="87"/>
      <c r="E96" s="42"/>
      <c r="F96" s="190"/>
      <c r="G96" s="6"/>
      <c r="H96" s="6"/>
      <c r="I96" s="10"/>
      <c r="J96" s="10"/>
      <c r="K96" s="10"/>
      <c r="L96" s="10"/>
      <c r="M96" s="10"/>
      <c r="N96" s="10"/>
      <c r="O96" s="10"/>
      <c r="P96" s="10"/>
      <c r="Q96" s="10"/>
      <c r="R96" s="9"/>
      <c r="S96" s="9"/>
      <c r="T96" s="9"/>
      <c r="U96" s="9"/>
      <c r="V96" s="9"/>
      <c r="W96" s="9"/>
      <c r="X96" s="10"/>
      <c r="Y96" s="10"/>
    </row>
    <row r="97" spans="1:92" ht="15" customHeight="1" x14ac:dyDescent="0.2">
      <c r="A97" s="191" t="s">
        <v>117</v>
      </c>
      <c r="B97" s="192">
        <f t="shared" si="45"/>
        <v>0</v>
      </c>
      <c r="C97" s="41"/>
      <c r="D97" s="87"/>
      <c r="E97" s="42"/>
      <c r="F97" s="190"/>
      <c r="G97" s="6"/>
      <c r="H97" s="6"/>
      <c r="I97" s="10"/>
      <c r="J97" s="10"/>
      <c r="K97" s="10"/>
      <c r="L97" s="10"/>
      <c r="M97" s="10"/>
      <c r="N97" s="10"/>
      <c r="O97" s="10"/>
      <c r="P97" s="10"/>
      <c r="Q97" s="10"/>
      <c r="R97" s="9"/>
      <c r="S97" s="9"/>
      <c r="T97" s="9"/>
      <c r="U97" s="9"/>
      <c r="V97" s="9"/>
      <c r="W97" s="9"/>
      <c r="X97" s="10"/>
      <c r="Y97" s="10"/>
    </row>
    <row r="98" spans="1:92" ht="15" customHeight="1" x14ac:dyDescent="0.2">
      <c r="A98" s="191" t="s">
        <v>118</v>
      </c>
      <c r="B98" s="192">
        <f t="shared" si="45"/>
        <v>0</v>
      </c>
      <c r="C98" s="41"/>
      <c r="D98" s="87"/>
      <c r="E98" s="42"/>
      <c r="F98" s="190"/>
      <c r="G98" s="6"/>
      <c r="H98" s="6"/>
      <c r="I98" s="10"/>
      <c r="J98" s="10"/>
      <c r="K98" s="10"/>
      <c r="L98" s="10"/>
      <c r="M98" s="10"/>
      <c r="N98" s="10"/>
      <c r="O98" s="10"/>
      <c r="P98" s="10"/>
      <c r="Q98" s="10"/>
      <c r="R98" s="9"/>
      <c r="S98" s="9"/>
      <c r="T98" s="9"/>
      <c r="U98" s="9"/>
      <c r="V98" s="9"/>
      <c r="W98" s="9"/>
      <c r="X98" s="10"/>
      <c r="Y98" s="10"/>
    </row>
    <row r="99" spans="1:92" ht="15" customHeight="1" x14ac:dyDescent="0.2">
      <c r="A99" s="191" t="s">
        <v>119</v>
      </c>
      <c r="B99" s="192">
        <f>SUM(C99:E99)</f>
        <v>0</v>
      </c>
      <c r="C99" s="41"/>
      <c r="D99" s="87"/>
      <c r="E99" s="42"/>
      <c r="F99" s="190"/>
      <c r="G99" s="6"/>
      <c r="H99" s="6"/>
      <c r="I99" s="10"/>
      <c r="J99" s="10"/>
      <c r="K99" s="10"/>
      <c r="L99" s="10"/>
      <c r="M99" s="10"/>
      <c r="N99" s="10"/>
      <c r="O99" s="10"/>
      <c r="P99" s="10"/>
      <c r="Q99" s="10"/>
      <c r="R99" s="9"/>
      <c r="S99" s="9"/>
      <c r="T99" s="9"/>
      <c r="U99" s="9"/>
      <c r="V99" s="9"/>
      <c r="W99" s="9"/>
      <c r="X99" s="10"/>
      <c r="Y99" s="10"/>
    </row>
    <row r="100" spans="1:92" ht="15" customHeight="1" x14ac:dyDescent="0.2">
      <c r="A100" s="191" t="s">
        <v>120</v>
      </c>
      <c r="B100" s="192">
        <f>SUM(C100:E100)</f>
        <v>0</v>
      </c>
      <c r="C100" s="41"/>
      <c r="D100" s="87"/>
      <c r="E100" s="42"/>
      <c r="F100" s="190"/>
      <c r="G100" s="6"/>
      <c r="H100" s="6"/>
      <c r="I100" s="10"/>
      <c r="J100" s="10"/>
      <c r="K100" s="10"/>
      <c r="L100" s="10"/>
      <c r="M100" s="10"/>
      <c r="N100" s="10"/>
      <c r="O100" s="10"/>
      <c r="P100" s="10"/>
      <c r="Q100" s="10"/>
      <c r="R100" s="9"/>
      <c r="S100" s="9"/>
      <c r="T100" s="9"/>
      <c r="U100" s="9"/>
      <c r="V100" s="9"/>
      <c r="W100" s="9"/>
      <c r="X100" s="10"/>
      <c r="Y100" s="10"/>
    </row>
    <row r="101" spans="1:92" ht="15" customHeight="1" x14ac:dyDescent="0.2">
      <c r="A101" s="844" t="s">
        <v>83</v>
      </c>
      <c r="B101" s="570">
        <f>SUM(B81:B100)</f>
        <v>432</v>
      </c>
      <c r="C101" s="826">
        <f>SUM(C81:C100)</f>
        <v>432</v>
      </c>
      <c r="D101" s="832">
        <f t="shared" ref="D101:E101" si="46">SUM(D81:D100)</f>
        <v>0</v>
      </c>
      <c r="E101" s="849">
        <f t="shared" si="46"/>
        <v>0</v>
      </c>
      <c r="F101" s="190"/>
      <c r="G101" s="6"/>
      <c r="H101" s="6"/>
      <c r="I101" s="10"/>
      <c r="J101" s="10"/>
      <c r="K101" s="10"/>
      <c r="L101" s="10"/>
      <c r="M101" s="10"/>
      <c r="N101" s="10"/>
      <c r="O101" s="10"/>
      <c r="P101" s="10"/>
      <c r="Q101" s="10"/>
      <c r="R101" s="9"/>
      <c r="S101" s="9"/>
      <c r="T101" s="9"/>
      <c r="U101" s="9"/>
      <c r="V101" s="9"/>
      <c r="W101" s="9"/>
      <c r="X101" s="10"/>
      <c r="Y101" s="10"/>
    </row>
    <row r="102" spans="1:92" s="5" customFormat="1" ht="18" customHeight="1" x14ac:dyDescent="0.15">
      <c r="A102" s="11" t="s">
        <v>121</v>
      </c>
      <c r="BV102" s="12"/>
      <c r="BW102" s="12"/>
      <c r="BX102" s="12"/>
      <c r="BY102" s="12"/>
    </row>
    <row r="103" spans="1:92" ht="16.350000000000001" customHeight="1" x14ac:dyDescent="0.2">
      <c r="A103" s="982" t="s">
        <v>122</v>
      </c>
      <c r="B103" s="984"/>
      <c r="C103" s="982" t="s">
        <v>5</v>
      </c>
      <c r="D103" s="983"/>
      <c r="E103" s="984"/>
      <c r="F103" s="1290" t="s">
        <v>6</v>
      </c>
      <c r="G103" s="1117"/>
      <c r="H103" s="1117"/>
      <c r="I103" s="1117"/>
      <c r="J103" s="1117"/>
      <c r="K103" s="1117"/>
      <c r="L103" s="1117"/>
      <c r="M103" s="1117"/>
      <c r="N103" s="1117"/>
      <c r="O103" s="1117"/>
      <c r="P103" s="1117"/>
      <c r="Q103" s="1117"/>
      <c r="R103" s="1117"/>
      <c r="S103" s="1117"/>
      <c r="T103" s="1117"/>
      <c r="U103" s="1117"/>
      <c r="V103" s="1117"/>
      <c r="W103" s="1117"/>
      <c r="X103" s="1117"/>
      <c r="Y103" s="1117"/>
      <c r="Z103" s="1117"/>
      <c r="AA103" s="1117"/>
      <c r="AB103" s="1117"/>
      <c r="AC103" s="1117"/>
      <c r="AD103" s="1117"/>
      <c r="AE103" s="1117"/>
      <c r="AF103" s="1117"/>
      <c r="AG103" s="1117"/>
      <c r="AH103" s="1117"/>
      <c r="AI103" s="1117"/>
      <c r="AJ103" s="1117"/>
      <c r="AK103" s="1117"/>
      <c r="AL103" s="1117"/>
      <c r="AM103" s="1294"/>
      <c r="AN103" s="1008" t="s">
        <v>7</v>
      </c>
      <c r="AO103" s="984" t="s">
        <v>123</v>
      </c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</row>
    <row r="104" spans="1:92" ht="16.350000000000001" customHeight="1" x14ac:dyDescent="0.2">
      <c r="A104" s="1045"/>
      <c r="B104" s="990"/>
      <c r="C104" s="1165"/>
      <c r="D104" s="986"/>
      <c r="E104" s="987"/>
      <c r="F104" s="1290" t="s">
        <v>11</v>
      </c>
      <c r="G104" s="1289"/>
      <c r="H104" s="1290" t="s">
        <v>12</v>
      </c>
      <c r="I104" s="1289"/>
      <c r="J104" s="1290" t="s">
        <v>13</v>
      </c>
      <c r="K104" s="1289"/>
      <c r="L104" s="1290" t="s">
        <v>14</v>
      </c>
      <c r="M104" s="1289"/>
      <c r="N104" s="1290" t="s">
        <v>15</v>
      </c>
      <c r="O104" s="1289"/>
      <c r="P104" s="1291" t="s">
        <v>16</v>
      </c>
      <c r="Q104" s="1292"/>
      <c r="R104" s="1291" t="s">
        <v>17</v>
      </c>
      <c r="S104" s="1292"/>
      <c r="T104" s="1291" t="s">
        <v>18</v>
      </c>
      <c r="U104" s="1292"/>
      <c r="V104" s="1291" t="s">
        <v>19</v>
      </c>
      <c r="W104" s="1292"/>
      <c r="X104" s="1291" t="s">
        <v>20</v>
      </c>
      <c r="Y104" s="1292"/>
      <c r="Z104" s="1291" t="s">
        <v>21</v>
      </c>
      <c r="AA104" s="1292"/>
      <c r="AB104" s="1291" t="s">
        <v>22</v>
      </c>
      <c r="AC104" s="1292"/>
      <c r="AD104" s="1291" t="s">
        <v>23</v>
      </c>
      <c r="AE104" s="1292"/>
      <c r="AF104" s="1291" t="s">
        <v>24</v>
      </c>
      <c r="AG104" s="1292"/>
      <c r="AH104" s="1291" t="s">
        <v>25</v>
      </c>
      <c r="AI104" s="1292"/>
      <c r="AJ104" s="1291" t="s">
        <v>26</v>
      </c>
      <c r="AK104" s="1292"/>
      <c r="AL104" s="1291" t="s">
        <v>27</v>
      </c>
      <c r="AM104" s="1293"/>
      <c r="AN104" s="1009"/>
      <c r="AO104" s="990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</row>
    <row r="105" spans="1:92" ht="16.350000000000001" customHeight="1" x14ac:dyDescent="0.2">
      <c r="A105" s="1165"/>
      <c r="B105" s="986"/>
      <c r="C105" s="810" t="s">
        <v>32</v>
      </c>
      <c r="D105" s="830" t="s">
        <v>45</v>
      </c>
      <c r="E105" s="843" t="s">
        <v>34</v>
      </c>
      <c r="F105" s="810" t="s">
        <v>45</v>
      </c>
      <c r="G105" s="843" t="s">
        <v>34</v>
      </c>
      <c r="H105" s="810" t="s">
        <v>45</v>
      </c>
      <c r="I105" s="615" t="s">
        <v>34</v>
      </c>
      <c r="J105" s="810" t="s">
        <v>45</v>
      </c>
      <c r="K105" s="843" t="s">
        <v>34</v>
      </c>
      <c r="L105" s="810" t="s">
        <v>45</v>
      </c>
      <c r="M105" s="615" t="s">
        <v>34</v>
      </c>
      <c r="N105" s="810" t="s">
        <v>45</v>
      </c>
      <c r="O105" s="843" t="s">
        <v>34</v>
      </c>
      <c r="P105" s="810" t="s">
        <v>45</v>
      </c>
      <c r="Q105" s="615" t="s">
        <v>34</v>
      </c>
      <c r="R105" s="810" t="s">
        <v>45</v>
      </c>
      <c r="S105" s="843" t="s">
        <v>34</v>
      </c>
      <c r="T105" s="810" t="s">
        <v>45</v>
      </c>
      <c r="U105" s="615" t="s">
        <v>34</v>
      </c>
      <c r="V105" s="810" t="s">
        <v>45</v>
      </c>
      <c r="W105" s="843" t="s">
        <v>34</v>
      </c>
      <c r="X105" s="810" t="s">
        <v>45</v>
      </c>
      <c r="Y105" s="843" t="s">
        <v>34</v>
      </c>
      <c r="Z105" s="810" t="s">
        <v>45</v>
      </c>
      <c r="AA105" s="615" t="s">
        <v>34</v>
      </c>
      <c r="AB105" s="810" t="s">
        <v>45</v>
      </c>
      <c r="AC105" s="843" t="s">
        <v>34</v>
      </c>
      <c r="AD105" s="810" t="s">
        <v>45</v>
      </c>
      <c r="AE105" s="615" t="s">
        <v>34</v>
      </c>
      <c r="AF105" s="810" t="s">
        <v>45</v>
      </c>
      <c r="AG105" s="843" t="s">
        <v>34</v>
      </c>
      <c r="AH105" s="810" t="s">
        <v>45</v>
      </c>
      <c r="AI105" s="615" t="s">
        <v>34</v>
      </c>
      <c r="AJ105" s="810" t="s">
        <v>45</v>
      </c>
      <c r="AK105" s="843" t="s">
        <v>34</v>
      </c>
      <c r="AL105" s="810" t="s">
        <v>45</v>
      </c>
      <c r="AM105" s="845" t="s">
        <v>34</v>
      </c>
      <c r="AN105" s="1010"/>
      <c r="AO105" s="987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</row>
    <row r="106" spans="1:92" ht="15" customHeight="1" x14ac:dyDescent="0.2">
      <c r="A106" s="1297" t="s">
        <v>124</v>
      </c>
      <c r="B106" s="1298"/>
      <c r="C106" s="132">
        <f>SUM(C107:C113)</f>
        <v>725</v>
      </c>
      <c r="D106" s="24">
        <f>SUM(D107:D113)</f>
        <v>364</v>
      </c>
      <c r="E106" s="545">
        <f>SUM(E107:E113)</f>
        <v>361</v>
      </c>
      <c r="F106" s="824">
        <f t="shared" ref="F106:AN106" si="47">SUM(F107:F113)</f>
        <v>30</v>
      </c>
      <c r="G106" s="547">
        <f t="shared" si="47"/>
        <v>28</v>
      </c>
      <c r="H106" s="824">
        <f t="shared" si="47"/>
        <v>13</v>
      </c>
      <c r="I106" s="547">
        <f t="shared" si="47"/>
        <v>7</v>
      </c>
      <c r="J106" s="824">
        <f t="shared" si="47"/>
        <v>10</v>
      </c>
      <c r="K106" s="547">
        <f t="shared" si="47"/>
        <v>5</v>
      </c>
      <c r="L106" s="824">
        <f t="shared" si="47"/>
        <v>19</v>
      </c>
      <c r="M106" s="547">
        <f t="shared" si="47"/>
        <v>21</v>
      </c>
      <c r="N106" s="824">
        <f t="shared" si="47"/>
        <v>12</v>
      </c>
      <c r="O106" s="547">
        <f t="shared" si="47"/>
        <v>15</v>
      </c>
      <c r="P106" s="824">
        <f t="shared" si="47"/>
        <v>9</v>
      </c>
      <c r="Q106" s="547">
        <f t="shared" si="47"/>
        <v>20</v>
      </c>
      <c r="R106" s="824">
        <f t="shared" si="47"/>
        <v>10</v>
      </c>
      <c r="S106" s="547">
        <f t="shared" si="47"/>
        <v>19</v>
      </c>
      <c r="T106" s="824">
        <f t="shared" si="47"/>
        <v>12</v>
      </c>
      <c r="U106" s="547">
        <f t="shared" si="47"/>
        <v>23</v>
      </c>
      <c r="V106" s="824">
        <f t="shared" si="47"/>
        <v>16</v>
      </c>
      <c r="W106" s="547">
        <f t="shared" si="47"/>
        <v>18</v>
      </c>
      <c r="X106" s="824">
        <f t="shared" si="47"/>
        <v>18</v>
      </c>
      <c r="Y106" s="547">
        <f t="shared" si="47"/>
        <v>16</v>
      </c>
      <c r="Z106" s="824">
        <f t="shared" si="47"/>
        <v>19</v>
      </c>
      <c r="AA106" s="547">
        <f t="shared" si="47"/>
        <v>22</v>
      </c>
      <c r="AB106" s="824">
        <f t="shared" si="47"/>
        <v>36</v>
      </c>
      <c r="AC106" s="547">
        <f t="shared" si="47"/>
        <v>22</v>
      </c>
      <c r="AD106" s="824">
        <f t="shared" si="47"/>
        <v>31</v>
      </c>
      <c r="AE106" s="547">
        <f t="shared" si="47"/>
        <v>14</v>
      </c>
      <c r="AF106" s="824">
        <f t="shared" si="47"/>
        <v>33</v>
      </c>
      <c r="AG106" s="547">
        <f t="shared" si="47"/>
        <v>20</v>
      </c>
      <c r="AH106" s="824">
        <f t="shared" si="47"/>
        <v>33</v>
      </c>
      <c r="AI106" s="547">
        <f t="shared" si="47"/>
        <v>28</v>
      </c>
      <c r="AJ106" s="824">
        <f t="shared" si="47"/>
        <v>24</v>
      </c>
      <c r="AK106" s="547">
        <f t="shared" si="47"/>
        <v>30</v>
      </c>
      <c r="AL106" s="824">
        <f t="shared" si="47"/>
        <v>39</v>
      </c>
      <c r="AM106" s="548">
        <f t="shared" si="47"/>
        <v>53</v>
      </c>
      <c r="AN106" s="549">
        <f t="shared" si="47"/>
        <v>690</v>
      </c>
      <c r="AO106" s="550">
        <f>SUM(AO107:AO109)</f>
        <v>0</v>
      </c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</row>
    <row r="107" spans="1:92" ht="15" customHeight="1" x14ac:dyDescent="0.2">
      <c r="A107" s="1034" t="s">
        <v>125</v>
      </c>
      <c r="B107" s="200" t="s">
        <v>126</v>
      </c>
      <c r="C107" s="132">
        <f t="shared" ref="C107:C113" si="48">SUM(D107+E107)</f>
        <v>352</v>
      </c>
      <c r="D107" s="24">
        <f t="shared" ref="D107:E113" si="49">SUM(F107+H107+J107+L107+N107+P107+R107+T107+V107+X107+Z107+AB107+AD107+AF107+AH107+AJ107+AL107)</f>
        <v>178</v>
      </c>
      <c r="E107" s="545">
        <f t="shared" si="49"/>
        <v>174</v>
      </c>
      <c r="F107" s="201">
        <v>29</v>
      </c>
      <c r="G107" s="551">
        <v>24</v>
      </c>
      <c r="H107" s="532">
        <v>11</v>
      </c>
      <c r="I107" s="202">
        <v>7</v>
      </c>
      <c r="J107" s="532">
        <v>7</v>
      </c>
      <c r="K107" s="202">
        <v>3</v>
      </c>
      <c r="L107" s="201">
        <v>3</v>
      </c>
      <c r="M107" s="551">
        <v>6</v>
      </c>
      <c r="N107" s="532">
        <v>4</v>
      </c>
      <c r="O107" s="202">
        <v>4</v>
      </c>
      <c r="P107" s="532">
        <v>1</v>
      </c>
      <c r="Q107" s="202">
        <v>9</v>
      </c>
      <c r="R107" s="532">
        <v>4</v>
      </c>
      <c r="S107" s="202">
        <v>12</v>
      </c>
      <c r="T107" s="532">
        <v>4</v>
      </c>
      <c r="U107" s="202">
        <v>14</v>
      </c>
      <c r="V107" s="532">
        <v>6</v>
      </c>
      <c r="W107" s="202">
        <v>9</v>
      </c>
      <c r="X107" s="532">
        <v>6</v>
      </c>
      <c r="Y107" s="202">
        <v>6</v>
      </c>
      <c r="Z107" s="532">
        <v>8</v>
      </c>
      <c r="AA107" s="202">
        <v>11</v>
      </c>
      <c r="AB107" s="532">
        <v>14</v>
      </c>
      <c r="AC107" s="202">
        <v>8</v>
      </c>
      <c r="AD107" s="532">
        <v>14</v>
      </c>
      <c r="AE107" s="202">
        <v>3</v>
      </c>
      <c r="AF107" s="532">
        <v>19</v>
      </c>
      <c r="AG107" s="202">
        <v>8</v>
      </c>
      <c r="AH107" s="532">
        <v>16</v>
      </c>
      <c r="AI107" s="202">
        <v>11</v>
      </c>
      <c r="AJ107" s="532">
        <v>13</v>
      </c>
      <c r="AK107" s="202">
        <v>14</v>
      </c>
      <c r="AL107" s="532">
        <v>19</v>
      </c>
      <c r="AM107" s="203">
        <v>25</v>
      </c>
      <c r="AN107" s="551">
        <v>341</v>
      </c>
      <c r="AO107" s="544">
        <v>0</v>
      </c>
      <c r="AP107" s="146" t="str">
        <f>CA107&amp;CB107</f>
        <v/>
      </c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"/>
      <c r="BB107" s="3"/>
      <c r="CA107" s="32" t="str">
        <f>IF(AND($C107&gt;0,AN107="")," * No olvide digitar la variable "&amp;AN$103&amp;""&amp;". Digite CERO si no tiene",IF(AN107&gt;$C107," * La variable "&amp;AN$103&amp;""&amp;" No puede ser mayor al Total.",""))</f>
        <v/>
      </c>
      <c r="CB107" s="32" t="str">
        <f>IF(AND($C107&gt;0,AO107="")," * No olvide digitar la variable "&amp;AO$103&amp;""&amp;". Digite CERO si no tiene",IF(AO107&gt;$C107," * La variable "&amp;AO$103&amp;""&amp;" No puede ser mayor al Total.",""))</f>
        <v/>
      </c>
      <c r="CM107" s="33">
        <f>IF(AND($C107&gt;0,AN107=""),1,IF(AN107&gt;$C107,1,0))</f>
        <v>0</v>
      </c>
      <c r="CN107" s="33">
        <f>IF(AND($C107&gt;0,AO107=""),1,IF(AO107&gt;$C107,1,0))</f>
        <v>0</v>
      </c>
    </row>
    <row r="108" spans="1:92" ht="15" customHeight="1" x14ac:dyDescent="0.2">
      <c r="A108" s="1035"/>
      <c r="B108" s="204" t="s">
        <v>127</v>
      </c>
      <c r="C108" s="161">
        <f t="shared" si="48"/>
        <v>77</v>
      </c>
      <c r="D108" s="37">
        <f t="shared" si="49"/>
        <v>41</v>
      </c>
      <c r="E108" s="205">
        <f t="shared" si="49"/>
        <v>36</v>
      </c>
      <c r="F108" s="206"/>
      <c r="G108" s="207"/>
      <c r="H108" s="208"/>
      <c r="I108" s="209"/>
      <c r="J108" s="206"/>
      <c r="K108" s="210"/>
      <c r="L108" s="208">
        <v>1</v>
      </c>
      <c r="M108" s="211">
        <v>0</v>
      </c>
      <c r="N108" s="206">
        <v>1</v>
      </c>
      <c r="O108" s="210">
        <v>1</v>
      </c>
      <c r="P108" s="209">
        <v>3</v>
      </c>
      <c r="Q108" s="211">
        <v>1</v>
      </c>
      <c r="R108" s="212">
        <v>2</v>
      </c>
      <c r="S108" s="210">
        <v>1</v>
      </c>
      <c r="T108" s="209">
        <v>1</v>
      </c>
      <c r="U108" s="211">
        <v>1</v>
      </c>
      <c r="V108" s="212">
        <v>0</v>
      </c>
      <c r="W108" s="210">
        <v>1</v>
      </c>
      <c r="X108" s="209">
        <v>4</v>
      </c>
      <c r="Y108" s="210">
        <v>2</v>
      </c>
      <c r="Z108" s="212">
        <v>4</v>
      </c>
      <c r="AA108" s="211">
        <v>4</v>
      </c>
      <c r="AB108" s="212">
        <v>2</v>
      </c>
      <c r="AC108" s="210">
        <v>3</v>
      </c>
      <c r="AD108" s="209">
        <v>3</v>
      </c>
      <c r="AE108" s="211">
        <v>3</v>
      </c>
      <c r="AF108" s="212">
        <v>4</v>
      </c>
      <c r="AG108" s="210">
        <v>3</v>
      </c>
      <c r="AH108" s="209">
        <v>6</v>
      </c>
      <c r="AI108" s="211">
        <v>4</v>
      </c>
      <c r="AJ108" s="212">
        <v>4</v>
      </c>
      <c r="AK108" s="210">
        <v>2</v>
      </c>
      <c r="AL108" s="209">
        <v>6</v>
      </c>
      <c r="AM108" s="213">
        <v>10</v>
      </c>
      <c r="AN108" s="208">
        <v>77</v>
      </c>
      <c r="AO108" s="207">
        <v>0</v>
      </c>
      <c r="AP108" s="146" t="str">
        <f t="shared" ref="AP108:AP109" si="50">CA108&amp;CB108</f>
        <v/>
      </c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"/>
      <c r="BB108" s="3"/>
      <c r="CA108" s="32" t="str">
        <f t="shared" ref="CA108:CB112" si="51">IF(AND($C108&gt;0,AN108="")," * No olvide digitar la variable "&amp;AN$103&amp;""&amp;". Digite CERO si no tiene",IF(AN108&gt;$C108," * La variable "&amp;AN$103&amp;""&amp;" No puede ser mayor al Total.",""))</f>
        <v/>
      </c>
      <c r="CB108" s="32" t="str">
        <f t="shared" si="51"/>
        <v/>
      </c>
      <c r="CM108" s="33">
        <f t="shared" ref="CM108:CN113" si="52">IF(AND($C108&gt;0,AN108=""),1,IF(AN108&gt;$C108,1,0))</f>
        <v>0</v>
      </c>
      <c r="CN108" s="33">
        <f t="shared" si="52"/>
        <v>0</v>
      </c>
    </row>
    <row r="109" spans="1:92" ht="15" customHeight="1" thickBot="1" x14ac:dyDescent="0.25">
      <c r="A109" s="1036"/>
      <c r="B109" s="214" t="s">
        <v>128</v>
      </c>
      <c r="C109" s="215">
        <f t="shared" si="48"/>
        <v>67</v>
      </c>
      <c r="D109" s="216">
        <f t="shared" si="49"/>
        <v>38</v>
      </c>
      <c r="E109" s="217">
        <f t="shared" si="49"/>
        <v>29</v>
      </c>
      <c r="F109" s="218"/>
      <c r="G109" s="219"/>
      <c r="H109" s="220"/>
      <c r="I109" s="221"/>
      <c r="J109" s="218"/>
      <c r="K109" s="222"/>
      <c r="L109" s="220">
        <v>2</v>
      </c>
      <c r="M109" s="223">
        <v>3</v>
      </c>
      <c r="N109" s="218">
        <v>2</v>
      </c>
      <c r="O109" s="222">
        <v>1</v>
      </c>
      <c r="P109" s="221">
        <v>2</v>
      </c>
      <c r="Q109" s="223">
        <v>1</v>
      </c>
      <c r="R109" s="224">
        <v>1</v>
      </c>
      <c r="S109" s="222">
        <v>0</v>
      </c>
      <c r="T109" s="221">
        <v>3</v>
      </c>
      <c r="U109" s="223">
        <v>3</v>
      </c>
      <c r="V109" s="224">
        <v>3</v>
      </c>
      <c r="W109" s="222">
        <v>1</v>
      </c>
      <c r="X109" s="221">
        <v>1</v>
      </c>
      <c r="Y109" s="222">
        <v>0</v>
      </c>
      <c r="Z109" s="224">
        <v>3</v>
      </c>
      <c r="AA109" s="223">
        <v>0</v>
      </c>
      <c r="AB109" s="224">
        <v>6</v>
      </c>
      <c r="AC109" s="222">
        <v>2</v>
      </c>
      <c r="AD109" s="221">
        <v>3</v>
      </c>
      <c r="AE109" s="223">
        <v>3</v>
      </c>
      <c r="AF109" s="224">
        <v>4</v>
      </c>
      <c r="AG109" s="222">
        <v>3</v>
      </c>
      <c r="AH109" s="221">
        <v>2</v>
      </c>
      <c r="AI109" s="223">
        <v>3</v>
      </c>
      <c r="AJ109" s="224">
        <v>2</v>
      </c>
      <c r="AK109" s="222">
        <v>3</v>
      </c>
      <c r="AL109" s="221">
        <v>4</v>
      </c>
      <c r="AM109" s="225">
        <v>6</v>
      </c>
      <c r="AN109" s="220">
        <v>60</v>
      </c>
      <c r="AO109" s="219">
        <v>0</v>
      </c>
      <c r="AP109" s="146" t="str">
        <f t="shared" si="50"/>
        <v/>
      </c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"/>
      <c r="BB109" s="3"/>
      <c r="CA109" s="32" t="str">
        <f t="shared" si="51"/>
        <v/>
      </c>
      <c r="CB109" s="32" t="str">
        <f t="shared" si="51"/>
        <v/>
      </c>
      <c r="CM109" s="33">
        <f t="shared" si="52"/>
        <v>0</v>
      </c>
      <c r="CN109" s="33">
        <f t="shared" si="52"/>
        <v>0</v>
      </c>
    </row>
    <row r="110" spans="1:92" ht="15" customHeight="1" thickTop="1" x14ac:dyDescent="0.2">
      <c r="A110" s="1037" t="s">
        <v>129</v>
      </c>
      <c r="B110" s="1038"/>
      <c r="C110" s="114">
        <f t="shared" si="48"/>
        <v>25</v>
      </c>
      <c r="D110" s="69">
        <f t="shared" si="49"/>
        <v>6</v>
      </c>
      <c r="E110" s="226">
        <f t="shared" si="49"/>
        <v>19</v>
      </c>
      <c r="F110" s="227"/>
      <c r="G110" s="228">
        <v>1</v>
      </c>
      <c r="H110" s="229"/>
      <c r="I110" s="230"/>
      <c r="J110" s="231"/>
      <c r="K110" s="228">
        <v>1</v>
      </c>
      <c r="L110" s="229"/>
      <c r="M110" s="232">
        <v>2</v>
      </c>
      <c r="N110" s="231"/>
      <c r="O110" s="228">
        <v>3</v>
      </c>
      <c r="P110" s="230">
        <v>1</v>
      </c>
      <c r="Q110" s="232">
        <v>3</v>
      </c>
      <c r="R110" s="233"/>
      <c r="S110" s="228">
        <v>3</v>
      </c>
      <c r="T110" s="230"/>
      <c r="U110" s="232">
        <v>2</v>
      </c>
      <c r="V110" s="233">
        <v>1</v>
      </c>
      <c r="W110" s="228">
        <v>1</v>
      </c>
      <c r="X110" s="230">
        <v>1</v>
      </c>
      <c r="Y110" s="228">
        <v>1</v>
      </c>
      <c r="Z110" s="233"/>
      <c r="AA110" s="232">
        <v>1</v>
      </c>
      <c r="AB110" s="233"/>
      <c r="AC110" s="228"/>
      <c r="AD110" s="230">
        <v>1</v>
      </c>
      <c r="AE110" s="232"/>
      <c r="AF110" s="233">
        <v>1</v>
      </c>
      <c r="AG110" s="228"/>
      <c r="AH110" s="230">
        <v>1</v>
      </c>
      <c r="AI110" s="232">
        <v>1</v>
      </c>
      <c r="AJ110" s="233"/>
      <c r="AK110" s="228"/>
      <c r="AL110" s="230"/>
      <c r="AM110" s="234"/>
      <c r="AN110" s="229">
        <v>18</v>
      </c>
      <c r="AO110" s="235"/>
      <c r="AP110" s="146" t="str">
        <f>CA110</f>
        <v/>
      </c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"/>
      <c r="BB110" s="3"/>
      <c r="CA110" s="32" t="str">
        <f t="shared" si="51"/>
        <v/>
      </c>
      <c r="CM110" s="33">
        <f t="shared" si="52"/>
        <v>0</v>
      </c>
    </row>
    <row r="111" spans="1:92" ht="15" customHeight="1" x14ac:dyDescent="0.2">
      <c r="A111" s="1039" t="s">
        <v>130</v>
      </c>
      <c r="B111" s="1040"/>
      <c r="C111" s="36">
        <f t="shared" si="48"/>
        <v>75</v>
      </c>
      <c r="D111" s="69">
        <f t="shared" si="49"/>
        <v>46</v>
      </c>
      <c r="E111" s="236">
        <f t="shared" si="49"/>
        <v>29</v>
      </c>
      <c r="F111" s="237">
        <v>1</v>
      </c>
      <c r="G111" s="238">
        <v>1</v>
      </c>
      <c r="H111" s="239"/>
      <c r="I111" s="240"/>
      <c r="J111" s="227"/>
      <c r="K111" s="241">
        <v>1</v>
      </c>
      <c r="L111" s="239">
        <v>7</v>
      </c>
      <c r="M111" s="242">
        <v>2</v>
      </c>
      <c r="N111" s="227">
        <v>4</v>
      </c>
      <c r="O111" s="241">
        <v>1</v>
      </c>
      <c r="P111" s="240">
        <v>1</v>
      </c>
      <c r="Q111" s="242"/>
      <c r="R111" s="243">
        <v>1</v>
      </c>
      <c r="S111" s="241">
        <v>1</v>
      </c>
      <c r="T111" s="240">
        <v>1</v>
      </c>
      <c r="U111" s="242"/>
      <c r="V111" s="243">
        <v>2</v>
      </c>
      <c r="W111" s="241">
        <v>2</v>
      </c>
      <c r="X111" s="240">
        <v>3</v>
      </c>
      <c r="Y111" s="241">
        <v>4</v>
      </c>
      <c r="Z111" s="243">
        <v>2</v>
      </c>
      <c r="AA111" s="242"/>
      <c r="AB111" s="243">
        <v>8</v>
      </c>
      <c r="AC111" s="241">
        <v>4</v>
      </c>
      <c r="AD111" s="240">
        <v>4</v>
      </c>
      <c r="AE111" s="242">
        <v>2</v>
      </c>
      <c r="AF111" s="243">
        <v>2</v>
      </c>
      <c r="AG111" s="241">
        <v>2</v>
      </c>
      <c r="AH111" s="240">
        <v>3</v>
      </c>
      <c r="AI111" s="242">
        <v>2</v>
      </c>
      <c r="AJ111" s="243">
        <v>3</v>
      </c>
      <c r="AK111" s="241">
        <v>3</v>
      </c>
      <c r="AL111" s="240">
        <v>4</v>
      </c>
      <c r="AM111" s="244">
        <v>4</v>
      </c>
      <c r="AN111" s="239">
        <v>70</v>
      </c>
      <c r="AO111" s="245"/>
      <c r="AP111" s="146" t="str">
        <f t="shared" ref="AP111:AP113" si="53">CA111</f>
        <v/>
      </c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"/>
      <c r="BB111" s="3"/>
      <c r="CA111" s="32" t="str">
        <f t="shared" si="51"/>
        <v/>
      </c>
      <c r="CM111" s="33">
        <f t="shared" si="52"/>
        <v>0</v>
      </c>
    </row>
    <row r="112" spans="1:92" ht="15" customHeight="1" x14ac:dyDescent="0.2">
      <c r="A112" s="1039" t="s">
        <v>131</v>
      </c>
      <c r="B112" s="1040"/>
      <c r="C112" s="161">
        <f t="shared" si="48"/>
        <v>78</v>
      </c>
      <c r="D112" s="37">
        <f t="shared" si="49"/>
        <v>29</v>
      </c>
      <c r="E112" s="246">
        <f t="shared" si="49"/>
        <v>49</v>
      </c>
      <c r="F112" s="206"/>
      <c r="G112" s="207">
        <v>1</v>
      </c>
      <c r="H112" s="208">
        <v>1</v>
      </c>
      <c r="I112" s="209"/>
      <c r="J112" s="206"/>
      <c r="K112" s="210"/>
      <c r="L112" s="208">
        <v>2</v>
      </c>
      <c r="M112" s="211">
        <v>6</v>
      </c>
      <c r="N112" s="206"/>
      <c r="O112" s="210">
        <v>4</v>
      </c>
      <c r="P112" s="209"/>
      <c r="Q112" s="211">
        <v>4</v>
      </c>
      <c r="R112" s="212">
        <v>2</v>
      </c>
      <c r="S112" s="210">
        <v>1</v>
      </c>
      <c r="T112" s="209">
        <v>1</v>
      </c>
      <c r="U112" s="211">
        <v>2</v>
      </c>
      <c r="V112" s="212">
        <v>3</v>
      </c>
      <c r="W112" s="210">
        <v>1</v>
      </c>
      <c r="X112" s="209">
        <v>1</v>
      </c>
      <c r="Y112" s="210">
        <v>2</v>
      </c>
      <c r="Z112" s="212">
        <v>1</v>
      </c>
      <c r="AA112" s="211">
        <v>2</v>
      </c>
      <c r="AB112" s="212">
        <v>2</v>
      </c>
      <c r="AC112" s="210">
        <v>3</v>
      </c>
      <c r="AD112" s="209">
        <v>2</v>
      </c>
      <c r="AE112" s="211">
        <v>1</v>
      </c>
      <c r="AF112" s="212">
        <v>3</v>
      </c>
      <c r="AG112" s="210">
        <v>3</v>
      </c>
      <c r="AH112" s="209">
        <v>4</v>
      </c>
      <c r="AI112" s="211">
        <v>7</v>
      </c>
      <c r="AJ112" s="212">
        <v>1</v>
      </c>
      <c r="AK112" s="210">
        <v>7</v>
      </c>
      <c r="AL112" s="209">
        <v>6</v>
      </c>
      <c r="AM112" s="213">
        <v>5</v>
      </c>
      <c r="AN112" s="208">
        <v>76</v>
      </c>
      <c r="AO112" s="247"/>
      <c r="AP112" s="146" t="str">
        <f t="shared" si="53"/>
        <v/>
      </c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"/>
      <c r="BB112" s="3"/>
      <c r="CA112" s="32" t="str">
        <f t="shared" si="51"/>
        <v/>
      </c>
      <c r="CM112" s="33">
        <f t="shared" si="52"/>
        <v>0</v>
      </c>
    </row>
    <row r="113" spans="1:91" ht="15" customHeight="1" x14ac:dyDescent="0.2">
      <c r="A113" s="1041" t="s">
        <v>132</v>
      </c>
      <c r="B113" s="1042"/>
      <c r="C113" s="137">
        <f t="shared" si="48"/>
        <v>51</v>
      </c>
      <c r="D113" s="138">
        <f t="shared" si="49"/>
        <v>26</v>
      </c>
      <c r="E113" s="248">
        <f t="shared" si="49"/>
        <v>25</v>
      </c>
      <c r="F113" s="249"/>
      <c r="G113" s="250">
        <v>1</v>
      </c>
      <c r="H113" s="251">
        <v>1</v>
      </c>
      <c r="I113" s="252"/>
      <c r="J113" s="249">
        <v>3</v>
      </c>
      <c r="K113" s="253"/>
      <c r="L113" s="251">
        <v>4</v>
      </c>
      <c r="M113" s="254">
        <v>2</v>
      </c>
      <c r="N113" s="249">
        <v>1</v>
      </c>
      <c r="O113" s="253">
        <v>1</v>
      </c>
      <c r="P113" s="252">
        <v>1</v>
      </c>
      <c r="Q113" s="254">
        <v>2</v>
      </c>
      <c r="R113" s="680"/>
      <c r="S113" s="253">
        <v>1</v>
      </c>
      <c r="T113" s="252">
        <v>2</v>
      </c>
      <c r="U113" s="254">
        <v>1</v>
      </c>
      <c r="V113" s="680">
        <v>1</v>
      </c>
      <c r="W113" s="253">
        <v>3</v>
      </c>
      <c r="X113" s="252">
        <v>2</v>
      </c>
      <c r="Y113" s="253">
        <v>1</v>
      </c>
      <c r="Z113" s="680">
        <v>1</v>
      </c>
      <c r="AA113" s="254">
        <v>4</v>
      </c>
      <c r="AB113" s="680">
        <v>4</v>
      </c>
      <c r="AC113" s="253">
        <v>2</v>
      </c>
      <c r="AD113" s="252">
        <v>4</v>
      </c>
      <c r="AE113" s="254">
        <v>2</v>
      </c>
      <c r="AF113" s="680"/>
      <c r="AG113" s="253">
        <v>1</v>
      </c>
      <c r="AH113" s="252">
        <v>1</v>
      </c>
      <c r="AI113" s="254"/>
      <c r="AJ113" s="680">
        <v>1</v>
      </c>
      <c r="AK113" s="253">
        <v>1</v>
      </c>
      <c r="AL113" s="252"/>
      <c r="AM113" s="255">
        <v>3</v>
      </c>
      <c r="AN113" s="251">
        <v>48</v>
      </c>
      <c r="AO113" s="256"/>
      <c r="AP113" s="146" t="str">
        <f t="shared" si="53"/>
        <v/>
      </c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"/>
      <c r="BB113" s="3"/>
      <c r="CA113" s="32" t="str">
        <f>IF(AND($C113&gt;0,AN113="")," * No olvide digitar la variable "&amp;AN$103&amp;""&amp;". Digite CERO si no tiene",IF(AN113&gt;$C113," * La variable "&amp;AN$103&amp;""&amp;" No puede ser mayor al Total.",""))</f>
        <v/>
      </c>
      <c r="CM113" s="33">
        <f t="shared" si="52"/>
        <v>0</v>
      </c>
    </row>
    <row r="114" spans="1:91" s="5" customFormat="1" ht="18" customHeight="1" x14ac:dyDescent="0.2">
      <c r="A114" s="11" t="s">
        <v>133</v>
      </c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V114" s="12"/>
      <c r="BW114" s="12"/>
      <c r="BX114" s="12"/>
      <c r="BY114" s="12"/>
      <c r="CM114" s="80"/>
    </row>
    <row r="115" spans="1:91" ht="16.350000000000001" customHeight="1" x14ac:dyDescent="0.2">
      <c r="A115" s="1290" t="s">
        <v>134</v>
      </c>
      <c r="B115" s="1117"/>
      <c r="C115" s="1289"/>
      <c r="D115" s="540" t="s">
        <v>83</v>
      </c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</row>
    <row r="116" spans="1:91" ht="24" customHeight="1" x14ac:dyDescent="0.2">
      <c r="A116" s="1046" t="s">
        <v>135</v>
      </c>
      <c r="B116" s="1047"/>
      <c r="C116" s="491" t="s">
        <v>136</v>
      </c>
      <c r="D116" s="492"/>
      <c r="E116" s="190"/>
    </row>
    <row r="117" spans="1:91" ht="15" customHeight="1" x14ac:dyDescent="0.2">
      <c r="A117" s="1048"/>
      <c r="B117" s="1049"/>
      <c r="C117" s="259" t="s">
        <v>137</v>
      </c>
      <c r="D117" s="260"/>
      <c r="E117" s="190"/>
    </row>
    <row r="118" spans="1:91" ht="15" customHeight="1" x14ac:dyDescent="0.2">
      <c r="A118" s="1169"/>
      <c r="B118" s="1051"/>
      <c r="C118" s="261" t="s">
        <v>138</v>
      </c>
      <c r="D118" s="262"/>
      <c r="E118" s="190"/>
    </row>
    <row r="119" spans="1:91" s="5" customFormat="1" ht="18" customHeight="1" x14ac:dyDescent="0.15">
      <c r="A119" s="1052" t="s">
        <v>139</v>
      </c>
      <c r="B119" s="1052"/>
      <c r="C119" s="1052"/>
      <c r="D119" s="1052"/>
      <c r="E119" s="1052"/>
      <c r="F119" s="1052"/>
      <c r="G119" s="1052"/>
      <c r="H119" s="1052"/>
      <c r="I119" s="1052"/>
      <c r="J119" s="1052"/>
      <c r="K119" s="1053"/>
      <c r="L119" s="681"/>
      <c r="M119" s="682"/>
      <c r="N119" s="682"/>
      <c r="O119" s="683"/>
      <c r="P119" s="124"/>
      <c r="Q119" s="682"/>
      <c r="R119" s="683"/>
      <c r="S119" s="124"/>
      <c r="T119" s="682"/>
      <c r="U119" s="124"/>
      <c r="V119" s="124"/>
      <c r="W119" s="683"/>
      <c r="X119" s="683"/>
      <c r="Y119" s="683"/>
      <c r="Z119" s="266"/>
      <c r="AA119" s="124"/>
      <c r="AB119" s="683"/>
      <c r="AC119" s="683"/>
      <c r="AD119" s="683"/>
      <c r="AE119" s="683"/>
      <c r="AF119" s="266"/>
      <c r="AG119" s="124"/>
      <c r="AH119" s="683"/>
      <c r="AI119" s="683"/>
      <c r="AJ119" s="683"/>
      <c r="AK119" s="124"/>
      <c r="AL119" s="682"/>
      <c r="AM119" s="683"/>
      <c r="AN119" s="682"/>
      <c r="AO119" s="267"/>
      <c r="AP119" s="124"/>
      <c r="BV119" s="12"/>
      <c r="BW119" s="12"/>
      <c r="BX119" s="12"/>
      <c r="BY119" s="12"/>
    </row>
    <row r="120" spans="1:91" ht="16.350000000000001" customHeight="1" x14ac:dyDescent="0.2">
      <c r="A120" s="1012" t="s">
        <v>122</v>
      </c>
      <c r="B120" s="1021"/>
      <c r="C120" s="982" t="s">
        <v>5</v>
      </c>
      <c r="D120" s="983"/>
      <c r="E120" s="984"/>
      <c r="F120" s="1290" t="s">
        <v>6</v>
      </c>
      <c r="G120" s="1117"/>
      <c r="H120" s="1117"/>
      <c r="I120" s="1117"/>
      <c r="J120" s="1117"/>
      <c r="K120" s="1117"/>
      <c r="L120" s="1117"/>
      <c r="M120" s="1117"/>
      <c r="N120" s="1117"/>
      <c r="O120" s="1117"/>
      <c r="P120" s="1117"/>
      <c r="Q120" s="1117"/>
      <c r="R120" s="1117"/>
      <c r="S120" s="1117"/>
      <c r="T120" s="1117"/>
      <c r="U120" s="1117"/>
      <c r="V120" s="1117"/>
      <c r="W120" s="1117"/>
      <c r="X120" s="1117"/>
      <c r="Y120" s="1117"/>
      <c r="Z120" s="1117"/>
      <c r="AA120" s="1117"/>
      <c r="AB120" s="1117"/>
      <c r="AC120" s="1117"/>
      <c r="AD120" s="1117"/>
      <c r="AE120" s="1117"/>
      <c r="AF120" s="1117"/>
      <c r="AG120" s="1117"/>
      <c r="AH120" s="1117"/>
      <c r="AI120" s="1117"/>
      <c r="AJ120" s="1117"/>
      <c r="AK120" s="1117"/>
      <c r="AL120" s="1117"/>
      <c r="AM120" s="1294"/>
      <c r="AN120" s="1289" t="s">
        <v>7</v>
      </c>
      <c r="AO120" s="268"/>
    </row>
    <row r="121" spans="1:91" ht="16.350000000000001" customHeight="1" x14ac:dyDescent="0.2">
      <c r="A121" s="1013"/>
      <c r="B121" s="1054"/>
      <c r="C121" s="1165"/>
      <c r="D121" s="986"/>
      <c r="E121" s="987"/>
      <c r="F121" s="1290" t="s">
        <v>11</v>
      </c>
      <c r="G121" s="1289"/>
      <c r="H121" s="1290" t="s">
        <v>12</v>
      </c>
      <c r="I121" s="1289"/>
      <c r="J121" s="1290" t="s">
        <v>13</v>
      </c>
      <c r="K121" s="1289"/>
      <c r="L121" s="1290" t="s">
        <v>14</v>
      </c>
      <c r="M121" s="1289"/>
      <c r="N121" s="1290" t="s">
        <v>15</v>
      </c>
      <c r="O121" s="1289"/>
      <c r="P121" s="1291" t="s">
        <v>16</v>
      </c>
      <c r="Q121" s="1292"/>
      <c r="R121" s="1291" t="s">
        <v>17</v>
      </c>
      <c r="S121" s="1292"/>
      <c r="T121" s="1291" t="s">
        <v>18</v>
      </c>
      <c r="U121" s="1292"/>
      <c r="V121" s="1291" t="s">
        <v>19</v>
      </c>
      <c r="W121" s="1292"/>
      <c r="X121" s="1291" t="s">
        <v>20</v>
      </c>
      <c r="Y121" s="1292"/>
      <c r="Z121" s="1291" t="s">
        <v>21</v>
      </c>
      <c r="AA121" s="1292"/>
      <c r="AB121" s="1291" t="s">
        <v>22</v>
      </c>
      <c r="AC121" s="1292"/>
      <c r="AD121" s="1291" t="s">
        <v>23</v>
      </c>
      <c r="AE121" s="1292"/>
      <c r="AF121" s="1291" t="s">
        <v>24</v>
      </c>
      <c r="AG121" s="1292"/>
      <c r="AH121" s="1291" t="s">
        <v>25</v>
      </c>
      <c r="AI121" s="1292"/>
      <c r="AJ121" s="1291" t="s">
        <v>26</v>
      </c>
      <c r="AK121" s="1292"/>
      <c r="AL121" s="1291" t="s">
        <v>27</v>
      </c>
      <c r="AM121" s="1293"/>
      <c r="AN121" s="1289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</row>
    <row r="122" spans="1:91" ht="16.350000000000001" customHeight="1" x14ac:dyDescent="0.2">
      <c r="A122" s="1146"/>
      <c r="B122" s="1023"/>
      <c r="C122" s="808" t="s">
        <v>32</v>
      </c>
      <c r="D122" s="809" t="s">
        <v>45</v>
      </c>
      <c r="E122" s="843" t="s">
        <v>34</v>
      </c>
      <c r="F122" s="810" t="s">
        <v>45</v>
      </c>
      <c r="G122" s="843" t="s">
        <v>34</v>
      </c>
      <c r="H122" s="810" t="s">
        <v>45</v>
      </c>
      <c r="I122" s="843" t="s">
        <v>34</v>
      </c>
      <c r="J122" s="810" t="s">
        <v>45</v>
      </c>
      <c r="K122" s="843" t="s">
        <v>34</v>
      </c>
      <c r="L122" s="810" t="s">
        <v>45</v>
      </c>
      <c r="M122" s="843" t="s">
        <v>34</v>
      </c>
      <c r="N122" s="810" t="s">
        <v>45</v>
      </c>
      <c r="O122" s="843" t="s">
        <v>34</v>
      </c>
      <c r="P122" s="810" t="s">
        <v>45</v>
      </c>
      <c r="Q122" s="843" t="s">
        <v>34</v>
      </c>
      <c r="R122" s="810" t="s">
        <v>45</v>
      </c>
      <c r="S122" s="843" t="s">
        <v>34</v>
      </c>
      <c r="T122" s="810" t="s">
        <v>45</v>
      </c>
      <c r="U122" s="843" t="s">
        <v>34</v>
      </c>
      <c r="V122" s="810" t="s">
        <v>45</v>
      </c>
      <c r="W122" s="843" t="s">
        <v>34</v>
      </c>
      <c r="X122" s="810" t="s">
        <v>45</v>
      </c>
      <c r="Y122" s="843" t="s">
        <v>34</v>
      </c>
      <c r="Z122" s="810" t="s">
        <v>45</v>
      </c>
      <c r="AA122" s="843" t="s">
        <v>34</v>
      </c>
      <c r="AB122" s="810" t="s">
        <v>45</v>
      </c>
      <c r="AC122" s="843" t="s">
        <v>34</v>
      </c>
      <c r="AD122" s="810" t="s">
        <v>45</v>
      </c>
      <c r="AE122" s="615" t="s">
        <v>34</v>
      </c>
      <c r="AF122" s="810" t="s">
        <v>45</v>
      </c>
      <c r="AG122" s="843" t="s">
        <v>34</v>
      </c>
      <c r="AH122" s="810" t="s">
        <v>45</v>
      </c>
      <c r="AI122" s="615" t="s">
        <v>34</v>
      </c>
      <c r="AJ122" s="810" t="s">
        <v>45</v>
      </c>
      <c r="AK122" s="843" t="s">
        <v>34</v>
      </c>
      <c r="AL122" s="810" t="s">
        <v>45</v>
      </c>
      <c r="AM122" s="845" t="s">
        <v>34</v>
      </c>
      <c r="AN122" s="1289"/>
      <c r="AO122" s="269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</row>
    <row r="123" spans="1:91" ht="15" customHeight="1" x14ac:dyDescent="0.2">
      <c r="A123" s="1265" t="s">
        <v>140</v>
      </c>
      <c r="B123" s="1137"/>
      <c r="C123" s="114">
        <f>SUM(D123+E123)</f>
        <v>0</v>
      </c>
      <c r="D123" s="115">
        <f t="shared" ref="D123:E125" si="54">SUM(F123+H123+J123+L123+N123+P123+R123+T123+V123+X123+Z123+AB123+AD123+AF123+AH123+AJ123+AL123)</f>
        <v>0</v>
      </c>
      <c r="E123" s="70">
        <f t="shared" si="54"/>
        <v>0</v>
      </c>
      <c r="F123" s="270"/>
      <c r="G123" s="271"/>
      <c r="H123" s="270"/>
      <c r="I123" s="271"/>
      <c r="J123" s="270"/>
      <c r="K123" s="271"/>
      <c r="L123" s="270"/>
      <c r="M123" s="271"/>
      <c r="N123" s="270"/>
      <c r="O123" s="271"/>
      <c r="P123" s="270"/>
      <c r="Q123" s="271"/>
      <c r="R123" s="270"/>
      <c r="S123" s="271"/>
      <c r="T123" s="270"/>
      <c r="U123" s="271"/>
      <c r="V123" s="270"/>
      <c r="W123" s="271"/>
      <c r="X123" s="270"/>
      <c r="Y123" s="271"/>
      <c r="Z123" s="270"/>
      <c r="AA123" s="271"/>
      <c r="AB123" s="270"/>
      <c r="AC123" s="271"/>
      <c r="AD123" s="272"/>
      <c r="AE123" s="273"/>
      <c r="AF123" s="270"/>
      <c r="AG123" s="271"/>
      <c r="AH123" s="272"/>
      <c r="AI123" s="273"/>
      <c r="AJ123" s="270"/>
      <c r="AK123" s="271"/>
      <c r="AL123" s="272"/>
      <c r="AM123" s="274"/>
      <c r="AN123" s="275"/>
      <c r="AO123" s="146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"/>
      <c r="CA123" s="32" t="str">
        <f>IF(AND($C123&gt;0,AN123="")," * No olvide digitar la variable "&amp;AN$120&amp;""&amp;". Digite CERO si no tiene",IF(AN123&gt;$C123," * La variable "&amp;AN$120&amp;""&amp;" No puede ser mayor al Total.",""))</f>
        <v/>
      </c>
      <c r="CM123" s="33">
        <f>IF(AND($C123&gt;0,AN123=""),1,IF(AN123&gt;$C123,1,0))</f>
        <v>0</v>
      </c>
    </row>
    <row r="124" spans="1:91" ht="15" customHeight="1" x14ac:dyDescent="0.2">
      <c r="A124" s="1057" t="s">
        <v>141</v>
      </c>
      <c r="B124" s="1058"/>
      <c r="C124" s="68">
        <f>SUM(D124+E124)</f>
        <v>10</v>
      </c>
      <c r="D124" s="69">
        <f t="shared" si="54"/>
        <v>4</v>
      </c>
      <c r="E124" s="84">
        <f t="shared" si="54"/>
        <v>6</v>
      </c>
      <c r="F124" s="276"/>
      <c r="G124" s="277"/>
      <c r="H124" s="276"/>
      <c r="I124" s="277"/>
      <c r="J124" s="276"/>
      <c r="K124" s="277"/>
      <c r="L124" s="276"/>
      <c r="M124" s="277"/>
      <c r="N124" s="276"/>
      <c r="O124" s="277"/>
      <c r="P124" s="276"/>
      <c r="Q124" s="277"/>
      <c r="R124" s="276"/>
      <c r="S124" s="277"/>
      <c r="T124" s="276"/>
      <c r="U124" s="277"/>
      <c r="V124" s="276">
        <v>1</v>
      </c>
      <c r="W124" s="277"/>
      <c r="X124" s="276"/>
      <c r="Y124" s="277">
        <v>1</v>
      </c>
      <c r="Z124" s="276"/>
      <c r="AA124" s="277"/>
      <c r="AB124" s="276">
        <v>1</v>
      </c>
      <c r="AC124" s="277"/>
      <c r="AD124" s="278"/>
      <c r="AE124" s="279"/>
      <c r="AF124" s="276"/>
      <c r="AG124" s="277"/>
      <c r="AH124" s="278"/>
      <c r="AI124" s="279"/>
      <c r="AJ124" s="276">
        <v>1</v>
      </c>
      <c r="AK124" s="277">
        <v>1</v>
      </c>
      <c r="AL124" s="278">
        <v>1</v>
      </c>
      <c r="AM124" s="280">
        <v>4</v>
      </c>
      <c r="AN124" s="83">
        <v>10</v>
      </c>
      <c r="AO124" s="146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"/>
      <c r="CA124" s="32" t="str">
        <f t="shared" ref="CA124:CA125" si="55">IF(AND($C124&gt;0,AN124="")," * No olvide digitar la variable "&amp;AN$120&amp;""&amp;". Digite CERO si no tiene",IF(AN124&gt;$C124," * La variable "&amp;AN$120&amp;""&amp;" No puede ser mayor al Total.",""))</f>
        <v/>
      </c>
      <c r="CM124" s="33">
        <f t="shared" ref="CM124:CM125" si="56">IF(AND($C124&gt;0,AN124=""),1,IF(AN124&gt;$C124,1,0))</f>
        <v>0</v>
      </c>
    </row>
    <row r="125" spans="1:91" ht="15" customHeight="1" x14ac:dyDescent="0.2">
      <c r="A125" s="1059" t="s">
        <v>142</v>
      </c>
      <c r="B125" s="1060"/>
      <c r="C125" s="137">
        <f>SUM(D125+E125)</f>
        <v>7</v>
      </c>
      <c r="D125" s="138">
        <f t="shared" si="54"/>
        <v>3</v>
      </c>
      <c r="E125" s="139">
        <f t="shared" si="54"/>
        <v>4</v>
      </c>
      <c r="F125" s="281"/>
      <c r="G125" s="282"/>
      <c r="H125" s="281"/>
      <c r="I125" s="282"/>
      <c r="J125" s="281"/>
      <c r="K125" s="282"/>
      <c r="L125" s="281"/>
      <c r="M125" s="282"/>
      <c r="N125" s="281"/>
      <c r="O125" s="282"/>
      <c r="P125" s="281"/>
      <c r="Q125" s="282"/>
      <c r="R125" s="281"/>
      <c r="S125" s="282"/>
      <c r="T125" s="281"/>
      <c r="U125" s="282"/>
      <c r="V125" s="281">
        <v>1</v>
      </c>
      <c r="W125" s="282"/>
      <c r="X125" s="281"/>
      <c r="Y125" s="282"/>
      <c r="Z125" s="281"/>
      <c r="AA125" s="282"/>
      <c r="AB125" s="281"/>
      <c r="AC125" s="282"/>
      <c r="AD125" s="283">
        <v>1</v>
      </c>
      <c r="AE125" s="284"/>
      <c r="AF125" s="281"/>
      <c r="AG125" s="282"/>
      <c r="AH125" s="283"/>
      <c r="AI125" s="284"/>
      <c r="AJ125" s="281">
        <v>1</v>
      </c>
      <c r="AK125" s="282">
        <v>4</v>
      </c>
      <c r="AL125" s="283"/>
      <c r="AM125" s="285"/>
      <c r="AN125" s="286">
        <v>7</v>
      </c>
      <c r="AO125" s="146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"/>
      <c r="CA125" s="32" t="str">
        <f t="shared" si="55"/>
        <v/>
      </c>
      <c r="CM125" s="33">
        <f t="shared" si="56"/>
        <v>0</v>
      </c>
    </row>
    <row r="126" spans="1:91" s="5" customFormat="1" ht="18" customHeight="1" x14ac:dyDescent="0.15">
      <c r="A126" s="11" t="s">
        <v>143</v>
      </c>
      <c r="X126" s="12"/>
      <c r="Y126" s="12"/>
      <c r="BV126" s="12"/>
      <c r="BW126" s="12"/>
      <c r="BX126" s="129"/>
      <c r="BY126" s="129"/>
    </row>
    <row r="127" spans="1:91" ht="26.25" customHeight="1" x14ac:dyDescent="0.2">
      <c r="A127" s="1012" t="s">
        <v>144</v>
      </c>
      <c r="B127" s="1021"/>
      <c r="C127" s="1012" t="s">
        <v>83</v>
      </c>
      <c r="D127" s="1020"/>
      <c r="E127" s="1021"/>
      <c r="F127" s="1290" t="s">
        <v>145</v>
      </c>
      <c r="G127" s="1289"/>
      <c r="H127" s="1299" t="s">
        <v>146</v>
      </c>
      <c r="I127" s="1289"/>
      <c r="J127" s="1290" t="s">
        <v>147</v>
      </c>
      <c r="K127" s="1289"/>
      <c r="L127" s="1290" t="s">
        <v>15</v>
      </c>
      <c r="M127" s="1289"/>
      <c r="N127" s="1290" t="s">
        <v>148</v>
      </c>
      <c r="O127" s="1289"/>
      <c r="P127" s="1290" t="s">
        <v>149</v>
      </c>
      <c r="Q127" s="1289"/>
      <c r="R127" s="1291" t="s">
        <v>150</v>
      </c>
      <c r="S127" s="1292"/>
      <c r="T127" s="1291" t="s">
        <v>151</v>
      </c>
      <c r="U127" s="1292"/>
      <c r="V127" s="1291" t="s">
        <v>152</v>
      </c>
      <c r="W127" s="1128"/>
      <c r="X127" s="1291" t="s">
        <v>153</v>
      </c>
      <c r="Y127" s="1292"/>
      <c r="Z127" s="1246" t="s">
        <v>154</v>
      </c>
      <c r="AA127" s="1128"/>
      <c r="AB127" s="1128"/>
      <c r="AC127" s="1128"/>
      <c r="AD127" s="1292"/>
      <c r="AE127" s="1295" t="s">
        <v>155</v>
      </c>
      <c r="AF127" s="1068" t="s">
        <v>43</v>
      </c>
      <c r="AG127" s="984" t="s">
        <v>44</v>
      </c>
      <c r="AH127" s="1247" t="s">
        <v>156</v>
      </c>
      <c r="AI127" s="1248" t="s">
        <v>157</v>
      </c>
      <c r="AJ127" s="999" t="s">
        <v>158</v>
      </c>
      <c r="AK127" s="984" t="s">
        <v>159</v>
      </c>
      <c r="BV127" s="2"/>
      <c r="BW127" s="2"/>
      <c r="BX127" s="2"/>
      <c r="BY127" s="2"/>
    </row>
    <row r="128" spans="1:91" ht="26.25" customHeight="1" x14ac:dyDescent="0.2">
      <c r="A128" s="1146"/>
      <c r="B128" s="1023"/>
      <c r="C128" s="808" t="s">
        <v>32</v>
      </c>
      <c r="D128" s="809" t="s">
        <v>33</v>
      </c>
      <c r="E128" s="846" t="s">
        <v>34</v>
      </c>
      <c r="F128" s="810" t="s">
        <v>45</v>
      </c>
      <c r="G128" s="811" t="s">
        <v>34</v>
      </c>
      <c r="H128" s="810" t="s">
        <v>45</v>
      </c>
      <c r="I128" s="811" t="s">
        <v>34</v>
      </c>
      <c r="J128" s="810" t="s">
        <v>45</v>
      </c>
      <c r="K128" s="811" t="s">
        <v>34</v>
      </c>
      <c r="L128" s="810" t="s">
        <v>45</v>
      </c>
      <c r="M128" s="811" t="s">
        <v>34</v>
      </c>
      <c r="N128" s="810" t="s">
        <v>45</v>
      </c>
      <c r="O128" s="811" t="s">
        <v>34</v>
      </c>
      <c r="P128" s="810" t="s">
        <v>45</v>
      </c>
      <c r="Q128" s="811" t="s">
        <v>34</v>
      </c>
      <c r="R128" s="810" t="s">
        <v>45</v>
      </c>
      <c r="S128" s="811" t="s">
        <v>34</v>
      </c>
      <c r="T128" s="810" t="s">
        <v>45</v>
      </c>
      <c r="U128" s="811" t="s">
        <v>34</v>
      </c>
      <c r="V128" s="810" t="s">
        <v>45</v>
      </c>
      <c r="W128" s="833" t="s">
        <v>34</v>
      </c>
      <c r="X128" s="810" t="s">
        <v>45</v>
      </c>
      <c r="Y128" s="811" t="s">
        <v>34</v>
      </c>
      <c r="Z128" s="820" t="s">
        <v>160</v>
      </c>
      <c r="AA128" s="830" t="s">
        <v>161</v>
      </c>
      <c r="AB128" s="290" t="s">
        <v>162</v>
      </c>
      <c r="AC128" s="830" t="s">
        <v>163</v>
      </c>
      <c r="AD128" s="615" t="s">
        <v>164</v>
      </c>
      <c r="AE128" s="1295"/>
      <c r="AF128" s="1069"/>
      <c r="AG128" s="987"/>
      <c r="AH128" s="1247"/>
      <c r="AI128" s="1248"/>
      <c r="AJ128" s="1000"/>
      <c r="AK128" s="987"/>
      <c r="BV128" s="2"/>
      <c r="BW128" s="2"/>
      <c r="BX128" s="2"/>
      <c r="BY128" s="2"/>
    </row>
    <row r="129" spans="1:96" ht="15" customHeight="1" x14ac:dyDescent="0.25">
      <c r="A129" s="1265" t="s">
        <v>165</v>
      </c>
      <c r="B129" s="1137"/>
      <c r="C129" s="132">
        <f>SUM(D129+E129)</f>
        <v>3</v>
      </c>
      <c r="D129" s="133">
        <f t="shared" ref="D129:E131" si="57">SUM(F129+H129+J129+L129+N129+P129+R129+T129+V129+X129)</f>
        <v>3</v>
      </c>
      <c r="E129" s="545">
        <f t="shared" si="57"/>
        <v>0</v>
      </c>
      <c r="F129" s="201"/>
      <c r="G129" s="544"/>
      <c r="H129" s="201"/>
      <c r="I129" s="544"/>
      <c r="J129" s="201"/>
      <c r="K129" s="544"/>
      <c r="L129" s="201"/>
      <c r="M129" s="544"/>
      <c r="N129" s="201"/>
      <c r="O129" s="544"/>
      <c r="P129" s="201">
        <v>1</v>
      </c>
      <c r="Q129" s="544"/>
      <c r="R129" s="201"/>
      <c r="S129" s="544"/>
      <c r="T129" s="201">
        <v>1</v>
      </c>
      <c r="U129" s="544"/>
      <c r="V129" s="201">
        <v>1</v>
      </c>
      <c r="W129" s="544"/>
      <c r="X129" s="201"/>
      <c r="Y129" s="552"/>
      <c r="Z129" s="291"/>
      <c r="AA129" s="78"/>
      <c r="AB129" s="78">
        <v>3</v>
      </c>
      <c r="AC129" s="78"/>
      <c r="AD129" s="544"/>
      <c r="AE129" s="292"/>
      <c r="AF129" s="291">
        <v>0</v>
      </c>
      <c r="AG129" s="544">
        <v>0</v>
      </c>
      <c r="AH129" s="201">
        <v>0</v>
      </c>
      <c r="AI129" s="78">
        <v>0</v>
      </c>
      <c r="AJ129" s="78">
        <v>0</v>
      </c>
      <c r="AK129" s="544">
        <v>1</v>
      </c>
      <c r="AL129" s="2" t="str">
        <f>CA129&amp;CB129&amp;CC129&amp;CD129&amp;CE129&amp;CF129</f>
        <v/>
      </c>
      <c r="BV129" s="2"/>
      <c r="BW129" s="2"/>
      <c r="BX129" s="2"/>
      <c r="BY129" s="2"/>
      <c r="CA129" s="32" t="str">
        <f>IF(AND($C129&gt;0,AF129="")," * No olvide digitar la variable "&amp;AF$127&amp;""&amp;". Digite CERO si no tiene",IF(AF129&gt;$C129," * La variable "&amp;AF$127&amp;""&amp;" No puede ser mayor al Total.",""))</f>
        <v/>
      </c>
      <c r="CB129" s="32" t="str">
        <f>IF(AND($C129&gt;0,AG129="")," * No olvide digitar la variable "&amp;AG$127&amp;""&amp;". Digite CERO si no tiene",IF(AG129&gt;$C129," * La variable "&amp;AG$127&amp;""&amp;" No puede ser mayor al Total.",""))</f>
        <v/>
      </c>
      <c r="CC129" s="32" t="str">
        <f>IF(AND($C129&gt;0,AH129="")," * No olvide digitar la variable "&amp;AH$127&amp;""&amp;". Digite CERO si no tiene",IF(AH129&gt;$C129," * La variable "&amp;AH$127&amp;""&amp;" No puede ser mayor al Total.",""))</f>
        <v/>
      </c>
      <c r="CD129" s="32" t="str">
        <f>IF(AND($E129&gt;0,AI129="")," * No olvide digitar la variable "&amp;AI$127&amp;""&amp;". Digite CERO si no tiene",IF(AI129&gt;$E129," * La variable "&amp;AI$127&amp;""&amp;" No puede ser mayor al Total.",""))</f>
        <v/>
      </c>
      <c r="CE129" s="32" t="str">
        <f>IF(AND($C129&gt;0,AJ129="")," * No olvide digitar la variable "&amp;AJ$127&amp;""&amp;". Digite CERO si no tiene",IF(AJ129&gt;$C129," * La variable "&amp;AJ$127&amp;""&amp;" No puede ser mayor al Total.",""))</f>
        <v/>
      </c>
      <c r="CF129" s="32" t="str">
        <f>IF(AND($C129&gt;0,AK129="")," * No olvide digitar la variable "&amp;AK$127&amp;""&amp;". Digite CERO si no tiene",IF(AK129&gt;$C129," * La variable "&amp;AK$127&amp;""&amp;" No puede ser mayor al Total.",""))</f>
        <v/>
      </c>
      <c r="CM129" s="33">
        <f>IF(AND($C129&gt;0,AF129=""),1,IF(AF129&gt;$C129,1,0))</f>
        <v>0</v>
      </c>
      <c r="CN129" s="33">
        <f t="shared" ref="CN129:CR131" si="58">IF(AND($C129&gt;0,AG129=""),1,IF(AG129&gt;$C129,1,0))</f>
        <v>0</v>
      </c>
      <c r="CO129" s="33">
        <f t="shared" si="58"/>
        <v>0</v>
      </c>
      <c r="CP129" s="33">
        <f t="shared" si="58"/>
        <v>0</v>
      </c>
      <c r="CQ129" s="33">
        <f t="shared" si="58"/>
        <v>0</v>
      </c>
      <c r="CR129" s="34">
        <f>IF(AND($C129&gt;0,AK129=""),1,IF(AK129&gt;$C129,1,0))</f>
        <v>0</v>
      </c>
    </row>
    <row r="130" spans="1:96" ht="15" customHeight="1" x14ac:dyDescent="0.25">
      <c r="A130" s="1037" t="s">
        <v>166</v>
      </c>
      <c r="B130" s="1038"/>
      <c r="C130" s="293">
        <f>SUM(D130+E130)</f>
        <v>30</v>
      </c>
      <c r="D130" s="115">
        <f t="shared" si="57"/>
        <v>14</v>
      </c>
      <c r="E130" s="70">
        <f t="shared" si="57"/>
        <v>16</v>
      </c>
      <c r="F130" s="270">
        <v>1</v>
      </c>
      <c r="G130" s="275">
        <v>1</v>
      </c>
      <c r="H130" s="270">
        <v>1</v>
      </c>
      <c r="I130" s="275">
        <v>5</v>
      </c>
      <c r="J130" s="270"/>
      <c r="K130" s="275">
        <v>2</v>
      </c>
      <c r="L130" s="270"/>
      <c r="M130" s="275"/>
      <c r="N130" s="270">
        <v>6</v>
      </c>
      <c r="O130" s="275">
        <v>3</v>
      </c>
      <c r="P130" s="270">
        <v>2</v>
      </c>
      <c r="Q130" s="275">
        <v>3</v>
      </c>
      <c r="R130" s="270">
        <v>4</v>
      </c>
      <c r="S130" s="275"/>
      <c r="T130" s="270"/>
      <c r="U130" s="275">
        <v>2</v>
      </c>
      <c r="V130" s="270"/>
      <c r="W130" s="275"/>
      <c r="X130" s="270"/>
      <c r="Y130" s="294"/>
      <c r="Z130" s="295">
        <v>6</v>
      </c>
      <c r="AA130" s="296">
        <v>2</v>
      </c>
      <c r="AB130" s="296">
        <v>14</v>
      </c>
      <c r="AC130" s="296">
        <v>1</v>
      </c>
      <c r="AD130" s="275"/>
      <c r="AE130" s="297">
        <v>7</v>
      </c>
      <c r="AF130" s="295">
        <v>0</v>
      </c>
      <c r="AG130" s="275">
        <v>0</v>
      </c>
      <c r="AH130" s="270">
        <v>0</v>
      </c>
      <c r="AI130" s="296">
        <v>0</v>
      </c>
      <c r="AJ130" s="296">
        <v>1</v>
      </c>
      <c r="AK130" s="275">
        <v>1</v>
      </c>
      <c r="AL130" s="2" t="str">
        <f t="shared" ref="AL130:AL131" si="59">CA130&amp;CB130&amp;CC130&amp;CD130&amp;CE130&amp;CF130</f>
        <v/>
      </c>
      <c r="BV130" s="2"/>
      <c r="BW130" s="2"/>
      <c r="BX130" s="2"/>
      <c r="BY130" s="2"/>
      <c r="CA130" s="32" t="str">
        <f t="shared" ref="CA130:CC131" si="60">IF(AND($C130&gt;0,AF130="")," * No olvide digitar la variable "&amp;AF$127&amp;""&amp;". Digite CERO si no tiene",IF(AF130&gt;$C130," * La variable "&amp;AF$127&amp;""&amp;" No puede ser mayor al Total.",""))</f>
        <v/>
      </c>
      <c r="CB130" s="32" t="str">
        <f t="shared" si="60"/>
        <v/>
      </c>
      <c r="CC130" s="32" t="str">
        <f t="shared" si="60"/>
        <v/>
      </c>
      <c r="CD130" s="32" t="str">
        <f t="shared" ref="CD130:CD131" si="61">IF(AND($E130&gt;0,AI130="")," * No olvide digitar la variable "&amp;AI$127&amp;""&amp;". Digite CERO si no tiene",IF(AI130&gt;$E130," * La variable "&amp;AI$127&amp;""&amp;" No puede ser mayor al Total.",""))</f>
        <v/>
      </c>
      <c r="CE130" s="32" t="str">
        <f t="shared" ref="CE130:CF131" si="62">IF(AND($C130&gt;0,AJ130="")," * No olvide digitar la variable "&amp;AJ$127&amp;""&amp;". Digite CERO si no tiene",IF(AJ130&gt;$C130," * La variable "&amp;AJ$127&amp;""&amp;" No puede ser mayor al Total.",""))</f>
        <v/>
      </c>
      <c r="CF130" s="32" t="str">
        <f t="shared" si="62"/>
        <v/>
      </c>
      <c r="CM130" s="33">
        <f t="shared" ref="CM130:CM131" si="63">IF(AND($C130&gt;0,AF130=""),1,IF(AF130&gt;$C130,1,0))</f>
        <v>0</v>
      </c>
      <c r="CN130" s="33">
        <f t="shared" si="58"/>
        <v>0</v>
      </c>
      <c r="CO130" s="33">
        <f t="shared" si="58"/>
        <v>0</v>
      </c>
      <c r="CP130" s="33">
        <f t="shared" si="58"/>
        <v>0</v>
      </c>
      <c r="CQ130" s="33">
        <f t="shared" si="58"/>
        <v>0</v>
      </c>
      <c r="CR130" s="34">
        <f t="shared" si="58"/>
        <v>0</v>
      </c>
    </row>
    <row r="131" spans="1:96" ht="15" customHeight="1" x14ac:dyDescent="0.25">
      <c r="A131" s="1170" t="s">
        <v>167</v>
      </c>
      <c r="B131" s="1063"/>
      <c r="C131" s="298">
        <f>SUM(D131+E131)</f>
        <v>0</v>
      </c>
      <c r="D131" s="299">
        <f t="shared" si="57"/>
        <v>0</v>
      </c>
      <c r="E131" s="116">
        <f t="shared" si="57"/>
        <v>0</v>
      </c>
      <c r="F131" s="300"/>
      <c r="G131" s="101"/>
      <c r="H131" s="300"/>
      <c r="I131" s="101"/>
      <c r="J131" s="300"/>
      <c r="K131" s="101"/>
      <c r="L131" s="300"/>
      <c r="M131" s="101"/>
      <c r="N131" s="300"/>
      <c r="O131" s="101"/>
      <c r="P131" s="300"/>
      <c r="Q131" s="101"/>
      <c r="R131" s="300"/>
      <c r="S131" s="101"/>
      <c r="T131" s="300"/>
      <c r="U131" s="101"/>
      <c r="V131" s="300"/>
      <c r="W131" s="101"/>
      <c r="X131" s="300"/>
      <c r="Y131" s="301"/>
      <c r="Z131" s="302"/>
      <c r="AA131" s="100"/>
      <c r="AB131" s="100"/>
      <c r="AC131" s="100"/>
      <c r="AD131" s="101"/>
      <c r="AE131" s="852"/>
      <c r="AF131" s="302"/>
      <c r="AG131" s="101"/>
      <c r="AH131" s="300"/>
      <c r="AI131" s="100"/>
      <c r="AJ131" s="100"/>
      <c r="AK131" s="101"/>
      <c r="AL131" s="2" t="str">
        <f t="shared" si="59"/>
        <v/>
      </c>
      <c r="BV131" s="2"/>
      <c r="BW131" s="2"/>
      <c r="BX131" s="2"/>
      <c r="BY131" s="2"/>
      <c r="CA131" s="32" t="str">
        <f t="shared" si="60"/>
        <v/>
      </c>
      <c r="CB131" s="32" t="str">
        <f t="shared" si="60"/>
        <v/>
      </c>
      <c r="CC131" s="32" t="str">
        <f t="shared" si="60"/>
        <v/>
      </c>
      <c r="CD131" s="32" t="str">
        <f t="shared" si="61"/>
        <v/>
      </c>
      <c r="CE131" s="32" t="str">
        <f t="shared" si="62"/>
        <v/>
      </c>
      <c r="CF131" s="32" t="str">
        <f t="shared" si="62"/>
        <v/>
      </c>
      <c r="CM131" s="33">
        <f t="shared" si="63"/>
        <v>0</v>
      </c>
      <c r="CN131" s="33">
        <f t="shared" si="58"/>
        <v>0</v>
      </c>
      <c r="CO131" s="33">
        <f t="shared" si="58"/>
        <v>0</v>
      </c>
      <c r="CP131" s="33">
        <f t="shared" si="58"/>
        <v>0</v>
      </c>
      <c r="CQ131" s="33">
        <f t="shared" si="58"/>
        <v>0</v>
      </c>
      <c r="CR131" s="34">
        <f t="shared" si="58"/>
        <v>0</v>
      </c>
    </row>
    <row r="132" spans="1:96" s="5" customFormat="1" ht="18" customHeight="1" x14ac:dyDescent="0.15">
      <c r="A132" s="61" t="s">
        <v>168</v>
      </c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AL132" s="12"/>
      <c r="AM132" s="12"/>
      <c r="AN132" s="12"/>
      <c r="AO132" s="12"/>
      <c r="AP132" s="12"/>
      <c r="AQ132" s="12"/>
      <c r="AR132" s="129"/>
      <c r="AS132" s="129"/>
      <c r="AT132" s="129"/>
      <c r="AU132" s="129"/>
      <c r="AV132" s="129"/>
      <c r="AW132" s="129"/>
      <c r="AX132" s="129"/>
      <c r="AY132" s="129"/>
      <c r="AZ132" s="129"/>
      <c r="BA132" s="129"/>
      <c r="BB132" s="129"/>
      <c r="BC132" s="129"/>
      <c r="BD132" s="129"/>
      <c r="BE132" s="129"/>
      <c r="BF132" s="129"/>
      <c r="BG132" s="129"/>
      <c r="BH132" s="129"/>
      <c r="BI132" s="129"/>
      <c r="BJ132" s="129"/>
      <c r="BK132" s="129"/>
      <c r="BL132" s="129"/>
      <c r="BM132" s="129"/>
      <c r="BN132" s="129"/>
      <c r="BO132" s="129"/>
      <c r="BP132" s="129"/>
      <c r="BQ132" s="129"/>
      <c r="BV132" s="12"/>
      <c r="BW132" s="12"/>
      <c r="BX132" s="12"/>
      <c r="BY132" s="12"/>
    </row>
    <row r="133" spans="1:96" ht="16.350000000000001" customHeight="1" x14ac:dyDescent="0.2">
      <c r="A133" s="1064" t="s">
        <v>144</v>
      </c>
      <c r="B133" s="1128" t="s">
        <v>169</v>
      </c>
      <c r="C133" s="1128"/>
      <c r="D133" s="1128"/>
      <c r="E133" s="1292"/>
      <c r="F133" s="1141" t="s">
        <v>170</v>
      </c>
      <c r="G133" s="1141"/>
      <c r="AB133" s="303"/>
      <c r="AC133" s="303"/>
      <c r="AD133" s="303"/>
      <c r="AH133" s="303"/>
      <c r="AI133" s="303"/>
      <c r="AJ133" s="303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3"/>
      <c r="BL133" s="3"/>
      <c r="BM133" s="3"/>
      <c r="BN133" s="3"/>
      <c r="BO133" s="3"/>
      <c r="BP133" s="3"/>
      <c r="BU133" s="3"/>
      <c r="BX133" s="3"/>
      <c r="BY133" s="3"/>
    </row>
    <row r="134" spans="1:96" ht="21" customHeight="1" x14ac:dyDescent="0.2">
      <c r="A134" s="1140"/>
      <c r="B134" s="304" t="s">
        <v>171</v>
      </c>
      <c r="C134" s="305" t="s">
        <v>172</v>
      </c>
      <c r="D134" s="830" t="s">
        <v>173</v>
      </c>
      <c r="E134" s="843" t="s">
        <v>174</v>
      </c>
      <c r="F134" s="834" t="s">
        <v>175</v>
      </c>
      <c r="G134" s="853" t="s">
        <v>176</v>
      </c>
      <c r="AB134" s="303"/>
      <c r="AC134" s="303"/>
      <c r="AD134" s="303"/>
      <c r="AH134" s="303"/>
      <c r="AI134" s="303"/>
      <c r="AJ134" s="303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3"/>
      <c r="BL134" s="3"/>
      <c r="BM134" s="3"/>
      <c r="BN134" s="3"/>
      <c r="BO134" s="3"/>
      <c r="BP134" s="3"/>
      <c r="BU134" s="3"/>
      <c r="BX134" s="3"/>
      <c r="BY134" s="3"/>
    </row>
    <row r="135" spans="1:96" ht="15" customHeight="1" x14ac:dyDescent="0.25">
      <c r="A135" s="533" t="s">
        <v>165</v>
      </c>
      <c r="B135" s="201"/>
      <c r="C135" s="78">
        <v>3</v>
      </c>
      <c r="D135" s="309"/>
      <c r="E135" s="553"/>
      <c r="F135" s="201">
        <v>3</v>
      </c>
      <c r="G135" s="544"/>
      <c r="P135" s="303"/>
      <c r="AB135" s="303"/>
      <c r="AC135" s="303"/>
      <c r="AD135" s="303"/>
      <c r="AF135"/>
      <c r="AG135"/>
      <c r="AH135" s="303"/>
      <c r="AI135" s="303"/>
      <c r="AJ135" s="303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3"/>
      <c r="BL135" s="3"/>
      <c r="BM135" s="3"/>
      <c r="BN135" s="3"/>
      <c r="BO135" s="3"/>
      <c r="BP135" s="3"/>
      <c r="BU135" s="3"/>
      <c r="BX135" s="3"/>
      <c r="BY135" s="3"/>
    </row>
    <row r="136" spans="1:96" ht="15" customHeight="1" x14ac:dyDescent="0.25">
      <c r="A136" s="310" t="s">
        <v>166</v>
      </c>
      <c r="B136" s="311"/>
      <c r="C136" s="312"/>
      <c r="D136" s="82">
        <v>13</v>
      </c>
      <c r="E136" s="83">
        <v>17</v>
      </c>
      <c r="F136" s="276">
        <v>14</v>
      </c>
      <c r="G136" s="83">
        <v>16</v>
      </c>
      <c r="P136" s="303"/>
      <c r="AB136" s="303"/>
      <c r="AC136" s="303"/>
      <c r="AD136" s="303"/>
      <c r="AF136"/>
      <c r="AG136"/>
      <c r="AH136" s="303"/>
      <c r="AI136" s="303"/>
      <c r="AJ136" s="303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3"/>
      <c r="BL136" s="3"/>
      <c r="BM136" s="3"/>
      <c r="BN136" s="3"/>
      <c r="BO136" s="3"/>
      <c r="BP136" s="3"/>
      <c r="BU136" s="3"/>
      <c r="BX136" s="3"/>
      <c r="BY136" s="3"/>
    </row>
    <row r="137" spans="1:96" ht="15" customHeight="1" x14ac:dyDescent="0.25">
      <c r="A137" s="636" t="s">
        <v>167</v>
      </c>
      <c r="B137" s="300"/>
      <c r="C137" s="100"/>
      <c r="D137" s="100"/>
      <c r="E137" s="101"/>
      <c r="F137" s="300"/>
      <c r="G137" s="101"/>
      <c r="P137" s="303"/>
      <c r="AB137" s="303"/>
      <c r="AC137" s="303"/>
      <c r="AD137" s="303"/>
      <c r="AF137"/>
      <c r="AG137"/>
      <c r="AH137" s="303"/>
      <c r="AI137" s="303"/>
      <c r="AJ137" s="303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3"/>
      <c r="BL137" s="3"/>
      <c r="BM137" s="3"/>
      <c r="BN137" s="3"/>
      <c r="BO137" s="3"/>
      <c r="BP137" s="3"/>
      <c r="BU137" s="3"/>
      <c r="BX137" s="3"/>
      <c r="BY137" s="3"/>
    </row>
    <row r="138" spans="1:96" s="5" customFormat="1" ht="18" customHeight="1" x14ac:dyDescent="0.15">
      <c r="A138" s="11" t="s">
        <v>177</v>
      </c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BV138" s="12"/>
      <c r="BW138" s="12"/>
      <c r="BX138" s="12"/>
      <c r="BY138" s="12"/>
    </row>
    <row r="139" spans="1:96" ht="16.350000000000001" customHeight="1" x14ac:dyDescent="0.2">
      <c r="A139" s="1012" t="s">
        <v>144</v>
      </c>
      <c r="B139" s="1021"/>
      <c r="C139" s="979" t="s">
        <v>83</v>
      </c>
      <c r="D139" s="1290" t="s">
        <v>6</v>
      </c>
      <c r="E139" s="1117"/>
      <c r="F139" s="1117"/>
      <c r="G139" s="1117"/>
      <c r="H139" s="1117"/>
      <c r="I139" s="1294"/>
      <c r="J139" s="984" t="s">
        <v>7</v>
      </c>
      <c r="K139" s="10"/>
      <c r="L139" s="9"/>
      <c r="M139" s="9"/>
      <c r="N139" s="9"/>
      <c r="O139" s="9"/>
      <c r="P139" s="9"/>
      <c r="Q139" s="9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</row>
    <row r="140" spans="1:96" ht="16.350000000000001" customHeight="1" x14ac:dyDescent="0.2">
      <c r="A140" s="1146"/>
      <c r="B140" s="1023"/>
      <c r="C140" s="1147"/>
      <c r="D140" s="810" t="s">
        <v>13</v>
      </c>
      <c r="E140" s="830" t="s">
        <v>14</v>
      </c>
      <c r="F140" s="830" t="s">
        <v>15</v>
      </c>
      <c r="G140" s="830" t="s">
        <v>148</v>
      </c>
      <c r="H140" s="830" t="s">
        <v>149</v>
      </c>
      <c r="I140" s="812" t="s">
        <v>150</v>
      </c>
      <c r="J140" s="987"/>
      <c r="K140" s="10"/>
      <c r="L140" s="9"/>
      <c r="M140" s="9"/>
      <c r="N140" s="9"/>
      <c r="O140" s="9"/>
      <c r="P140" s="9"/>
      <c r="Q140" s="9"/>
    </row>
    <row r="141" spans="1:96" ht="15" customHeight="1" x14ac:dyDescent="0.2">
      <c r="A141" s="1034" t="s">
        <v>178</v>
      </c>
      <c r="B141" s="493" t="s">
        <v>179</v>
      </c>
      <c r="C141" s="494">
        <f>SUM(D141:I141)</f>
        <v>0</v>
      </c>
      <c r="D141" s="28">
        <v>0</v>
      </c>
      <c r="E141" s="189">
        <v>0</v>
      </c>
      <c r="F141" s="189">
        <v>0</v>
      </c>
      <c r="G141" s="189">
        <v>0</v>
      </c>
      <c r="H141" s="189">
        <v>0</v>
      </c>
      <c r="I141" s="148">
        <v>0</v>
      </c>
      <c r="J141" s="542">
        <v>0</v>
      </c>
      <c r="K141" s="146" t="str">
        <f>CA141</f>
        <v/>
      </c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"/>
      <c r="X141" s="3"/>
      <c r="Y141" s="3"/>
      <c r="CA141" s="32" t="str">
        <f>IF(AND($C141&gt;0,J141="")," * No olvide digitar la variable "&amp;J$139&amp;""&amp;". Digite CERO si no tiene",IF(J141&gt;$C141," * La variable "&amp;J$139&amp;""&amp;" No puede ser mayor al Total.",""))</f>
        <v/>
      </c>
      <c r="CM141" s="33">
        <f>IF(AND($C141&gt;0,J141=""),1,IF(J141&gt;$C141,1,0))</f>
        <v>0</v>
      </c>
    </row>
    <row r="142" spans="1:96" ht="15" customHeight="1" x14ac:dyDescent="0.2">
      <c r="A142" s="1148"/>
      <c r="B142" s="317" t="s">
        <v>180</v>
      </c>
      <c r="C142" s="318">
        <f>SUM(D142:I142)</f>
        <v>0</v>
      </c>
      <c r="D142" s="55">
        <v>0</v>
      </c>
      <c r="E142" s="319">
        <v>0</v>
      </c>
      <c r="F142" s="319">
        <v>0</v>
      </c>
      <c r="G142" s="319">
        <v>0</v>
      </c>
      <c r="H142" s="319">
        <v>0</v>
      </c>
      <c r="I142" s="142">
        <v>0</v>
      </c>
      <c r="J142" s="56">
        <v>0</v>
      </c>
      <c r="K142" s="146" t="str">
        <f>CA142</f>
        <v/>
      </c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"/>
      <c r="X142" s="3"/>
      <c r="Y142" s="3"/>
      <c r="CA142" s="32" t="str">
        <f>IF(AND($C142&gt;0,J142="")," * No olvide digitar la variable "&amp;J$139&amp;""&amp;". Digite CERO si no tiene",IF(J142&gt;$C142," * La variable "&amp;J$139&amp;""&amp;" No puede ser mayor al Total.",""))</f>
        <v/>
      </c>
      <c r="CM142" s="33">
        <f>IF(AND($C142&gt;0,J142=""),1,IF(J142&gt;$C142,1,0))</f>
        <v>0</v>
      </c>
    </row>
    <row r="143" spans="1:96" s="5" customFormat="1" ht="18" customHeight="1" x14ac:dyDescent="0.15">
      <c r="A143" s="11" t="s">
        <v>181</v>
      </c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BV143" s="12"/>
      <c r="BW143" s="12"/>
      <c r="BX143" s="129"/>
      <c r="BY143" s="129"/>
    </row>
    <row r="144" spans="1:96" ht="16.350000000000001" customHeight="1" x14ac:dyDescent="0.2">
      <c r="A144" s="1072" t="s">
        <v>182</v>
      </c>
      <c r="B144" s="1072" t="s">
        <v>183</v>
      </c>
      <c r="C144" s="10"/>
      <c r="D144" s="32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</row>
    <row r="145" spans="1:77" ht="16.350000000000001" customHeight="1" x14ac:dyDescent="0.2">
      <c r="A145" s="1145"/>
      <c r="B145" s="1145"/>
      <c r="C145" s="10"/>
      <c r="D145" s="32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</row>
    <row r="146" spans="1:77" ht="15" customHeight="1" x14ac:dyDescent="0.2">
      <c r="A146" s="495" t="s">
        <v>184</v>
      </c>
      <c r="B146" s="496">
        <v>0</v>
      </c>
      <c r="C146" s="19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</row>
    <row r="147" spans="1:77" ht="15" customHeight="1" x14ac:dyDescent="0.2">
      <c r="A147" s="323" t="s">
        <v>185</v>
      </c>
      <c r="B147" s="324">
        <v>0</v>
      </c>
      <c r="C147" s="19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</row>
    <row r="148" spans="1:77" ht="15" customHeight="1" x14ac:dyDescent="0.2">
      <c r="A148" s="323" t="s">
        <v>186</v>
      </c>
      <c r="B148" s="324">
        <v>4</v>
      </c>
      <c r="C148" s="19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</row>
    <row r="149" spans="1:77" ht="15" customHeight="1" x14ac:dyDescent="0.2">
      <c r="A149" s="323" t="s">
        <v>187</v>
      </c>
      <c r="B149" s="324">
        <v>4</v>
      </c>
      <c r="C149" s="19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</row>
    <row r="150" spans="1:77" ht="15" customHeight="1" x14ac:dyDescent="0.2">
      <c r="A150" s="323" t="s">
        <v>188</v>
      </c>
      <c r="B150" s="324">
        <v>0</v>
      </c>
      <c r="C150" s="19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</row>
    <row r="151" spans="1:77" ht="15" customHeight="1" x14ac:dyDescent="0.2">
      <c r="A151" s="325" t="s">
        <v>189</v>
      </c>
      <c r="B151" s="326">
        <v>3</v>
      </c>
      <c r="C151" s="19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</row>
    <row r="152" spans="1:77" ht="15" customHeight="1" x14ac:dyDescent="0.2">
      <c r="A152" s="325" t="s">
        <v>190</v>
      </c>
      <c r="B152" s="326">
        <v>0</v>
      </c>
      <c r="C152" s="19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</row>
    <row r="153" spans="1:77" ht="15" customHeight="1" x14ac:dyDescent="0.2">
      <c r="A153" s="325" t="s">
        <v>191</v>
      </c>
      <c r="B153" s="324">
        <v>1</v>
      </c>
      <c r="C153" s="19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</row>
    <row r="154" spans="1:77" ht="15" customHeight="1" x14ac:dyDescent="0.2">
      <c r="A154" s="325" t="s">
        <v>192</v>
      </c>
      <c r="B154" s="326">
        <v>1</v>
      </c>
      <c r="C154" s="19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BX154" s="3"/>
      <c r="BY154" s="3"/>
    </row>
    <row r="155" spans="1:77" ht="15" customHeight="1" x14ac:dyDescent="0.2">
      <c r="A155" s="327" t="s">
        <v>193</v>
      </c>
      <c r="B155" s="328">
        <v>9</v>
      </c>
      <c r="C155" s="19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</row>
    <row r="156" spans="1:77" ht="15" customHeight="1" x14ac:dyDescent="0.2">
      <c r="A156" s="329" t="s">
        <v>194</v>
      </c>
      <c r="B156" s="328">
        <v>86</v>
      </c>
      <c r="C156" s="190"/>
      <c r="D156" s="10"/>
      <c r="E156" s="10"/>
      <c r="F156" s="10"/>
      <c r="G156" s="330"/>
      <c r="H156" s="330"/>
      <c r="I156" s="330"/>
      <c r="J156" s="330"/>
      <c r="K156" s="330"/>
      <c r="L156" s="330"/>
      <c r="M156" s="330"/>
      <c r="N156" s="330"/>
      <c r="O156" s="330"/>
      <c r="P156" s="330"/>
      <c r="Q156" s="330"/>
      <c r="R156" s="330"/>
      <c r="S156" s="330"/>
      <c r="T156" s="330"/>
      <c r="U156" s="330"/>
      <c r="V156" s="330"/>
      <c r="W156" s="10"/>
    </row>
    <row r="157" spans="1:77" ht="15" customHeight="1" x14ac:dyDescent="0.2">
      <c r="A157" s="329" t="s">
        <v>195</v>
      </c>
      <c r="B157" s="328">
        <v>26</v>
      </c>
      <c r="C157" s="190"/>
      <c r="D157" s="10"/>
      <c r="E157" s="10"/>
      <c r="F157" s="10"/>
      <c r="G157" s="330"/>
      <c r="H157" s="330"/>
      <c r="I157" s="330"/>
      <c r="J157" s="330"/>
      <c r="K157" s="330"/>
      <c r="L157" s="330"/>
      <c r="M157" s="330"/>
      <c r="N157" s="330"/>
      <c r="O157" s="330"/>
      <c r="P157" s="330"/>
      <c r="Q157" s="330"/>
      <c r="R157" s="330"/>
      <c r="S157" s="330"/>
      <c r="T157" s="330"/>
      <c r="U157" s="330"/>
      <c r="V157" s="330"/>
      <c r="W157" s="10"/>
    </row>
    <row r="158" spans="1:77" ht="26.25" customHeight="1" x14ac:dyDescent="0.2">
      <c r="A158" s="577" t="s">
        <v>83</v>
      </c>
      <c r="B158" s="570">
        <f>SUM(B146:B157)</f>
        <v>134</v>
      </c>
      <c r="C158" s="10"/>
      <c r="D158" s="10"/>
      <c r="E158" s="10"/>
      <c r="F158" s="10"/>
      <c r="G158" s="330"/>
      <c r="H158" s="330"/>
      <c r="I158" s="330"/>
      <c r="J158" s="330"/>
      <c r="K158" s="330"/>
      <c r="L158" s="330"/>
      <c r="M158" s="330"/>
      <c r="N158" s="330"/>
      <c r="O158" s="330"/>
      <c r="P158" s="330"/>
      <c r="Q158" s="330"/>
      <c r="R158" s="330"/>
      <c r="S158" s="330"/>
      <c r="T158" s="330"/>
      <c r="U158" s="330"/>
      <c r="V158" s="330"/>
      <c r="W158" s="10"/>
      <c r="BW158" s="4"/>
    </row>
    <row r="159" spans="1:77" s="5" customFormat="1" ht="18" customHeight="1" x14ac:dyDescent="0.15">
      <c r="A159" s="145" t="s">
        <v>196</v>
      </c>
      <c r="B159" s="11"/>
      <c r="C159" s="11"/>
      <c r="BV159" s="12"/>
      <c r="BW159" s="12"/>
      <c r="BX159" s="129"/>
      <c r="BY159" s="129"/>
    </row>
    <row r="160" spans="1:77" ht="24" customHeight="1" x14ac:dyDescent="0.2">
      <c r="A160" s="1290" t="s">
        <v>197</v>
      </c>
      <c r="B160" s="1289"/>
      <c r="C160" s="540" t="s">
        <v>198</v>
      </c>
      <c r="D160" s="540" t="s">
        <v>199</v>
      </c>
      <c r="BV160" s="4"/>
      <c r="BW160" s="4"/>
    </row>
    <row r="161" spans="1:77" ht="15" customHeight="1" x14ac:dyDescent="0.2">
      <c r="A161" s="578" t="s">
        <v>200</v>
      </c>
      <c r="B161" s="844" t="s">
        <v>201</v>
      </c>
      <c r="C161" s="579"/>
      <c r="D161" s="579"/>
      <c r="BV161" s="4"/>
      <c r="BW161" s="4"/>
    </row>
    <row r="162" spans="1:77" s="5" customFormat="1" ht="18" customHeight="1" x14ac:dyDescent="0.15">
      <c r="A162" s="11" t="s">
        <v>202</v>
      </c>
      <c r="B162" s="11"/>
      <c r="C162" s="11"/>
      <c r="D162" s="11"/>
      <c r="E162" s="11"/>
      <c r="F162" s="11"/>
      <c r="G162" s="61"/>
      <c r="H162" s="61"/>
      <c r="I162" s="61"/>
      <c r="J162" s="61"/>
      <c r="K162" s="61"/>
      <c r="L162" s="61"/>
      <c r="M162" s="12"/>
      <c r="BV162" s="12"/>
      <c r="BW162" s="12"/>
      <c r="BX162" s="129"/>
      <c r="BY162" s="129"/>
    </row>
    <row r="163" spans="1:77" ht="24" customHeight="1" x14ac:dyDescent="0.2">
      <c r="A163" s="1012" t="s">
        <v>197</v>
      </c>
      <c r="B163" s="1021"/>
      <c r="C163" s="1291" t="s">
        <v>203</v>
      </c>
      <c r="D163" s="1128"/>
      <c r="E163" s="1292"/>
      <c r="F163" s="1072" t="s">
        <v>7</v>
      </c>
      <c r="G163" s="1117" t="s">
        <v>204</v>
      </c>
      <c r="H163" s="1117"/>
      <c r="I163" s="1289"/>
      <c r="J163" s="1290" t="s">
        <v>205</v>
      </c>
      <c r="K163" s="1117"/>
      <c r="L163" s="1289"/>
      <c r="BW163" s="4"/>
    </row>
    <row r="164" spans="1:77" ht="22.15" customHeight="1" x14ac:dyDescent="0.2">
      <c r="A164" s="1146"/>
      <c r="B164" s="1023"/>
      <c r="C164" s="334" t="s">
        <v>83</v>
      </c>
      <c r="D164" s="17" t="s">
        <v>206</v>
      </c>
      <c r="E164" s="18" t="s">
        <v>207</v>
      </c>
      <c r="F164" s="1145"/>
      <c r="G164" s="17" t="s">
        <v>208</v>
      </c>
      <c r="H164" s="19" t="s">
        <v>209</v>
      </c>
      <c r="I164" s="18" t="s">
        <v>210</v>
      </c>
      <c r="J164" s="17" t="s">
        <v>208</v>
      </c>
      <c r="K164" s="19" t="s">
        <v>209</v>
      </c>
      <c r="L164" s="18" t="s">
        <v>210</v>
      </c>
      <c r="BW164" s="4"/>
    </row>
    <row r="165" spans="1:77" ht="15" customHeight="1" x14ac:dyDescent="0.2">
      <c r="A165" s="1034" t="s">
        <v>211</v>
      </c>
      <c r="B165" s="534" t="s">
        <v>212</v>
      </c>
      <c r="C165" s="494">
        <f>SUM(D165+E165)</f>
        <v>0</v>
      </c>
      <c r="D165" s="28"/>
      <c r="E165" s="542"/>
      <c r="F165" s="496"/>
      <c r="G165" s="28"/>
      <c r="H165" s="541"/>
      <c r="I165" s="542"/>
      <c r="J165" s="28"/>
      <c r="K165" s="541"/>
      <c r="L165" s="542"/>
      <c r="BW165" s="4"/>
    </row>
    <row r="166" spans="1:77" ht="15" customHeight="1" x14ac:dyDescent="0.2">
      <c r="A166" s="1148"/>
      <c r="B166" s="336" t="s">
        <v>213</v>
      </c>
      <c r="C166" s="638">
        <f>SUM(D166+E166)</f>
        <v>0</v>
      </c>
      <c r="D166" s="117"/>
      <c r="E166" s="118"/>
      <c r="F166" s="639"/>
      <c r="G166" s="117"/>
      <c r="H166" s="120"/>
      <c r="I166" s="118"/>
      <c r="J166" s="117"/>
      <c r="K166" s="120"/>
      <c r="L166" s="118"/>
      <c r="BW166" s="4"/>
    </row>
    <row r="167" spans="1:77" s="5" customFormat="1" ht="18" customHeight="1" x14ac:dyDescent="0.15">
      <c r="A167" s="145" t="s">
        <v>214</v>
      </c>
      <c r="BV167" s="12"/>
      <c r="BW167" s="12"/>
      <c r="BX167" s="129"/>
      <c r="BY167" s="129"/>
    </row>
    <row r="168" spans="1:77" ht="28.15" customHeight="1" x14ac:dyDescent="0.2">
      <c r="A168" s="1291" t="s">
        <v>215</v>
      </c>
      <c r="B168" s="1292"/>
      <c r="C168" s="540" t="s">
        <v>170</v>
      </c>
      <c r="D168" s="810" t="s">
        <v>7</v>
      </c>
      <c r="E168" s="830" t="s">
        <v>216</v>
      </c>
      <c r="F168" s="843" t="s">
        <v>99</v>
      </c>
      <c r="G168" s="330"/>
    </row>
    <row r="169" spans="1:77" ht="15" customHeight="1" x14ac:dyDescent="0.2">
      <c r="A169" s="1034" t="s">
        <v>217</v>
      </c>
      <c r="B169" s="339" t="s">
        <v>218</v>
      </c>
      <c r="C169" s="496"/>
      <c r="D169" s="28"/>
      <c r="E169" s="340"/>
      <c r="F169" s="554"/>
      <c r="G169" s="146"/>
    </row>
    <row r="170" spans="1:77" ht="15" customHeight="1" x14ac:dyDescent="0.2">
      <c r="A170" s="1148"/>
      <c r="B170" s="136" t="s">
        <v>219</v>
      </c>
      <c r="C170" s="639"/>
      <c r="D170" s="117"/>
      <c r="E170" s="342"/>
      <c r="F170" s="343"/>
      <c r="G170" s="146"/>
    </row>
    <row r="171" spans="1:77" ht="15" customHeight="1" x14ac:dyDescent="0.2">
      <c r="A171" s="344" t="s">
        <v>220</v>
      </c>
      <c r="B171" s="344" t="s">
        <v>218</v>
      </c>
      <c r="C171" s="579"/>
      <c r="D171" s="838"/>
      <c r="E171" s="839"/>
      <c r="F171" s="854"/>
      <c r="G171" s="146"/>
    </row>
    <row r="172" spans="1:77" ht="15" customHeight="1" x14ac:dyDescent="0.2">
      <c r="A172" s="1034" t="s">
        <v>221</v>
      </c>
      <c r="B172" s="339" t="s">
        <v>222</v>
      </c>
      <c r="C172" s="496"/>
      <c r="D172" s="28"/>
      <c r="E172" s="189"/>
      <c r="F172" s="554"/>
      <c r="G172" s="146"/>
    </row>
    <row r="173" spans="1:77" ht="15" customHeight="1" x14ac:dyDescent="0.2">
      <c r="A173" s="1035"/>
      <c r="B173" s="35" t="s">
        <v>223</v>
      </c>
      <c r="C173" s="324"/>
      <c r="D173" s="71"/>
      <c r="E173" s="77"/>
      <c r="F173" s="72"/>
      <c r="G173" s="146"/>
    </row>
    <row r="174" spans="1:77" ht="15" customHeight="1" x14ac:dyDescent="0.2">
      <c r="A174" s="1148"/>
      <c r="B174" s="136" t="s">
        <v>224</v>
      </c>
      <c r="C174" s="639"/>
      <c r="D174" s="117"/>
      <c r="E174" s="122"/>
      <c r="F174" s="118"/>
      <c r="G174" s="146"/>
    </row>
    <row r="175" spans="1:77" s="5" customFormat="1" ht="18" customHeight="1" x14ac:dyDescent="0.15">
      <c r="A175" s="348" t="s">
        <v>225</v>
      </c>
      <c r="B175" s="11"/>
      <c r="C175" s="11"/>
      <c r="D175" s="11"/>
      <c r="E175" s="11"/>
      <c r="F175" s="11"/>
      <c r="G175" s="11"/>
      <c r="H175" s="11"/>
      <c r="I175" s="11"/>
      <c r="BV175" s="12"/>
      <c r="BW175" s="12"/>
      <c r="BX175" s="129"/>
      <c r="BY175" s="129"/>
    </row>
    <row r="176" spans="1:77" x14ac:dyDescent="0.2">
      <c r="A176" s="1012" t="s">
        <v>197</v>
      </c>
      <c r="B176" s="1021"/>
      <c r="C176" s="1291" t="s">
        <v>226</v>
      </c>
      <c r="D176" s="1128"/>
      <c r="E176" s="1128"/>
      <c r="F176" s="1240" t="s">
        <v>7</v>
      </c>
      <c r="G176" s="1248" t="s">
        <v>216</v>
      </c>
      <c r="H176" s="1289" t="s">
        <v>99</v>
      </c>
      <c r="BW176" s="4"/>
    </row>
    <row r="177" spans="1:77" ht="21" x14ac:dyDescent="0.2">
      <c r="A177" s="1146"/>
      <c r="B177" s="1023"/>
      <c r="C177" s="334" t="s">
        <v>227</v>
      </c>
      <c r="D177" s="810" t="s">
        <v>217</v>
      </c>
      <c r="E177" s="843" t="s">
        <v>228</v>
      </c>
      <c r="F177" s="1240"/>
      <c r="G177" s="1248"/>
      <c r="H177" s="1289"/>
      <c r="BW177" s="4"/>
    </row>
    <row r="178" spans="1:77" ht="15.6" customHeight="1" x14ac:dyDescent="0.2">
      <c r="A178" s="1150" t="s">
        <v>229</v>
      </c>
      <c r="B178" s="535" t="s">
        <v>224</v>
      </c>
      <c r="C178" s="494">
        <f t="shared" ref="C178:C183" si="64">SUM(D178:E178)</f>
        <v>0</v>
      </c>
      <c r="D178" s="28"/>
      <c r="E178" s="542"/>
      <c r="F178" s="28"/>
      <c r="G178" s="189"/>
      <c r="H178" s="542"/>
      <c r="I178" s="303"/>
      <c r="BW178" s="4"/>
    </row>
    <row r="179" spans="1:77" ht="15.6" customHeight="1" x14ac:dyDescent="0.2">
      <c r="A179" s="1077"/>
      <c r="B179" s="191" t="s">
        <v>222</v>
      </c>
      <c r="C179" s="350">
        <f t="shared" si="64"/>
        <v>278</v>
      </c>
      <c r="D179" s="41">
        <v>278</v>
      </c>
      <c r="E179" s="42"/>
      <c r="F179" s="41">
        <v>278</v>
      </c>
      <c r="G179" s="87"/>
      <c r="H179" s="42"/>
      <c r="I179" s="303"/>
      <c r="BW179" s="4"/>
    </row>
    <row r="180" spans="1:77" ht="15.6" customHeight="1" x14ac:dyDescent="0.2">
      <c r="A180" s="1078"/>
      <c r="B180" s="336" t="s">
        <v>223</v>
      </c>
      <c r="C180" s="318">
        <f t="shared" si="64"/>
        <v>0</v>
      </c>
      <c r="D180" s="117"/>
      <c r="E180" s="118"/>
      <c r="F180" s="117"/>
      <c r="G180" s="122"/>
      <c r="H180" s="118"/>
      <c r="I180" s="303"/>
      <c r="BW180" s="4"/>
    </row>
    <row r="181" spans="1:77" ht="18.600000000000001" customHeight="1" x14ac:dyDescent="0.2">
      <c r="A181" s="1034" t="s">
        <v>230</v>
      </c>
      <c r="B181" s="535" t="s">
        <v>224</v>
      </c>
      <c r="C181" s="494">
        <f t="shared" si="64"/>
        <v>0</v>
      </c>
      <c r="D181" s="28"/>
      <c r="E181" s="542"/>
      <c r="F181" s="28"/>
      <c r="G181" s="189"/>
      <c r="H181" s="542"/>
      <c r="I181" s="303"/>
      <c r="BW181" s="4"/>
    </row>
    <row r="182" spans="1:77" ht="20.45" customHeight="1" x14ac:dyDescent="0.2">
      <c r="A182" s="1035"/>
      <c r="B182" s="191" t="s">
        <v>222</v>
      </c>
      <c r="C182" s="350">
        <f t="shared" si="64"/>
        <v>137</v>
      </c>
      <c r="D182" s="41">
        <v>137</v>
      </c>
      <c r="E182" s="42"/>
      <c r="F182" s="41">
        <v>137</v>
      </c>
      <c r="G182" s="87"/>
      <c r="H182" s="42"/>
      <c r="I182" s="303"/>
      <c r="BW182" s="4"/>
    </row>
    <row r="183" spans="1:77" ht="21" customHeight="1" x14ac:dyDescent="0.2">
      <c r="A183" s="1148"/>
      <c r="B183" s="336" t="s">
        <v>223</v>
      </c>
      <c r="C183" s="318">
        <f t="shared" si="64"/>
        <v>0</v>
      </c>
      <c r="D183" s="117"/>
      <c r="E183" s="118"/>
      <c r="F183" s="117"/>
      <c r="G183" s="122"/>
      <c r="H183" s="118"/>
      <c r="I183" s="303"/>
      <c r="BW183" s="4"/>
    </row>
    <row r="184" spans="1:77" s="5" customFormat="1" ht="18" customHeight="1" x14ac:dyDescent="0.15">
      <c r="A184" s="13" t="s">
        <v>231</v>
      </c>
      <c r="B184" s="13"/>
      <c r="C184" s="13"/>
      <c r="D184" s="13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BV184" s="12"/>
      <c r="BW184" s="12"/>
      <c r="BX184" s="129"/>
      <c r="BY184" s="129"/>
    </row>
    <row r="185" spans="1:77" x14ac:dyDescent="0.2">
      <c r="A185" s="1079" t="s">
        <v>232</v>
      </c>
      <c r="B185" s="1025" t="s">
        <v>233</v>
      </c>
      <c r="C185" s="1026"/>
      <c r="D185" s="1027"/>
      <c r="E185" s="1300" t="s">
        <v>6</v>
      </c>
      <c r="F185" s="1154"/>
      <c r="G185" s="1154"/>
      <c r="H185" s="1154"/>
      <c r="I185" s="1154"/>
      <c r="J185" s="1154"/>
      <c r="K185" s="1154"/>
      <c r="L185" s="1154"/>
      <c r="M185" s="1154"/>
      <c r="N185" s="1154"/>
      <c r="O185" s="1154"/>
      <c r="P185" s="1154"/>
      <c r="Q185" s="1154"/>
      <c r="R185" s="1154"/>
      <c r="S185" s="1154"/>
      <c r="T185" s="1154"/>
      <c r="U185" s="1154"/>
      <c r="V185" s="1154"/>
      <c r="W185" s="1154"/>
      <c r="X185" s="1154"/>
      <c r="Y185" s="1154"/>
      <c r="Z185" s="1154"/>
      <c r="AA185" s="1154"/>
      <c r="AB185" s="1154"/>
      <c r="AC185" s="1154"/>
      <c r="AD185" s="1154"/>
      <c r="AE185" s="1154"/>
      <c r="AF185" s="1154"/>
      <c r="AG185" s="1154"/>
      <c r="AH185" s="1154"/>
      <c r="AI185" s="1154"/>
      <c r="AJ185" s="1154"/>
      <c r="AK185" s="1154"/>
      <c r="AL185" s="1301"/>
      <c r="BW185" s="4"/>
    </row>
    <row r="186" spans="1:77" x14ac:dyDescent="0.2">
      <c r="A186" s="1080"/>
      <c r="B186" s="1152"/>
      <c r="C186" s="1029"/>
      <c r="D186" s="1030"/>
      <c r="E186" s="1290" t="s">
        <v>11</v>
      </c>
      <c r="F186" s="1289"/>
      <c r="G186" s="1290" t="s">
        <v>12</v>
      </c>
      <c r="H186" s="1289"/>
      <c r="I186" s="1290" t="s">
        <v>13</v>
      </c>
      <c r="J186" s="1289"/>
      <c r="K186" s="1290" t="s">
        <v>14</v>
      </c>
      <c r="L186" s="1289"/>
      <c r="M186" s="1290" t="s">
        <v>15</v>
      </c>
      <c r="N186" s="1289"/>
      <c r="O186" s="1291" t="s">
        <v>16</v>
      </c>
      <c r="P186" s="1292"/>
      <c r="Q186" s="1291" t="s">
        <v>17</v>
      </c>
      <c r="R186" s="1292"/>
      <c r="S186" s="1291" t="s">
        <v>18</v>
      </c>
      <c r="T186" s="1292"/>
      <c r="U186" s="1291" t="s">
        <v>19</v>
      </c>
      <c r="V186" s="1292"/>
      <c r="W186" s="1291" t="s">
        <v>20</v>
      </c>
      <c r="X186" s="1292"/>
      <c r="Y186" s="1291" t="s">
        <v>21</v>
      </c>
      <c r="Z186" s="1292"/>
      <c r="AA186" s="1291" t="s">
        <v>22</v>
      </c>
      <c r="AB186" s="1292"/>
      <c r="AC186" s="1291" t="s">
        <v>23</v>
      </c>
      <c r="AD186" s="1292"/>
      <c r="AE186" s="1291" t="s">
        <v>24</v>
      </c>
      <c r="AF186" s="1292"/>
      <c r="AG186" s="1291" t="s">
        <v>25</v>
      </c>
      <c r="AH186" s="1292"/>
      <c r="AI186" s="1291" t="s">
        <v>26</v>
      </c>
      <c r="AJ186" s="1292"/>
      <c r="AK186" s="1291" t="s">
        <v>27</v>
      </c>
      <c r="AL186" s="1292"/>
      <c r="BW186" s="4"/>
    </row>
    <row r="187" spans="1:77" ht="21" x14ac:dyDescent="0.2">
      <c r="A187" s="1151"/>
      <c r="B187" s="840" t="s">
        <v>32</v>
      </c>
      <c r="C187" s="856" t="s">
        <v>33</v>
      </c>
      <c r="D187" s="855" t="s">
        <v>34</v>
      </c>
      <c r="E187" s="810" t="s">
        <v>45</v>
      </c>
      <c r="F187" s="843" t="s">
        <v>34</v>
      </c>
      <c r="G187" s="810" t="s">
        <v>45</v>
      </c>
      <c r="H187" s="843" t="s">
        <v>34</v>
      </c>
      <c r="I187" s="810" t="s">
        <v>45</v>
      </c>
      <c r="J187" s="843" t="s">
        <v>34</v>
      </c>
      <c r="K187" s="810" t="s">
        <v>45</v>
      </c>
      <c r="L187" s="615" t="s">
        <v>34</v>
      </c>
      <c r="M187" s="810" t="s">
        <v>45</v>
      </c>
      <c r="N187" s="843" t="s">
        <v>34</v>
      </c>
      <c r="O187" s="810" t="s">
        <v>45</v>
      </c>
      <c r="P187" s="615" t="s">
        <v>34</v>
      </c>
      <c r="Q187" s="810" t="s">
        <v>45</v>
      </c>
      <c r="R187" s="843" t="s">
        <v>34</v>
      </c>
      <c r="S187" s="810" t="s">
        <v>45</v>
      </c>
      <c r="T187" s="615" t="s">
        <v>34</v>
      </c>
      <c r="U187" s="810" t="s">
        <v>45</v>
      </c>
      <c r="V187" s="843" t="s">
        <v>34</v>
      </c>
      <c r="W187" s="810" t="s">
        <v>45</v>
      </c>
      <c r="X187" s="615" t="s">
        <v>34</v>
      </c>
      <c r="Y187" s="810" t="s">
        <v>45</v>
      </c>
      <c r="Z187" s="843" t="s">
        <v>34</v>
      </c>
      <c r="AA187" s="810" t="s">
        <v>45</v>
      </c>
      <c r="AB187" s="843" t="s">
        <v>34</v>
      </c>
      <c r="AC187" s="810" t="s">
        <v>45</v>
      </c>
      <c r="AD187" s="843" t="s">
        <v>34</v>
      </c>
      <c r="AE187" s="810" t="s">
        <v>45</v>
      </c>
      <c r="AF187" s="843" t="s">
        <v>34</v>
      </c>
      <c r="AG187" s="810" t="s">
        <v>45</v>
      </c>
      <c r="AH187" s="843" t="s">
        <v>34</v>
      </c>
      <c r="AI187" s="810" t="s">
        <v>45</v>
      </c>
      <c r="AJ187" s="843" t="s">
        <v>34</v>
      </c>
      <c r="AK187" s="810" t="s">
        <v>45</v>
      </c>
      <c r="AL187" s="843" t="s">
        <v>34</v>
      </c>
      <c r="BW187" s="4"/>
    </row>
    <row r="188" spans="1:77" ht="15" customHeight="1" x14ac:dyDescent="0.2">
      <c r="A188" s="536" t="s">
        <v>234</v>
      </c>
      <c r="B188" s="355">
        <f>SUM(C188+D188)</f>
        <v>0</v>
      </c>
      <c r="C188" s="356">
        <f>SUM(O188+Q188+S188+U188+W188+Y188+AA188+AC188+AE188+AG188+AI188+AK188)</f>
        <v>0</v>
      </c>
      <c r="D188" s="555">
        <f>SUM(P188+R188+T188+V188+X188+Z188+AB188+AD188+AF188+AH188+AJ188+AL188)</f>
        <v>0</v>
      </c>
      <c r="E188" s="523"/>
      <c r="F188" s="359"/>
      <c r="G188" s="360"/>
      <c r="H188" s="524"/>
      <c r="I188" s="523"/>
      <c r="J188" s="359"/>
      <c r="K188" s="360"/>
      <c r="L188" s="524"/>
      <c r="M188" s="360"/>
      <c r="N188" s="524"/>
      <c r="O188" s="485"/>
      <c r="P188" s="526"/>
      <c r="Q188" s="527"/>
      <c r="R188" s="528"/>
      <c r="S188" s="485"/>
      <c r="T188" s="526"/>
      <c r="U188" s="527"/>
      <c r="V188" s="528"/>
      <c r="W188" s="485"/>
      <c r="X188" s="526"/>
      <c r="Y188" s="527"/>
      <c r="Z188" s="528"/>
      <c r="AA188" s="527"/>
      <c r="AB188" s="528"/>
      <c r="AC188" s="527"/>
      <c r="AD188" s="528"/>
      <c r="AE188" s="527"/>
      <c r="AF188" s="528"/>
      <c r="AG188" s="527"/>
      <c r="AH188" s="528"/>
      <c r="AI188" s="527"/>
      <c r="AJ188" s="528"/>
      <c r="AK188" s="527"/>
      <c r="AL188" s="528"/>
      <c r="BW188" s="4"/>
    </row>
    <row r="189" spans="1:77" ht="15" customHeight="1" x14ac:dyDescent="0.2">
      <c r="A189" s="366" t="s">
        <v>235</v>
      </c>
      <c r="B189" s="367">
        <f>SUM(C189+D189)</f>
        <v>0</v>
      </c>
      <c r="C189" s="368">
        <f t="shared" ref="C189:D191" si="65">SUM(E189+G189+I189+K189+M189+O189+Q189+S189+U189+W189+Y189+AA189+AC189+AE189+AG189+AI189+AK189)</f>
        <v>0</v>
      </c>
      <c r="D189" s="369">
        <f t="shared" si="65"/>
        <v>0</v>
      </c>
      <c r="E189" s="506"/>
      <c r="F189" s="507"/>
      <c r="G189" s="506"/>
      <c r="H189" s="507"/>
      <c r="I189" s="506"/>
      <c r="J189" s="507"/>
      <c r="K189" s="508"/>
      <c r="L189" s="509"/>
      <c r="M189" s="506"/>
      <c r="N189" s="507"/>
      <c r="O189" s="508"/>
      <c r="P189" s="509"/>
      <c r="Q189" s="506"/>
      <c r="R189" s="507"/>
      <c r="S189" s="508"/>
      <c r="T189" s="509"/>
      <c r="U189" s="506"/>
      <c r="V189" s="507"/>
      <c r="W189" s="508"/>
      <c r="X189" s="509"/>
      <c r="Y189" s="506"/>
      <c r="Z189" s="507"/>
      <c r="AA189" s="506"/>
      <c r="AB189" s="507"/>
      <c r="AC189" s="506"/>
      <c r="AD189" s="507"/>
      <c r="AE189" s="506"/>
      <c r="AF189" s="507"/>
      <c r="AG189" s="506"/>
      <c r="AH189" s="507"/>
      <c r="AI189" s="506"/>
      <c r="AJ189" s="507"/>
      <c r="AK189" s="506"/>
      <c r="AL189" s="507"/>
      <c r="BW189" s="4"/>
    </row>
    <row r="190" spans="1:77" ht="15" customHeight="1" x14ac:dyDescent="0.2">
      <c r="A190" s="374" t="s">
        <v>236</v>
      </c>
      <c r="B190" s="367">
        <f>SUM(C190+D190)</f>
        <v>0</v>
      </c>
      <c r="C190" s="368">
        <f t="shared" si="65"/>
        <v>0</v>
      </c>
      <c r="D190" s="369">
        <f t="shared" si="65"/>
        <v>0</v>
      </c>
      <c r="E190" s="506"/>
      <c r="F190" s="507"/>
      <c r="G190" s="506"/>
      <c r="H190" s="507"/>
      <c r="I190" s="506"/>
      <c r="J190" s="507"/>
      <c r="K190" s="508"/>
      <c r="L190" s="509"/>
      <c r="M190" s="506"/>
      <c r="N190" s="507"/>
      <c r="O190" s="508"/>
      <c r="P190" s="509"/>
      <c r="Q190" s="506"/>
      <c r="R190" s="507"/>
      <c r="S190" s="508"/>
      <c r="T190" s="509"/>
      <c r="U190" s="506"/>
      <c r="V190" s="507"/>
      <c r="W190" s="508"/>
      <c r="X190" s="509"/>
      <c r="Y190" s="506"/>
      <c r="Z190" s="507"/>
      <c r="AA190" s="506"/>
      <c r="AB190" s="507"/>
      <c r="AC190" s="506"/>
      <c r="AD190" s="507"/>
      <c r="AE190" s="506"/>
      <c r="AF190" s="507"/>
      <c r="AG190" s="506"/>
      <c r="AH190" s="507"/>
      <c r="AI190" s="506"/>
      <c r="AJ190" s="507"/>
      <c r="AK190" s="506"/>
      <c r="AL190" s="507"/>
      <c r="BW190" s="4"/>
    </row>
    <row r="191" spans="1:77" ht="15" customHeight="1" x14ac:dyDescent="0.2">
      <c r="A191" s="375" t="s">
        <v>99</v>
      </c>
      <c r="B191" s="376">
        <f>SUM(C191+D191)</f>
        <v>0</v>
      </c>
      <c r="C191" s="377">
        <f t="shared" si="65"/>
        <v>0</v>
      </c>
      <c r="D191" s="378">
        <f t="shared" si="65"/>
        <v>0</v>
      </c>
      <c r="E191" s="510"/>
      <c r="F191" s="511"/>
      <c r="G191" s="510"/>
      <c r="H191" s="511"/>
      <c r="I191" s="510"/>
      <c r="J191" s="511"/>
      <c r="K191" s="512"/>
      <c r="L191" s="513"/>
      <c r="M191" s="510"/>
      <c r="N191" s="511"/>
      <c r="O191" s="512"/>
      <c r="P191" s="513"/>
      <c r="Q191" s="510"/>
      <c r="R191" s="511"/>
      <c r="S191" s="512"/>
      <c r="T191" s="513"/>
      <c r="U191" s="510"/>
      <c r="V191" s="511"/>
      <c r="W191" s="512"/>
      <c r="X191" s="513"/>
      <c r="Y191" s="510"/>
      <c r="Z191" s="511"/>
      <c r="AA191" s="510"/>
      <c r="AB191" s="511"/>
      <c r="AC191" s="510"/>
      <c r="AD191" s="511"/>
      <c r="AE191" s="510"/>
      <c r="AF191" s="511"/>
      <c r="AG191" s="510"/>
      <c r="AH191" s="511"/>
      <c r="AI191" s="510"/>
      <c r="AJ191" s="511"/>
      <c r="AK191" s="510"/>
      <c r="AL191" s="511"/>
      <c r="BW191" s="4"/>
    </row>
    <row r="192" spans="1:77" s="5" customFormat="1" ht="18" customHeight="1" x14ac:dyDescent="0.15">
      <c r="A192" s="182" t="s">
        <v>237</v>
      </c>
      <c r="B192" s="538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BV192" s="12"/>
      <c r="BW192" s="129"/>
      <c r="BX192" s="129"/>
      <c r="BY192" s="129"/>
    </row>
    <row r="193" spans="1:95" ht="24" customHeight="1" x14ac:dyDescent="0.2">
      <c r="A193" s="1119" t="s">
        <v>144</v>
      </c>
      <c r="B193" s="1119"/>
      <c r="C193" s="1119" t="s">
        <v>83</v>
      </c>
      <c r="D193" s="1119"/>
      <c r="E193" s="1119"/>
      <c r="F193" s="1121" t="s">
        <v>11</v>
      </c>
      <c r="G193" s="1121"/>
      <c r="H193" s="1121" t="s">
        <v>12</v>
      </c>
      <c r="I193" s="1121"/>
      <c r="J193" s="1121" t="s">
        <v>13</v>
      </c>
      <c r="K193" s="1121"/>
      <c r="L193" s="1121" t="s">
        <v>238</v>
      </c>
      <c r="M193" s="1121"/>
      <c r="N193" s="1121" t="s">
        <v>239</v>
      </c>
      <c r="O193" s="1121"/>
      <c r="P193" s="1119" t="s">
        <v>240</v>
      </c>
      <c r="Q193" s="1119"/>
      <c r="R193" s="1119" t="s">
        <v>241</v>
      </c>
      <c r="S193" s="1119"/>
      <c r="T193" s="1119" t="s">
        <v>242</v>
      </c>
      <c r="U193" s="1161"/>
      <c r="V193" s="984" t="s">
        <v>157</v>
      </c>
      <c r="W193" s="1072" t="s">
        <v>243</v>
      </c>
      <c r="X193" s="1072" t="s">
        <v>244</v>
      </c>
      <c r="Y193" s="1072" t="s">
        <v>245</v>
      </c>
      <c r="Z193" s="1072" t="s">
        <v>246</v>
      </c>
      <c r="AA193" s="1072" t="s">
        <v>247</v>
      </c>
      <c r="AB193" s="1255" t="s">
        <v>248</v>
      </c>
      <c r="AC193" s="1024"/>
      <c r="AD193" s="1024"/>
      <c r="AE193" s="1256"/>
      <c r="AF193" s="1276" t="s">
        <v>170</v>
      </c>
      <c r="AG193" s="1278"/>
      <c r="AH193" s="1086" t="s">
        <v>155</v>
      </c>
      <c r="AI193" s="1086" t="s">
        <v>156</v>
      </c>
      <c r="AJ193" s="1072" t="s">
        <v>158</v>
      </c>
      <c r="AK193" s="1072" t="s">
        <v>159</v>
      </c>
      <c r="AL193" s="996" t="s">
        <v>43</v>
      </c>
      <c r="AM193" s="984" t="s">
        <v>44</v>
      </c>
      <c r="AN193" s="3"/>
      <c r="AO193" s="3"/>
      <c r="AP193" s="3"/>
      <c r="AQ193" s="3"/>
      <c r="AR193" s="3"/>
      <c r="AS193" s="3"/>
      <c r="AT193" s="3"/>
      <c r="AU193" s="3"/>
      <c r="BX193" s="3"/>
    </row>
    <row r="194" spans="1:95" ht="29.25" customHeight="1" x14ac:dyDescent="0.2">
      <c r="A194" s="1286"/>
      <c r="B194" s="1286"/>
      <c r="C194" s="808" t="s">
        <v>32</v>
      </c>
      <c r="D194" s="809" t="s">
        <v>45</v>
      </c>
      <c r="E194" s="460" t="s">
        <v>34</v>
      </c>
      <c r="F194" s="810" t="s">
        <v>45</v>
      </c>
      <c r="G194" s="811" t="s">
        <v>34</v>
      </c>
      <c r="H194" s="810" t="s">
        <v>45</v>
      </c>
      <c r="I194" s="811" t="s">
        <v>34</v>
      </c>
      <c r="J194" s="810" t="s">
        <v>45</v>
      </c>
      <c r="K194" s="811" t="s">
        <v>34</v>
      </c>
      <c r="L194" s="810" t="s">
        <v>45</v>
      </c>
      <c r="M194" s="811" t="s">
        <v>34</v>
      </c>
      <c r="N194" s="810" t="s">
        <v>45</v>
      </c>
      <c r="O194" s="811" t="s">
        <v>34</v>
      </c>
      <c r="P194" s="810" t="s">
        <v>45</v>
      </c>
      <c r="Q194" s="811" t="s">
        <v>34</v>
      </c>
      <c r="R194" s="810" t="s">
        <v>45</v>
      </c>
      <c r="S194" s="811" t="s">
        <v>34</v>
      </c>
      <c r="T194" s="810" t="s">
        <v>45</v>
      </c>
      <c r="U194" s="812" t="s">
        <v>34</v>
      </c>
      <c r="V194" s="987"/>
      <c r="W194" s="1145"/>
      <c r="X194" s="1145"/>
      <c r="Y194" s="1145"/>
      <c r="Z194" s="1145"/>
      <c r="AA194" s="1145"/>
      <c r="AB194" s="461" t="s">
        <v>171</v>
      </c>
      <c r="AC194" s="461" t="s">
        <v>172</v>
      </c>
      <c r="AD194" s="461" t="s">
        <v>173</v>
      </c>
      <c r="AE194" s="462" t="s">
        <v>174</v>
      </c>
      <c r="AF194" s="463" t="s">
        <v>175</v>
      </c>
      <c r="AG194" s="464" t="s">
        <v>176</v>
      </c>
      <c r="AH194" s="1087"/>
      <c r="AI194" s="1087"/>
      <c r="AJ194" s="1145"/>
      <c r="AK194" s="1145"/>
      <c r="AL194" s="997"/>
      <c r="AM194" s="987"/>
      <c r="AN194" s="3"/>
      <c r="AO194" s="3"/>
      <c r="AP194" s="3"/>
      <c r="AQ194" s="3"/>
      <c r="AR194" s="3"/>
      <c r="AS194" s="3"/>
      <c r="AT194" s="3"/>
      <c r="AU194" s="3"/>
      <c r="BX194" s="3"/>
    </row>
    <row r="195" spans="1:95" ht="15" customHeight="1" x14ac:dyDescent="0.2">
      <c r="A195" s="1284" t="s">
        <v>249</v>
      </c>
      <c r="B195" s="487" t="s">
        <v>250</v>
      </c>
      <c r="C195" s="132">
        <f>SUM(D195:E195)</f>
        <v>6</v>
      </c>
      <c r="D195" s="24">
        <f>SUM(F195+H195+J195+L195+N195+P195+R195+T195)</f>
        <v>1</v>
      </c>
      <c r="E195" s="556">
        <f>G195+I195+K195+M195+O195+Q195+S195+U195</f>
        <v>5</v>
      </c>
      <c r="F195" s="201"/>
      <c r="G195" s="78"/>
      <c r="H195" s="201"/>
      <c r="I195" s="78"/>
      <c r="J195" s="201"/>
      <c r="K195" s="78">
        <v>1</v>
      </c>
      <c r="L195" s="201"/>
      <c r="M195" s="78">
        <v>1</v>
      </c>
      <c r="N195" s="201"/>
      <c r="O195" s="78">
        <v>2</v>
      </c>
      <c r="P195" s="201">
        <v>1</v>
      </c>
      <c r="Q195" s="78">
        <v>1</v>
      </c>
      <c r="R195" s="201"/>
      <c r="S195" s="78"/>
      <c r="T195" s="201"/>
      <c r="U195" s="203"/>
      <c r="V195" s="557"/>
      <c r="W195" s="486">
        <v>1</v>
      </c>
      <c r="X195" s="486">
        <v>4</v>
      </c>
      <c r="Y195" s="486">
        <v>3</v>
      </c>
      <c r="Z195" s="486">
        <v>4</v>
      </c>
      <c r="AA195" s="551"/>
      <c r="AB195" s="486"/>
      <c r="AC195" s="486">
        <v>1</v>
      </c>
      <c r="AD195" s="486">
        <v>3</v>
      </c>
      <c r="AE195" s="544">
        <v>2</v>
      </c>
      <c r="AF195" s="486">
        <v>6</v>
      </c>
      <c r="AG195" s="552"/>
      <c r="AH195" s="395">
        <v>0</v>
      </c>
      <c r="AI195" s="544">
        <v>0</v>
      </c>
      <c r="AJ195" s="486">
        <v>0</v>
      </c>
      <c r="AK195" s="486">
        <v>0</v>
      </c>
      <c r="AL195" s="201">
        <v>0</v>
      </c>
      <c r="AM195" s="544">
        <v>0</v>
      </c>
      <c r="AN195" s="31" t="str">
        <f>CA195&amp;CB195&amp;CC195&amp;CD195&amp;CE195</f>
        <v/>
      </c>
      <c r="AO195" s="31"/>
      <c r="AP195" s="31"/>
      <c r="AQ195" s="31"/>
      <c r="AR195" s="31"/>
      <c r="AS195" s="3"/>
      <c r="AT195" s="3"/>
      <c r="BX195" s="3"/>
      <c r="CA195" s="32" t="str">
        <f t="shared" ref="CA195:CE196" si="66">IF(AND($C195&gt;0,AI195="")," * No olvide digitar la variable "&amp;AI$193&amp;""&amp;". Digite CERO si no tiene",IF(AI195&gt;$C195," * La variable "&amp;AI$193&amp;""&amp;" No puede ser mayor al Total.",""))</f>
        <v/>
      </c>
      <c r="CB195" s="32" t="str">
        <f t="shared" si="66"/>
        <v/>
      </c>
      <c r="CC195" s="32" t="str">
        <f t="shared" si="66"/>
        <v/>
      </c>
      <c r="CD195" s="32" t="str">
        <f t="shared" si="66"/>
        <v/>
      </c>
      <c r="CE195" s="32" t="str">
        <f t="shared" si="66"/>
        <v/>
      </c>
      <c r="CM195" s="33">
        <f>IF(AND($C195&gt;0,AI195=""),1,IF(AI195&gt;$C195,1,0))</f>
        <v>0</v>
      </c>
      <c r="CN195" s="33">
        <f t="shared" ref="CN195:CP196" si="67">IF(AND($C195&gt;0,AJ195=""),1,IF(AJ195&gt;$C195,1,0))</f>
        <v>0</v>
      </c>
      <c r="CO195" s="33">
        <f t="shared" si="67"/>
        <v>0</v>
      </c>
      <c r="CP195" s="33">
        <f t="shared" si="67"/>
        <v>0</v>
      </c>
      <c r="CQ195" s="33">
        <f>IF(AND($C195&gt;0,AM195=""),1,IF(AM195&gt;$C195,1,0))</f>
        <v>0</v>
      </c>
    </row>
    <row r="196" spans="1:95" ht="15" customHeight="1" x14ac:dyDescent="0.2">
      <c r="A196" s="1284"/>
      <c r="B196" s="136" t="s">
        <v>251</v>
      </c>
      <c r="C196" s="396">
        <f>SUM(D196:E196)</f>
        <v>1</v>
      </c>
      <c r="D196" s="397">
        <f>SUM(F196+H196+J196+L196+N196+P196+R196+T196)</f>
        <v>0</v>
      </c>
      <c r="E196" s="398">
        <f>G196+I196+K196+M196+O196+Q196+S196+U196</f>
        <v>1</v>
      </c>
      <c r="F196" s="281"/>
      <c r="G196" s="399"/>
      <c r="H196" s="281"/>
      <c r="I196" s="399">
        <v>1</v>
      </c>
      <c r="J196" s="281"/>
      <c r="K196" s="399"/>
      <c r="L196" s="281"/>
      <c r="M196" s="399"/>
      <c r="N196" s="281"/>
      <c r="O196" s="399"/>
      <c r="P196" s="281"/>
      <c r="Q196" s="399"/>
      <c r="R196" s="281"/>
      <c r="S196" s="399"/>
      <c r="T196" s="281"/>
      <c r="U196" s="285"/>
      <c r="V196" s="400"/>
      <c r="W196" s="401"/>
      <c r="X196" s="401">
        <v>1</v>
      </c>
      <c r="Y196" s="401"/>
      <c r="Z196" s="401"/>
      <c r="AA196" s="283"/>
      <c r="AB196" s="401"/>
      <c r="AC196" s="401"/>
      <c r="AD196" s="401">
        <v>1</v>
      </c>
      <c r="AE196" s="286"/>
      <c r="AF196" s="401">
        <v>1</v>
      </c>
      <c r="AG196" s="402"/>
      <c r="AH196" s="403">
        <v>0</v>
      </c>
      <c r="AI196" s="286">
        <v>0</v>
      </c>
      <c r="AJ196" s="401">
        <v>0</v>
      </c>
      <c r="AK196" s="401">
        <v>0</v>
      </c>
      <c r="AL196" s="300">
        <v>0</v>
      </c>
      <c r="AM196" s="101">
        <v>0</v>
      </c>
      <c r="AN196" s="31" t="str">
        <f>CA196&amp;CB196&amp;CC196&amp;CD196&amp;CE196</f>
        <v/>
      </c>
      <c r="AO196" s="31"/>
      <c r="AP196" s="31"/>
      <c r="AQ196" s="31"/>
      <c r="AR196" s="31"/>
      <c r="AS196" s="3"/>
      <c r="AT196" s="3"/>
      <c r="BX196" s="3"/>
      <c r="CA196" s="32" t="str">
        <f t="shared" si="66"/>
        <v/>
      </c>
      <c r="CB196" s="32" t="str">
        <f t="shared" si="66"/>
        <v/>
      </c>
      <c r="CC196" s="32" t="str">
        <f t="shared" si="66"/>
        <v/>
      </c>
      <c r="CD196" s="32" t="str">
        <f t="shared" si="66"/>
        <v/>
      </c>
      <c r="CE196" s="32" t="str">
        <f t="shared" si="66"/>
        <v/>
      </c>
      <c r="CM196" s="33">
        <f>IF(AND($C196&gt;0,AI196=""),1,IF(AI196&gt;$C196,1,0))</f>
        <v>0</v>
      </c>
      <c r="CN196" s="33">
        <f t="shared" si="67"/>
        <v>0</v>
      </c>
      <c r="CO196" s="33">
        <f t="shared" si="67"/>
        <v>0</v>
      </c>
      <c r="CP196" s="33">
        <f t="shared" si="67"/>
        <v>0</v>
      </c>
      <c r="CQ196" s="33">
        <f>IF(AND($C196&gt;0,AM196=""),1,IF(AM196&gt;$C196,1,0))</f>
        <v>0</v>
      </c>
    </row>
    <row r="197" spans="1:95" s="5" customFormat="1" ht="18" customHeight="1" x14ac:dyDescent="0.15">
      <c r="A197" s="11" t="s">
        <v>252</v>
      </c>
      <c r="B197" s="11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BV197" s="12"/>
      <c r="BW197" s="12"/>
      <c r="BX197" s="12"/>
      <c r="BY197" s="12"/>
    </row>
    <row r="198" spans="1:95" ht="16.350000000000001" customHeight="1" x14ac:dyDescent="0.2">
      <c r="A198" s="334" t="s">
        <v>4</v>
      </c>
      <c r="B198" s="334" t="s">
        <v>83</v>
      </c>
      <c r="C198" s="17" t="s">
        <v>253</v>
      </c>
      <c r="D198" s="18" t="s">
        <v>254</v>
      </c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</row>
    <row r="199" spans="1:95" ht="15" customHeight="1" x14ac:dyDescent="0.2">
      <c r="A199" s="487" t="s">
        <v>255</v>
      </c>
      <c r="B199" s="488">
        <f>SUM(C199:D199)</f>
        <v>7</v>
      </c>
      <c r="C199" s="201"/>
      <c r="D199" s="544">
        <v>7</v>
      </c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</row>
    <row r="200" spans="1:95" ht="15" customHeight="1" x14ac:dyDescent="0.2">
      <c r="A200" s="136" t="s">
        <v>256</v>
      </c>
      <c r="B200" s="406">
        <f>SUM(C200)</f>
        <v>0</v>
      </c>
      <c r="C200" s="281"/>
      <c r="D200" s="466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</row>
    <row r="201" spans="1:95" s="5" customFormat="1" ht="18" customHeight="1" x14ac:dyDescent="0.15">
      <c r="A201" s="407" t="s">
        <v>257</v>
      </c>
      <c r="B201" s="408"/>
      <c r="C201" s="409"/>
      <c r="D201" s="13"/>
      <c r="F201" s="410"/>
      <c r="G201" s="267"/>
      <c r="H201" s="124"/>
      <c r="I201" s="267"/>
      <c r="J201" s="411"/>
      <c r="K201" s="411"/>
      <c r="L201" s="267"/>
      <c r="M201" s="124"/>
      <c r="N201" s="267"/>
      <c r="O201" s="267"/>
      <c r="P201" s="124"/>
      <c r="Q201" s="267"/>
      <c r="R201" s="267"/>
      <c r="S201" s="124"/>
      <c r="T201" s="267"/>
      <c r="U201" s="267"/>
      <c r="V201" s="411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BV201" s="12"/>
      <c r="BW201" s="12"/>
      <c r="BX201" s="12"/>
      <c r="BY201" s="12"/>
    </row>
    <row r="202" spans="1:95" ht="20.25" customHeight="1" x14ac:dyDescent="0.2">
      <c r="A202" s="979" t="s">
        <v>144</v>
      </c>
      <c r="B202" s="1012" t="s">
        <v>83</v>
      </c>
      <c r="C202" s="1020"/>
      <c r="D202" s="1021"/>
      <c r="E202" s="1280" t="s">
        <v>6</v>
      </c>
      <c r="F202" s="1098"/>
      <c r="G202" s="1098"/>
      <c r="H202" s="1098"/>
      <c r="I202" s="1098"/>
      <c r="J202" s="1098"/>
      <c r="K202" s="1098"/>
      <c r="L202" s="1098"/>
      <c r="M202" s="1098"/>
      <c r="N202" s="1098"/>
      <c r="O202" s="1098"/>
      <c r="P202" s="1098"/>
      <c r="Q202" s="1098"/>
      <c r="R202" s="1098"/>
      <c r="S202" s="1098"/>
      <c r="T202" s="1098"/>
      <c r="U202" s="1098"/>
      <c r="V202" s="1098"/>
      <c r="W202" s="1098"/>
      <c r="X202" s="1098"/>
      <c r="Y202" s="1098"/>
      <c r="Z202" s="1098"/>
      <c r="AA202" s="1098"/>
      <c r="AB202" s="1098"/>
      <c r="AC202" s="1098"/>
      <c r="AD202" s="1098"/>
      <c r="AE202" s="1098"/>
      <c r="AF202" s="1098"/>
      <c r="AG202" s="1098"/>
      <c r="AH202" s="1098"/>
      <c r="AI202" s="1098"/>
      <c r="AJ202" s="1281"/>
      <c r="AK202" s="1100" t="s">
        <v>258</v>
      </c>
      <c r="AL202" s="984"/>
      <c r="AM202" s="1240" t="s">
        <v>43</v>
      </c>
      <c r="AN202" s="1253" t="s">
        <v>44</v>
      </c>
      <c r="BT202" s="3"/>
      <c r="BU202" s="3"/>
      <c r="BX202" s="3"/>
      <c r="BY202" s="412"/>
    </row>
    <row r="203" spans="1:95" ht="20.25" customHeight="1" x14ac:dyDescent="0.2">
      <c r="A203" s="1096"/>
      <c r="B203" s="1146"/>
      <c r="C203" s="1022"/>
      <c r="D203" s="1023"/>
      <c r="E203" s="1252" t="s">
        <v>12</v>
      </c>
      <c r="F203" s="1253"/>
      <c r="G203" s="1252" t="s">
        <v>13</v>
      </c>
      <c r="H203" s="1253"/>
      <c r="I203" s="1252" t="s">
        <v>14</v>
      </c>
      <c r="J203" s="1253"/>
      <c r="K203" s="1252" t="s">
        <v>15</v>
      </c>
      <c r="L203" s="1253"/>
      <c r="M203" s="1255" t="s">
        <v>16</v>
      </c>
      <c r="N203" s="1256"/>
      <c r="O203" s="1255" t="s">
        <v>17</v>
      </c>
      <c r="P203" s="1256"/>
      <c r="Q203" s="1255" t="s">
        <v>18</v>
      </c>
      <c r="R203" s="1256"/>
      <c r="S203" s="1255" t="s">
        <v>19</v>
      </c>
      <c r="T203" s="1256"/>
      <c r="U203" s="1255" t="s">
        <v>20</v>
      </c>
      <c r="V203" s="1256"/>
      <c r="W203" s="1255" t="s">
        <v>21</v>
      </c>
      <c r="X203" s="1256"/>
      <c r="Y203" s="1255" t="s">
        <v>22</v>
      </c>
      <c r="Z203" s="1256"/>
      <c r="AA203" s="1255" t="s">
        <v>23</v>
      </c>
      <c r="AB203" s="1256"/>
      <c r="AC203" s="1255" t="s">
        <v>24</v>
      </c>
      <c r="AD203" s="1256"/>
      <c r="AE203" s="1255" t="s">
        <v>25</v>
      </c>
      <c r="AF203" s="1256"/>
      <c r="AG203" s="1255" t="s">
        <v>26</v>
      </c>
      <c r="AH203" s="1256"/>
      <c r="AI203" s="1255" t="s">
        <v>27</v>
      </c>
      <c r="AJ203" s="1257"/>
      <c r="AK203" s="1101"/>
      <c r="AL203" s="987"/>
      <c r="AM203" s="1240"/>
      <c r="AN203" s="1253"/>
      <c r="BT203" s="3"/>
      <c r="BU203" s="3"/>
      <c r="BX203" s="3"/>
      <c r="BY203" s="412"/>
    </row>
    <row r="204" spans="1:95" ht="20.25" customHeight="1" x14ac:dyDescent="0.2">
      <c r="A204" s="1147"/>
      <c r="B204" s="808" t="s">
        <v>32</v>
      </c>
      <c r="C204" s="15" t="s">
        <v>33</v>
      </c>
      <c r="D204" s="460" t="s">
        <v>34</v>
      </c>
      <c r="E204" s="810" t="s">
        <v>45</v>
      </c>
      <c r="F204" s="811" t="s">
        <v>34</v>
      </c>
      <c r="G204" s="810" t="s">
        <v>45</v>
      </c>
      <c r="H204" s="811" t="s">
        <v>34</v>
      </c>
      <c r="I204" s="810" t="s">
        <v>45</v>
      </c>
      <c r="J204" s="811" t="s">
        <v>34</v>
      </c>
      <c r="K204" s="810" t="s">
        <v>45</v>
      </c>
      <c r="L204" s="811" t="s">
        <v>34</v>
      </c>
      <c r="M204" s="810" t="s">
        <v>45</v>
      </c>
      <c r="N204" s="462" t="s">
        <v>34</v>
      </c>
      <c r="O204" s="810" t="s">
        <v>45</v>
      </c>
      <c r="P204" s="462" t="s">
        <v>34</v>
      </c>
      <c r="Q204" s="810" t="s">
        <v>45</v>
      </c>
      <c r="R204" s="462" t="s">
        <v>34</v>
      </c>
      <c r="S204" s="810" t="s">
        <v>45</v>
      </c>
      <c r="T204" s="811" t="s">
        <v>34</v>
      </c>
      <c r="U204" s="810" t="s">
        <v>45</v>
      </c>
      <c r="V204" s="811" t="s">
        <v>34</v>
      </c>
      <c r="W204" s="467" t="s">
        <v>45</v>
      </c>
      <c r="X204" s="811" t="s">
        <v>34</v>
      </c>
      <c r="Y204" s="467" t="s">
        <v>45</v>
      </c>
      <c r="Z204" s="811" t="s">
        <v>34</v>
      </c>
      <c r="AA204" s="467" t="s">
        <v>45</v>
      </c>
      <c r="AB204" s="811" t="s">
        <v>34</v>
      </c>
      <c r="AC204" s="467" t="s">
        <v>45</v>
      </c>
      <c r="AD204" s="811" t="s">
        <v>34</v>
      </c>
      <c r="AE204" s="467" t="s">
        <v>45</v>
      </c>
      <c r="AF204" s="811" t="s">
        <v>34</v>
      </c>
      <c r="AG204" s="467" t="s">
        <v>45</v>
      </c>
      <c r="AH204" s="811" t="s">
        <v>34</v>
      </c>
      <c r="AI204" s="467" t="s">
        <v>45</v>
      </c>
      <c r="AJ204" s="464" t="s">
        <v>34</v>
      </c>
      <c r="AK204" s="468" t="s">
        <v>259</v>
      </c>
      <c r="AL204" s="468" t="s">
        <v>260</v>
      </c>
      <c r="AM204" s="1240"/>
      <c r="AN204" s="1253"/>
      <c r="BT204" s="3"/>
      <c r="BU204" s="3"/>
      <c r="BX204" s="3"/>
      <c r="BY204" s="412"/>
    </row>
    <row r="205" spans="1:95" ht="15" customHeight="1" x14ac:dyDescent="0.2">
      <c r="A205" s="469" t="s">
        <v>261</v>
      </c>
      <c r="B205" s="816">
        <f>SUM(C205+D205)</f>
        <v>35</v>
      </c>
      <c r="C205" s="817">
        <f>E205+G205+I205+K205+M205+O205+Q205+S205+U205+W205+Y205+AA205+AC205+AE205+AG205+AI205</f>
        <v>8</v>
      </c>
      <c r="D205" s="470">
        <f>F205+H205+J205+L205+N205+P205+R205+T205+V205+X205+Z205+AB205+AD205+AF205+AH205+AJ205</f>
        <v>27</v>
      </c>
      <c r="E205" s="818"/>
      <c r="F205" s="819"/>
      <c r="G205" s="818">
        <v>1</v>
      </c>
      <c r="H205" s="819">
        <v>2</v>
      </c>
      <c r="I205" s="818">
        <v>2</v>
      </c>
      <c r="J205" s="819">
        <v>10</v>
      </c>
      <c r="K205" s="818">
        <v>2</v>
      </c>
      <c r="L205" s="819">
        <v>4</v>
      </c>
      <c r="M205" s="818">
        <v>1</v>
      </c>
      <c r="N205" s="471">
        <v>3</v>
      </c>
      <c r="O205" s="818">
        <v>1</v>
      </c>
      <c r="P205" s="471">
        <v>3</v>
      </c>
      <c r="Q205" s="818"/>
      <c r="R205" s="471"/>
      <c r="S205" s="818">
        <v>1</v>
      </c>
      <c r="T205" s="819">
        <v>3</v>
      </c>
      <c r="U205" s="818">
        <v>0</v>
      </c>
      <c r="V205" s="819">
        <v>1</v>
      </c>
      <c r="W205" s="818"/>
      <c r="X205" s="471"/>
      <c r="Y205" s="818"/>
      <c r="Z205" s="471"/>
      <c r="AA205" s="818">
        <v>0</v>
      </c>
      <c r="AB205" s="471">
        <v>1</v>
      </c>
      <c r="AC205" s="818"/>
      <c r="AD205" s="471"/>
      <c r="AE205" s="818"/>
      <c r="AF205" s="471"/>
      <c r="AG205" s="818"/>
      <c r="AH205" s="471"/>
      <c r="AI205" s="818"/>
      <c r="AJ205" s="472"/>
      <c r="AK205" s="471">
        <v>0</v>
      </c>
      <c r="AL205" s="471">
        <v>0</v>
      </c>
      <c r="AM205" s="818">
        <v>0</v>
      </c>
      <c r="AN205" s="471">
        <v>0</v>
      </c>
      <c r="AO205" s="2" t="str">
        <f>CA205&amp;CB205&amp;CC205&amp;CD205</f>
        <v/>
      </c>
      <c r="BT205" s="3"/>
      <c r="BU205" s="3"/>
      <c r="BX205" s="3"/>
      <c r="BY205" s="412"/>
      <c r="CA205" s="32" t="str">
        <f>IF(AND($D205&gt;0,AK205="")," * No olvide digitar la variable "&amp;AK$202&amp;""&amp;" Masculimo. Digite CERO si no tiene",IF(AK205&gt;$D205," * La variable "&amp;AK$202&amp;""&amp;" Masculino No puede ser mayor al Total Mujeres.",""))</f>
        <v/>
      </c>
      <c r="CB205" s="32" t="str">
        <f>IF(AND($C205&gt;0,AL205="")," * No olvide digitar la variable "&amp;AK$202&amp;""&amp;" Femenino. Digite CERO si no tiene",IF(AL205&gt;$C205," * La variable "&amp;AK$202&amp;""&amp;" Femenino No puede ser mayor al Total Hombres.",""))</f>
        <v/>
      </c>
      <c r="CC205" s="32" t="str">
        <f>IF(AND($B205&gt;0,AM205="")," * No olvide digitar la variable "&amp;AM$202&amp;""&amp;". Digite CERO si no tiene",IF(AM205&gt;$B205," * La variable "&amp;AM$202&amp;""&amp;" No puede ser mayor al Total.",""))</f>
        <v/>
      </c>
      <c r="CD205" s="32" t="str">
        <f>IF(AND($B205&gt;0,AN205="")," * No olvide digitar la variable "&amp;AN$202&amp;""&amp;". Digite CERO si no tiene",IF(AN205&gt;$B205," * La variable "&amp;AN$202&amp;""&amp;" No puede ser mayor al Total.",""))</f>
        <v/>
      </c>
      <c r="CM205" s="33">
        <f>IF(AND($D205&gt;0,AK205=""),1,IF(AK205&gt;$D205,1,0))</f>
        <v>0</v>
      </c>
      <c r="CN205" s="33">
        <f>IF(AND($C205&gt;0,AL205=""),1,IF(AL205&gt;$C205,1,0))</f>
        <v>0</v>
      </c>
      <c r="CO205" s="33">
        <f>IF(AND($B205&gt;0,AM205=""),1,IF(AM205&gt;$B205,1,0))</f>
        <v>0</v>
      </c>
      <c r="CP205" s="33">
        <f>IF(AND($B205&gt;0,AN205=""),1,IF(AN205&gt;$B205,1,0))</f>
        <v>0</v>
      </c>
    </row>
    <row r="206" spans="1:95" s="5" customFormat="1" ht="18" customHeight="1" x14ac:dyDescent="0.15">
      <c r="A206" s="11" t="s">
        <v>262</v>
      </c>
      <c r="B206" s="11"/>
      <c r="BV206" s="12"/>
      <c r="BW206" s="12"/>
      <c r="BX206" s="12"/>
      <c r="BY206" s="12"/>
    </row>
    <row r="207" spans="1:95" ht="16.350000000000001" customHeight="1" x14ac:dyDescent="0.2">
      <c r="A207" s="1021" t="s">
        <v>263</v>
      </c>
      <c r="B207" s="982" t="s">
        <v>83</v>
      </c>
      <c r="C207" s="983"/>
      <c r="D207" s="984"/>
      <c r="E207" s="1282" t="s">
        <v>264</v>
      </c>
      <c r="F207" s="1107"/>
      <c r="G207" s="1107"/>
      <c r="H207" s="1107"/>
      <c r="I207" s="1107"/>
      <c r="J207" s="1107"/>
      <c r="K207" s="1107"/>
      <c r="L207" s="1283"/>
      <c r="M207" s="983" t="s">
        <v>265</v>
      </c>
      <c r="N207" s="1109"/>
      <c r="O207" s="984" t="s">
        <v>266</v>
      </c>
      <c r="BX207" s="3"/>
      <c r="BY207" s="3"/>
    </row>
    <row r="208" spans="1:95" ht="16.350000000000001" customHeight="1" x14ac:dyDescent="0.2">
      <c r="A208" s="1054"/>
      <c r="B208" s="1165"/>
      <c r="C208" s="986"/>
      <c r="D208" s="987"/>
      <c r="E208" s="1252" t="s">
        <v>11</v>
      </c>
      <c r="F208" s="1253"/>
      <c r="G208" s="1252" t="s">
        <v>12</v>
      </c>
      <c r="H208" s="1253"/>
      <c r="I208" s="1252" t="s">
        <v>13</v>
      </c>
      <c r="J208" s="1253"/>
      <c r="K208" s="1252" t="s">
        <v>267</v>
      </c>
      <c r="L208" s="1258"/>
      <c r="M208" s="986"/>
      <c r="N208" s="1110"/>
      <c r="O208" s="990"/>
    </row>
    <row r="209" spans="1:96" ht="16.350000000000001" customHeight="1" x14ac:dyDescent="0.2">
      <c r="A209" s="1054"/>
      <c r="B209" s="808" t="s">
        <v>32</v>
      </c>
      <c r="C209" s="809" t="s">
        <v>33</v>
      </c>
      <c r="D209" s="460" t="s">
        <v>34</v>
      </c>
      <c r="E209" s="810" t="s">
        <v>45</v>
      </c>
      <c r="F209" s="423" t="s">
        <v>34</v>
      </c>
      <c r="G209" s="810" t="s">
        <v>45</v>
      </c>
      <c r="H209" s="423" t="s">
        <v>34</v>
      </c>
      <c r="I209" s="424" t="s">
        <v>45</v>
      </c>
      <c r="J209" s="425" t="s">
        <v>34</v>
      </c>
      <c r="K209" s="810" t="s">
        <v>45</v>
      </c>
      <c r="L209" s="473" t="s">
        <v>34</v>
      </c>
      <c r="M209" s="820" t="s">
        <v>268</v>
      </c>
      <c r="N209" s="428" t="s">
        <v>269</v>
      </c>
      <c r="O209" s="987"/>
    </row>
    <row r="210" spans="1:96" ht="16.350000000000001" customHeight="1" x14ac:dyDescent="0.2">
      <c r="A210" s="1023"/>
      <c r="B210" s="429">
        <f t="shared" ref="B210:B215" si="68">+C210+D210</f>
        <v>6</v>
      </c>
      <c r="C210" s="430">
        <f>+E210+G210+I210+K210</f>
        <v>5</v>
      </c>
      <c r="D210" s="431">
        <f>+F210+H210+J210+L210</f>
        <v>1</v>
      </c>
      <c r="E210" s="821">
        <f t="shared" ref="E210:O210" si="69">SUM(E211:E215)</f>
        <v>1</v>
      </c>
      <c r="F210" s="474">
        <f t="shared" si="69"/>
        <v>0</v>
      </c>
      <c r="G210" s="821">
        <f t="shared" si="69"/>
        <v>0</v>
      </c>
      <c r="H210" s="474">
        <f t="shared" si="69"/>
        <v>0</v>
      </c>
      <c r="I210" s="821">
        <f t="shared" si="69"/>
        <v>1</v>
      </c>
      <c r="J210" s="822">
        <f t="shared" si="69"/>
        <v>0</v>
      </c>
      <c r="K210" s="816">
        <f t="shared" si="69"/>
        <v>3</v>
      </c>
      <c r="L210" s="475">
        <f t="shared" si="69"/>
        <v>1</v>
      </c>
      <c r="M210" s="476">
        <f t="shared" si="69"/>
        <v>5</v>
      </c>
      <c r="N210" s="474">
        <f t="shared" si="69"/>
        <v>1</v>
      </c>
      <c r="O210" s="823">
        <f t="shared" si="69"/>
        <v>4</v>
      </c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</row>
    <row r="211" spans="1:96" ht="15" customHeight="1" x14ac:dyDescent="0.2">
      <c r="A211" s="487" t="s">
        <v>270</v>
      </c>
      <c r="B211" s="438">
        <f t="shared" si="68"/>
        <v>6</v>
      </c>
      <c r="C211" s="439">
        <f>+E211+G211+I211+K211</f>
        <v>5</v>
      </c>
      <c r="D211" s="545">
        <f>+F211+H211+J211+L211</f>
        <v>1</v>
      </c>
      <c r="E211" s="857">
        <v>1</v>
      </c>
      <c r="F211" s="857"/>
      <c r="G211" s="857"/>
      <c r="H211" s="857"/>
      <c r="I211" s="857">
        <v>1</v>
      </c>
      <c r="J211" s="857"/>
      <c r="K211" s="857">
        <v>3</v>
      </c>
      <c r="L211" s="857">
        <v>1</v>
      </c>
      <c r="M211" s="857">
        <v>5</v>
      </c>
      <c r="N211" s="857">
        <v>1</v>
      </c>
      <c r="O211" s="857">
        <v>4</v>
      </c>
      <c r="P211" s="146" t="str">
        <f>CA211&amp;CB211&amp;CC211&amp;CD211</f>
        <v/>
      </c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"/>
      <c r="AC211" s="3"/>
      <c r="AD211" s="3"/>
      <c r="AE211" s="3"/>
      <c r="CA211" s="32" t="str">
        <f>IF(AND($B211&gt;0,M211="")," * No olvide digitar la variable "&amp;M$207&amp;""&amp;" Única. Digite CERO si no tiene.","")</f>
        <v/>
      </c>
      <c r="CB211" s="32" t="str">
        <f>IF(AND($B211&gt;0,N211="")," * No olvide digitar la variable "&amp;M$207&amp;""&amp;" Múltiple. Digite CERO si no tiene.","")</f>
        <v/>
      </c>
      <c r="CC211" s="32" t="str">
        <f>IF(AND(M211+N211&gt;$B211)," * La variable "&amp;M$207&amp;""&amp;"  No puede ser mayor al Total.","")</f>
        <v/>
      </c>
      <c r="CD211" s="32" t="str">
        <f>IF(AND($B211&gt;0,O211="")," * No olvide digitar la variable "&amp;O$207&amp;""&amp;". Digite CERO si no tiene",IF(O211&gt;$B211," * La variable "&amp;O$207&amp;""&amp;" No puede ser mayor al Total.",""))</f>
        <v/>
      </c>
      <c r="CM211" s="33">
        <f>IF(AND($B211&gt;0,M211=""),1,0)</f>
        <v>0</v>
      </c>
      <c r="CN211" s="33">
        <f>IF(AND($B211&gt;0,N211=""),1,0)</f>
        <v>0</v>
      </c>
      <c r="CO211" s="33">
        <f>IF(AND(M211+N211&gt;$B211),1,0)</f>
        <v>0</v>
      </c>
      <c r="CP211" s="33">
        <f>IF(AND($B211&gt;0,O211=""),1,0)</f>
        <v>0</v>
      </c>
      <c r="CR211" s="5"/>
    </row>
    <row r="212" spans="1:96" ht="15" customHeight="1" x14ac:dyDescent="0.2">
      <c r="A212" s="35" t="s">
        <v>271</v>
      </c>
      <c r="B212" s="442">
        <f t="shared" si="68"/>
        <v>0</v>
      </c>
      <c r="C212" s="443">
        <f t="shared" ref="C212:D215" si="70">+E212+G212+I212+K212</f>
        <v>0</v>
      </c>
      <c r="D212" s="84">
        <f t="shared" si="70"/>
        <v>0</v>
      </c>
      <c r="E212" s="857"/>
      <c r="F212" s="857"/>
      <c r="G212" s="857"/>
      <c r="H212" s="857"/>
      <c r="I212" s="857"/>
      <c r="J212" s="857"/>
      <c r="K212" s="857"/>
      <c r="L212" s="857"/>
      <c r="M212" s="857"/>
      <c r="N212" s="857"/>
      <c r="O212" s="857"/>
      <c r="P212" s="146" t="str">
        <f t="shared" ref="P212:P215" si="71">CA212&amp;CB212&amp;CC212&amp;CD212</f>
        <v/>
      </c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"/>
      <c r="AC212" s="3"/>
      <c r="AD212" s="3"/>
      <c r="AE212" s="3"/>
      <c r="CA212" s="32" t="str">
        <f t="shared" ref="CA212:CA215" si="72">IF(AND($B212&gt;0,M212="")," * No olvide digitar la variable "&amp;M$207&amp;""&amp;" Única. Digite CERO si no tiene.","")</f>
        <v/>
      </c>
      <c r="CB212" s="32" t="str">
        <f t="shared" ref="CB212:CB215" si="73">IF(AND($B212&gt;0,N212="")," * No olvide digitar la variable "&amp;M$207&amp;""&amp;" Múltiple. Digite CERO si no tiene.","")</f>
        <v/>
      </c>
      <c r="CC212" s="32" t="str">
        <f t="shared" ref="CC212:CC215" si="74">IF(AND(M212+N212&gt;$B212)," * La variable "&amp;M$207&amp;""&amp;"  No puede ser mayor al Total.","")</f>
        <v/>
      </c>
      <c r="CD212" s="32" t="str">
        <f t="shared" ref="CD212:CD215" si="75">IF(AND($B212&gt;0,O212="")," * No olvide digitar la variable "&amp;O$207&amp;""&amp;". Digite CERO si no tiene",IF(O212&gt;$B212," * La variable "&amp;O$207&amp;""&amp;" No puede ser mayor al Total.",""))</f>
        <v/>
      </c>
      <c r="CM212" s="33">
        <f t="shared" ref="CM212:CN215" si="76">IF(AND($B212&gt;0,M212=""),1,0)</f>
        <v>0</v>
      </c>
      <c r="CN212" s="33">
        <f t="shared" si="76"/>
        <v>0</v>
      </c>
      <c r="CO212" s="33">
        <f t="shared" ref="CO212:CO215" si="77">IF(AND(M212+N212&gt;$B212),1,0)</f>
        <v>0</v>
      </c>
      <c r="CP212" s="33">
        <f t="shared" ref="CP212:CP215" si="78">IF(AND($B212&gt;0,O212=""),1,0)</f>
        <v>0</v>
      </c>
    </row>
    <row r="213" spans="1:96" ht="15" customHeight="1" x14ac:dyDescent="0.2">
      <c r="A213" s="35" t="s">
        <v>272</v>
      </c>
      <c r="B213" s="442">
        <f t="shared" si="68"/>
        <v>0</v>
      </c>
      <c r="C213" s="443">
        <f t="shared" si="70"/>
        <v>0</v>
      </c>
      <c r="D213" s="84">
        <f t="shared" si="70"/>
        <v>0</v>
      </c>
      <c r="E213" s="857"/>
      <c r="F213" s="857"/>
      <c r="G213" s="857"/>
      <c r="H213" s="857"/>
      <c r="I213" s="857"/>
      <c r="J213" s="857"/>
      <c r="K213" s="857"/>
      <c r="L213" s="857"/>
      <c r="M213" s="857"/>
      <c r="N213" s="857"/>
      <c r="O213" s="857"/>
      <c r="P213" s="146" t="str">
        <f t="shared" si="71"/>
        <v/>
      </c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"/>
      <c r="AC213" s="3"/>
      <c r="AD213" s="3"/>
      <c r="AE213" s="3"/>
      <c r="CA213" s="32" t="str">
        <f t="shared" si="72"/>
        <v/>
      </c>
      <c r="CB213" s="32" t="str">
        <f t="shared" si="73"/>
        <v/>
      </c>
      <c r="CC213" s="32" t="str">
        <f t="shared" si="74"/>
        <v/>
      </c>
      <c r="CD213" s="32" t="str">
        <f t="shared" si="75"/>
        <v/>
      </c>
      <c r="CM213" s="33">
        <f t="shared" si="76"/>
        <v>0</v>
      </c>
      <c r="CN213" s="33">
        <f t="shared" si="76"/>
        <v>0</v>
      </c>
      <c r="CO213" s="33">
        <f t="shared" si="77"/>
        <v>0</v>
      </c>
      <c r="CP213" s="33">
        <f t="shared" si="78"/>
        <v>0</v>
      </c>
    </row>
    <row r="214" spans="1:96" ht="15" customHeight="1" x14ac:dyDescent="0.2">
      <c r="A214" s="35" t="s">
        <v>273</v>
      </c>
      <c r="B214" s="442">
        <f t="shared" si="68"/>
        <v>0</v>
      </c>
      <c r="C214" s="443">
        <f t="shared" si="70"/>
        <v>0</v>
      </c>
      <c r="D214" s="84">
        <f t="shared" si="70"/>
        <v>0</v>
      </c>
      <c r="E214" s="857"/>
      <c r="F214" s="857"/>
      <c r="G214" s="857"/>
      <c r="H214" s="857"/>
      <c r="I214" s="857"/>
      <c r="J214" s="857"/>
      <c r="K214" s="857"/>
      <c r="L214" s="857"/>
      <c r="M214" s="857"/>
      <c r="N214" s="857"/>
      <c r="O214" s="857"/>
      <c r="P214" s="146" t="str">
        <f t="shared" si="71"/>
        <v/>
      </c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"/>
      <c r="AC214" s="3"/>
      <c r="AD214" s="3"/>
      <c r="AE214" s="3"/>
      <c r="CA214" s="32" t="str">
        <f t="shared" si="72"/>
        <v/>
      </c>
      <c r="CB214" s="32" t="str">
        <f t="shared" si="73"/>
        <v/>
      </c>
      <c r="CC214" s="32" t="str">
        <f t="shared" si="74"/>
        <v/>
      </c>
      <c r="CD214" s="32" t="str">
        <f t="shared" si="75"/>
        <v/>
      </c>
      <c r="CM214" s="33">
        <f t="shared" si="76"/>
        <v>0</v>
      </c>
      <c r="CN214" s="33">
        <f t="shared" si="76"/>
        <v>0</v>
      </c>
      <c r="CO214" s="33">
        <f t="shared" si="77"/>
        <v>0</v>
      </c>
      <c r="CP214" s="33">
        <f t="shared" si="78"/>
        <v>0</v>
      </c>
    </row>
    <row r="215" spans="1:96" ht="15" customHeight="1" x14ac:dyDescent="0.2">
      <c r="A215" s="670" t="s">
        <v>274</v>
      </c>
      <c r="B215" s="453">
        <f t="shared" si="68"/>
        <v>0</v>
      </c>
      <c r="C215" s="454">
        <f t="shared" si="70"/>
        <v>0</v>
      </c>
      <c r="D215" s="116">
        <f t="shared" si="70"/>
        <v>0</v>
      </c>
      <c r="E215" s="857"/>
      <c r="F215" s="857"/>
      <c r="G215" s="857"/>
      <c r="H215" s="857"/>
      <c r="I215" s="857"/>
      <c r="J215" s="857"/>
      <c r="K215" s="857"/>
      <c r="L215" s="857"/>
      <c r="M215" s="857"/>
      <c r="N215" s="857"/>
      <c r="O215" s="857"/>
      <c r="P215" s="146" t="str">
        <f t="shared" si="71"/>
        <v/>
      </c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"/>
      <c r="AC215" s="3"/>
      <c r="AD215" s="3"/>
      <c r="AE215" s="3"/>
      <c r="CA215" s="32" t="str">
        <f t="shared" si="72"/>
        <v/>
      </c>
      <c r="CB215" s="32" t="str">
        <f t="shared" si="73"/>
        <v/>
      </c>
      <c r="CC215" s="32" t="str">
        <f t="shared" si="74"/>
        <v/>
      </c>
      <c r="CD215" s="32" t="str">
        <f t="shared" si="75"/>
        <v/>
      </c>
      <c r="CM215" s="33">
        <f t="shared" si="76"/>
        <v>0</v>
      </c>
      <c r="CN215" s="33">
        <f t="shared" si="76"/>
        <v>0</v>
      </c>
      <c r="CO215" s="33">
        <f t="shared" si="77"/>
        <v>0</v>
      </c>
      <c r="CP215" s="33">
        <f t="shared" si="78"/>
        <v>0</v>
      </c>
    </row>
    <row r="232" spans="1:13" hidden="1" x14ac:dyDescent="0.2">
      <c r="A232" s="456">
        <f>SUM(B12:B15,B20:B25,B41:B46,B67,B101,C106:C113,D116:D118,C123:C125,C129:C130,B135,C135,D136,E136,C141:C142,B158,C161:D161,C165:C166,C169:C174,C178:C183,B188:B191,C195:C196,B199:B200,B205,B210)</f>
        <v>11263</v>
      </c>
      <c r="B232" s="456" t="e">
        <f>SUM(#REF!)</f>
        <v>#REF!</v>
      </c>
      <c r="C232" s="456"/>
      <c r="D232" s="456"/>
      <c r="E232" s="456"/>
      <c r="F232" s="456"/>
      <c r="G232" s="456"/>
      <c r="H232" s="456"/>
      <c r="I232" s="456"/>
      <c r="J232" s="456"/>
      <c r="K232" s="456"/>
      <c r="L232" s="456"/>
      <c r="M232" s="456"/>
    </row>
    <row r="248" spans="1:2" ht="15" hidden="1" x14ac:dyDescent="0.25">
      <c r="A248" s="457">
        <f>SUM(B12:B15,B20:B26,B31:B36,B41:B46,B51:B56,B61:B66,B72:B77,B81:B100,C107:C113,D116:D118,C123:C125,C129:C131,C141:C142,B146:B157,C161:D161,C165:C166,C169:F174,C178:C183,B188:B191,C195:C196,B199:B200,B205,B211:B215)</f>
        <v>10957</v>
      </c>
      <c r="B248" s="458">
        <f>SUM(CM12:CS215)</f>
        <v>0</v>
      </c>
    </row>
  </sheetData>
  <mergeCells count="344">
    <mergeCell ref="A207:A210"/>
    <mergeCell ref="B207:D208"/>
    <mergeCell ref="E207:L207"/>
    <mergeCell ref="M207:N208"/>
    <mergeCell ref="O207:O209"/>
    <mergeCell ref="E208:F208"/>
    <mergeCell ref="G208:H208"/>
    <mergeCell ref="I208:J208"/>
    <mergeCell ref="K208:L208"/>
    <mergeCell ref="A202:A204"/>
    <mergeCell ref="B202:D203"/>
    <mergeCell ref="E202:AJ202"/>
    <mergeCell ref="AK202:AL203"/>
    <mergeCell ref="AM202:AM204"/>
    <mergeCell ref="AN202:AN204"/>
    <mergeCell ref="E203:F203"/>
    <mergeCell ref="G203:H203"/>
    <mergeCell ref="I203:J203"/>
    <mergeCell ref="K203:L203"/>
    <mergeCell ref="Y203:Z203"/>
    <mergeCell ref="AA203:AB203"/>
    <mergeCell ref="AC203:AD203"/>
    <mergeCell ref="AE203:AF203"/>
    <mergeCell ref="AG203:AH203"/>
    <mergeCell ref="AI203:AJ203"/>
    <mergeCell ref="M203:N203"/>
    <mergeCell ref="O203:P203"/>
    <mergeCell ref="Q203:R203"/>
    <mergeCell ref="S203:T203"/>
    <mergeCell ref="U203:V203"/>
    <mergeCell ref="W203:X203"/>
    <mergeCell ref="AI193:AI194"/>
    <mergeCell ref="AJ193:AJ194"/>
    <mergeCell ref="AK193:AK194"/>
    <mergeCell ref="AL193:AL194"/>
    <mergeCell ref="AM193:AM194"/>
    <mergeCell ref="A195:A196"/>
    <mergeCell ref="Y193:Y194"/>
    <mergeCell ref="Z193:Z194"/>
    <mergeCell ref="AA193:AA194"/>
    <mergeCell ref="AB193:AE193"/>
    <mergeCell ref="AF193:AG193"/>
    <mergeCell ref="AH193:AH194"/>
    <mergeCell ref="P193:Q193"/>
    <mergeCell ref="R193:S193"/>
    <mergeCell ref="T193:U193"/>
    <mergeCell ref="V193:V194"/>
    <mergeCell ref="W193:W194"/>
    <mergeCell ref="X193:X194"/>
    <mergeCell ref="A193:B194"/>
    <mergeCell ref="C193:E193"/>
    <mergeCell ref="F193:G193"/>
    <mergeCell ref="H193:I193"/>
    <mergeCell ref="J193:K193"/>
    <mergeCell ref="L193:M193"/>
    <mergeCell ref="N193:O193"/>
    <mergeCell ref="U186:V186"/>
    <mergeCell ref="W186:X186"/>
    <mergeCell ref="I186:J186"/>
    <mergeCell ref="K186:L186"/>
    <mergeCell ref="M186:N186"/>
    <mergeCell ref="O186:P186"/>
    <mergeCell ref="Q186:R186"/>
    <mergeCell ref="S186:T186"/>
    <mergeCell ref="F176:F177"/>
    <mergeCell ref="G176:G177"/>
    <mergeCell ref="H176:H177"/>
    <mergeCell ref="A178:A180"/>
    <mergeCell ref="A181:A183"/>
    <mergeCell ref="A185:A187"/>
    <mergeCell ref="B185:D186"/>
    <mergeCell ref="E185:AL185"/>
    <mergeCell ref="E186:F186"/>
    <mergeCell ref="G186:H186"/>
    <mergeCell ref="AG186:AH186"/>
    <mergeCell ref="AI186:AJ186"/>
    <mergeCell ref="AK186:AL186"/>
    <mergeCell ref="Y186:Z186"/>
    <mergeCell ref="AA186:AB186"/>
    <mergeCell ref="AC186:AD186"/>
    <mergeCell ref="AE186:AF186"/>
    <mergeCell ref="A165:A166"/>
    <mergeCell ref="A168:B168"/>
    <mergeCell ref="A169:A170"/>
    <mergeCell ref="A172:A174"/>
    <mergeCell ref="A176:B177"/>
    <mergeCell ref="C176:E176"/>
    <mergeCell ref="A160:B160"/>
    <mergeCell ref="A163:B164"/>
    <mergeCell ref="C163:E163"/>
    <mergeCell ref="F163:F164"/>
    <mergeCell ref="G163:I163"/>
    <mergeCell ref="J163:L163"/>
    <mergeCell ref="A139:B140"/>
    <mergeCell ref="C139:C140"/>
    <mergeCell ref="D139:I139"/>
    <mergeCell ref="J139:J140"/>
    <mergeCell ref="A141:A142"/>
    <mergeCell ref="A144:A145"/>
    <mergeCell ref="B144:B145"/>
    <mergeCell ref="AJ127:AJ128"/>
    <mergeCell ref="AK127:AK128"/>
    <mergeCell ref="A129:B129"/>
    <mergeCell ref="A130:B130"/>
    <mergeCell ref="A131:B131"/>
    <mergeCell ref="A133:A134"/>
    <mergeCell ref="B133:E133"/>
    <mergeCell ref="F133:G133"/>
    <mergeCell ref="Z127:AD127"/>
    <mergeCell ref="AE127:AE128"/>
    <mergeCell ref="AF127:AF128"/>
    <mergeCell ref="AG127:AG128"/>
    <mergeCell ref="AH127:AH128"/>
    <mergeCell ref="AI127:AI128"/>
    <mergeCell ref="N127:O127"/>
    <mergeCell ref="P127:Q127"/>
    <mergeCell ref="R127:S127"/>
    <mergeCell ref="T127:U127"/>
    <mergeCell ref="V127:W127"/>
    <mergeCell ref="X127:Y127"/>
    <mergeCell ref="A123:B123"/>
    <mergeCell ref="A124:B124"/>
    <mergeCell ref="A125:B125"/>
    <mergeCell ref="A127:B128"/>
    <mergeCell ref="C127:E127"/>
    <mergeCell ref="F127:G127"/>
    <mergeCell ref="H127:I127"/>
    <mergeCell ref="J127:K127"/>
    <mergeCell ref="L127:M127"/>
    <mergeCell ref="A116:B118"/>
    <mergeCell ref="A119:K119"/>
    <mergeCell ref="A120:B122"/>
    <mergeCell ref="C120:E121"/>
    <mergeCell ref="F120:AM120"/>
    <mergeCell ref="AN120:AN122"/>
    <mergeCell ref="F121:G121"/>
    <mergeCell ref="H121:I121"/>
    <mergeCell ref="J121:K121"/>
    <mergeCell ref="L121:M121"/>
    <mergeCell ref="AL121:AM121"/>
    <mergeCell ref="Z121:AA121"/>
    <mergeCell ref="AB121:AC121"/>
    <mergeCell ref="AD121:AE121"/>
    <mergeCell ref="AF121:AG121"/>
    <mergeCell ref="AH121:AI121"/>
    <mergeCell ref="AJ121:AK121"/>
    <mergeCell ref="N121:O121"/>
    <mergeCell ref="P121:Q121"/>
    <mergeCell ref="R121:S121"/>
    <mergeCell ref="T121:U121"/>
    <mergeCell ref="V121:W121"/>
    <mergeCell ref="X121:Y121"/>
    <mergeCell ref="A107:A109"/>
    <mergeCell ref="A110:B110"/>
    <mergeCell ref="A111:B111"/>
    <mergeCell ref="A112:B112"/>
    <mergeCell ref="A113:B113"/>
    <mergeCell ref="A115:C115"/>
    <mergeCell ref="AD104:AE104"/>
    <mergeCell ref="AF104:AG104"/>
    <mergeCell ref="AH104:AI104"/>
    <mergeCell ref="A106:B106"/>
    <mergeCell ref="A103:B105"/>
    <mergeCell ref="C103:E104"/>
    <mergeCell ref="K70:L70"/>
    <mergeCell ref="M70:N70"/>
    <mergeCell ref="O70:P70"/>
    <mergeCell ref="Q70:R70"/>
    <mergeCell ref="S70:T70"/>
    <mergeCell ref="AN103:AN105"/>
    <mergeCell ref="AO103:AO105"/>
    <mergeCell ref="F104:G104"/>
    <mergeCell ref="H104:I104"/>
    <mergeCell ref="J104:K104"/>
    <mergeCell ref="L104:M104"/>
    <mergeCell ref="N104:O104"/>
    <mergeCell ref="P104:Q104"/>
    <mergeCell ref="R104:S104"/>
    <mergeCell ref="T104:U104"/>
    <mergeCell ref="F103:AM103"/>
    <mergeCell ref="V104:W104"/>
    <mergeCell ref="X104:Y104"/>
    <mergeCell ref="Z104:AA104"/>
    <mergeCell ref="AB104:AC104"/>
    <mergeCell ref="AJ104:AK104"/>
    <mergeCell ref="AL104:AM104"/>
    <mergeCell ref="A69:A71"/>
    <mergeCell ref="B69:D70"/>
    <mergeCell ref="E69:AL69"/>
    <mergeCell ref="E70:F70"/>
    <mergeCell ref="G70:H70"/>
    <mergeCell ref="Q59:R59"/>
    <mergeCell ref="S59:T59"/>
    <mergeCell ref="U59:V59"/>
    <mergeCell ref="W59:X59"/>
    <mergeCell ref="Y59:Z59"/>
    <mergeCell ref="AA59:AB59"/>
    <mergeCell ref="A58:A60"/>
    <mergeCell ref="B58:D59"/>
    <mergeCell ref="E58:AL58"/>
    <mergeCell ref="AG70:AH70"/>
    <mergeCell ref="AI70:AJ70"/>
    <mergeCell ref="AK70:AL70"/>
    <mergeCell ref="U70:V70"/>
    <mergeCell ref="W70:X70"/>
    <mergeCell ref="Y70:Z70"/>
    <mergeCell ref="AA70:AB70"/>
    <mergeCell ref="AC70:AD70"/>
    <mergeCell ref="AE70:AF70"/>
    <mergeCell ref="I70:J70"/>
    <mergeCell ref="AM58:AN59"/>
    <mergeCell ref="E59:F59"/>
    <mergeCell ref="G59:H59"/>
    <mergeCell ref="I59:J59"/>
    <mergeCell ref="K59:L59"/>
    <mergeCell ref="M59:N59"/>
    <mergeCell ref="O59:P59"/>
    <mergeCell ref="AA49:AB49"/>
    <mergeCell ref="AC49:AD49"/>
    <mergeCell ref="AE49:AF49"/>
    <mergeCell ref="AG49:AH49"/>
    <mergeCell ref="AI49:AJ49"/>
    <mergeCell ref="AK49:AL49"/>
    <mergeCell ref="O49:P49"/>
    <mergeCell ref="Q49:R49"/>
    <mergeCell ref="S49:T49"/>
    <mergeCell ref="U49:V49"/>
    <mergeCell ref="W49:X49"/>
    <mergeCell ref="Y49:Z49"/>
    <mergeCell ref="AC59:AD59"/>
    <mergeCell ref="AE59:AF59"/>
    <mergeCell ref="AG59:AH59"/>
    <mergeCell ref="AI59:AJ59"/>
    <mergeCell ref="AK59:AL59"/>
    <mergeCell ref="A48:A50"/>
    <mergeCell ref="B48:D49"/>
    <mergeCell ref="E48:AL48"/>
    <mergeCell ref="AM48:AM50"/>
    <mergeCell ref="AN48:AN50"/>
    <mergeCell ref="E49:F49"/>
    <mergeCell ref="G49:H49"/>
    <mergeCell ref="I49:J49"/>
    <mergeCell ref="K49:L49"/>
    <mergeCell ref="M49:N49"/>
    <mergeCell ref="A38:A40"/>
    <mergeCell ref="B38:D39"/>
    <mergeCell ref="E38:AL38"/>
    <mergeCell ref="AM38:AM40"/>
    <mergeCell ref="AN38:AN40"/>
    <mergeCell ref="E39:F39"/>
    <mergeCell ref="G39:H39"/>
    <mergeCell ref="I39:J39"/>
    <mergeCell ref="K39:L39"/>
    <mergeCell ref="M39:N39"/>
    <mergeCell ref="AA39:AB39"/>
    <mergeCell ref="AC39:AD39"/>
    <mergeCell ref="AE39:AF39"/>
    <mergeCell ref="AG39:AH39"/>
    <mergeCell ref="AI39:AJ39"/>
    <mergeCell ref="AK39:AL39"/>
    <mergeCell ref="O39:P39"/>
    <mergeCell ref="Q39:R39"/>
    <mergeCell ref="S39:T39"/>
    <mergeCell ref="U39:V39"/>
    <mergeCell ref="W39:X39"/>
    <mergeCell ref="Y39:Z39"/>
    <mergeCell ref="AM28:AM30"/>
    <mergeCell ref="AN28:AN30"/>
    <mergeCell ref="E29:F29"/>
    <mergeCell ref="G29:H29"/>
    <mergeCell ref="I29:J29"/>
    <mergeCell ref="K29:L29"/>
    <mergeCell ref="M29:N29"/>
    <mergeCell ref="O29:P29"/>
    <mergeCell ref="Q29:R29"/>
    <mergeCell ref="S29:T29"/>
    <mergeCell ref="A27:H27"/>
    <mergeCell ref="A28:A30"/>
    <mergeCell ref="B28:D29"/>
    <mergeCell ref="E28:AL28"/>
    <mergeCell ref="U29:V29"/>
    <mergeCell ref="W29:X29"/>
    <mergeCell ref="Y29:Z29"/>
    <mergeCell ref="U18:V18"/>
    <mergeCell ref="W18:X18"/>
    <mergeCell ref="Y18:Z18"/>
    <mergeCell ref="AA18:AB18"/>
    <mergeCell ref="AC18:AD18"/>
    <mergeCell ref="AE18:AF18"/>
    <mergeCell ref="AA29:AB29"/>
    <mergeCell ref="AC29:AD29"/>
    <mergeCell ref="AE29:AF29"/>
    <mergeCell ref="AG29:AH29"/>
    <mergeCell ref="AI29:AJ29"/>
    <mergeCell ref="AK29:AL29"/>
    <mergeCell ref="A17:A19"/>
    <mergeCell ref="B17:D18"/>
    <mergeCell ref="AQ17:AQ19"/>
    <mergeCell ref="AR17:AR19"/>
    <mergeCell ref="E18:F18"/>
    <mergeCell ref="G18:H18"/>
    <mergeCell ref="I18:J18"/>
    <mergeCell ref="K18:L18"/>
    <mergeCell ref="M18:N18"/>
    <mergeCell ref="O18:P18"/>
    <mergeCell ref="Q18:R18"/>
    <mergeCell ref="S18:T18"/>
    <mergeCell ref="AG18:AH18"/>
    <mergeCell ref="AI18:AJ18"/>
    <mergeCell ref="AK18:AL18"/>
    <mergeCell ref="E17:AL17"/>
    <mergeCell ref="AM17:AM19"/>
    <mergeCell ref="AN17:AN19"/>
    <mergeCell ref="AO17:AO19"/>
    <mergeCell ref="AP17:AP19"/>
    <mergeCell ref="AR9:AR11"/>
    <mergeCell ref="AS9:AS11"/>
    <mergeCell ref="E10:F10"/>
    <mergeCell ref="G10:H10"/>
    <mergeCell ref="I10:J10"/>
    <mergeCell ref="K10:L10"/>
    <mergeCell ref="M10:N10"/>
    <mergeCell ref="O10:P10"/>
    <mergeCell ref="Q10:R10"/>
    <mergeCell ref="S10:T10"/>
    <mergeCell ref="AO10:AO11"/>
    <mergeCell ref="AP10:AP11"/>
    <mergeCell ref="AQ10:AQ11"/>
    <mergeCell ref="A6:O6"/>
    <mergeCell ref="A9:A11"/>
    <mergeCell ref="B9:D10"/>
    <mergeCell ref="E9:AL9"/>
    <mergeCell ref="AM9:AM11"/>
    <mergeCell ref="AN9:AQ9"/>
    <mergeCell ref="U10:V10"/>
    <mergeCell ref="W10:X10"/>
    <mergeCell ref="Y10:Z10"/>
    <mergeCell ref="AA10:AB10"/>
    <mergeCell ref="AC10:AD10"/>
    <mergeCell ref="AE10:AF10"/>
    <mergeCell ref="AG10:AH10"/>
    <mergeCell ref="AI10:AJ10"/>
    <mergeCell ref="AK10:AL10"/>
    <mergeCell ref="AN10:AN11"/>
  </mergeCells>
  <dataValidations count="9">
    <dataValidation operator="greaterThanOrEqual" allowBlank="1" showInputMessage="1" showErrorMessage="1" errorTitle="Error" error="Favor Ingrese sólo Números." sqref="AO31:AO36" xr:uid="{CA1DFFE6-F481-4781-8C3A-A482A234EFF2}"/>
    <dataValidation type="whole" allowBlank="1" showInputMessage="1" showErrorMessage="1" sqref="E188:AL191" xr:uid="{09FA0B41-68BD-4E97-9980-7F426CE21A35}">
      <formula1>0</formula1>
      <formula2>9.99999999999999E+37</formula2>
    </dataValidation>
    <dataValidation type="whole" allowBlank="1" showInputMessage="1" showErrorMessage="1" sqref="C169:F174" xr:uid="{C82EB265-D54D-4855-BBBF-58042FAB64AE}">
      <formula1>0</formula1>
      <formula2>9.99999999999999E+35</formula2>
    </dataValidation>
    <dataValidation type="whole" allowBlank="1" showInputMessage="1" showErrorMessage="1" sqref="B135:G137" xr:uid="{D5637549-E222-4704-994E-E14BADB8DB39}">
      <formula1>0</formula1>
      <formula2>9.99999999999999E+32</formula2>
    </dataValidation>
    <dataValidation type="whole" allowBlank="1" showInputMessage="1" showErrorMessage="1" sqref="F107:AO113" xr:uid="{A74C669A-E95F-434F-AD93-743F3DA3F403}">
      <formula1>0</formula1>
      <formula2>9.99999999999999E+33</formula2>
    </dataValidation>
    <dataValidation type="whole" allowBlank="1" showInputMessage="1" showErrorMessage="1" sqref="E61:AN66" xr:uid="{F243641D-47C9-49C3-893F-F6ECB3BC9A2B}">
      <formula1>0</formula1>
      <formula2>9.99999999999999E+46</formula2>
    </dataValidation>
    <dataValidation type="whole" allowBlank="1" showInputMessage="1" showErrorMessage="1" sqref="C199:D200 AN31:AN36 E33:AM36" xr:uid="{098BA353-FCA5-44C1-8FF4-600E57A552CB}">
      <formula1>0</formula1>
      <formula2>9.99999999999999E+41</formula2>
    </dataValidation>
    <dataValidation type="whole" allowBlank="1" showInputMessage="1" showErrorMessage="1" sqref="E12:AS15 E20:AR26 E31:AM32 E41:AM42 E51:AM52" xr:uid="{C198AD9E-90B7-4C66-B74B-1EF8CB772D8D}">
      <formula1>0</formula1>
      <formula2>9.99999999999999E+40</formula2>
    </dataValidation>
    <dataValidation type="whole" operator="greaterThanOrEqual" allowBlank="1" showInputMessage="1" showErrorMessage="1" errorTitle="Error" error="Favor Ingrese sólo Números." sqref="E211:O215 E72:AL77 F129:AK131 F123:AN125 D165:L166 F195:AM196 C161:D161 E205:AN205 C81:E100 E43:AM46 AO27:AO30 D116:D118 D178:H183 D141:J142 B146:B157 AP27:AP36 AN41:AN46 AN51:AN56 E53:AM56" xr:uid="{BAEF395A-93F1-4E91-BC01-6AD27344B312}">
      <formula1>0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T248"/>
  <sheetViews>
    <sheetView workbookViewId="0">
      <selection sqref="A1:XFD1048576"/>
    </sheetView>
  </sheetViews>
  <sheetFormatPr baseColWidth="10" defaultColWidth="11.42578125" defaultRowHeight="14.25" x14ac:dyDescent="0.2"/>
  <cols>
    <col min="1" max="1" width="44.7109375" style="2" customWidth="1"/>
    <col min="2" max="2" width="32.5703125" style="2" customWidth="1"/>
    <col min="3" max="3" width="14.140625" style="2" customWidth="1"/>
    <col min="4" max="4" width="12.42578125" style="2" customWidth="1"/>
    <col min="5" max="5" width="13.140625" style="2" customWidth="1"/>
    <col min="6" max="6" width="11.42578125" style="2"/>
    <col min="7" max="7" width="11.85546875" style="2" customWidth="1"/>
    <col min="8" max="9" width="14.42578125" style="2" customWidth="1"/>
    <col min="10" max="10" width="12.5703125" style="2" customWidth="1"/>
    <col min="11" max="13" width="11.42578125" style="2"/>
    <col min="14" max="14" width="12.42578125" style="2" customWidth="1"/>
    <col min="15" max="15" width="12" style="2" customWidth="1"/>
    <col min="16" max="16" width="11.42578125" style="2"/>
    <col min="17" max="17" width="11.42578125" style="2" customWidth="1"/>
    <col min="18" max="22" width="11.42578125" style="2"/>
    <col min="23" max="25" width="13.5703125" style="2" customWidth="1"/>
    <col min="26" max="26" width="15.140625" style="2" customWidth="1"/>
    <col min="27" max="27" width="12.85546875" style="2" customWidth="1"/>
    <col min="28" max="28" width="13.140625" style="2" customWidth="1"/>
    <col min="29" max="30" width="11.42578125" style="2"/>
    <col min="31" max="31" width="13.28515625" style="2" customWidth="1"/>
    <col min="32" max="33" width="15.140625" style="2" customWidth="1"/>
    <col min="34" max="37" width="11.42578125" style="2"/>
    <col min="38" max="38" width="12.5703125" style="2" customWidth="1"/>
    <col min="39" max="40" width="13" style="2" customWidth="1"/>
    <col min="41" max="41" width="13.140625" style="2" customWidth="1"/>
    <col min="42" max="42" width="13.28515625" style="2" customWidth="1"/>
    <col min="43" max="43" width="14.42578125" style="2" customWidth="1"/>
    <col min="44" max="44" width="15.28515625" style="2" customWidth="1"/>
    <col min="45" max="72" width="11.42578125" style="2"/>
    <col min="73" max="73" width="15.42578125" style="2" customWidth="1"/>
    <col min="74" max="74" width="15.42578125" style="3" customWidth="1"/>
    <col min="75" max="75" width="15.7109375" style="3" customWidth="1"/>
    <col min="76" max="77" width="15.7109375" style="4" customWidth="1"/>
    <col min="78" max="78" width="11" style="2" hidden="1" customWidth="1"/>
    <col min="79" max="95" width="11.42578125" style="5" hidden="1" customWidth="1"/>
    <col min="96" max="98" width="11.42578125" style="2" hidden="1" customWidth="1"/>
    <col min="99" max="16384" width="11.42578125" style="2"/>
  </cols>
  <sheetData>
    <row r="1" spans="1:97" ht="16.350000000000001" customHeight="1" x14ac:dyDescent="0.2">
      <c r="A1" s="1" t="s">
        <v>0</v>
      </c>
    </row>
    <row r="2" spans="1:97" ht="16.350000000000001" customHeight="1" x14ac:dyDescent="0.2">
      <c r="A2" s="1" t="str">
        <f>CONCATENATE("COMUNA: ",[11]NOMBRE!B2, " (",[11]NOMBRE!C2,[11]NOMBRE!D2,[11]NOMBRE!E2,[11]NOMBRE!F2,[11]NOMBRE!G2,")")</f>
        <v>COMUNA: LINARES (07401)</v>
      </c>
    </row>
    <row r="3" spans="1:97" ht="16.350000000000001" customHeight="1" x14ac:dyDescent="0.2">
      <c r="A3" s="1" t="str">
        <f>CONCATENATE("ESTABLECIMIENTO/ESTRATEGIA: ", [11]NOMBRE!B3, " (",[11]NOMBRE!C3,[11]NOMBRE!D3,[11]NOMBRE!E3,[11]NOMBRE!F3,[11]NOMBRE!G3,[11]NOMBRE!H3,")")</f>
        <v>ESTABLECIMIENTO/ESTRATEGIA: HOSPITAL PRESIDENTE CARLOS IBAÑEZ DEL CAMPO (116108)</v>
      </c>
    </row>
    <row r="4" spans="1:97" ht="16.350000000000001" customHeight="1" x14ac:dyDescent="0.2">
      <c r="A4" s="1" t="str">
        <f>CONCATENATE("MES: ",[11]NOMBRE!B6, " (",[11]NOMBRE!C6,[11]NOMBRE!D6,")")</f>
        <v>MES: OCTUBRE (10)</v>
      </c>
    </row>
    <row r="5" spans="1:97" ht="16.350000000000001" customHeight="1" x14ac:dyDescent="0.2">
      <c r="A5" s="6" t="str">
        <f>CONCATENATE("AÑO: ",[11]NOMBRE!B7)</f>
        <v>AÑO: 2025</v>
      </c>
      <c r="AP5" s="7"/>
    </row>
    <row r="6" spans="1:97" ht="15" x14ac:dyDescent="0.2">
      <c r="A6" s="978" t="s">
        <v>1</v>
      </c>
      <c r="B6" s="978"/>
      <c r="C6" s="978"/>
      <c r="D6" s="978"/>
      <c r="E6" s="978"/>
      <c r="F6" s="978"/>
      <c r="G6" s="978"/>
      <c r="H6" s="978"/>
      <c r="I6" s="978"/>
      <c r="J6" s="978"/>
      <c r="K6" s="978"/>
      <c r="L6" s="978"/>
      <c r="M6" s="978"/>
      <c r="N6" s="978"/>
      <c r="O6" s="978"/>
      <c r="P6" s="8"/>
      <c r="Q6" s="8"/>
      <c r="R6" s="8"/>
      <c r="S6" s="8"/>
      <c r="T6" s="9"/>
      <c r="U6" s="9"/>
      <c r="V6" s="9"/>
      <c r="W6" s="9"/>
      <c r="X6" s="9"/>
      <c r="Y6" s="9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</row>
    <row r="7" spans="1:97" s="5" customFormat="1" ht="32.1" customHeight="1" x14ac:dyDescent="0.15">
      <c r="A7" s="11" t="s">
        <v>2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BV7" s="12"/>
      <c r="BW7" s="12"/>
      <c r="BX7" s="12"/>
      <c r="BY7" s="12"/>
    </row>
    <row r="8" spans="1:97" s="5" customFormat="1" ht="18" customHeight="1" x14ac:dyDescent="0.15">
      <c r="A8" s="13" t="s">
        <v>3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1"/>
      <c r="O8" s="11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V8" s="12"/>
      <c r="BW8" s="12"/>
      <c r="BX8" s="12"/>
      <c r="BY8" s="12"/>
    </row>
    <row r="9" spans="1:97" ht="32.1" customHeight="1" x14ac:dyDescent="0.2">
      <c r="A9" s="979" t="s">
        <v>4</v>
      </c>
      <c r="B9" s="982" t="s">
        <v>5</v>
      </c>
      <c r="C9" s="983"/>
      <c r="D9" s="984"/>
      <c r="E9" s="1304" t="s">
        <v>6</v>
      </c>
      <c r="F9" s="1304"/>
      <c r="G9" s="1304"/>
      <c r="H9" s="1304"/>
      <c r="I9" s="1304"/>
      <c r="J9" s="1304"/>
      <c r="K9" s="1304"/>
      <c r="L9" s="1304"/>
      <c r="M9" s="1304"/>
      <c r="N9" s="1304"/>
      <c r="O9" s="1304"/>
      <c r="P9" s="1304"/>
      <c r="Q9" s="1304"/>
      <c r="R9" s="1304"/>
      <c r="S9" s="1304"/>
      <c r="T9" s="1304"/>
      <c r="U9" s="1304"/>
      <c r="V9" s="1304"/>
      <c r="W9" s="1304"/>
      <c r="X9" s="1304"/>
      <c r="Y9" s="1304"/>
      <c r="Z9" s="1304"/>
      <c r="AA9" s="1304"/>
      <c r="AB9" s="1304"/>
      <c r="AC9" s="1304"/>
      <c r="AD9" s="1304"/>
      <c r="AE9" s="1304"/>
      <c r="AF9" s="1304"/>
      <c r="AG9" s="1304"/>
      <c r="AH9" s="1304"/>
      <c r="AI9" s="1304"/>
      <c r="AJ9" s="1304"/>
      <c r="AK9" s="1304"/>
      <c r="AL9" s="1305"/>
      <c r="AM9" s="984" t="s">
        <v>7</v>
      </c>
      <c r="AN9" s="1306" t="s">
        <v>8</v>
      </c>
      <c r="AO9" s="992"/>
      <c r="AP9" s="992"/>
      <c r="AQ9" s="1307"/>
      <c r="AR9" s="996" t="s">
        <v>9</v>
      </c>
      <c r="AS9" s="984" t="s">
        <v>10</v>
      </c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</row>
    <row r="10" spans="1:97" ht="16.350000000000001" customHeight="1" x14ac:dyDescent="0.2">
      <c r="A10" s="980"/>
      <c r="B10" s="1303"/>
      <c r="C10" s="986"/>
      <c r="D10" s="987"/>
      <c r="E10" s="1121" t="s">
        <v>11</v>
      </c>
      <c r="F10" s="1121"/>
      <c r="G10" s="1121" t="s">
        <v>12</v>
      </c>
      <c r="H10" s="1121"/>
      <c r="I10" s="1121" t="s">
        <v>13</v>
      </c>
      <c r="J10" s="1121"/>
      <c r="K10" s="1121" t="s">
        <v>14</v>
      </c>
      <c r="L10" s="1121"/>
      <c r="M10" s="1121" t="s">
        <v>15</v>
      </c>
      <c r="N10" s="1121"/>
      <c r="O10" s="1119" t="s">
        <v>16</v>
      </c>
      <c r="P10" s="1119"/>
      <c r="Q10" s="1119" t="s">
        <v>17</v>
      </c>
      <c r="R10" s="1119"/>
      <c r="S10" s="1119" t="s">
        <v>18</v>
      </c>
      <c r="T10" s="1119"/>
      <c r="U10" s="1119" t="s">
        <v>19</v>
      </c>
      <c r="V10" s="1119"/>
      <c r="W10" s="1119" t="s">
        <v>20</v>
      </c>
      <c r="X10" s="1119"/>
      <c r="Y10" s="1119" t="s">
        <v>21</v>
      </c>
      <c r="Z10" s="1119"/>
      <c r="AA10" s="1119" t="s">
        <v>22</v>
      </c>
      <c r="AB10" s="1119"/>
      <c r="AC10" s="1119" t="s">
        <v>23</v>
      </c>
      <c r="AD10" s="1119"/>
      <c r="AE10" s="1119" t="s">
        <v>24</v>
      </c>
      <c r="AF10" s="1119"/>
      <c r="AG10" s="1119" t="s">
        <v>25</v>
      </c>
      <c r="AH10" s="1119"/>
      <c r="AI10" s="1119" t="s">
        <v>26</v>
      </c>
      <c r="AJ10" s="1119"/>
      <c r="AK10" s="1119" t="s">
        <v>27</v>
      </c>
      <c r="AL10" s="1308"/>
      <c r="AM10" s="990"/>
      <c r="AN10" s="996" t="s">
        <v>28</v>
      </c>
      <c r="AO10" s="999" t="s">
        <v>29</v>
      </c>
      <c r="AP10" s="999" t="s">
        <v>30</v>
      </c>
      <c r="AQ10" s="1001" t="s">
        <v>31</v>
      </c>
      <c r="AR10" s="998"/>
      <c r="AS10" s="990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</row>
    <row r="11" spans="1:97" ht="23.25" customHeight="1" x14ac:dyDescent="0.2">
      <c r="A11" s="1302"/>
      <c r="B11" s="14" t="s">
        <v>32</v>
      </c>
      <c r="C11" s="15" t="s">
        <v>33</v>
      </c>
      <c r="D11" s="16" t="s">
        <v>34</v>
      </c>
      <c r="E11" s="17" t="s">
        <v>33</v>
      </c>
      <c r="F11" s="18" t="s">
        <v>34</v>
      </c>
      <c r="G11" s="17" t="s">
        <v>33</v>
      </c>
      <c r="H11" s="18" t="s">
        <v>34</v>
      </c>
      <c r="I11" s="17" t="s">
        <v>33</v>
      </c>
      <c r="J11" s="18" t="s">
        <v>34</v>
      </c>
      <c r="K11" s="17" t="s">
        <v>33</v>
      </c>
      <c r="L11" s="18" t="s">
        <v>34</v>
      </c>
      <c r="M11" s="17" t="s">
        <v>33</v>
      </c>
      <c r="N11" s="18" t="s">
        <v>34</v>
      </c>
      <c r="O11" s="17" t="s">
        <v>33</v>
      </c>
      <c r="P11" s="18" t="s">
        <v>34</v>
      </c>
      <c r="Q11" s="17" t="s">
        <v>33</v>
      </c>
      <c r="R11" s="18" t="s">
        <v>34</v>
      </c>
      <c r="S11" s="17" t="s">
        <v>33</v>
      </c>
      <c r="T11" s="18" t="s">
        <v>34</v>
      </c>
      <c r="U11" s="17" t="s">
        <v>33</v>
      </c>
      <c r="V11" s="18" t="s">
        <v>34</v>
      </c>
      <c r="W11" s="17" t="s">
        <v>33</v>
      </c>
      <c r="X11" s="18" t="s">
        <v>34</v>
      </c>
      <c r="Y11" s="17" t="s">
        <v>33</v>
      </c>
      <c r="Z11" s="18" t="s">
        <v>34</v>
      </c>
      <c r="AA11" s="17" t="s">
        <v>33</v>
      </c>
      <c r="AB11" s="18" t="s">
        <v>34</v>
      </c>
      <c r="AC11" s="17" t="s">
        <v>33</v>
      </c>
      <c r="AD11" s="18" t="s">
        <v>34</v>
      </c>
      <c r="AE11" s="17" t="s">
        <v>33</v>
      </c>
      <c r="AF11" s="18" t="s">
        <v>34</v>
      </c>
      <c r="AG11" s="19" t="s">
        <v>33</v>
      </c>
      <c r="AH11" s="20" t="s">
        <v>34</v>
      </c>
      <c r="AI11" s="17" t="s">
        <v>33</v>
      </c>
      <c r="AJ11" s="18" t="s">
        <v>34</v>
      </c>
      <c r="AK11" s="19" t="s">
        <v>33</v>
      </c>
      <c r="AL11" s="21" t="s">
        <v>34</v>
      </c>
      <c r="AM11" s="987"/>
      <c r="AN11" s="997"/>
      <c r="AO11" s="1000"/>
      <c r="AP11" s="1000"/>
      <c r="AQ11" s="1002"/>
      <c r="AR11" s="997"/>
      <c r="AS11" s="987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</row>
    <row r="12" spans="1:97" ht="15" customHeight="1" x14ac:dyDescent="0.25">
      <c r="A12" s="489" t="s">
        <v>35</v>
      </c>
      <c r="B12" s="23">
        <f>SUM(C12+D12)</f>
        <v>4657</v>
      </c>
      <c r="C12" s="24">
        <f t="shared" ref="C12:D15" si="0">SUM(E12+G12+I12+K12+M12+O12+Q12+S12+U12+W12+Y12+AA12+AC12+AE12+AG12+AI12+AK12)</f>
        <v>2345</v>
      </c>
      <c r="D12" s="25">
        <f t="shared" si="0"/>
        <v>2312</v>
      </c>
      <c r="E12" s="861">
        <v>438</v>
      </c>
      <c r="F12" s="27">
        <v>382</v>
      </c>
      <c r="G12" s="861">
        <v>295</v>
      </c>
      <c r="H12" s="27">
        <v>305</v>
      </c>
      <c r="I12" s="861">
        <v>298</v>
      </c>
      <c r="J12" s="27">
        <v>212</v>
      </c>
      <c r="K12" s="28">
        <v>148</v>
      </c>
      <c r="L12" s="27">
        <v>134</v>
      </c>
      <c r="M12" s="861">
        <v>66</v>
      </c>
      <c r="N12" s="27">
        <v>75</v>
      </c>
      <c r="O12" s="28">
        <v>85</v>
      </c>
      <c r="P12" s="27">
        <v>87</v>
      </c>
      <c r="Q12" s="861">
        <v>90</v>
      </c>
      <c r="R12" s="27">
        <v>94</v>
      </c>
      <c r="S12" s="28">
        <v>97</v>
      </c>
      <c r="T12" s="862">
        <v>85</v>
      </c>
      <c r="U12" s="28">
        <v>72</v>
      </c>
      <c r="V12" s="862">
        <v>96</v>
      </c>
      <c r="W12" s="28">
        <v>70</v>
      </c>
      <c r="X12" s="862">
        <v>84</v>
      </c>
      <c r="Y12" s="28">
        <v>80</v>
      </c>
      <c r="Z12" s="862">
        <v>86</v>
      </c>
      <c r="AA12" s="28">
        <v>77</v>
      </c>
      <c r="AB12" s="27">
        <v>93</v>
      </c>
      <c r="AC12" s="28">
        <v>116</v>
      </c>
      <c r="AD12" s="27">
        <v>96</v>
      </c>
      <c r="AE12" s="28">
        <v>91</v>
      </c>
      <c r="AF12" s="27">
        <v>113</v>
      </c>
      <c r="AG12" s="28">
        <v>106</v>
      </c>
      <c r="AH12" s="862">
        <v>122</v>
      </c>
      <c r="AI12" s="28">
        <v>81</v>
      </c>
      <c r="AJ12" s="862">
        <v>105</v>
      </c>
      <c r="AK12" s="28">
        <v>135</v>
      </c>
      <c r="AL12" s="863">
        <v>143</v>
      </c>
      <c r="AM12" s="862">
        <v>4544</v>
      </c>
      <c r="AN12" s="28">
        <v>147</v>
      </c>
      <c r="AO12" s="861">
        <v>2</v>
      </c>
      <c r="AP12" s="861">
        <v>214</v>
      </c>
      <c r="AQ12" s="862">
        <v>42</v>
      </c>
      <c r="AR12" s="28">
        <v>439</v>
      </c>
      <c r="AS12" s="862">
        <v>5329</v>
      </c>
      <c r="AT12" s="30" t="str">
        <f>CA12&amp;CB12&amp;CC12&amp;CD12&amp;CE12&amp;CF12&amp;CG12</f>
        <v/>
      </c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"/>
      <c r="BF12" s="3"/>
      <c r="BG12" s="3"/>
      <c r="CA12" s="32" t="str">
        <f>IF(AND($B12&gt;0,AM12="")," * No olvide digitar la variable "&amp;AM$9&amp;""&amp;". Digite CERO si no tiene",IF(AM12&gt;$B12," * La variable "&amp;AM$9&amp;""&amp;" No puede ser mayor al Total.",""))</f>
        <v/>
      </c>
      <c r="CB12" s="32" t="str">
        <f>IF(AND($B12&gt;0,AN12="")," * No olvide digitar la variable "&amp;AN$9&amp;""&amp;" SAPU/SAR/SUR. Digite CERO si no tiene",IF(AN12&gt;$B12," * La variable "&amp;AN$9&amp;""&amp;" SAPU/SAR/SUR No puede ser mayor al Total.",""))</f>
        <v/>
      </c>
      <c r="CC12" s="32" t="str">
        <f>IF(AND($B12&gt;0,AO12="")," * No olvide digitar la variable "&amp;AN$9&amp;""&amp;" Hospital Baja Complejidad. Digite CERO si no tiene",IF(AO12&gt;$B12," * La variable "&amp;AN$9&amp;""&amp;" Hospital Baja Complejidad No puede ser mayor al Total.",""))</f>
        <v/>
      </c>
      <c r="CD12" s="32" t="str">
        <f>IF(AND($B12&gt;0,AP12="")," * No olvide digitar la variable "&amp;AN$9&amp;""&amp;" Hospital Mediana/Alta Complejidad. Digite CERO si no tiene",IF(AP12&gt;$B12," * La variable "&amp;AN$9&amp;""&amp;" Hospital Mediana/Alta Complejidad No puede ser mayor al Total.",""))</f>
        <v/>
      </c>
      <c r="CE12" s="32" t="str">
        <f>IF(AND($B12&gt;0,AQ12="")," * No olvide digitar la variable "&amp;AN$9&amp;""&amp;" Otros Establecimientos de la Red. Digite CERO si no tiene",IF(AQ12&gt;$B12," * La variable "&amp;AN$9&amp;""&amp;" Otros Establecimientos de la Red No puede ser mayor al Total.",""))</f>
        <v/>
      </c>
      <c r="CF12" s="32" t="str">
        <f>IF(AND($B12&gt;0,AR12="")," * No olvide digitar la variable "&amp;AR$9&amp;""&amp;". Digite CERO si no tiene",IF(AR12&gt;$B12," * La variable "&amp;AR$9&amp;""&amp;" No puede ser mayor al Total.",""))</f>
        <v/>
      </c>
      <c r="CG12" s="32" t="str">
        <f>IF(AND($B12&gt;0,AS12="")," * No olvide digitar la variable "&amp;AS$9&amp;""&amp;". Digite CERO si no tiene",IF(B12&gt;AS12," * La variable "&amp;AS$9&amp;""&amp;" No puede ser menor al Total.",""))</f>
        <v/>
      </c>
      <c r="CM12" s="33">
        <f t="shared" ref="CM12:CR15" si="1">IF(AND($B12&gt;0,AM12=""),1,IF(AM12&gt;$B12,1,0))</f>
        <v>0</v>
      </c>
      <c r="CN12" s="33">
        <f t="shared" si="1"/>
        <v>0</v>
      </c>
      <c r="CO12" s="33">
        <f t="shared" si="1"/>
        <v>0</v>
      </c>
      <c r="CP12" s="33">
        <f t="shared" si="1"/>
        <v>0</v>
      </c>
      <c r="CQ12" s="33">
        <f t="shared" si="1"/>
        <v>0</v>
      </c>
      <c r="CR12" s="34">
        <f t="shared" si="1"/>
        <v>0</v>
      </c>
      <c r="CS12" s="34">
        <f>IF(AND($B12&gt;0,AS12=""),1,IF(B12&gt;AS12,1,0))</f>
        <v>0</v>
      </c>
    </row>
    <row r="13" spans="1:97" ht="15" customHeight="1" x14ac:dyDescent="0.25">
      <c r="A13" s="35" t="s">
        <v>36</v>
      </c>
      <c r="B13" s="36">
        <f>SUM(C13+D13)</f>
        <v>319</v>
      </c>
      <c r="C13" s="37">
        <f t="shared" si="0"/>
        <v>0</v>
      </c>
      <c r="D13" s="38">
        <f t="shared" si="0"/>
        <v>319</v>
      </c>
      <c r="E13" s="39"/>
      <c r="F13" s="40"/>
      <c r="G13" s="39"/>
      <c r="H13" s="40"/>
      <c r="I13" s="39"/>
      <c r="J13" s="40">
        <v>2</v>
      </c>
      <c r="K13" s="39"/>
      <c r="L13" s="40">
        <v>27</v>
      </c>
      <c r="M13" s="41"/>
      <c r="N13" s="42">
        <v>54</v>
      </c>
      <c r="O13" s="41"/>
      <c r="P13" s="42">
        <v>61</v>
      </c>
      <c r="Q13" s="41"/>
      <c r="R13" s="42">
        <v>73</v>
      </c>
      <c r="S13" s="41"/>
      <c r="T13" s="42">
        <v>44</v>
      </c>
      <c r="U13" s="41"/>
      <c r="V13" s="42">
        <v>21</v>
      </c>
      <c r="W13" s="41"/>
      <c r="X13" s="42">
        <v>18</v>
      </c>
      <c r="Y13" s="41"/>
      <c r="Z13" s="42">
        <v>2</v>
      </c>
      <c r="AA13" s="41"/>
      <c r="AB13" s="42">
        <v>7</v>
      </c>
      <c r="AC13" s="41"/>
      <c r="AD13" s="42">
        <v>5</v>
      </c>
      <c r="AE13" s="41"/>
      <c r="AF13" s="42"/>
      <c r="AG13" s="41"/>
      <c r="AH13" s="42">
        <v>3</v>
      </c>
      <c r="AI13" s="41"/>
      <c r="AJ13" s="42">
        <v>1</v>
      </c>
      <c r="AK13" s="41"/>
      <c r="AL13" s="43">
        <v>1</v>
      </c>
      <c r="AM13" s="42">
        <v>311</v>
      </c>
      <c r="AN13" s="41">
        <v>10</v>
      </c>
      <c r="AO13" s="39">
        <v>0</v>
      </c>
      <c r="AP13" s="39">
        <v>2</v>
      </c>
      <c r="AQ13" s="42">
        <v>6</v>
      </c>
      <c r="AR13" s="41">
        <v>20</v>
      </c>
      <c r="AS13" s="42">
        <v>544</v>
      </c>
      <c r="AT13" s="30" t="str">
        <f>CA13&amp;CB13&amp;CC13&amp;CD13&amp;CE13&amp;CF13&amp;CG13</f>
        <v/>
      </c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"/>
      <c r="BF13" s="3"/>
      <c r="BG13" s="3"/>
      <c r="CA13" s="32" t="str">
        <f t="shared" ref="CA13:CA15" si="2">IF(AND($B13&gt;0,AM13="")," * No olvide digitar la variable "&amp;AM$9&amp;""&amp;". Digite CERO si no tiene",IF(AM13&gt;$B13," * La variable "&amp;AM$9&amp;""&amp;" No puede ser mayor al Total.",""))</f>
        <v/>
      </c>
      <c r="CB13" s="32" t="str">
        <f>IF(AND($B13&gt;0,AN13="")," * No olvide digitar la variable "&amp;AN$9&amp;""&amp;" SAPU/SAR/SUR. Digite CERO si no tiene",IF(AN13&gt;$B13," * La variable "&amp;AN$9&amp;""&amp;" SAPU/SAR/SUR No puede ser mayor al Total.",""))</f>
        <v/>
      </c>
      <c r="CC13" s="32" t="str">
        <f>IF(AND($B13&gt;0,AO13="")," * No olvide digitar la variable "&amp;AN$9&amp;""&amp;" Hospital Baja Complejidad. Digite CERO si no tiene",IF(AO13&gt;$B13," * La variable "&amp;AN$9&amp;""&amp;" Hospital Baja Complejidad No puede ser mayor al Total.",""))</f>
        <v/>
      </c>
      <c r="CD13" s="32" t="str">
        <f>IF(AND($B13&gt;0,AP13="")," * No olvide digitar la variable "&amp;AN$9&amp;""&amp;" Hospital Mediana/Alta Complejidad. Digite CERO si no tiene",IF(AP13&gt;$B13," * La variable "&amp;AN$9&amp;""&amp;" Hospital Mediana/Alta Complejidad No puede ser mayor al Total.",""))</f>
        <v/>
      </c>
      <c r="CE13" s="32" t="str">
        <f>IF(AND($B13&gt;0,AQ13="")," * No olvide digitar la variable "&amp;AN$9&amp;""&amp;" Otros Establecimientos de la Red. Digite CERO si no tiene",IF(AQ13&gt;$B13," * La variable "&amp;AN$9&amp;""&amp;" Otros Establecimientos de la Red No puede ser mayor al Total.",""))</f>
        <v/>
      </c>
      <c r="CF13" s="32" t="str">
        <f>IF(AND($B13&gt;0,AR13="")," * No olvide digitar la variable "&amp;AR$9&amp;""&amp;". Digite CERO si no tiene",IF(AR13&gt;$B13," * La variable "&amp;AR$9&amp;""&amp;" No puede ser mayor al Total.",""))</f>
        <v/>
      </c>
      <c r="CG13" s="32" t="str">
        <f>IF(AND($B13&gt;0,AS13="")," * No olvide digitar la variable "&amp;AS$9&amp;""&amp;". Digite CERO si no tiene",IF(B13&gt;AS13," * La variable "&amp;AS$9&amp;""&amp;" No puede ser menor al Total.",""))</f>
        <v/>
      </c>
      <c r="CM13" s="33">
        <f t="shared" si="1"/>
        <v>0</v>
      </c>
      <c r="CN13" s="33">
        <f t="shared" si="1"/>
        <v>0</v>
      </c>
      <c r="CO13" s="33">
        <f t="shared" si="1"/>
        <v>0</v>
      </c>
      <c r="CP13" s="33">
        <f t="shared" si="1"/>
        <v>0</v>
      </c>
      <c r="CQ13" s="33">
        <f t="shared" si="1"/>
        <v>0</v>
      </c>
      <c r="CR13" s="34">
        <f t="shared" si="1"/>
        <v>0</v>
      </c>
      <c r="CS13" s="34">
        <f>IF(AND($B13&gt;0,AS13=""),1,IF(B13&gt;AS13,1,0))</f>
        <v>0</v>
      </c>
    </row>
    <row r="14" spans="1:97" ht="15" customHeight="1" x14ac:dyDescent="0.2">
      <c r="A14" s="44" t="s">
        <v>37</v>
      </c>
      <c r="B14" s="45">
        <f>SUM(C14+D14)</f>
        <v>199</v>
      </c>
      <c r="C14" s="46">
        <f t="shared" si="0"/>
        <v>1</v>
      </c>
      <c r="D14" s="47">
        <f t="shared" si="0"/>
        <v>198</v>
      </c>
      <c r="E14" s="41"/>
      <c r="F14" s="42"/>
      <c r="G14" s="41"/>
      <c r="H14" s="42"/>
      <c r="I14" s="41"/>
      <c r="J14" s="42">
        <v>2</v>
      </c>
      <c r="K14" s="41"/>
      <c r="L14" s="42">
        <v>15</v>
      </c>
      <c r="M14" s="41"/>
      <c r="N14" s="42">
        <v>30</v>
      </c>
      <c r="O14" s="41"/>
      <c r="P14" s="42">
        <v>35</v>
      </c>
      <c r="Q14" s="41"/>
      <c r="R14" s="42">
        <v>51</v>
      </c>
      <c r="S14" s="41"/>
      <c r="T14" s="42">
        <v>43</v>
      </c>
      <c r="U14" s="41"/>
      <c r="V14" s="42">
        <v>9</v>
      </c>
      <c r="W14" s="41"/>
      <c r="X14" s="42">
        <v>5</v>
      </c>
      <c r="Y14" s="41"/>
      <c r="Z14" s="42">
        <v>4</v>
      </c>
      <c r="AA14" s="41"/>
      <c r="AB14" s="42">
        <v>1</v>
      </c>
      <c r="AC14" s="41"/>
      <c r="AD14" s="42">
        <v>1</v>
      </c>
      <c r="AE14" s="41"/>
      <c r="AF14" s="42">
        <v>1</v>
      </c>
      <c r="AG14" s="41"/>
      <c r="AH14" s="42">
        <v>1</v>
      </c>
      <c r="AI14" s="41"/>
      <c r="AJ14" s="42"/>
      <c r="AK14" s="41">
        <v>1</v>
      </c>
      <c r="AL14" s="43"/>
      <c r="AM14" s="42">
        <v>195</v>
      </c>
      <c r="AN14" s="48"/>
      <c r="AO14" s="48"/>
      <c r="AP14" s="48"/>
      <c r="AQ14" s="49"/>
      <c r="AR14" s="50"/>
      <c r="AS14" s="49"/>
      <c r="AT14" s="30" t="str">
        <f t="shared" ref="AT14:AT15" si="3">CA14&amp;CB14&amp;CC14&amp;CD14&amp;CE14&amp;CF14&amp;CG14</f>
        <v/>
      </c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"/>
      <c r="BF14" s="3"/>
      <c r="BG14" s="3"/>
      <c r="CA14" s="32" t="str">
        <f t="shared" si="2"/>
        <v/>
      </c>
      <c r="CM14" s="33">
        <f t="shared" si="1"/>
        <v>0</v>
      </c>
    </row>
    <row r="15" spans="1:97" ht="15" customHeight="1" x14ac:dyDescent="0.2">
      <c r="A15" s="51" t="s">
        <v>38</v>
      </c>
      <c r="B15" s="52">
        <f>SUM(C15+D15)</f>
        <v>0</v>
      </c>
      <c r="C15" s="53">
        <f t="shared" si="0"/>
        <v>0</v>
      </c>
      <c r="D15" s="54">
        <f t="shared" si="0"/>
        <v>0</v>
      </c>
      <c r="E15" s="55"/>
      <c r="F15" s="56"/>
      <c r="G15" s="55"/>
      <c r="H15" s="56"/>
      <c r="I15" s="55"/>
      <c r="J15" s="56"/>
      <c r="K15" s="55"/>
      <c r="L15" s="56"/>
      <c r="M15" s="55"/>
      <c r="N15" s="56"/>
      <c r="O15" s="55"/>
      <c r="P15" s="56"/>
      <c r="Q15" s="55"/>
      <c r="R15" s="56"/>
      <c r="S15" s="55"/>
      <c r="T15" s="56"/>
      <c r="U15" s="55"/>
      <c r="V15" s="56"/>
      <c r="W15" s="55"/>
      <c r="X15" s="56"/>
      <c r="Y15" s="55"/>
      <c r="Z15" s="56"/>
      <c r="AA15" s="55"/>
      <c r="AB15" s="56"/>
      <c r="AC15" s="55"/>
      <c r="AD15" s="56"/>
      <c r="AE15" s="55"/>
      <c r="AF15" s="56"/>
      <c r="AG15" s="55"/>
      <c r="AH15" s="56"/>
      <c r="AI15" s="55"/>
      <c r="AJ15" s="56"/>
      <c r="AK15" s="55"/>
      <c r="AL15" s="57"/>
      <c r="AM15" s="56"/>
      <c r="AN15" s="58"/>
      <c r="AO15" s="58"/>
      <c r="AP15" s="58"/>
      <c r="AQ15" s="59"/>
      <c r="AR15" s="60"/>
      <c r="AS15" s="59"/>
      <c r="AT15" s="30" t="str">
        <f t="shared" si="3"/>
        <v/>
      </c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"/>
      <c r="BF15" s="3"/>
      <c r="BG15" s="3"/>
      <c r="CA15" s="32" t="str">
        <f t="shared" si="2"/>
        <v/>
      </c>
      <c r="CM15" s="33">
        <f t="shared" si="1"/>
        <v>0</v>
      </c>
    </row>
    <row r="16" spans="1:97" s="5" customFormat="1" ht="18" customHeight="1" x14ac:dyDescent="0.15">
      <c r="A16" s="61" t="s">
        <v>39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V16" s="12"/>
      <c r="BW16" s="12"/>
      <c r="BX16" s="12"/>
      <c r="BY16" s="12"/>
    </row>
    <row r="17" spans="1:97" ht="19.5" customHeight="1" x14ac:dyDescent="0.2">
      <c r="A17" s="979" t="s">
        <v>40</v>
      </c>
      <c r="B17" s="982" t="s">
        <v>5</v>
      </c>
      <c r="C17" s="983"/>
      <c r="D17" s="984"/>
      <c r="E17" s="1309" t="s">
        <v>6</v>
      </c>
      <c r="F17" s="992"/>
      <c r="G17" s="992"/>
      <c r="H17" s="992"/>
      <c r="I17" s="992"/>
      <c r="J17" s="992"/>
      <c r="K17" s="992"/>
      <c r="L17" s="992"/>
      <c r="M17" s="992"/>
      <c r="N17" s="992"/>
      <c r="O17" s="992"/>
      <c r="P17" s="992"/>
      <c r="Q17" s="992"/>
      <c r="R17" s="992"/>
      <c r="S17" s="992"/>
      <c r="T17" s="992"/>
      <c r="U17" s="992"/>
      <c r="V17" s="992"/>
      <c r="W17" s="992"/>
      <c r="X17" s="992"/>
      <c r="Y17" s="992"/>
      <c r="Z17" s="992"/>
      <c r="AA17" s="992"/>
      <c r="AB17" s="992"/>
      <c r="AC17" s="992"/>
      <c r="AD17" s="992"/>
      <c r="AE17" s="992"/>
      <c r="AF17" s="992"/>
      <c r="AG17" s="992"/>
      <c r="AH17" s="992"/>
      <c r="AI17" s="992"/>
      <c r="AJ17" s="992"/>
      <c r="AK17" s="992"/>
      <c r="AL17" s="1313"/>
      <c r="AM17" s="1008" t="s">
        <v>7</v>
      </c>
      <c r="AN17" s="999" t="s">
        <v>41</v>
      </c>
      <c r="AO17" s="999" t="s">
        <v>10</v>
      </c>
      <c r="AP17" s="999" t="s">
        <v>42</v>
      </c>
      <c r="AQ17" s="999" t="s">
        <v>43</v>
      </c>
      <c r="AR17" s="984" t="s">
        <v>44</v>
      </c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</row>
    <row r="18" spans="1:97" ht="15.75" customHeight="1" x14ac:dyDescent="0.2">
      <c r="A18" s="980"/>
      <c r="B18" s="1303"/>
      <c r="C18" s="986"/>
      <c r="D18" s="987"/>
      <c r="E18" s="1309" t="s">
        <v>11</v>
      </c>
      <c r="F18" s="1307"/>
      <c r="G18" s="1309" t="s">
        <v>12</v>
      </c>
      <c r="H18" s="1307"/>
      <c r="I18" s="1309" t="s">
        <v>13</v>
      </c>
      <c r="J18" s="1307"/>
      <c r="K18" s="1309" t="s">
        <v>14</v>
      </c>
      <c r="L18" s="1307"/>
      <c r="M18" s="1309" t="s">
        <v>15</v>
      </c>
      <c r="N18" s="1307"/>
      <c r="O18" s="1310" t="s">
        <v>16</v>
      </c>
      <c r="P18" s="1311"/>
      <c r="Q18" s="1310" t="s">
        <v>17</v>
      </c>
      <c r="R18" s="1311"/>
      <c r="S18" s="1310" t="s">
        <v>18</v>
      </c>
      <c r="T18" s="1311"/>
      <c r="U18" s="1310" t="s">
        <v>19</v>
      </c>
      <c r="V18" s="1311"/>
      <c r="W18" s="1310" t="s">
        <v>20</v>
      </c>
      <c r="X18" s="1311"/>
      <c r="Y18" s="1310" t="s">
        <v>21</v>
      </c>
      <c r="Z18" s="1311"/>
      <c r="AA18" s="1310" t="s">
        <v>22</v>
      </c>
      <c r="AB18" s="1311"/>
      <c r="AC18" s="1310" t="s">
        <v>23</v>
      </c>
      <c r="AD18" s="1311"/>
      <c r="AE18" s="1310" t="s">
        <v>24</v>
      </c>
      <c r="AF18" s="1311"/>
      <c r="AG18" s="1310" t="s">
        <v>25</v>
      </c>
      <c r="AH18" s="1311"/>
      <c r="AI18" s="1310" t="s">
        <v>26</v>
      </c>
      <c r="AJ18" s="1311"/>
      <c r="AK18" s="1310" t="s">
        <v>27</v>
      </c>
      <c r="AL18" s="1312"/>
      <c r="AM18" s="1009"/>
      <c r="AN18" s="1003"/>
      <c r="AO18" s="1003"/>
      <c r="AP18" s="1003"/>
      <c r="AQ18" s="1003"/>
      <c r="AR18" s="990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</row>
    <row r="19" spans="1:97" ht="15.75" customHeight="1" x14ac:dyDescent="0.2">
      <c r="A19" s="1302"/>
      <c r="B19" s="867" t="s">
        <v>32</v>
      </c>
      <c r="C19" s="868" t="s">
        <v>45</v>
      </c>
      <c r="D19" s="860" t="s">
        <v>34</v>
      </c>
      <c r="E19" s="869" t="s">
        <v>45</v>
      </c>
      <c r="F19" s="860" t="s">
        <v>34</v>
      </c>
      <c r="G19" s="869" t="s">
        <v>45</v>
      </c>
      <c r="H19" s="860" t="s">
        <v>34</v>
      </c>
      <c r="I19" s="869" t="s">
        <v>45</v>
      </c>
      <c r="J19" s="860" t="s">
        <v>34</v>
      </c>
      <c r="K19" s="869" t="s">
        <v>45</v>
      </c>
      <c r="L19" s="860" t="s">
        <v>34</v>
      </c>
      <c r="M19" s="869" t="s">
        <v>45</v>
      </c>
      <c r="N19" s="860" t="s">
        <v>34</v>
      </c>
      <c r="O19" s="869" t="s">
        <v>45</v>
      </c>
      <c r="P19" s="860" t="s">
        <v>34</v>
      </c>
      <c r="Q19" s="869" t="s">
        <v>45</v>
      </c>
      <c r="R19" s="860" t="s">
        <v>34</v>
      </c>
      <c r="S19" s="869" t="s">
        <v>45</v>
      </c>
      <c r="T19" s="860" t="s">
        <v>34</v>
      </c>
      <c r="U19" s="869" t="s">
        <v>45</v>
      </c>
      <c r="V19" s="860" t="s">
        <v>34</v>
      </c>
      <c r="W19" s="869" t="s">
        <v>45</v>
      </c>
      <c r="X19" s="860" t="s">
        <v>34</v>
      </c>
      <c r="Y19" s="869" t="s">
        <v>45</v>
      </c>
      <c r="Z19" s="860" t="s">
        <v>34</v>
      </c>
      <c r="AA19" s="869" t="s">
        <v>45</v>
      </c>
      <c r="AB19" s="860" t="s">
        <v>34</v>
      </c>
      <c r="AC19" s="869" t="s">
        <v>45</v>
      </c>
      <c r="AD19" s="860" t="s">
        <v>34</v>
      </c>
      <c r="AE19" s="869" t="s">
        <v>45</v>
      </c>
      <c r="AF19" s="860" t="s">
        <v>34</v>
      </c>
      <c r="AG19" s="869" t="s">
        <v>45</v>
      </c>
      <c r="AH19" s="860" t="s">
        <v>34</v>
      </c>
      <c r="AI19" s="869" t="s">
        <v>45</v>
      </c>
      <c r="AJ19" s="860" t="s">
        <v>34</v>
      </c>
      <c r="AK19" s="869" t="s">
        <v>45</v>
      </c>
      <c r="AL19" s="865" t="s">
        <v>34</v>
      </c>
      <c r="AM19" s="1010"/>
      <c r="AN19" s="1000"/>
      <c r="AO19" s="1000"/>
      <c r="AP19" s="1000"/>
      <c r="AQ19" s="1000"/>
      <c r="AR19" s="987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</row>
    <row r="20" spans="1:97" ht="15" customHeight="1" x14ac:dyDescent="0.25">
      <c r="A20" s="487" t="s">
        <v>46</v>
      </c>
      <c r="B20" s="68">
        <f t="shared" ref="B20:B26" si="4">SUM(C20+D20)</f>
        <v>0</v>
      </c>
      <c r="C20" s="69">
        <f t="shared" ref="C20:D26" si="5">SUM(E20+G20+I20+K20+M20+O20+Q20+S20+U20+W20+Y20+AA20+AC20+AE20+AG20+AI20+AK20)</f>
        <v>0</v>
      </c>
      <c r="D20" s="70">
        <f t="shared" si="5"/>
        <v>0</v>
      </c>
      <c r="E20" s="71"/>
      <c r="F20" s="72"/>
      <c r="G20" s="71"/>
      <c r="H20" s="72"/>
      <c r="I20" s="71"/>
      <c r="J20" s="73"/>
      <c r="K20" s="71"/>
      <c r="L20" s="73"/>
      <c r="M20" s="71"/>
      <c r="N20" s="73"/>
      <c r="O20" s="74"/>
      <c r="P20" s="73"/>
      <c r="Q20" s="74"/>
      <c r="R20" s="73"/>
      <c r="S20" s="74"/>
      <c r="T20" s="73"/>
      <c r="U20" s="74"/>
      <c r="V20" s="73"/>
      <c r="W20" s="74"/>
      <c r="X20" s="73"/>
      <c r="Y20" s="74"/>
      <c r="Z20" s="73"/>
      <c r="AA20" s="74"/>
      <c r="AB20" s="73"/>
      <c r="AC20" s="74"/>
      <c r="AD20" s="73"/>
      <c r="AE20" s="74"/>
      <c r="AF20" s="73"/>
      <c r="AG20" s="74"/>
      <c r="AH20" s="73"/>
      <c r="AI20" s="74"/>
      <c r="AJ20" s="73"/>
      <c r="AK20" s="74"/>
      <c r="AL20" s="75"/>
      <c r="AM20" s="76"/>
      <c r="AN20" s="77"/>
      <c r="AO20" s="77"/>
      <c r="AP20" s="77"/>
      <c r="AQ20" s="78"/>
      <c r="AR20" s="870"/>
      <c r="AS20" s="30" t="str">
        <f>$CA20&amp;$CB20&amp;$CC20&amp;$CD20&amp;$CE20&amp;$CF20</f>
        <v/>
      </c>
      <c r="AT20" s="31"/>
      <c r="AU20" s="31"/>
      <c r="AV20" s="31"/>
      <c r="AW20" s="31"/>
      <c r="AX20" s="31"/>
      <c r="AY20" s="31"/>
      <c r="AZ20" s="3"/>
      <c r="BA20" s="3"/>
      <c r="BB20" s="3"/>
      <c r="BC20" s="3"/>
      <c r="BD20" s="3"/>
      <c r="BE20" s="3"/>
      <c r="BF20" s="3"/>
      <c r="BG20" s="3"/>
      <c r="BH20" s="3"/>
      <c r="BI20" s="3"/>
      <c r="CA20" s="32" t="str">
        <f>IF(AND($B20&gt;0,AM20="")," * No olvide digitar la variable "&amp;AM$17&amp;""&amp;". Digite CERO si no tiene",IF(AM20&gt;$B20," * La variable "&amp;AM$20&amp;""&amp;" No puede ser mayor al Total.",""))</f>
        <v/>
      </c>
      <c r="CB20" s="32" t="str">
        <f>IF(AND($B20&gt;0,AN20="")," * No olvide digitar la variable "&amp;AN$17&amp;""&amp;". Digite CERO si no tiene",IF(AN20&gt;$B20," * La variable "&amp;AN$17&amp;""&amp;" No puede ser mayor al Total.",""))</f>
        <v/>
      </c>
      <c r="CC20" s="32" t="str">
        <f>IF(AND($B20&gt;0,AO20="")," * No olvide digitar la variable "&amp;AO$17&amp;""&amp;". Digite CERO si no tiene",IF(B20&gt;AO20," * La variable "&amp;AO$17&amp;""&amp;" No puede ser menor al Total.",""))</f>
        <v/>
      </c>
      <c r="CD20" s="32" t="str">
        <f>IF(AND($B20&gt;0,AP20="")," * No olvide digitar la variable "&amp;AP$17&amp;""&amp;". Digite CERO si no tiene",IF(AP20&gt;$B20," * La variable "&amp;AP$17&amp;""&amp;" No puede ser mayor al Total.",""))</f>
        <v/>
      </c>
      <c r="CE20" s="32" t="str">
        <f>IF(AND($B20&gt;0,AQ20="")," * No olvide digitar la variable "&amp;AQ$17&amp;""&amp;". Digite CERO si no tiene",IF(AQ20&gt;$B20," * La variable "&amp;AQ$17&amp;""&amp;" No puede ser mayor al Total.",""))</f>
        <v/>
      </c>
      <c r="CF20" s="32" t="str">
        <f>IF(AND($B20&gt;0,AR20="")," * No olvide digitar la variable "&amp;AR$17&amp;""&amp;". Digite CERO si no tiene",IF(AR20&gt;$B20," * La variable "&amp;AR$17&amp;""&amp;" No puede ser mayor al Total.",""))</f>
        <v/>
      </c>
      <c r="CG20" s="80"/>
      <c r="CM20" s="33">
        <f t="shared" ref="CM20:CR26" si="6">IF(AND($B20&gt;0,AM20=""),1,IF(AM20&gt;$B20,1,0))</f>
        <v>0</v>
      </c>
      <c r="CN20" s="33">
        <f t="shared" si="6"/>
        <v>0</v>
      </c>
      <c r="CO20" s="33">
        <f>IF(AND($B20&gt;0,AO20=""),1,IF(B20&gt;$AO20,1,0))</f>
        <v>0</v>
      </c>
      <c r="CP20" s="33">
        <f t="shared" si="6"/>
        <v>0</v>
      </c>
      <c r="CQ20" s="33">
        <f t="shared" si="6"/>
        <v>0</v>
      </c>
      <c r="CR20" s="34">
        <f t="shared" si="6"/>
        <v>0</v>
      </c>
      <c r="CS20"/>
    </row>
    <row r="21" spans="1:97" ht="15" customHeight="1" x14ac:dyDescent="0.25">
      <c r="A21" s="81" t="s">
        <v>47</v>
      </c>
      <c r="B21" s="68">
        <f t="shared" si="4"/>
        <v>0</v>
      </c>
      <c r="C21" s="69">
        <f t="shared" si="5"/>
        <v>0</v>
      </c>
      <c r="D21" s="70">
        <f t="shared" si="5"/>
        <v>0</v>
      </c>
      <c r="E21" s="71"/>
      <c r="F21" s="72"/>
      <c r="G21" s="71"/>
      <c r="H21" s="72"/>
      <c r="I21" s="71"/>
      <c r="J21" s="73"/>
      <c r="K21" s="71"/>
      <c r="L21" s="73"/>
      <c r="M21" s="71"/>
      <c r="N21" s="73"/>
      <c r="O21" s="74"/>
      <c r="P21" s="73"/>
      <c r="Q21" s="74"/>
      <c r="R21" s="73"/>
      <c r="S21" s="74"/>
      <c r="T21" s="73"/>
      <c r="U21" s="74"/>
      <c r="V21" s="73"/>
      <c r="W21" s="74"/>
      <c r="X21" s="73"/>
      <c r="Y21" s="74"/>
      <c r="Z21" s="73"/>
      <c r="AA21" s="74"/>
      <c r="AB21" s="73"/>
      <c r="AC21" s="74"/>
      <c r="AD21" s="73"/>
      <c r="AE21" s="74"/>
      <c r="AF21" s="73"/>
      <c r="AG21" s="74"/>
      <c r="AH21" s="73"/>
      <c r="AI21" s="74"/>
      <c r="AJ21" s="73"/>
      <c r="AK21" s="74"/>
      <c r="AL21" s="75"/>
      <c r="AM21" s="76"/>
      <c r="AN21" s="77"/>
      <c r="AO21" s="77"/>
      <c r="AP21" s="77"/>
      <c r="AQ21" s="82"/>
      <c r="AR21" s="83"/>
      <c r="AS21" s="30" t="str">
        <f t="shared" ref="AS21:AS26" si="7">$CA21&amp;$CB21&amp;$CC21&amp;$CD21&amp;$CE21&amp;$CF21</f>
        <v/>
      </c>
      <c r="AT21" s="31"/>
      <c r="AU21" s="31"/>
      <c r="AV21" s="31"/>
      <c r="AW21" s="31"/>
      <c r="AX21" s="31"/>
      <c r="AY21" s="31"/>
      <c r="AZ21" s="3"/>
      <c r="BA21" s="3"/>
      <c r="BB21" s="3"/>
      <c r="BC21" s="3"/>
      <c r="BD21" s="3"/>
      <c r="BE21" s="3"/>
      <c r="BF21" s="3"/>
      <c r="BG21" s="3"/>
      <c r="BH21" s="3"/>
      <c r="BI21" s="3"/>
      <c r="CA21" s="32" t="str">
        <f>IF(AND($B21&gt;0,AM21="")," * No olvide digitar la variable "&amp;AM$17&amp;""&amp;". Digite CERO si no tiene",IF(AM21&gt;$B21," * La variable "&amp;AM$20&amp;""&amp;" No puede ser mayor al Total.",""))</f>
        <v/>
      </c>
      <c r="CB21" s="32" t="str">
        <f>IF(AND($B21&gt;0,AN21="")," * No olvide digitar la variable "&amp;AN$17&amp;""&amp;". Digite CERO si no tiene",IF(AN21&gt;$B21," * La variable "&amp;AN$17&amp;""&amp;" No puede ser mayor al Total.",""))</f>
        <v/>
      </c>
      <c r="CC21" s="32" t="str">
        <f t="shared" ref="CC21:CC23" si="8">IF(AND($B21&gt;0,AO21="")," * No olvide digitar la variable "&amp;AO$17&amp;""&amp;". Digite CERO si no tiene",IF(B21&gt;AO21," * La variable "&amp;AO$17&amp;""&amp;" No puede ser menor al Total.",""))</f>
        <v/>
      </c>
      <c r="CD21" s="32" t="str">
        <f>IF(AND($B21&gt;0,AP21="")," * No olvide digitar la variable "&amp;AP$17&amp;""&amp;". Digite CERO si no tiene",IF(AP21&gt;$B21," * La variable "&amp;AP$17&amp;""&amp;" No puede ser mayor al Total.",""))</f>
        <v/>
      </c>
      <c r="CE21" s="32" t="str">
        <f t="shared" ref="CE21:CF23" si="9">IF(AND($B21&gt;0,AQ21="")," * No olvide digitar la variable "&amp;AQ$17&amp;""&amp;". Digite CERO si no tiene",IF(AQ21&gt;$B21," * La variable "&amp;AQ$17&amp;""&amp;" No puede ser mayor al Total.",""))</f>
        <v/>
      </c>
      <c r="CF21" s="32" t="str">
        <f t="shared" si="9"/>
        <v/>
      </c>
      <c r="CM21" s="33">
        <f t="shared" si="6"/>
        <v>0</v>
      </c>
      <c r="CN21" s="33">
        <f t="shared" si="6"/>
        <v>0</v>
      </c>
      <c r="CO21" s="33">
        <f t="shared" ref="CO21:CO23" si="10">IF(AND($B21&gt;0,AO21=""),1,IF(B21&gt;$AO21,1,0))</f>
        <v>0</v>
      </c>
      <c r="CP21" s="33">
        <f t="shared" si="6"/>
        <v>0</v>
      </c>
      <c r="CQ21" s="33">
        <f t="shared" si="6"/>
        <v>0</v>
      </c>
      <c r="CR21" s="34">
        <f t="shared" si="6"/>
        <v>0</v>
      </c>
    </row>
    <row r="22" spans="1:97" ht="15" customHeight="1" x14ac:dyDescent="0.25">
      <c r="A22" s="35" t="s">
        <v>48</v>
      </c>
      <c r="B22" s="68">
        <f t="shared" si="4"/>
        <v>0</v>
      </c>
      <c r="C22" s="69">
        <f t="shared" si="5"/>
        <v>0</v>
      </c>
      <c r="D22" s="84">
        <f t="shared" si="5"/>
        <v>0</v>
      </c>
      <c r="E22" s="41"/>
      <c r="F22" s="42"/>
      <c r="G22" s="41"/>
      <c r="H22" s="42"/>
      <c r="I22" s="41"/>
      <c r="J22" s="40"/>
      <c r="K22" s="41"/>
      <c r="L22" s="40"/>
      <c r="M22" s="41"/>
      <c r="N22" s="40"/>
      <c r="O22" s="85"/>
      <c r="P22" s="40"/>
      <c r="Q22" s="85"/>
      <c r="R22" s="40"/>
      <c r="S22" s="85"/>
      <c r="T22" s="40"/>
      <c r="U22" s="85"/>
      <c r="V22" s="40"/>
      <c r="W22" s="85"/>
      <c r="X22" s="40"/>
      <c r="Y22" s="85"/>
      <c r="Z22" s="40"/>
      <c r="AA22" s="85"/>
      <c r="AB22" s="40"/>
      <c r="AC22" s="85"/>
      <c r="AD22" s="40"/>
      <c r="AE22" s="85"/>
      <c r="AF22" s="40"/>
      <c r="AG22" s="85"/>
      <c r="AH22" s="40"/>
      <c r="AI22" s="85"/>
      <c r="AJ22" s="40"/>
      <c r="AK22" s="85"/>
      <c r="AL22" s="86"/>
      <c r="AM22" s="39"/>
      <c r="AN22" s="87"/>
      <c r="AO22" s="87"/>
      <c r="AP22" s="88"/>
      <c r="AQ22" s="82"/>
      <c r="AR22" s="83"/>
      <c r="AS22" s="30" t="str">
        <f t="shared" si="7"/>
        <v/>
      </c>
      <c r="AT22" s="31"/>
      <c r="AU22" s="31"/>
      <c r="AV22" s="31"/>
      <c r="AW22" s="31"/>
      <c r="AX22" s="31"/>
      <c r="AY22" s="31"/>
      <c r="AZ22" s="3"/>
      <c r="BA22" s="3"/>
      <c r="BB22" s="3"/>
      <c r="BC22" s="3"/>
      <c r="BD22" s="3"/>
      <c r="BE22" s="3"/>
      <c r="BF22" s="3"/>
      <c r="BG22" s="3"/>
      <c r="BH22" s="3"/>
      <c r="BI22" s="3"/>
      <c r="CA22" s="32" t="str">
        <f t="shared" ref="CA22:CA23" si="11">IF(AND($B22&gt;0,AM22="")," * No olvide digitar la variable "&amp;AM$17&amp;""&amp;". Digite CERO si no tiene",IF(AM22&gt;$B22," * La variable "&amp;AM$20&amp;""&amp;" No puede ser mayor al Total.",""))</f>
        <v/>
      </c>
      <c r="CB22" s="32" t="str">
        <f t="shared" ref="CB22:CB23" si="12">IF(AND($B22&gt;0,AN22="")," * No olvide digitar la variable "&amp;AN$17&amp;""&amp;". Digite CERO si no tiene",IF(AN22&gt;$B22," * La variable "&amp;AN$17&amp;""&amp;" No puede ser mayor al Total.",""))</f>
        <v/>
      </c>
      <c r="CC22" s="32" t="str">
        <f t="shared" si="8"/>
        <v/>
      </c>
      <c r="CD22" s="89"/>
      <c r="CE22" s="32" t="str">
        <f t="shared" si="9"/>
        <v/>
      </c>
      <c r="CF22" s="32" t="str">
        <f t="shared" si="9"/>
        <v/>
      </c>
      <c r="CM22" s="33">
        <f t="shared" si="6"/>
        <v>0</v>
      </c>
      <c r="CN22" s="33">
        <f t="shared" si="6"/>
        <v>0</v>
      </c>
      <c r="CO22" s="33">
        <f t="shared" si="10"/>
        <v>0</v>
      </c>
      <c r="CP22" s="89"/>
      <c r="CQ22" s="33">
        <f t="shared" si="6"/>
        <v>0</v>
      </c>
      <c r="CR22" s="34">
        <f t="shared" si="6"/>
        <v>0</v>
      </c>
    </row>
    <row r="23" spans="1:97" ht="15" customHeight="1" thickBot="1" x14ac:dyDescent="0.3">
      <c r="A23" s="90" t="s">
        <v>49</v>
      </c>
      <c r="B23" s="91">
        <f t="shared" si="4"/>
        <v>0</v>
      </c>
      <c r="C23" s="92">
        <f t="shared" si="5"/>
        <v>0</v>
      </c>
      <c r="D23" s="93">
        <f t="shared" si="5"/>
        <v>0</v>
      </c>
      <c r="E23" s="94"/>
      <c r="F23" s="95"/>
      <c r="G23" s="94"/>
      <c r="H23" s="95"/>
      <c r="I23" s="94"/>
      <c r="J23" s="96"/>
      <c r="K23" s="97"/>
      <c r="L23" s="95"/>
      <c r="M23" s="94"/>
      <c r="N23" s="95"/>
      <c r="O23" s="94"/>
      <c r="P23" s="95"/>
      <c r="Q23" s="94"/>
      <c r="R23" s="95"/>
      <c r="S23" s="94"/>
      <c r="T23" s="95"/>
      <c r="U23" s="94"/>
      <c r="V23" s="95"/>
      <c r="W23" s="94"/>
      <c r="X23" s="95"/>
      <c r="Y23" s="94"/>
      <c r="Z23" s="95"/>
      <c r="AA23" s="94"/>
      <c r="AB23" s="95"/>
      <c r="AC23" s="94"/>
      <c r="AD23" s="95"/>
      <c r="AE23" s="94"/>
      <c r="AF23" s="95"/>
      <c r="AG23" s="94"/>
      <c r="AH23" s="95"/>
      <c r="AI23" s="94"/>
      <c r="AJ23" s="95"/>
      <c r="AK23" s="94"/>
      <c r="AL23" s="98"/>
      <c r="AM23" s="97"/>
      <c r="AN23" s="99"/>
      <c r="AO23" s="99"/>
      <c r="AP23" s="99"/>
      <c r="AQ23" s="100"/>
      <c r="AR23" s="101"/>
      <c r="AS23" s="30" t="str">
        <f t="shared" si="7"/>
        <v/>
      </c>
      <c r="AT23" s="31"/>
      <c r="AU23" s="31"/>
      <c r="AV23" s="31"/>
      <c r="AW23" s="31"/>
      <c r="AX23" s="31"/>
      <c r="AY23" s="31"/>
      <c r="AZ23" s="3"/>
      <c r="BA23" s="3"/>
      <c r="BB23" s="3"/>
      <c r="BC23" s="3"/>
      <c r="BD23" s="3"/>
      <c r="BE23" s="3"/>
      <c r="BF23" s="3"/>
      <c r="BG23" s="3"/>
      <c r="BH23" s="3"/>
      <c r="BI23" s="3"/>
      <c r="CA23" s="32" t="str">
        <f t="shared" si="11"/>
        <v/>
      </c>
      <c r="CB23" s="32" t="str">
        <f t="shared" si="12"/>
        <v/>
      </c>
      <c r="CC23" s="32" t="str">
        <f t="shared" si="8"/>
        <v/>
      </c>
      <c r="CD23" s="32" t="str">
        <f>IF(AND($B23&gt;0,AP23="")," * No olvide digitar la variable "&amp;AP$17&amp;""&amp;". Digite CERO si no tiene",IF(AP23&gt;$B23," * La variable "&amp;AP$17&amp;""&amp;" No puede ser mayor al Total.",""))</f>
        <v/>
      </c>
      <c r="CE23" s="32" t="str">
        <f t="shared" si="9"/>
        <v/>
      </c>
      <c r="CF23" s="32" t="str">
        <f t="shared" si="9"/>
        <v/>
      </c>
      <c r="CM23" s="33">
        <f t="shared" si="6"/>
        <v>0</v>
      </c>
      <c r="CN23" s="33">
        <f t="shared" si="6"/>
        <v>0</v>
      </c>
      <c r="CO23" s="33">
        <f t="shared" si="10"/>
        <v>0</v>
      </c>
      <c r="CP23" s="33">
        <f t="shared" si="6"/>
        <v>0</v>
      </c>
      <c r="CQ23" s="33">
        <f t="shared" si="6"/>
        <v>0</v>
      </c>
      <c r="CR23" s="34">
        <f t="shared" si="6"/>
        <v>0</v>
      </c>
    </row>
    <row r="24" spans="1:97" ht="15" customHeight="1" thickTop="1" x14ac:dyDescent="0.25">
      <c r="A24" s="81" t="s">
        <v>50</v>
      </c>
      <c r="B24" s="102">
        <f t="shared" si="4"/>
        <v>0</v>
      </c>
      <c r="C24" s="103">
        <f t="shared" si="5"/>
        <v>0</v>
      </c>
      <c r="D24" s="104">
        <f t="shared" si="5"/>
        <v>0</v>
      </c>
      <c r="E24" s="105"/>
      <c r="F24" s="106"/>
      <c r="G24" s="105"/>
      <c r="H24" s="106"/>
      <c r="I24" s="105"/>
      <c r="J24" s="107"/>
      <c r="K24" s="108"/>
      <c r="L24" s="106"/>
      <c r="M24" s="105"/>
      <c r="N24" s="106"/>
      <c r="O24" s="105"/>
      <c r="P24" s="106"/>
      <c r="Q24" s="105"/>
      <c r="R24" s="106"/>
      <c r="S24" s="105"/>
      <c r="T24" s="106"/>
      <c r="U24" s="105"/>
      <c r="V24" s="106"/>
      <c r="W24" s="105"/>
      <c r="X24" s="106"/>
      <c r="Y24" s="105"/>
      <c r="Z24" s="106"/>
      <c r="AA24" s="105"/>
      <c r="AB24" s="106"/>
      <c r="AC24" s="105"/>
      <c r="AD24" s="106"/>
      <c r="AE24" s="105"/>
      <c r="AF24" s="106"/>
      <c r="AG24" s="105"/>
      <c r="AH24" s="106"/>
      <c r="AI24" s="105"/>
      <c r="AJ24" s="106"/>
      <c r="AK24" s="105"/>
      <c r="AL24" s="109"/>
      <c r="AM24" s="108"/>
      <c r="AN24" s="110"/>
      <c r="AO24" s="111"/>
      <c r="AP24" s="112"/>
      <c r="AQ24" s="110"/>
      <c r="AR24" s="106"/>
      <c r="AS24" s="30" t="str">
        <f t="shared" si="7"/>
        <v/>
      </c>
      <c r="AT24" s="31"/>
      <c r="AU24" s="31"/>
      <c r="AV24" s="31"/>
      <c r="AW24" s="31"/>
      <c r="AX24" s="31"/>
      <c r="AY24" s="31"/>
      <c r="AZ24" s="3"/>
      <c r="BA24" s="3"/>
      <c r="BB24" s="3"/>
      <c r="BC24" s="3"/>
      <c r="BD24" s="3"/>
      <c r="BE24" s="3"/>
      <c r="BF24" s="3"/>
      <c r="BG24" s="3"/>
      <c r="BH24" s="3"/>
      <c r="BI24" s="3"/>
      <c r="CA24" s="32" t="str">
        <f>IF(AND($B24&gt;0,AM24="")," * No olvide digitar la variable "&amp;AM$17&amp;""&amp;". Digite CERO si no tiene",IF(AM24&gt;$B24," * La variable "&amp;AM$17&amp;""&amp;" No puede ser mayor al Total.",""))</f>
        <v/>
      </c>
      <c r="CB24" s="32" t="str">
        <f>IF(AND($B24&gt;0,AN24="")," * No olvide digitar la variable "&amp;AN$17&amp;""&amp;". Digite CERO si no tiene",IF(AN24&gt;$B24," * La variable "&amp;AN$17&amp;""&amp;" No puede ser mayor al Total.",""))</f>
        <v/>
      </c>
      <c r="CC24" s="89"/>
      <c r="CD24" s="89"/>
      <c r="CE24" s="32" t="str">
        <f>IF(AND($B24&gt;0,AQ24="")," * No olvide digitar la variable "&amp;AQ$17&amp;""&amp;" Otros Establecimientos de la Red. Digite CERO si no tiene",IF(AQ24&gt;$B24," * La variable "&amp;AQ$17&amp;""&amp;" Otros Establecimientos de la Red No puede ser mayor al Total.",""))</f>
        <v/>
      </c>
      <c r="CF24" s="32" t="str">
        <f>IF(AND($B24&gt;0,AR24="")," * No olvide digitar la variable "&amp;AR$17&amp;""&amp;". Digite CERO si no tiene",IF(AR24&gt;$B24," * La variable "&amp;AR$17&amp;""&amp;" No puede ser mayor al Total.",""))</f>
        <v/>
      </c>
      <c r="CM24" s="33">
        <f t="shared" si="6"/>
        <v>0</v>
      </c>
      <c r="CN24" s="33">
        <f t="shared" si="6"/>
        <v>0</v>
      </c>
      <c r="CO24" s="89"/>
      <c r="CP24" s="89"/>
      <c r="CQ24" s="33">
        <f t="shared" si="6"/>
        <v>0</v>
      </c>
      <c r="CR24" s="34">
        <f t="shared" si="6"/>
        <v>0</v>
      </c>
    </row>
    <row r="25" spans="1:97" ht="15" customHeight="1" x14ac:dyDescent="0.25">
      <c r="A25" s="35" t="s">
        <v>51</v>
      </c>
      <c r="B25" s="68">
        <f t="shared" si="4"/>
        <v>0</v>
      </c>
      <c r="C25" s="69">
        <f t="shared" si="5"/>
        <v>0</v>
      </c>
      <c r="D25" s="84">
        <f t="shared" si="5"/>
        <v>0</v>
      </c>
      <c r="E25" s="41"/>
      <c r="F25" s="42"/>
      <c r="G25" s="41"/>
      <c r="H25" s="42"/>
      <c r="I25" s="41"/>
      <c r="J25" s="40"/>
      <c r="K25" s="39"/>
      <c r="L25" s="42"/>
      <c r="M25" s="41"/>
      <c r="N25" s="42"/>
      <c r="O25" s="41"/>
      <c r="P25" s="42"/>
      <c r="Q25" s="41"/>
      <c r="R25" s="42"/>
      <c r="S25" s="41"/>
      <c r="T25" s="42"/>
      <c r="U25" s="41"/>
      <c r="V25" s="42"/>
      <c r="W25" s="41"/>
      <c r="X25" s="42"/>
      <c r="Y25" s="41"/>
      <c r="Z25" s="42"/>
      <c r="AA25" s="41"/>
      <c r="AB25" s="42"/>
      <c r="AC25" s="41"/>
      <c r="AD25" s="42"/>
      <c r="AE25" s="41"/>
      <c r="AF25" s="42"/>
      <c r="AG25" s="41"/>
      <c r="AH25" s="42"/>
      <c r="AI25" s="41"/>
      <c r="AJ25" s="42"/>
      <c r="AK25" s="41"/>
      <c r="AL25" s="43"/>
      <c r="AM25" s="39"/>
      <c r="AN25" s="87"/>
      <c r="AO25" s="88"/>
      <c r="AP25" s="88"/>
      <c r="AQ25" s="82"/>
      <c r="AR25" s="83"/>
      <c r="AS25" s="30" t="str">
        <f t="shared" si="7"/>
        <v/>
      </c>
      <c r="AT25" s="31"/>
      <c r="AU25" s="31"/>
      <c r="AV25" s="31"/>
      <c r="AW25" s="31"/>
      <c r="AX25" s="31"/>
      <c r="AY25" s="31"/>
      <c r="AZ25" s="3"/>
      <c r="BA25" s="3"/>
      <c r="BB25" s="3"/>
      <c r="BC25" s="3"/>
      <c r="BD25" s="3"/>
      <c r="BE25" s="3"/>
      <c r="BF25" s="3"/>
      <c r="BG25" s="3"/>
      <c r="BH25" s="3"/>
      <c r="BI25" s="3"/>
      <c r="CA25" s="32" t="str">
        <f t="shared" ref="CA25" si="13">IF(AND($B25&gt;0,AM25="")," * No olvide digitar la variable "&amp;AM$17&amp;""&amp;". Digite CERO si no tiene",IF(AM25&gt;$B25," * La variable "&amp;AM$17&amp;""&amp;" No puede ser mayor al Total.",""))</f>
        <v/>
      </c>
      <c r="CB25" s="32" t="str">
        <f>IF(AND($B25&gt;0,AN25="")," * No olvide digitar la variable "&amp;AN$17&amp;""&amp;". Digite CERO si no tiene",IF(AN25&gt;$B25," * La variable "&amp;AN$17&amp;""&amp;" No puede ser mayor al Total.",""))</f>
        <v/>
      </c>
      <c r="CC25" s="89"/>
      <c r="CD25" s="89"/>
      <c r="CE25" s="32" t="str">
        <f t="shared" ref="CE25" si="14">IF(AND($B25&gt;0,AQ25="")," * No olvide digitar la variable "&amp;AQ$17&amp;""&amp;" Otros Establecimientos de la Red. Digite CERO si no tiene",IF(AQ25&gt;$B25," * La variable "&amp;AQ$17&amp;""&amp;" Otros Establecimientos de la Red No puede ser mayor al Total.",""))</f>
        <v/>
      </c>
      <c r="CF25" s="32" t="str">
        <f t="shared" ref="CF25:CF26" si="15">IF(AND($B25&gt;0,AR25="")," * No olvide digitar la variable "&amp;AR$17&amp;""&amp;". Digite CERO si no tiene",IF(AR25&gt;$B25," * La variable "&amp;AR$17&amp;""&amp;" No puede ser mayor al Total.",""))</f>
        <v/>
      </c>
      <c r="CM25" s="33">
        <f t="shared" si="6"/>
        <v>0</v>
      </c>
      <c r="CN25" s="33">
        <f t="shared" si="6"/>
        <v>0</v>
      </c>
      <c r="CO25" s="89"/>
      <c r="CP25" s="89"/>
      <c r="CQ25" s="33">
        <f t="shared" si="6"/>
        <v>0</v>
      </c>
      <c r="CR25" s="34">
        <f t="shared" si="6"/>
        <v>0</v>
      </c>
    </row>
    <row r="26" spans="1:97" ht="15" customHeight="1" x14ac:dyDescent="0.25">
      <c r="A26" s="113" t="s">
        <v>52</v>
      </c>
      <c r="B26" s="114">
        <f t="shared" si="4"/>
        <v>0</v>
      </c>
      <c r="C26" s="115">
        <f t="shared" si="5"/>
        <v>0</v>
      </c>
      <c r="D26" s="116">
        <f t="shared" si="5"/>
        <v>0</v>
      </c>
      <c r="E26" s="117"/>
      <c r="F26" s="118"/>
      <c r="G26" s="117"/>
      <c r="H26" s="118"/>
      <c r="I26" s="117"/>
      <c r="J26" s="119"/>
      <c r="K26" s="120"/>
      <c r="L26" s="118"/>
      <c r="M26" s="117"/>
      <c r="N26" s="118"/>
      <c r="O26" s="117"/>
      <c r="P26" s="118"/>
      <c r="Q26" s="117"/>
      <c r="R26" s="118"/>
      <c r="S26" s="117"/>
      <c r="T26" s="118"/>
      <c r="U26" s="117"/>
      <c r="V26" s="118"/>
      <c r="W26" s="117"/>
      <c r="X26" s="118"/>
      <c r="Y26" s="117"/>
      <c r="Z26" s="118"/>
      <c r="AA26" s="117"/>
      <c r="AB26" s="118"/>
      <c r="AC26" s="117"/>
      <c r="AD26" s="118"/>
      <c r="AE26" s="117"/>
      <c r="AF26" s="118"/>
      <c r="AG26" s="117"/>
      <c r="AH26" s="118"/>
      <c r="AI26" s="117"/>
      <c r="AJ26" s="118"/>
      <c r="AK26" s="117"/>
      <c r="AL26" s="121"/>
      <c r="AM26" s="120"/>
      <c r="AN26" s="122"/>
      <c r="AO26" s="123"/>
      <c r="AP26" s="123"/>
      <c r="AQ26" s="100"/>
      <c r="AR26" s="101"/>
      <c r="AS26" s="30" t="str">
        <f t="shared" si="7"/>
        <v/>
      </c>
      <c r="AT26" s="31"/>
      <c r="AU26" s="31"/>
      <c r="AV26" s="31"/>
      <c r="AW26" s="31"/>
      <c r="AX26" s="31"/>
      <c r="AY26" s="31"/>
      <c r="AZ26" s="3"/>
      <c r="BA26" s="3"/>
      <c r="BB26" s="3"/>
      <c r="BC26" s="3"/>
      <c r="BD26" s="3"/>
      <c r="BE26" s="3"/>
      <c r="BF26" s="3"/>
      <c r="BG26" s="3"/>
      <c r="BH26" s="3"/>
      <c r="BI26" s="3"/>
      <c r="CA26" s="32" t="str">
        <f>IF(AND($B26&gt;0,AM26="")," * No olvide digitar la variable "&amp;AM$17&amp;""&amp;". Digite CERO si no tiene",IF(AM26&gt;$B26," * La variable "&amp;AM$17&amp;""&amp;" No puede ser mayor al Total.",""))</f>
        <v/>
      </c>
      <c r="CB26" s="32" t="str">
        <f>IF(AND($B26&gt;0,AN26="")," * No olvide digitar la variable "&amp;AN$17&amp;""&amp;". Digite CERO si no tiene",IF(AN26&gt;$B26," * La variable "&amp;AN$17&amp;""&amp;" No puede ser mayor al Total.",""))</f>
        <v/>
      </c>
      <c r="CC26" s="89"/>
      <c r="CD26" s="89"/>
      <c r="CE26" s="32" t="str">
        <f>IF(AND($B26&gt;0,AQ26="")," * No olvide digitar la variable "&amp;AQ$17&amp;""&amp;" Otros Establecimientos de la Red. Digite CERO si no tiene",IF(AQ26&gt;$B26," * La variable "&amp;AQ$17&amp;""&amp;" Otros Establecimientos de la Red No puede ser mayor al Total.",""))</f>
        <v/>
      </c>
      <c r="CF26" s="32" t="str">
        <f t="shared" si="15"/>
        <v/>
      </c>
      <c r="CM26" s="33">
        <f t="shared" si="6"/>
        <v>0</v>
      </c>
      <c r="CN26" s="33">
        <f t="shared" si="6"/>
        <v>0</v>
      </c>
      <c r="CO26" s="89"/>
      <c r="CP26" s="89"/>
      <c r="CQ26" s="33">
        <f t="shared" si="6"/>
        <v>0</v>
      </c>
      <c r="CR26" s="34">
        <f t="shared" si="6"/>
        <v>0</v>
      </c>
    </row>
    <row r="27" spans="1:97" s="5" customFormat="1" ht="18" customHeight="1" x14ac:dyDescent="0.15">
      <c r="A27" s="1011" t="s">
        <v>53</v>
      </c>
      <c r="B27" s="1011"/>
      <c r="C27" s="1011"/>
      <c r="D27" s="1011"/>
      <c r="E27" s="1011"/>
      <c r="F27" s="1011"/>
      <c r="G27" s="1011"/>
      <c r="H27" s="1011"/>
      <c r="I27" s="11"/>
      <c r="J27" s="11"/>
      <c r="K27" s="11"/>
      <c r="L27" s="11"/>
      <c r="M27" s="11"/>
      <c r="N27" s="11"/>
      <c r="X27" s="124"/>
      <c r="Y27" s="124"/>
      <c r="Z27" s="124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5"/>
      <c r="AN27" s="12"/>
      <c r="AO27" s="126"/>
      <c r="AP27" s="126"/>
      <c r="AQ27" s="127"/>
      <c r="AR27" s="128"/>
      <c r="AS27" s="128"/>
      <c r="AT27" s="128"/>
      <c r="AU27" s="128"/>
      <c r="AV27" s="128"/>
      <c r="AW27" s="128"/>
      <c r="AX27" s="128"/>
      <c r="AY27" s="128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V27" s="12"/>
      <c r="BW27" s="12"/>
      <c r="BX27" s="129"/>
      <c r="BY27" s="129"/>
    </row>
    <row r="28" spans="1:97" ht="16.350000000000001" customHeight="1" x14ac:dyDescent="0.2">
      <c r="A28" s="1012" t="s">
        <v>54</v>
      </c>
      <c r="B28" s="982" t="s">
        <v>5</v>
      </c>
      <c r="C28" s="983"/>
      <c r="D28" s="984"/>
      <c r="E28" s="1309" t="s">
        <v>6</v>
      </c>
      <c r="F28" s="992"/>
      <c r="G28" s="992"/>
      <c r="H28" s="992"/>
      <c r="I28" s="992"/>
      <c r="J28" s="992"/>
      <c r="K28" s="992"/>
      <c r="L28" s="992"/>
      <c r="M28" s="992"/>
      <c r="N28" s="992"/>
      <c r="O28" s="992"/>
      <c r="P28" s="992"/>
      <c r="Q28" s="992"/>
      <c r="R28" s="992"/>
      <c r="S28" s="992"/>
      <c r="T28" s="992"/>
      <c r="U28" s="992"/>
      <c r="V28" s="992"/>
      <c r="W28" s="992"/>
      <c r="X28" s="992"/>
      <c r="Y28" s="992"/>
      <c r="Z28" s="992"/>
      <c r="AA28" s="992"/>
      <c r="AB28" s="992"/>
      <c r="AC28" s="992"/>
      <c r="AD28" s="992"/>
      <c r="AE28" s="992"/>
      <c r="AF28" s="992"/>
      <c r="AG28" s="992"/>
      <c r="AH28" s="992"/>
      <c r="AI28" s="992"/>
      <c r="AJ28" s="992"/>
      <c r="AK28" s="992"/>
      <c r="AL28" s="1313"/>
      <c r="AM28" s="1008" t="s">
        <v>7</v>
      </c>
      <c r="AN28" s="984" t="s">
        <v>10</v>
      </c>
      <c r="AO28" s="130"/>
      <c r="AP28" s="130"/>
      <c r="AQ28" s="30"/>
      <c r="AR28" s="31"/>
      <c r="AS28" s="31"/>
      <c r="AT28" s="31"/>
      <c r="AU28" s="31"/>
      <c r="AV28" s="31"/>
      <c r="AW28" s="31"/>
      <c r="AX28" s="31"/>
      <c r="AY28" s="31"/>
      <c r="AZ28" s="3"/>
      <c r="BA28" s="3"/>
      <c r="BB28" s="3"/>
      <c r="BC28" s="3"/>
      <c r="BD28" s="3"/>
      <c r="BE28" s="3"/>
      <c r="BF28" s="3"/>
      <c r="BG28" s="3"/>
      <c r="BH28" s="3"/>
      <c r="BI28" s="3"/>
    </row>
    <row r="29" spans="1:97" ht="16.350000000000001" customHeight="1" x14ac:dyDescent="0.2">
      <c r="A29" s="1013"/>
      <c r="B29" s="1303"/>
      <c r="C29" s="986"/>
      <c r="D29" s="987"/>
      <c r="E29" s="1309" t="s">
        <v>55</v>
      </c>
      <c r="F29" s="1307"/>
      <c r="G29" s="1309" t="s">
        <v>56</v>
      </c>
      <c r="H29" s="1307"/>
      <c r="I29" s="1309" t="s">
        <v>57</v>
      </c>
      <c r="J29" s="1307"/>
      <c r="K29" s="1309" t="s">
        <v>58</v>
      </c>
      <c r="L29" s="1307"/>
      <c r="M29" s="1309" t="s">
        <v>59</v>
      </c>
      <c r="N29" s="1307"/>
      <c r="O29" s="1310" t="s">
        <v>60</v>
      </c>
      <c r="P29" s="1311"/>
      <c r="Q29" s="1310" t="s">
        <v>61</v>
      </c>
      <c r="R29" s="1311"/>
      <c r="S29" s="1310" t="s">
        <v>62</v>
      </c>
      <c r="T29" s="1311"/>
      <c r="U29" s="1310" t="s">
        <v>63</v>
      </c>
      <c r="V29" s="1311"/>
      <c r="W29" s="1310" t="s">
        <v>64</v>
      </c>
      <c r="X29" s="1311"/>
      <c r="Y29" s="1310" t="s">
        <v>65</v>
      </c>
      <c r="Z29" s="1311"/>
      <c r="AA29" s="1310" t="s">
        <v>66</v>
      </c>
      <c r="AB29" s="1311"/>
      <c r="AC29" s="1310" t="s">
        <v>67</v>
      </c>
      <c r="AD29" s="1311"/>
      <c r="AE29" s="1310" t="s">
        <v>68</v>
      </c>
      <c r="AF29" s="1311"/>
      <c r="AG29" s="1310" t="s">
        <v>69</v>
      </c>
      <c r="AH29" s="1311"/>
      <c r="AI29" s="1310" t="s">
        <v>70</v>
      </c>
      <c r="AJ29" s="1311"/>
      <c r="AK29" s="1310" t="s">
        <v>71</v>
      </c>
      <c r="AL29" s="1312"/>
      <c r="AM29" s="1009"/>
      <c r="AN29" s="990"/>
      <c r="AO29" s="130"/>
      <c r="AP29" s="130"/>
      <c r="AQ29" s="30"/>
      <c r="AR29" s="31"/>
      <c r="AS29" s="31"/>
      <c r="AT29" s="31"/>
      <c r="AU29" s="31"/>
      <c r="AV29" s="31"/>
      <c r="AW29" s="31"/>
      <c r="AX29" s="31"/>
      <c r="AY29" s="31"/>
      <c r="AZ29" s="3"/>
      <c r="BA29" s="3"/>
      <c r="BB29" s="3"/>
      <c r="BC29" s="3"/>
      <c r="BD29" s="3"/>
      <c r="BE29" s="3"/>
      <c r="BF29" s="3"/>
      <c r="BG29" s="3"/>
      <c r="BH29" s="3"/>
      <c r="BI29" s="3"/>
    </row>
    <row r="30" spans="1:97" ht="16.350000000000001" customHeight="1" x14ac:dyDescent="0.2">
      <c r="A30" s="1314"/>
      <c r="B30" s="867" t="s">
        <v>32</v>
      </c>
      <c r="C30" s="15" t="s">
        <v>45</v>
      </c>
      <c r="D30" s="16" t="s">
        <v>34</v>
      </c>
      <c r="E30" s="864" t="s">
        <v>45</v>
      </c>
      <c r="F30" s="860" t="s">
        <v>34</v>
      </c>
      <c r="G30" s="864" t="s">
        <v>45</v>
      </c>
      <c r="H30" s="860" t="s">
        <v>34</v>
      </c>
      <c r="I30" s="864" t="s">
        <v>45</v>
      </c>
      <c r="J30" s="860" t="s">
        <v>34</v>
      </c>
      <c r="K30" s="864" t="s">
        <v>45</v>
      </c>
      <c r="L30" s="860" t="s">
        <v>34</v>
      </c>
      <c r="M30" s="864" t="s">
        <v>45</v>
      </c>
      <c r="N30" s="860" t="s">
        <v>34</v>
      </c>
      <c r="O30" s="864" t="s">
        <v>45</v>
      </c>
      <c r="P30" s="860" t="s">
        <v>34</v>
      </c>
      <c r="Q30" s="864" t="s">
        <v>45</v>
      </c>
      <c r="R30" s="860" t="s">
        <v>34</v>
      </c>
      <c r="S30" s="864" t="s">
        <v>45</v>
      </c>
      <c r="T30" s="860" t="s">
        <v>34</v>
      </c>
      <c r="U30" s="864" t="s">
        <v>45</v>
      </c>
      <c r="V30" s="860" t="s">
        <v>34</v>
      </c>
      <c r="W30" s="864" t="s">
        <v>45</v>
      </c>
      <c r="X30" s="860" t="s">
        <v>34</v>
      </c>
      <c r="Y30" s="864" t="s">
        <v>45</v>
      </c>
      <c r="Z30" s="860" t="s">
        <v>34</v>
      </c>
      <c r="AA30" s="864" t="s">
        <v>45</v>
      </c>
      <c r="AB30" s="860" t="s">
        <v>34</v>
      </c>
      <c r="AC30" s="864" t="s">
        <v>45</v>
      </c>
      <c r="AD30" s="860" t="s">
        <v>34</v>
      </c>
      <c r="AE30" s="864" t="s">
        <v>45</v>
      </c>
      <c r="AF30" s="860" t="s">
        <v>34</v>
      </c>
      <c r="AG30" s="864" t="s">
        <v>45</v>
      </c>
      <c r="AH30" s="860" t="s">
        <v>34</v>
      </c>
      <c r="AI30" s="864" t="s">
        <v>45</v>
      </c>
      <c r="AJ30" s="860" t="s">
        <v>34</v>
      </c>
      <c r="AK30" s="864" t="s">
        <v>45</v>
      </c>
      <c r="AL30" s="865" t="s">
        <v>34</v>
      </c>
      <c r="AM30" s="1010"/>
      <c r="AN30" s="987"/>
      <c r="AO30" s="130"/>
      <c r="AP30" s="130"/>
      <c r="AQ30" s="30"/>
      <c r="AR30" s="31"/>
      <c r="AS30" s="31"/>
      <c r="AT30" s="31"/>
      <c r="AU30" s="31"/>
      <c r="AV30" s="31"/>
      <c r="AW30" s="31"/>
      <c r="AX30" s="31"/>
      <c r="AY30" s="31"/>
      <c r="AZ30" s="3"/>
      <c r="BA30" s="3"/>
      <c r="BB30" s="3"/>
      <c r="BC30" s="3"/>
      <c r="BD30" s="3"/>
      <c r="BE30" s="3"/>
      <c r="BF30" s="3"/>
      <c r="BG30" s="3"/>
      <c r="BH30" s="3"/>
      <c r="BI30" s="3"/>
    </row>
    <row r="31" spans="1:97" ht="15" customHeight="1" x14ac:dyDescent="0.2">
      <c r="A31" s="487" t="s">
        <v>72</v>
      </c>
      <c r="B31" s="132">
        <f t="shared" ref="B31:B36" si="16">SUM(C31+D31)</f>
        <v>0</v>
      </c>
      <c r="C31" s="133">
        <f t="shared" ref="C31:D36" si="17">SUM(E31+G31+I31+K31+M31+O31+Q31+S31+U31+W31+Y31+AA31+AC31+AE31+AG31+AI31+AK31)</f>
        <v>0</v>
      </c>
      <c r="D31" s="871">
        <f t="shared" si="17"/>
        <v>0</v>
      </c>
      <c r="E31" s="71"/>
      <c r="F31" s="72"/>
      <c r="G31" s="71"/>
      <c r="H31" s="72"/>
      <c r="I31" s="71"/>
      <c r="J31" s="73"/>
      <c r="K31" s="71"/>
      <c r="L31" s="73"/>
      <c r="M31" s="71"/>
      <c r="N31" s="73"/>
      <c r="O31" s="74"/>
      <c r="P31" s="73"/>
      <c r="Q31" s="74"/>
      <c r="R31" s="73"/>
      <c r="S31" s="74"/>
      <c r="T31" s="73"/>
      <c r="U31" s="74"/>
      <c r="V31" s="73"/>
      <c r="W31" s="74"/>
      <c r="X31" s="73"/>
      <c r="Y31" s="74"/>
      <c r="Z31" s="73"/>
      <c r="AA31" s="74"/>
      <c r="AB31" s="73"/>
      <c r="AC31" s="74"/>
      <c r="AD31" s="73"/>
      <c r="AE31" s="74"/>
      <c r="AF31" s="73"/>
      <c r="AG31" s="74"/>
      <c r="AH31" s="73"/>
      <c r="AI31" s="74"/>
      <c r="AJ31" s="73"/>
      <c r="AK31" s="74"/>
      <c r="AL31" s="75"/>
      <c r="AM31" s="76"/>
      <c r="AN31" s="862"/>
      <c r="AO31" s="130" t="str">
        <f>CA31&amp;CB31</f>
        <v/>
      </c>
      <c r="AP31" s="130"/>
      <c r="AQ31" s="30"/>
      <c r="AR31" s="31"/>
      <c r="AS31" s="31"/>
      <c r="AT31" s="31"/>
      <c r="AU31" s="31"/>
      <c r="AV31" s="31"/>
      <c r="AW31" s="31"/>
      <c r="AX31" s="31"/>
      <c r="AY31" s="31"/>
      <c r="AZ31" s="3"/>
      <c r="BA31" s="3"/>
      <c r="BB31" s="3"/>
      <c r="BC31" s="3"/>
      <c r="BD31" s="3"/>
      <c r="BE31" s="3"/>
      <c r="BF31" s="3"/>
      <c r="BG31" s="3"/>
      <c r="BH31" s="3"/>
      <c r="BI31" s="3"/>
      <c r="CA31" s="32" t="str">
        <f>IF(AND($B31&gt;0,AM31="")," * No olvide digitar la variable "&amp;AM$28&amp;""&amp;". Digite CERO si no tiene",IF(AM31&gt;$B31," * La variable "&amp;AM$28&amp;""&amp;" No puede ser mayor al Total.",""))</f>
        <v/>
      </c>
      <c r="CB31" s="32" t="str">
        <f>IF(AND($B31&gt;0,AN31="")," * No olvide digitar la variable "&amp;AN$28&amp;""&amp;". Digite CERO si no tiene",IF(B31&gt;AN31," * La variable "&amp;AN$28&amp;""&amp;" No puede ser menor al Total.",""))</f>
        <v/>
      </c>
      <c r="CM31" s="33">
        <f>IF(AND($B31&gt;0,AM31=""),1,IF(AM31&gt;$B31,1,0))</f>
        <v>0</v>
      </c>
      <c r="CN31" s="33">
        <f>IF(AND($B31&gt;0,AN31=""),1,IF(B31&gt;$AN31,1,0))</f>
        <v>0</v>
      </c>
    </row>
    <row r="32" spans="1:97" ht="15" customHeight="1" x14ac:dyDescent="0.2">
      <c r="A32" s="35" t="s">
        <v>73</v>
      </c>
      <c r="B32" s="68">
        <f t="shared" si="16"/>
        <v>0</v>
      </c>
      <c r="C32" s="69">
        <f t="shared" si="17"/>
        <v>0</v>
      </c>
      <c r="D32" s="84">
        <f t="shared" si="17"/>
        <v>0</v>
      </c>
      <c r="E32" s="71"/>
      <c r="F32" s="72"/>
      <c r="G32" s="71"/>
      <c r="H32" s="72"/>
      <c r="I32" s="71"/>
      <c r="J32" s="73"/>
      <c r="K32" s="71"/>
      <c r="L32" s="73"/>
      <c r="M32" s="71"/>
      <c r="N32" s="73"/>
      <c r="O32" s="74"/>
      <c r="P32" s="73"/>
      <c r="Q32" s="74"/>
      <c r="R32" s="73"/>
      <c r="S32" s="74"/>
      <c r="T32" s="73"/>
      <c r="U32" s="74"/>
      <c r="V32" s="73"/>
      <c r="W32" s="74"/>
      <c r="X32" s="73"/>
      <c r="Y32" s="74"/>
      <c r="Z32" s="73"/>
      <c r="AA32" s="74"/>
      <c r="AB32" s="73"/>
      <c r="AC32" s="74"/>
      <c r="AD32" s="73"/>
      <c r="AE32" s="74"/>
      <c r="AF32" s="73"/>
      <c r="AG32" s="74"/>
      <c r="AH32" s="73"/>
      <c r="AI32" s="74"/>
      <c r="AJ32" s="73"/>
      <c r="AK32" s="74"/>
      <c r="AL32" s="75"/>
      <c r="AM32" s="76"/>
      <c r="AN32" s="135"/>
      <c r="AO32" s="130" t="str">
        <f>CA32</f>
        <v/>
      </c>
      <c r="AP32" s="130"/>
      <c r="AQ32" s="30"/>
      <c r="AR32" s="31"/>
      <c r="AS32" s="31"/>
      <c r="AT32" s="31"/>
      <c r="AU32" s="31"/>
      <c r="AV32" s="31"/>
      <c r="AW32" s="31"/>
      <c r="AX32" s="31"/>
      <c r="AY32" s="31"/>
      <c r="AZ32" s="3"/>
      <c r="BA32" s="3"/>
      <c r="BB32" s="3"/>
      <c r="BC32" s="3"/>
      <c r="BD32" s="3"/>
      <c r="BE32" s="3"/>
      <c r="BF32" s="3"/>
      <c r="BG32" s="3"/>
      <c r="BH32" s="3"/>
      <c r="BI32" s="3"/>
      <c r="CA32" s="32" t="str">
        <f t="shared" ref="CA32:CA36" si="18">IF(AND($B32&gt;0,AM32="")," * No olvide digitar la variable "&amp;AM$28&amp;""&amp;". Digite CERO si no tiene",IF(AM32&gt;$B32," * La variable "&amp;AM$28&amp;""&amp;" No puede ser mayor al Total.",""))</f>
        <v/>
      </c>
      <c r="CM32" s="33">
        <f t="shared" ref="CM32:CM35" si="19">IF(AND($B32&gt;0,AM32=""),1,IF(AM32&gt;$B32,1,0))</f>
        <v>0</v>
      </c>
    </row>
    <row r="33" spans="1:92" ht="15" customHeight="1" x14ac:dyDescent="0.2">
      <c r="A33" s="35" t="s">
        <v>74</v>
      </c>
      <c r="B33" s="68">
        <f t="shared" si="16"/>
        <v>0</v>
      </c>
      <c r="C33" s="69">
        <f t="shared" si="17"/>
        <v>0</v>
      </c>
      <c r="D33" s="84">
        <f t="shared" si="17"/>
        <v>0</v>
      </c>
      <c r="E33" s="41"/>
      <c r="F33" s="42"/>
      <c r="G33" s="41"/>
      <c r="H33" s="42"/>
      <c r="I33" s="41"/>
      <c r="J33" s="40"/>
      <c r="K33" s="41"/>
      <c r="L33" s="40"/>
      <c r="M33" s="41"/>
      <c r="N33" s="40"/>
      <c r="O33" s="85"/>
      <c r="P33" s="40"/>
      <c r="Q33" s="85"/>
      <c r="R33" s="40"/>
      <c r="S33" s="85"/>
      <c r="T33" s="40"/>
      <c r="U33" s="85"/>
      <c r="V33" s="40"/>
      <c r="W33" s="85"/>
      <c r="X33" s="40"/>
      <c r="Y33" s="85"/>
      <c r="Z33" s="40"/>
      <c r="AA33" s="85"/>
      <c r="AB33" s="40"/>
      <c r="AC33" s="85"/>
      <c r="AD33" s="40"/>
      <c r="AE33" s="85"/>
      <c r="AF33" s="40"/>
      <c r="AG33" s="85"/>
      <c r="AH33" s="40"/>
      <c r="AI33" s="85"/>
      <c r="AJ33" s="40"/>
      <c r="AK33" s="85"/>
      <c r="AL33" s="86"/>
      <c r="AM33" s="39"/>
      <c r="AN33" s="135"/>
      <c r="AO33" s="130" t="str">
        <f t="shared" ref="AO33:AO36" si="20">CA33</f>
        <v/>
      </c>
      <c r="AP33" s="130"/>
      <c r="AQ33" s="30"/>
      <c r="AR33" s="31"/>
      <c r="AS33" s="31"/>
      <c r="AT33" s="31"/>
      <c r="AU33" s="31"/>
      <c r="AV33" s="31"/>
      <c r="AW33" s="31"/>
      <c r="AX33" s="31"/>
      <c r="AY33" s="31"/>
      <c r="AZ33" s="3"/>
      <c r="BA33" s="3"/>
      <c r="BB33" s="3"/>
      <c r="BC33" s="3"/>
      <c r="BD33" s="3"/>
      <c r="BE33" s="3"/>
      <c r="BF33" s="3"/>
      <c r="BG33" s="3"/>
      <c r="BH33" s="3"/>
      <c r="BI33" s="3"/>
      <c r="CA33" s="32" t="str">
        <f t="shared" si="18"/>
        <v/>
      </c>
      <c r="CM33" s="33">
        <f t="shared" si="19"/>
        <v>0</v>
      </c>
    </row>
    <row r="34" spans="1:92" ht="15" customHeight="1" x14ac:dyDescent="0.2">
      <c r="A34" s="35" t="s">
        <v>75</v>
      </c>
      <c r="B34" s="68">
        <f t="shared" si="16"/>
        <v>0</v>
      </c>
      <c r="C34" s="69">
        <f t="shared" si="17"/>
        <v>0</v>
      </c>
      <c r="D34" s="84">
        <f t="shared" si="17"/>
        <v>0</v>
      </c>
      <c r="E34" s="41"/>
      <c r="F34" s="42"/>
      <c r="G34" s="41"/>
      <c r="H34" s="42"/>
      <c r="I34" s="41"/>
      <c r="J34" s="40"/>
      <c r="K34" s="41"/>
      <c r="L34" s="40"/>
      <c r="M34" s="41"/>
      <c r="N34" s="40"/>
      <c r="O34" s="85"/>
      <c r="P34" s="40"/>
      <c r="Q34" s="85"/>
      <c r="R34" s="40"/>
      <c r="S34" s="85"/>
      <c r="T34" s="40"/>
      <c r="U34" s="85"/>
      <c r="V34" s="40"/>
      <c r="W34" s="85"/>
      <c r="X34" s="40"/>
      <c r="Y34" s="85"/>
      <c r="Z34" s="40"/>
      <c r="AA34" s="85"/>
      <c r="AB34" s="40"/>
      <c r="AC34" s="85"/>
      <c r="AD34" s="40"/>
      <c r="AE34" s="85"/>
      <c r="AF34" s="40"/>
      <c r="AG34" s="85"/>
      <c r="AH34" s="40"/>
      <c r="AI34" s="85"/>
      <c r="AJ34" s="40"/>
      <c r="AK34" s="85"/>
      <c r="AL34" s="86"/>
      <c r="AM34" s="39"/>
      <c r="AN34" s="135"/>
      <c r="AO34" s="130" t="str">
        <f t="shared" si="20"/>
        <v/>
      </c>
      <c r="AP34" s="130"/>
      <c r="AQ34" s="30"/>
      <c r="AR34" s="31"/>
      <c r="AS34" s="31"/>
      <c r="AT34" s="31"/>
      <c r="AU34" s="31"/>
      <c r="AV34" s="31"/>
      <c r="AW34" s="31"/>
      <c r="AX34" s="31"/>
      <c r="AY34" s="31"/>
      <c r="AZ34" s="3"/>
      <c r="BA34" s="3"/>
      <c r="BB34" s="3"/>
      <c r="BC34" s="3"/>
      <c r="BD34" s="3"/>
      <c r="BE34" s="3"/>
      <c r="BF34" s="3"/>
      <c r="BG34" s="3"/>
      <c r="BH34" s="3"/>
      <c r="BI34" s="3"/>
      <c r="CA34" s="32" t="str">
        <f t="shared" si="18"/>
        <v/>
      </c>
      <c r="CM34" s="33">
        <f t="shared" si="19"/>
        <v>0</v>
      </c>
    </row>
    <row r="35" spans="1:92" ht="15" customHeight="1" x14ac:dyDescent="0.2">
      <c r="A35" s="35" t="s">
        <v>76</v>
      </c>
      <c r="B35" s="68">
        <f t="shared" si="16"/>
        <v>0</v>
      </c>
      <c r="C35" s="69">
        <f t="shared" si="17"/>
        <v>0</v>
      </c>
      <c r="D35" s="84">
        <f t="shared" si="17"/>
        <v>0</v>
      </c>
      <c r="E35" s="41"/>
      <c r="F35" s="42"/>
      <c r="G35" s="41"/>
      <c r="H35" s="42"/>
      <c r="I35" s="41"/>
      <c r="J35" s="40"/>
      <c r="K35" s="41"/>
      <c r="L35" s="40"/>
      <c r="M35" s="41"/>
      <c r="N35" s="40"/>
      <c r="O35" s="85"/>
      <c r="P35" s="40"/>
      <c r="Q35" s="85"/>
      <c r="R35" s="40"/>
      <c r="S35" s="85"/>
      <c r="T35" s="40"/>
      <c r="U35" s="85"/>
      <c r="V35" s="40"/>
      <c r="W35" s="85"/>
      <c r="X35" s="40"/>
      <c r="Y35" s="85"/>
      <c r="Z35" s="40"/>
      <c r="AA35" s="85"/>
      <c r="AB35" s="40"/>
      <c r="AC35" s="85"/>
      <c r="AD35" s="40"/>
      <c r="AE35" s="85"/>
      <c r="AF35" s="40"/>
      <c r="AG35" s="85"/>
      <c r="AH35" s="40"/>
      <c r="AI35" s="85"/>
      <c r="AJ35" s="40"/>
      <c r="AK35" s="85"/>
      <c r="AL35" s="86"/>
      <c r="AM35" s="39"/>
      <c r="AN35" s="135"/>
      <c r="AO35" s="130" t="str">
        <f t="shared" si="20"/>
        <v/>
      </c>
      <c r="AP35" s="130"/>
      <c r="AQ35" s="30"/>
      <c r="AR35" s="31"/>
      <c r="AS35" s="31"/>
      <c r="AT35" s="31"/>
      <c r="AU35" s="31"/>
      <c r="AV35" s="31"/>
      <c r="AW35" s="31"/>
      <c r="AX35" s="31"/>
      <c r="AY35" s="31"/>
      <c r="AZ35" s="3"/>
      <c r="BA35" s="3"/>
      <c r="BB35" s="3"/>
      <c r="BC35" s="3"/>
      <c r="BD35" s="3"/>
      <c r="BE35" s="3"/>
      <c r="BF35" s="3"/>
      <c r="BG35" s="3"/>
      <c r="BH35" s="3"/>
      <c r="BI35" s="3"/>
      <c r="CA35" s="32" t="str">
        <f t="shared" si="18"/>
        <v/>
      </c>
      <c r="CM35" s="33">
        <f t="shared" si="19"/>
        <v>0</v>
      </c>
    </row>
    <row r="36" spans="1:92" ht="15" customHeight="1" x14ac:dyDescent="0.2">
      <c r="A36" s="136" t="s">
        <v>77</v>
      </c>
      <c r="B36" s="137">
        <f t="shared" si="16"/>
        <v>0</v>
      </c>
      <c r="C36" s="138">
        <f t="shared" si="17"/>
        <v>0</v>
      </c>
      <c r="D36" s="139">
        <f t="shared" si="17"/>
        <v>0</v>
      </c>
      <c r="E36" s="55"/>
      <c r="F36" s="56"/>
      <c r="G36" s="55"/>
      <c r="H36" s="56"/>
      <c r="I36" s="55"/>
      <c r="J36" s="140"/>
      <c r="K36" s="55"/>
      <c r="L36" s="140"/>
      <c r="M36" s="55"/>
      <c r="N36" s="140"/>
      <c r="O36" s="141"/>
      <c r="P36" s="140"/>
      <c r="Q36" s="141"/>
      <c r="R36" s="140"/>
      <c r="S36" s="141"/>
      <c r="T36" s="140"/>
      <c r="U36" s="141"/>
      <c r="V36" s="140"/>
      <c r="W36" s="141"/>
      <c r="X36" s="140"/>
      <c r="Y36" s="141"/>
      <c r="Z36" s="140"/>
      <c r="AA36" s="141"/>
      <c r="AB36" s="140"/>
      <c r="AC36" s="141"/>
      <c r="AD36" s="140"/>
      <c r="AE36" s="141"/>
      <c r="AF36" s="140"/>
      <c r="AG36" s="141"/>
      <c r="AH36" s="140"/>
      <c r="AI36" s="141"/>
      <c r="AJ36" s="140"/>
      <c r="AK36" s="141"/>
      <c r="AL36" s="142"/>
      <c r="AM36" s="143"/>
      <c r="AN36" s="144"/>
      <c r="AO36" s="130" t="str">
        <f t="shared" si="20"/>
        <v/>
      </c>
      <c r="AP36" s="130"/>
      <c r="AQ36" s="30"/>
      <c r="AR36" s="31"/>
      <c r="AS36" s="31"/>
      <c r="AT36" s="31"/>
      <c r="AU36" s="31"/>
      <c r="AV36" s="31"/>
      <c r="AW36" s="31"/>
      <c r="AX36" s="31"/>
      <c r="AY36" s="31"/>
      <c r="AZ36" s="3"/>
      <c r="BA36" s="3"/>
      <c r="BB36" s="3"/>
      <c r="BC36" s="3"/>
      <c r="BD36" s="3"/>
      <c r="BE36" s="3"/>
      <c r="BF36" s="3"/>
      <c r="BG36" s="3"/>
      <c r="BH36" s="3"/>
      <c r="BI36" s="3"/>
      <c r="CA36" s="32" t="str">
        <f t="shared" si="18"/>
        <v/>
      </c>
      <c r="CM36" s="33">
        <f>IF(AND($B36&gt;0,AM36=""),1,IF(AM36&gt;$B36,1,0))</f>
        <v>0</v>
      </c>
    </row>
    <row r="37" spans="1:92" s="5" customFormat="1" ht="18" customHeight="1" x14ac:dyDescent="0.15">
      <c r="A37" s="145" t="s">
        <v>78</v>
      </c>
      <c r="B37" s="145"/>
      <c r="C37" s="145"/>
      <c r="D37" s="145"/>
      <c r="E37" s="145"/>
      <c r="F37" s="145"/>
      <c r="G37" s="11"/>
      <c r="H37" s="11"/>
      <c r="I37" s="11"/>
      <c r="J37" s="11"/>
      <c r="K37" s="145"/>
      <c r="L37" s="11"/>
      <c r="M37" s="11"/>
      <c r="N37" s="11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V37" s="12"/>
      <c r="BW37" s="12"/>
      <c r="BX37" s="12"/>
      <c r="BY37" s="12"/>
    </row>
    <row r="38" spans="1:92" ht="16.350000000000001" customHeight="1" x14ac:dyDescent="0.2">
      <c r="A38" s="1012" t="s">
        <v>54</v>
      </c>
      <c r="B38" s="982" t="s">
        <v>5</v>
      </c>
      <c r="C38" s="983"/>
      <c r="D38" s="984"/>
      <c r="E38" s="1121" t="s">
        <v>6</v>
      </c>
      <c r="F38" s="1121"/>
      <c r="G38" s="1121"/>
      <c r="H38" s="1121"/>
      <c r="I38" s="1121"/>
      <c r="J38" s="1121"/>
      <c r="K38" s="1121"/>
      <c r="L38" s="1121"/>
      <c r="M38" s="1121"/>
      <c r="N38" s="1121"/>
      <c r="O38" s="1121"/>
      <c r="P38" s="1121"/>
      <c r="Q38" s="1121"/>
      <c r="R38" s="1121"/>
      <c r="S38" s="1121"/>
      <c r="T38" s="1121"/>
      <c r="U38" s="1121"/>
      <c r="V38" s="1121"/>
      <c r="W38" s="1121"/>
      <c r="X38" s="1121"/>
      <c r="Y38" s="1121"/>
      <c r="Z38" s="1121"/>
      <c r="AA38" s="1121"/>
      <c r="AB38" s="1121"/>
      <c r="AC38" s="1121"/>
      <c r="AD38" s="1121"/>
      <c r="AE38" s="1121"/>
      <c r="AF38" s="1121"/>
      <c r="AG38" s="1121"/>
      <c r="AH38" s="1121"/>
      <c r="AI38" s="1121"/>
      <c r="AJ38" s="1121"/>
      <c r="AK38" s="1121"/>
      <c r="AL38" s="1305"/>
      <c r="AM38" s="1008" t="s">
        <v>7</v>
      </c>
      <c r="AN38" s="984" t="s">
        <v>10</v>
      </c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</row>
    <row r="39" spans="1:92" ht="16.350000000000001" customHeight="1" x14ac:dyDescent="0.2">
      <c r="A39" s="1013"/>
      <c r="B39" s="1303"/>
      <c r="C39" s="986"/>
      <c r="D39" s="987"/>
      <c r="E39" s="1121" t="s">
        <v>11</v>
      </c>
      <c r="F39" s="1121"/>
      <c r="G39" s="1121" t="s">
        <v>12</v>
      </c>
      <c r="H39" s="1121"/>
      <c r="I39" s="1121" t="s">
        <v>13</v>
      </c>
      <c r="J39" s="1121"/>
      <c r="K39" s="1121" t="s">
        <v>14</v>
      </c>
      <c r="L39" s="1121"/>
      <c r="M39" s="1121" t="s">
        <v>15</v>
      </c>
      <c r="N39" s="1121"/>
      <c r="O39" s="1119" t="s">
        <v>16</v>
      </c>
      <c r="P39" s="1119"/>
      <c r="Q39" s="1119" t="s">
        <v>17</v>
      </c>
      <c r="R39" s="1119"/>
      <c r="S39" s="1119" t="s">
        <v>18</v>
      </c>
      <c r="T39" s="1119"/>
      <c r="U39" s="1119" t="s">
        <v>19</v>
      </c>
      <c r="V39" s="1119"/>
      <c r="W39" s="1119" t="s">
        <v>20</v>
      </c>
      <c r="X39" s="1119"/>
      <c r="Y39" s="1119" t="s">
        <v>21</v>
      </c>
      <c r="Z39" s="1119"/>
      <c r="AA39" s="1119" t="s">
        <v>22</v>
      </c>
      <c r="AB39" s="1119"/>
      <c r="AC39" s="1119" t="s">
        <v>23</v>
      </c>
      <c r="AD39" s="1119"/>
      <c r="AE39" s="1119" t="s">
        <v>24</v>
      </c>
      <c r="AF39" s="1119"/>
      <c r="AG39" s="1119" t="s">
        <v>25</v>
      </c>
      <c r="AH39" s="1119"/>
      <c r="AI39" s="1119" t="s">
        <v>26</v>
      </c>
      <c r="AJ39" s="1119"/>
      <c r="AK39" s="1119" t="s">
        <v>27</v>
      </c>
      <c r="AL39" s="1308"/>
      <c r="AM39" s="1009"/>
      <c r="AN39" s="990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</row>
    <row r="40" spans="1:92" ht="16.350000000000001" customHeight="1" x14ac:dyDescent="0.2">
      <c r="A40" s="1314"/>
      <c r="B40" s="867" t="s">
        <v>32</v>
      </c>
      <c r="C40" s="15" t="s">
        <v>45</v>
      </c>
      <c r="D40" s="16" t="s">
        <v>34</v>
      </c>
      <c r="E40" s="864" t="s">
        <v>45</v>
      </c>
      <c r="F40" s="860" t="s">
        <v>34</v>
      </c>
      <c r="G40" s="864" t="s">
        <v>45</v>
      </c>
      <c r="H40" s="860" t="s">
        <v>34</v>
      </c>
      <c r="I40" s="864" t="s">
        <v>45</v>
      </c>
      <c r="J40" s="860" t="s">
        <v>34</v>
      </c>
      <c r="K40" s="864" t="s">
        <v>45</v>
      </c>
      <c r="L40" s="860" t="s">
        <v>34</v>
      </c>
      <c r="M40" s="864" t="s">
        <v>45</v>
      </c>
      <c r="N40" s="860" t="s">
        <v>34</v>
      </c>
      <c r="O40" s="864" t="s">
        <v>45</v>
      </c>
      <c r="P40" s="860" t="s">
        <v>34</v>
      </c>
      <c r="Q40" s="864" t="s">
        <v>45</v>
      </c>
      <c r="R40" s="860" t="s">
        <v>34</v>
      </c>
      <c r="S40" s="864" t="s">
        <v>45</v>
      </c>
      <c r="T40" s="860" t="s">
        <v>34</v>
      </c>
      <c r="U40" s="864" t="s">
        <v>45</v>
      </c>
      <c r="V40" s="860" t="s">
        <v>34</v>
      </c>
      <c r="W40" s="864" t="s">
        <v>45</v>
      </c>
      <c r="X40" s="860" t="s">
        <v>34</v>
      </c>
      <c r="Y40" s="864" t="s">
        <v>45</v>
      </c>
      <c r="Z40" s="860" t="s">
        <v>34</v>
      </c>
      <c r="AA40" s="864" t="s">
        <v>45</v>
      </c>
      <c r="AB40" s="860" t="s">
        <v>34</v>
      </c>
      <c r="AC40" s="864" t="s">
        <v>45</v>
      </c>
      <c r="AD40" s="860" t="s">
        <v>34</v>
      </c>
      <c r="AE40" s="864" t="s">
        <v>45</v>
      </c>
      <c r="AF40" s="860" t="s">
        <v>34</v>
      </c>
      <c r="AG40" s="864" t="s">
        <v>45</v>
      </c>
      <c r="AH40" s="860" t="s">
        <v>34</v>
      </c>
      <c r="AI40" s="864" t="s">
        <v>45</v>
      </c>
      <c r="AJ40" s="860" t="s">
        <v>34</v>
      </c>
      <c r="AK40" s="864" t="s">
        <v>45</v>
      </c>
      <c r="AL40" s="865" t="s">
        <v>34</v>
      </c>
      <c r="AM40" s="1010"/>
      <c r="AN40" s="987"/>
      <c r="AO40" s="4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</row>
    <row r="41" spans="1:92" ht="15" customHeight="1" x14ac:dyDescent="0.2">
      <c r="A41" s="487" t="s">
        <v>72</v>
      </c>
      <c r="B41" s="132">
        <f t="shared" ref="B41:B46" si="21">SUM(C41+D41)</f>
        <v>0</v>
      </c>
      <c r="C41" s="133">
        <f>SUM(E41+G41+I41+K41+M41+O41+Q41+S41+U41+W41+Y41+AA41+AC41+AE41+AG41+AI41+AK41)</f>
        <v>0</v>
      </c>
      <c r="D41" s="871">
        <f>SUM(F41+H41+J41+L41+N41+P41+R41+T41+V41+X41+Z41+AB41+AD41+AF41+AH41+AJ41+AL41)</f>
        <v>0</v>
      </c>
      <c r="E41" s="71"/>
      <c r="F41" s="72"/>
      <c r="G41" s="71"/>
      <c r="H41" s="72"/>
      <c r="I41" s="71"/>
      <c r="J41" s="73"/>
      <c r="K41" s="71"/>
      <c r="L41" s="73"/>
      <c r="M41" s="71"/>
      <c r="N41" s="73"/>
      <c r="O41" s="74"/>
      <c r="P41" s="73"/>
      <c r="Q41" s="74"/>
      <c r="R41" s="73"/>
      <c r="S41" s="74"/>
      <c r="T41" s="73"/>
      <c r="U41" s="74"/>
      <c r="V41" s="73"/>
      <c r="W41" s="74"/>
      <c r="X41" s="73"/>
      <c r="Y41" s="74"/>
      <c r="Z41" s="73"/>
      <c r="AA41" s="74"/>
      <c r="AB41" s="73"/>
      <c r="AC41" s="74"/>
      <c r="AD41" s="73"/>
      <c r="AE41" s="74"/>
      <c r="AF41" s="73"/>
      <c r="AG41" s="74"/>
      <c r="AH41" s="73"/>
      <c r="AI41" s="74"/>
      <c r="AJ41" s="73"/>
      <c r="AK41" s="74"/>
      <c r="AL41" s="75"/>
      <c r="AM41" s="76"/>
      <c r="AN41" s="862"/>
      <c r="AO41" s="146" t="str">
        <f>CA41&amp;CB41</f>
        <v/>
      </c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"/>
      <c r="BA41" s="3"/>
      <c r="BB41" s="3"/>
      <c r="BC41" s="3"/>
      <c r="BD41" s="3"/>
      <c r="BE41" s="3"/>
      <c r="BF41" s="3"/>
      <c r="BG41" s="3"/>
      <c r="BH41" s="3"/>
      <c r="BI41" s="3"/>
      <c r="CA41" s="32" t="str">
        <f>IF(AND($B41&gt;0,AM41="")," * No olvide digitar la variable "&amp;AM$38&amp;""&amp;". Digite CERO si no tiene",IF(AM41&gt;$B41," * La variable "&amp;AM$41&amp;""&amp;" No puede ser mayor al Total.",""))</f>
        <v/>
      </c>
      <c r="CB41" s="32" t="str">
        <f>IF(AND($B41&gt;0,AN41="")," * No olvide digitar la variable "&amp;AN$38&amp;""&amp;". Digite CERO si no tiene",IF(B41&gt;AN41," * La variable "&amp;AN$38&amp;""&amp;" No puede ser menor al Total.",""))</f>
        <v/>
      </c>
      <c r="CM41" s="33">
        <f>IF(AND($B41&gt;0,AM41=""),1,IF(AM41&gt;$B41,1,0))</f>
        <v>0</v>
      </c>
      <c r="CN41" s="33">
        <f>IF(AND($B41&gt;0,AN41=""),1,IF(B41&gt;$AN41,1,0))</f>
        <v>0</v>
      </c>
    </row>
    <row r="42" spans="1:92" ht="15" customHeight="1" x14ac:dyDescent="0.2">
      <c r="A42" s="35" t="s">
        <v>73</v>
      </c>
      <c r="B42" s="68">
        <f t="shared" si="21"/>
        <v>0</v>
      </c>
      <c r="C42" s="69">
        <f t="shared" ref="C42:D46" si="22">SUM(E42+G42+I42+K42+M42+O42+Q42+S42+U42+W42+Y42+AA42+AC42+AE42+AG42+AI42+AK42)</f>
        <v>0</v>
      </c>
      <c r="D42" s="84">
        <f t="shared" si="22"/>
        <v>0</v>
      </c>
      <c r="E42" s="71"/>
      <c r="F42" s="72"/>
      <c r="G42" s="71"/>
      <c r="H42" s="72"/>
      <c r="I42" s="71"/>
      <c r="J42" s="73"/>
      <c r="K42" s="71"/>
      <c r="L42" s="73"/>
      <c r="M42" s="71"/>
      <c r="N42" s="73"/>
      <c r="O42" s="74"/>
      <c r="P42" s="73"/>
      <c r="Q42" s="74"/>
      <c r="R42" s="73"/>
      <c r="S42" s="74"/>
      <c r="T42" s="73"/>
      <c r="U42" s="74"/>
      <c r="V42" s="73"/>
      <c r="W42" s="74"/>
      <c r="X42" s="73"/>
      <c r="Y42" s="74"/>
      <c r="Z42" s="73"/>
      <c r="AA42" s="74"/>
      <c r="AB42" s="73"/>
      <c r="AC42" s="74"/>
      <c r="AD42" s="73"/>
      <c r="AE42" s="74"/>
      <c r="AF42" s="73"/>
      <c r="AG42" s="74"/>
      <c r="AH42" s="73"/>
      <c r="AI42" s="74"/>
      <c r="AJ42" s="73"/>
      <c r="AK42" s="74"/>
      <c r="AL42" s="75"/>
      <c r="AM42" s="76"/>
      <c r="AN42" s="42"/>
      <c r="AO42" s="146" t="str">
        <f t="shared" ref="AO42:AO46" si="23">CA42&amp;CB42</f>
        <v/>
      </c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"/>
      <c r="BA42" s="3"/>
      <c r="BB42" s="3"/>
      <c r="BC42" s="3"/>
      <c r="BD42" s="3"/>
      <c r="BE42" s="3"/>
      <c r="BF42" s="3"/>
      <c r="BG42" s="3"/>
      <c r="BH42" s="3"/>
      <c r="BI42" s="3"/>
      <c r="CA42" s="32" t="str">
        <f t="shared" ref="CA42:CA46" si="24">IF(AND($B42&gt;0,AM42="")," * No olvide digitar la variable "&amp;AM$38&amp;""&amp;". Digite CERO si no tiene",IF(AM42&gt;$B42," * La variable "&amp;AM$41&amp;""&amp;" No puede ser mayor al Total.",""))</f>
        <v/>
      </c>
      <c r="CB42" s="32" t="str">
        <f t="shared" ref="CB42:CB46" si="25">IF(AND($B42&gt;0,AN42="")," * No olvide digitar la variable "&amp;AN$38&amp;""&amp;". Digite CERO si no tiene",IF(B42&gt;AN42," * La variable "&amp;AN$38&amp;""&amp;" No puede ser menor al Total.",""))</f>
        <v/>
      </c>
      <c r="CM42" s="33">
        <f t="shared" ref="CM42:CM45" si="26">IF(AND($B42&gt;0,AM42=""),1,IF(AM42&gt;$B42,1,0))</f>
        <v>0</v>
      </c>
      <c r="CN42" s="33">
        <f t="shared" ref="CN42:CN46" si="27">IF(AND($B42&gt;0,AN42=""),1,IF(B42&gt;$AN42,1,0))</f>
        <v>0</v>
      </c>
    </row>
    <row r="43" spans="1:92" ht="15" customHeight="1" x14ac:dyDescent="0.2">
      <c r="A43" s="35" t="s">
        <v>74</v>
      </c>
      <c r="B43" s="68">
        <f t="shared" si="21"/>
        <v>0</v>
      </c>
      <c r="C43" s="69">
        <f t="shared" si="22"/>
        <v>0</v>
      </c>
      <c r="D43" s="84">
        <f t="shared" si="22"/>
        <v>0</v>
      </c>
      <c r="E43" s="41"/>
      <c r="F43" s="42"/>
      <c r="G43" s="41"/>
      <c r="H43" s="42"/>
      <c r="I43" s="41"/>
      <c r="J43" s="40"/>
      <c r="K43" s="41"/>
      <c r="L43" s="40"/>
      <c r="M43" s="41"/>
      <c r="N43" s="40"/>
      <c r="O43" s="85"/>
      <c r="P43" s="40"/>
      <c r="Q43" s="85"/>
      <c r="R43" s="40"/>
      <c r="S43" s="85"/>
      <c r="T43" s="40"/>
      <c r="U43" s="85"/>
      <c r="V43" s="40"/>
      <c r="W43" s="85"/>
      <c r="X43" s="40"/>
      <c r="Y43" s="85"/>
      <c r="Z43" s="40"/>
      <c r="AA43" s="85"/>
      <c r="AB43" s="40"/>
      <c r="AC43" s="85"/>
      <c r="AD43" s="40"/>
      <c r="AE43" s="85"/>
      <c r="AF43" s="40"/>
      <c r="AG43" s="85"/>
      <c r="AH43" s="40"/>
      <c r="AI43" s="85"/>
      <c r="AJ43" s="40"/>
      <c r="AK43" s="85"/>
      <c r="AL43" s="86"/>
      <c r="AM43" s="39"/>
      <c r="AN43" s="42"/>
      <c r="AO43" s="146" t="str">
        <f t="shared" si="23"/>
        <v/>
      </c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"/>
      <c r="BA43" s="3"/>
      <c r="BB43" s="3"/>
      <c r="BC43" s="3"/>
      <c r="BD43" s="3"/>
      <c r="BE43" s="3"/>
      <c r="BF43" s="3"/>
      <c r="BG43" s="3"/>
      <c r="BH43" s="3"/>
      <c r="BI43" s="3"/>
      <c r="CA43" s="32" t="str">
        <f t="shared" si="24"/>
        <v/>
      </c>
      <c r="CB43" s="32" t="str">
        <f t="shared" si="25"/>
        <v/>
      </c>
      <c r="CM43" s="33">
        <f t="shared" si="26"/>
        <v>0</v>
      </c>
      <c r="CN43" s="33">
        <f t="shared" si="27"/>
        <v>0</v>
      </c>
    </row>
    <row r="44" spans="1:92" ht="15" customHeight="1" x14ac:dyDescent="0.2">
      <c r="A44" s="35" t="s">
        <v>75</v>
      </c>
      <c r="B44" s="68">
        <f t="shared" si="21"/>
        <v>0</v>
      </c>
      <c r="C44" s="69">
        <f t="shared" si="22"/>
        <v>0</v>
      </c>
      <c r="D44" s="84">
        <f t="shared" si="22"/>
        <v>0</v>
      </c>
      <c r="E44" s="41"/>
      <c r="F44" s="42"/>
      <c r="G44" s="41"/>
      <c r="H44" s="42"/>
      <c r="I44" s="41"/>
      <c r="J44" s="40"/>
      <c r="K44" s="41"/>
      <c r="L44" s="40"/>
      <c r="M44" s="41"/>
      <c r="N44" s="40"/>
      <c r="O44" s="85"/>
      <c r="P44" s="40"/>
      <c r="Q44" s="85"/>
      <c r="R44" s="40"/>
      <c r="S44" s="85"/>
      <c r="T44" s="40"/>
      <c r="U44" s="85"/>
      <c r="V44" s="40"/>
      <c r="W44" s="85"/>
      <c r="X44" s="40"/>
      <c r="Y44" s="85"/>
      <c r="Z44" s="40"/>
      <c r="AA44" s="85"/>
      <c r="AB44" s="40"/>
      <c r="AC44" s="85"/>
      <c r="AD44" s="40"/>
      <c r="AE44" s="85"/>
      <c r="AF44" s="40"/>
      <c r="AG44" s="85"/>
      <c r="AH44" s="40"/>
      <c r="AI44" s="85"/>
      <c r="AJ44" s="40"/>
      <c r="AK44" s="85"/>
      <c r="AL44" s="86"/>
      <c r="AM44" s="39"/>
      <c r="AN44" s="42"/>
      <c r="AO44" s="146" t="str">
        <f t="shared" si="23"/>
        <v/>
      </c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"/>
      <c r="BA44" s="3"/>
      <c r="BB44" s="3"/>
      <c r="BC44" s="3"/>
      <c r="BD44" s="3"/>
      <c r="BE44" s="3"/>
      <c r="BF44" s="3"/>
      <c r="BG44" s="3"/>
      <c r="BH44" s="3"/>
      <c r="BI44" s="3"/>
      <c r="CA44" s="32" t="str">
        <f t="shared" si="24"/>
        <v/>
      </c>
      <c r="CB44" s="32" t="str">
        <f t="shared" si="25"/>
        <v/>
      </c>
      <c r="CM44" s="33">
        <f t="shared" si="26"/>
        <v>0</v>
      </c>
      <c r="CN44" s="33">
        <f t="shared" si="27"/>
        <v>0</v>
      </c>
    </row>
    <row r="45" spans="1:92" ht="15" customHeight="1" x14ac:dyDescent="0.2">
      <c r="A45" s="35" t="s">
        <v>76</v>
      </c>
      <c r="B45" s="68">
        <f t="shared" si="21"/>
        <v>0</v>
      </c>
      <c r="C45" s="69">
        <f t="shared" si="22"/>
        <v>0</v>
      </c>
      <c r="D45" s="84">
        <f t="shared" si="22"/>
        <v>0</v>
      </c>
      <c r="E45" s="41"/>
      <c r="F45" s="42"/>
      <c r="G45" s="41"/>
      <c r="H45" s="42"/>
      <c r="I45" s="41"/>
      <c r="J45" s="40"/>
      <c r="K45" s="41"/>
      <c r="L45" s="40"/>
      <c r="M45" s="41"/>
      <c r="N45" s="40"/>
      <c r="O45" s="85"/>
      <c r="P45" s="40"/>
      <c r="Q45" s="85"/>
      <c r="R45" s="40"/>
      <c r="S45" s="85"/>
      <c r="T45" s="40"/>
      <c r="U45" s="85"/>
      <c r="V45" s="40"/>
      <c r="W45" s="85"/>
      <c r="X45" s="40"/>
      <c r="Y45" s="85"/>
      <c r="Z45" s="40"/>
      <c r="AA45" s="85"/>
      <c r="AB45" s="40"/>
      <c r="AC45" s="85"/>
      <c r="AD45" s="40"/>
      <c r="AE45" s="85"/>
      <c r="AF45" s="40"/>
      <c r="AG45" s="85"/>
      <c r="AH45" s="40"/>
      <c r="AI45" s="85"/>
      <c r="AJ45" s="40"/>
      <c r="AK45" s="85"/>
      <c r="AL45" s="86"/>
      <c r="AM45" s="39"/>
      <c r="AN45" s="42"/>
      <c r="AO45" s="146" t="str">
        <f t="shared" si="23"/>
        <v/>
      </c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"/>
      <c r="BA45" s="3"/>
      <c r="BB45" s="3"/>
      <c r="BC45" s="3"/>
      <c r="BD45" s="3"/>
      <c r="BE45" s="3"/>
      <c r="BF45" s="3"/>
      <c r="BG45" s="3"/>
      <c r="BH45" s="3"/>
      <c r="BI45" s="3"/>
      <c r="CA45" s="32" t="str">
        <f t="shared" si="24"/>
        <v/>
      </c>
      <c r="CB45" s="32" t="str">
        <f t="shared" si="25"/>
        <v/>
      </c>
      <c r="CM45" s="33">
        <f t="shared" si="26"/>
        <v>0</v>
      </c>
      <c r="CN45" s="33">
        <f t="shared" si="27"/>
        <v>0</v>
      </c>
    </row>
    <row r="46" spans="1:92" ht="15" customHeight="1" x14ac:dyDescent="0.2">
      <c r="A46" s="136" t="s">
        <v>77</v>
      </c>
      <c r="B46" s="137">
        <f t="shared" si="21"/>
        <v>0</v>
      </c>
      <c r="C46" s="138">
        <f t="shared" si="22"/>
        <v>0</v>
      </c>
      <c r="D46" s="139">
        <f t="shared" si="22"/>
        <v>0</v>
      </c>
      <c r="E46" s="55"/>
      <c r="F46" s="56"/>
      <c r="G46" s="55"/>
      <c r="H46" s="56"/>
      <c r="I46" s="55"/>
      <c r="J46" s="140"/>
      <c r="K46" s="55"/>
      <c r="L46" s="140"/>
      <c r="M46" s="55"/>
      <c r="N46" s="140"/>
      <c r="O46" s="141"/>
      <c r="P46" s="140"/>
      <c r="Q46" s="141"/>
      <c r="R46" s="140"/>
      <c r="S46" s="141"/>
      <c r="T46" s="140"/>
      <c r="U46" s="141"/>
      <c r="V46" s="140"/>
      <c r="W46" s="141"/>
      <c r="X46" s="140"/>
      <c r="Y46" s="141"/>
      <c r="Z46" s="140"/>
      <c r="AA46" s="141"/>
      <c r="AB46" s="140"/>
      <c r="AC46" s="141"/>
      <c r="AD46" s="140"/>
      <c r="AE46" s="141"/>
      <c r="AF46" s="140"/>
      <c r="AG46" s="141"/>
      <c r="AH46" s="140"/>
      <c r="AI46" s="141"/>
      <c r="AJ46" s="140"/>
      <c r="AK46" s="141"/>
      <c r="AL46" s="142"/>
      <c r="AM46" s="143"/>
      <c r="AN46" s="56"/>
      <c r="AO46" s="146" t="str">
        <f t="shared" si="23"/>
        <v/>
      </c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"/>
      <c r="BA46" s="3"/>
      <c r="BB46" s="3"/>
      <c r="BC46" s="3"/>
      <c r="BD46" s="3"/>
      <c r="BE46" s="3"/>
      <c r="BF46" s="3"/>
      <c r="BG46" s="3"/>
      <c r="BH46" s="3"/>
      <c r="BI46" s="3"/>
      <c r="CA46" s="32" t="str">
        <f t="shared" si="24"/>
        <v/>
      </c>
      <c r="CB46" s="32" t="str">
        <f t="shared" si="25"/>
        <v/>
      </c>
      <c r="CM46" s="33">
        <f>IF(AND($B46&gt;0,AM46=""),1,IF(AM46&gt;$B46,1,0))</f>
        <v>0</v>
      </c>
      <c r="CN46" s="33">
        <f t="shared" si="27"/>
        <v>0</v>
      </c>
    </row>
    <row r="47" spans="1:92" s="5" customFormat="1" ht="18" customHeight="1" x14ac:dyDescent="0.15">
      <c r="A47" s="145" t="s">
        <v>79</v>
      </c>
      <c r="B47" s="145"/>
      <c r="C47" s="145"/>
      <c r="D47" s="145"/>
      <c r="E47" s="145"/>
      <c r="F47" s="145"/>
      <c r="G47" s="145"/>
      <c r="H47" s="11"/>
      <c r="I47" s="11"/>
      <c r="J47" s="11"/>
      <c r="K47" s="11"/>
      <c r="L47" s="11"/>
      <c r="M47" s="11"/>
      <c r="N47" s="11"/>
      <c r="X47" s="124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124"/>
      <c r="AK47" s="124"/>
      <c r="AL47" s="124"/>
      <c r="AM47" s="125"/>
      <c r="AN47" s="12"/>
      <c r="AO47" s="127"/>
      <c r="AP47" s="128"/>
      <c r="AQ47" s="128"/>
      <c r="AR47" s="128"/>
      <c r="AS47" s="128"/>
      <c r="AT47" s="128"/>
      <c r="AU47" s="128"/>
      <c r="AV47" s="128"/>
      <c r="AW47" s="128"/>
      <c r="AX47" s="128"/>
      <c r="AY47" s="128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V47" s="12"/>
      <c r="BW47" s="12"/>
      <c r="BX47" s="129"/>
      <c r="BY47" s="129"/>
    </row>
    <row r="48" spans="1:92" ht="16.350000000000001" customHeight="1" x14ac:dyDescent="0.2">
      <c r="A48" s="1012" t="s">
        <v>54</v>
      </c>
      <c r="B48" s="982" t="s">
        <v>5</v>
      </c>
      <c r="C48" s="983"/>
      <c r="D48" s="984"/>
      <c r="E48" s="1309" t="s">
        <v>80</v>
      </c>
      <c r="F48" s="992"/>
      <c r="G48" s="992"/>
      <c r="H48" s="992"/>
      <c r="I48" s="992"/>
      <c r="J48" s="992"/>
      <c r="K48" s="992"/>
      <c r="L48" s="992"/>
      <c r="M48" s="992"/>
      <c r="N48" s="992"/>
      <c r="O48" s="992"/>
      <c r="P48" s="992"/>
      <c r="Q48" s="992"/>
      <c r="R48" s="992"/>
      <c r="S48" s="992"/>
      <c r="T48" s="992"/>
      <c r="U48" s="992"/>
      <c r="V48" s="992"/>
      <c r="W48" s="992"/>
      <c r="X48" s="992"/>
      <c r="Y48" s="992"/>
      <c r="Z48" s="992"/>
      <c r="AA48" s="992"/>
      <c r="AB48" s="992"/>
      <c r="AC48" s="992"/>
      <c r="AD48" s="992"/>
      <c r="AE48" s="992"/>
      <c r="AF48" s="992"/>
      <c r="AG48" s="992"/>
      <c r="AH48" s="992"/>
      <c r="AI48" s="992"/>
      <c r="AJ48" s="992"/>
      <c r="AK48" s="992"/>
      <c r="AL48" s="1313"/>
      <c r="AM48" s="1008" t="s">
        <v>7</v>
      </c>
      <c r="AN48" s="984" t="s">
        <v>10</v>
      </c>
      <c r="AO48" s="30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"/>
      <c r="BA48" s="3"/>
      <c r="BB48" s="3"/>
      <c r="BC48" s="3"/>
      <c r="BD48" s="3"/>
      <c r="BE48" s="3"/>
      <c r="BF48" s="3"/>
      <c r="BG48" s="3"/>
      <c r="BH48" s="3"/>
      <c r="BI48" s="3"/>
    </row>
    <row r="49" spans="1:92" ht="16.350000000000001" customHeight="1" x14ac:dyDescent="0.2">
      <c r="A49" s="1013"/>
      <c r="B49" s="1303"/>
      <c r="C49" s="986"/>
      <c r="D49" s="987"/>
      <c r="E49" s="1309" t="s">
        <v>55</v>
      </c>
      <c r="F49" s="1307"/>
      <c r="G49" s="1309" t="s">
        <v>56</v>
      </c>
      <c r="H49" s="1307"/>
      <c r="I49" s="1309" t="s">
        <v>57</v>
      </c>
      <c r="J49" s="1307"/>
      <c r="K49" s="1309" t="s">
        <v>58</v>
      </c>
      <c r="L49" s="1307"/>
      <c r="M49" s="1309" t="s">
        <v>59</v>
      </c>
      <c r="N49" s="1307"/>
      <c r="O49" s="1310" t="s">
        <v>60</v>
      </c>
      <c r="P49" s="1311"/>
      <c r="Q49" s="1310" t="s">
        <v>61</v>
      </c>
      <c r="R49" s="1311"/>
      <c r="S49" s="1310" t="s">
        <v>62</v>
      </c>
      <c r="T49" s="1311"/>
      <c r="U49" s="1310" t="s">
        <v>63</v>
      </c>
      <c r="V49" s="1311"/>
      <c r="W49" s="1310" t="s">
        <v>64</v>
      </c>
      <c r="X49" s="1311"/>
      <c r="Y49" s="1310" t="s">
        <v>65</v>
      </c>
      <c r="Z49" s="1311"/>
      <c r="AA49" s="1310" t="s">
        <v>66</v>
      </c>
      <c r="AB49" s="1311"/>
      <c r="AC49" s="1310" t="s">
        <v>67</v>
      </c>
      <c r="AD49" s="1311"/>
      <c r="AE49" s="1310" t="s">
        <v>68</v>
      </c>
      <c r="AF49" s="1311"/>
      <c r="AG49" s="1310" t="s">
        <v>69</v>
      </c>
      <c r="AH49" s="1311"/>
      <c r="AI49" s="1310" t="s">
        <v>70</v>
      </c>
      <c r="AJ49" s="1311"/>
      <c r="AK49" s="1310" t="s">
        <v>71</v>
      </c>
      <c r="AL49" s="1312"/>
      <c r="AM49" s="1009"/>
      <c r="AN49" s="990"/>
      <c r="AO49" s="30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"/>
      <c r="BA49" s="3"/>
      <c r="BB49" s="3"/>
      <c r="BC49" s="3"/>
      <c r="BD49" s="3"/>
      <c r="BE49" s="3"/>
      <c r="BF49" s="3"/>
      <c r="BG49" s="3"/>
      <c r="BH49" s="3"/>
      <c r="BI49" s="3"/>
    </row>
    <row r="50" spans="1:92" ht="16.350000000000001" customHeight="1" x14ac:dyDescent="0.2">
      <c r="A50" s="1314"/>
      <c r="B50" s="867" t="s">
        <v>32</v>
      </c>
      <c r="C50" s="15" t="s">
        <v>45</v>
      </c>
      <c r="D50" s="16" t="s">
        <v>34</v>
      </c>
      <c r="E50" s="869" t="s">
        <v>45</v>
      </c>
      <c r="F50" s="18" t="s">
        <v>34</v>
      </c>
      <c r="G50" s="869" t="s">
        <v>45</v>
      </c>
      <c r="H50" s="811" t="s">
        <v>34</v>
      </c>
      <c r="I50" s="869" t="s">
        <v>45</v>
      </c>
      <c r="J50" s="18" t="s">
        <v>34</v>
      </c>
      <c r="K50" s="869" t="s">
        <v>45</v>
      </c>
      <c r="L50" s="18" t="s">
        <v>34</v>
      </c>
      <c r="M50" s="869" t="s">
        <v>45</v>
      </c>
      <c r="N50" s="18" t="s">
        <v>34</v>
      </c>
      <c r="O50" s="869" t="s">
        <v>45</v>
      </c>
      <c r="P50" s="18" t="s">
        <v>34</v>
      </c>
      <c r="Q50" s="869" t="s">
        <v>45</v>
      </c>
      <c r="R50" s="18" t="s">
        <v>34</v>
      </c>
      <c r="S50" s="869" t="s">
        <v>45</v>
      </c>
      <c r="T50" s="811" t="s">
        <v>34</v>
      </c>
      <c r="U50" s="869" t="s">
        <v>45</v>
      </c>
      <c r="V50" s="811" t="s">
        <v>34</v>
      </c>
      <c r="W50" s="869" t="s">
        <v>45</v>
      </c>
      <c r="X50" s="18" t="s">
        <v>34</v>
      </c>
      <c r="Y50" s="869" t="s">
        <v>45</v>
      </c>
      <c r="Z50" s="18" t="s">
        <v>34</v>
      </c>
      <c r="AA50" s="869" t="s">
        <v>45</v>
      </c>
      <c r="AB50" s="18" t="s">
        <v>34</v>
      </c>
      <c r="AC50" s="869" t="s">
        <v>45</v>
      </c>
      <c r="AD50" s="18" t="s">
        <v>34</v>
      </c>
      <c r="AE50" s="869" t="s">
        <v>45</v>
      </c>
      <c r="AF50" s="811" t="s">
        <v>34</v>
      </c>
      <c r="AG50" s="869" t="s">
        <v>45</v>
      </c>
      <c r="AH50" s="18" t="s">
        <v>34</v>
      </c>
      <c r="AI50" s="869" t="s">
        <v>45</v>
      </c>
      <c r="AJ50" s="18" t="s">
        <v>34</v>
      </c>
      <c r="AK50" s="869" t="s">
        <v>45</v>
      </c>
      <c r="AL50" s="21" t="s">
        <v>34</v>
      </c>
      <c r="AM50" s="1010"/>
      <c r="AN50" s="987"/>
      <c r="AO50" s="30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"/>
      <c r="BA50" s="3"/>
      <c r="BB50" s="3"/>
      <c r="BC50" s="3"/>
      <c r="BD50" s="3"/>
      <c r="BE50" s="3"/>
      <c r="BF50" s="3"/>
      <c r="BG50" s="3"/>
      <c r="BH50" s="3"/>
      <c r="BI50" s="3"/>
    </row>
    <row r="51" spans="1:92" ht="15" customHeight="1" x14ac:dyDescent="0.2">
      <c r="A51" s="487" t="s">
        <v>72</v>
      </c>
      <c r="B51" s="132">
        <f t="shared" ref="B51:B56" si="28">SUM(C51+D51)</f>
        <v>0</v>
      </c>
      <c r="C51" s="133">
        <f t="shared" ref="C51:D56" si="29">SUM(E51+G51+I51+K51+M51+O51+Q51+S51+U51+W51+Y51+AA51+AC51+AE51+AG51+AI51+AK51)</f>
        <v>0</v>
      </c>
      <c r="D51" s="871">
        <f t="shared" si="29"/>
        <v>0</v>
      </c>
      <c r="E51" s="71"/>
      <c r="F51" s="27"/>
      <c r="G51" s="71"/>
      <c r="H51" s="72"/>
      <c r="I51" s="71"/>
      <c r="J51" s="27"/>
      <c r="K51" s="71"/>
      <c r="L51" s="27"/>
      <c r="M51" s="71"/>
      <c r="N51" s="27"/>
      <c r="O51" s="74"/>
      <c r="P51" s="27"/>
      <c r="Q51" s="74"/>
      <c r="R51" s="27"/>
      <c r="S51" s="74"/>
      <c r="T51" s="73"/>
      <c r="U51" s="74"/>
      <c r="V51" s="73"/>
      <c r="W51" s="74"/>
      <c r="X51" s="27"/>
      <c r="Y51" s="74"/>
      <c r="Z51" s="27"/>
      <c r="AA51" s="74"/>
      <c r="AB51" s="27"/>
      <c r="AC51" s="74"/>
      <c r="AD51" s="27"/>
      <c r="AE51" s="74"/>
      <c r="AF51" s="73"/>
      <c r="AG51" s="74"/>
      <c r="AH51" s="27"/>
      <c r="AI51" s="74"/>
      <c r="AJ51" s="27"/>
      <c r="AK51" s="74"/>
      <c r="AL51" s="148"/>
      <c r="AM51" s="76"/>
      <c r="AN51" s="862"/>
      <c r="AO51" s="146" t="str">
        <f t="shared" ref="AO51:AO56" si="30">CA51&amp;CB51</f>
        <v/>
      </c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"/>
      <c r="BA51" s="3"/>
      <c r="BB51" s="3"/>
      <c r="BC51" s="3"/>
      <c r="BD51" s="3"/>
      <c r="BE51" s="3"/>
      <c r="BF51" s="3"/>
      <c r="BG51" s="3"/>
      <c r="BH51" s="3"/>
      <c r="BI51" s="3"/>
      <c r="CA51" s="32" t="str">
        <f>IF(AND($B51&gt;0,AM51="")," * No olvide digitar la variable "&amp;AM$48&amp;""&amp;". Digite CERO si no tiene",IF(AM51&gt;$B51," * La variable "&amp;AM$48&amp;""&amp;" No puede ser mayor al Total.",""))</f>
        <v/>
      </c>
      <c r="CB51" s="32" t="str">
        <f>IF(AND($B51&gt;0,AN51="")," * No olvide digitar la variable "&amp;AN$48&amp;""&amp;". Digite CERO si no tiene",IF(B51&gt;AN51," * La variable "&amp;AN$48&amp;""&amp;" No puede ser menor al Total.",""))</f>
        <v/>
      </c>
      <c r="CM51" s="33">
        <f>IF(AND($B51&gt;0,AM51=""),1,IF(AM51&gt;$B51,1,0))</f>
        <v>0</v>
      </c>
      <c r="CN51" s="33">
        <f t="shared" ref="CN51:CN56" si="31">IF(AND($B51&gt;0,AN51=""),1,IF(B51&gt;$AN51,1,0))</f>
        <v>0</v>
      </c>
    </row>
    <row r="52" spans="1:92" ht="15" customHeight="1" x14ac:dyDescent="0.2">
      <c r="A52" s="35" t="s">
        <v>73</v>
      </c>
      <c r="B52" s="68">
        <f t="shared" si="28"/>
        <v>0</v>
      </c>
      <c r="C52" s="69">
        <f t="shared" si="29"/>
        <v>0</v>
      </c>
      <c r="D52" s="84">
        <f t="shared" si="29"/>
        <v>0</v>
      </c>
      <c r="E52" s="71"/>
      <c r="F52" s="72"/>
      <c r="G52" s="71"/>
      <c r="H52" s="72"/>
      <c r="I52" s="71"/>
      <c r="J52" s="73"/>
      <c r="K52" s="71"/>
      <c r="L52" s="73"/>
      <c r="M52" s="71"/>
      <c r="N52" s="73"/>
      <c r="O52" s="74"/>
      <c r="P52" s="73"/>
      <c r="Q52" s="74"/>
      <c r="R52" s="73"/>
      <c r="S52" s="74"/>
      <c r="T52" s="73"/>
      <c r="U52" s="74"/>
      <c r="V52" s="73"/>
      <c r="W52" s="74"/>
      <c r="X52" s="73"/>
      <c r="Y52" s="74"/>
      <c r="Z52" s="73"/>
      <c r="AA52" s="74"/>
      <c r="AB52" s="73"/>
      <c r="AC52" s="74"/>
      <c r="AD52" s="73"/>
      <c r="AE52" s="74"/>
      <c r="AF52" s="73"/>
      <c r="AG52" s="74"/>
      <c r="AH52" s="73"/>
      <c r="AI52" s="74"/>
      <c r="AJ52" s="73"/>
      <c r="AK52" s="74"/>
      <c r="AL52" s="75"/>
      <c r="AM52" s="76"/>
      <c r="AN52" s="42"/>
      <c r="AO52" s="146" t="str">
        <f t="shared" si="30"/>
        <v/>
      </c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"/>
      <c r="BA52" s="3"/>
      <c r="BB52" s="3"/>
      <c r="BC52" s="3"/>
      <c r="BD52" s="3"/>
      <c r="BE52" s="3"/>
      <c r="BF52" s="3"/>
      <c r="BG52" s="3"/>
      <c r="BH52" s="3"/>
      <c r="BI52" s="3"/>
      <c r="CA52" s="32" t="str">
        <f t="shared" ref="CA52:CA55" si="32">IF(AND($B52&gt;0,AM52="")," * No olvide digitar la variable "&amp;AM$48&amp;""&amp;". Digite CERO si no tiene",IF(AM52&gt;$B52," * La variable "&amp;AM$48&amp;""&amp;" No puede ser mayor al Total.",""))</f>
        <v/>
      </c>
      <c r="CB52" s="32" t="str">
        <f t="shared" ref="CB52:CB56" si="33">IF(AND($B52&gt;0,AN52="")," * No olvide digitar la variable "&amp;AN$48&amp;""&amp;". Digite CERO si no tiene",IF(B52&gt;AN52," * La variable "&amp;AN$48&amp;""&amp;" No puede ser menor al Total.",""))</f>
        <v/>
      </c>
      <c r="CM52" s="33">
        <f t="shared" ref="CM52:CM55" si="34">IF(AND($B52&gt;0,AM52=""),1,IF(AM52&gt;$B52,1,0))</f>
        <v>0</v>
      </c>
      <c r="CN52" s="33">
        <f t="shared" si="31"/>
        <v>0</v>
      </c>
    </row>
    <row r="53" spans="1:92" ht="15" customHeight="1" x14ac:dyDescent="0.2">
      <c r="A53" s="35" t="s">
        <v>74</v>
      </c>
      <c r="B53" s="68">
        <f t="shared" si="28"/>
        <v>0</v>
      </c>
      <c r="C53" s="69">
        <f t="shared" si="29"/>
        <v>0</v>
      </c>
      <c r="D53" s="84">
        <f t="shared" si="29"/>
        <v>0</v>
      </c>
      <c r="E53" s="41"/>
      <c r="F53" s="42"/>
      <c r="G53" s="41"/>
      <c r="H53" s="42"/>
      <c r="I53" s="41"/>
      <c r="J53" s="40"/>
      <c r="K53" s="41"/>
      <c r="L53" s="40"/>
      <c r="M53" s="41"/>
      <c r="N53" s="40"/>
      <c r="O53" s="85"/>
      <c r="P53" s="40"/>
      <c r="Q53" s="85"/>
      <c r="R53" s="40"/>
      <c r="S53" s="85"/>
      <c r="T53" s="40"/>
      <c r="U53" s="85"/>
      <c r="V53" s="40"/>
      <c r="W53" s="85"/>
      <c r="X53" s="40"/>
      <c r="Y53" s="85"/>
      <c r="Z53" s="40"/>
      <c r="AA53" s="85"/>
      <c r="AB53" s="40"/>
      <c r="AC53" s="85"/>
      <c r="AD53" s="40"/>
      <c r="AE53" s="85"/>
      <c r="AF53" s="40"/>
      <c r="AG53" s="85"/>
      <c r="AH53" s="40"/>
      <c r="AI53" s="85"/>
      <c r="AJ53" s="40"/>
      <c r="AK53" s="85"/>
      <c r="AL53" s="86"/>
      <c r="AM53" s="39"/>
      <c r="AN53" s="42"/>
      <c r="AO53" s="146" t="str">
        <f t="shared" si="30"/>
        <v/>
      </c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"/>
      <c r="BA53" s="3"/>
      <c r="BB53" s="3"/>
      <c r="BC53" s="3"/>
      <c r="BD53" s="3"/>
      <c r="BE53" s="3"/>
      <c r="BF53" s="3"/>
      <c r="BG53" s="3"/>
      <c r="BH53" s="3"/>
      <c r="BI53" s="3"/>
      <c r="CA53" s="32" t="str">
        <f t="shared" si="32"/>
        <v/>
      </c>
      <c r="CB53" s="32" t="str">
        <f t="shared" si="33"/>
        <v/>
      </c>
      <c r="CM53" s="33">
        <f t="shared" si="34"/>
        <v>0</v>
      </c>
      <c r="CN53" s="33">
        <f t="shared" si="31"/>
        <v>0</v>
      </c>
    </row>
    <row r="54" spans="1:92" ht="15" customHeight="1" x14ac:dyDescent="0.2">
      <c r="A54" s="35" t="s">
        <v>75</v>
      </c>
      <c r="B54" s="68">
        <f t="shared" si="28"/>
        <v>0</v>
      </c>
      <c r="C54" s="69">
        <f t="shared" si="29"/>
        <v>0</v>
      </c>
      <c r="D54" s="84">
        <f t="shared" si="29"/>
        <v>0</v>
      </c>
      <c r="E54" s="41"/>
      <c r="F54" s="42"/>
      <c r="G54" s="41"/>
      <c r="H54" s="42"/>
      <c r="I54" s="41"/>
      <c r="J54" s="40"/>
      <c r="K54" s="41"/>
      <c r="L54" s="40"/>
      <c r="M54" s="41"/>
      <c r="N54" s="40"/>
      <c r="O54" s="85"/>
      <c r="P54" s="40"/>
      <c r="Q54" s="85"/>
      <c r="R54" s="40"/>
      <c r="S54" s="85"/>
      <c r="T54" s="40"/>
      <c r="U54" s="85"/>
      <c r="V54" s="40"/>
      <c r="W54" s="85"/>
      <c r="X54" s="40"/>
      <c r="Y54" s="85"/>
      <c r="Z54" s="40"/>
      <c r="AA54" s="85"/>
      <c r="AB54" s="40"/>
      <c r="AC54" s="85"/>
      <c r="AD54" s="40"/>
      <c r="AE54" s="85"/>
      <c r="AF54" s="40"/>
      <c r="AG54" s="85"/>
      <c r="AH54" s="40"/>
      <c r="AI54" s="85"/>
      <c r="AJ54" s="40"/>
      <c r="AK54" s="85"/>
      <c r="AL54" s="86"/>
      <c r="AM54" s="39"/>
      <c r="AN54" s="42"/>
      <c r="AO54" s="146" t="str">
        <f t="shared" si="30"/>
        <v/>
      </c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"/>
      <c r="BA54" s="3"/>
      <c r="BB54" s="3"/>
      <c r="BC54" s="3"/>
      <c r="BD54" s="3"/>
      <c r="BE54" s="3"/>
      <c r="BF54" s="3"/>
      <c r="BG54" s="3"/>
      <c r="BH54" s="3"/>
      <c r="BI54" s="3"/>
      <c r="CA54" s="32" t="str">
        <f t="shared" si="32"/>
        <v/>
      </c>
      <c r="CB54" s="32" t="str">
        <f t="shared" si="33"/>
        <v/>
      </c>
      <c r="CM54" s="33">
        <f t="shared" si="34"/>
        <v>0</v>
      </c>
      <c r="CN54" s="33">
        <f t="shared" si="31"/>
        <v>0</v>
      </c>
    </row>
    <row r="55" spans="1:92" ht="15" customHeight="1" x14ac:dyDescent="0.2">
      <c r="A55" s="35" t="s">
        <v>76</v>
      </c>
      <c r="B55" s="68">
        <f t="shared" si="28"/>
        <v>0</v>
      </c>
      <c r="C55" s="69">
        <f t="shared" si="29"/>
        <v>0</v>
      </c>
      <c r="D55" s="84">
        <f t="shared" si="29"/>
        <v>0</v>
      </c>
      <c r="E55" s="41"/>
      <c r="F55" s="42"/>
      <c r="G55" s="41"/>
      <c r="H55" s="42"/>
      <c r="I55" s="41"/>
      <c r="J55" s="40"/>
      <c r="K55" s="41"/>
      <c r="L55" s="40"/>
      <c r="M55" s="41"/>
      <c r="N55" s="40"/>
      <c r="O55" s="85"/>
      <c r="P55" s="40"/>
      <c r="Q55" s="85"/>
      <c r="R55" s="40"/>
      <c r="S55" s="85"/>
      <c r="T55" s="40"/>
      <c r="U55" s="85"/>
      <c r="V55" s="40"/>
      <c r="W55" s="85"/>
      <c r="X55" s="40"/>
      <c r="Y55" s="85"/>
      <c r="Z55" s="40"/>
      <c r="AA55" s="85"/>
      <c r="AB55" s="40"/>
      <c r="AC55" s="85"/>
      <c r="AD55" s="40"/>
      <c r="AE55" s="85"/>
      <c r="AF55" s="40"/>
      <c r="AG55" s="85"/>
      <c r="AH55" s="40"/>
      <c r="AI55" s="85"/>
      <c r="AJ55" s="40"/>
      <c r="AK55" s="85"/>
      <c r="AL55" s="86"/>
      <c r="AM55" s="39"/>
      <c r="AN55" s="42"/>
      <c r="AO55" s="146" t="str">
        <f t="shared" si="30"/>
        <v/>
      </c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"/>
      <c r="BA55" s="3"/>
      <c r="BB55" s="3"/>
      <c r="BC55" s="3"/>
      <c r="BD55" s="3"/>
      <c r="BE55" s="3"/>
      <c r="BF55" s="3"/>
      <c r="BG55" s="3"/>
      <c r="BH55" s="3"/>
      <c r="BI55" s="3"/>
      <c r="CA55" s="32" t="str">
        <f t="shared" si="32"/>
        <v/>
      </c>
      <c r="CB55" s="32" t="str">
        <f t="shared" si="33"/>
        <v/>
      </c>
      <c r="CM55" s="33">
        <f t="shared" si="34"/>
        <v>0</v>
      </c>
      <c r="CN55" s="33">
        <f t="shared" si="31"/>
        <v>0</v>
      </c>
    </row>
    <row r="56" spans="1:92" ht="15" customHeight="1" x14ac:dyDescent="0.2">
      <c r="A56" s="136" t="s">
        <v>77</v>
      </c>
      <c r="B56" s="137">
        <f t="shared" si="28"/>
        <v>0</v>
      </c>
      <c r="C56" s="138">
        <f t="shared" si="29"/>
        <v>0</v>
      </c>
      <c r="D56" s="139">
        <f t="shared" si="29"/>
        <v>0</v>
      </c>
      <c r="E56" s="55"/>
      <c r="F56" s="56"/>
      <c r="G56" s="55"/>
      <c r="H56" s="56"/>
      <c r="I56" s="55"/>
      <c r="J56" s="140"/>
      <c r="K56" s="55"/>
      <c r="L56" s="140"/>
      <c r="M56" s="55"/>
      <c r="N56" s="140"/>
      <c r="O56" s="141"/>
      <c r="P56" s="140"/>
      <c r="Q56" s="141"/>
      <c r="R56" s="140"/>
      <c r="S56" s="141"/>
      <c r="T56" s="140"/>
      <c r="U56" s="141"/>
      <c r="V56" s="140"/>
      <c r="W56" s="141"/>
      <c r="X56" s="140"/>
      <c r="Y56" s="141"/>
      <c r="Z56" s="140"/>
      <c r="AA56" s="141"/>
      <c r="AB56" s="140"/>
      <c r="AC56" s="141"/>
      <c r="AD56" s="140"/>
      <c r="AE56" s="141"/>
      <c r="AF56" s="140"/>
      <c r="AG56" s="141"/>
      <c r="AH56" s="140"/>
      <c r="AI56" s="141"/>
      <c r="AJ56" s="140"/>
      <c r="AK56" s="141"/>
      <c r="AL56" s="142"/>
      <c r="AM56" s="143"/>
      <c r="AN56" s="56"/>
      <c r="AO56" s="146" t="str">
        <f t="shared" si="30"/>
        <v/>
      </c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"/>
      <c r="BA56" s="3"/>
      <c r="BB56" s="3"/>
      <c r="BC56" s="3"/>
      <c r="BD56" s="3"/>
      <c r="BE56" s="3"/>
      <c r="BF56" s="3"/>
      <c r="BG56" s="3"/>
      <c r="BH56" s="3"/>
      <c r="BI56" s="3"/>
      <c r="CA56" s="32" t="str">
        <f>IF(AND($B56&gt;0,AM56="")," * No olvide digitar la variable "&amp;AM$48&amp;""&amp;". Digite CERO si no tiene",IF(AM56&gt;$B56," * La variable "&amp;AM$48&amp;""&amp;" No puede ser mayor al Total.",""))</f>
        <v/>
      </c>
      <c r="CB56" s="32" t="str">
        <f t="shared" si="33"/>
        <v/>
      </c>
      <c r="CM56" s="33">
        <f>IF(AND($B56&gt;0,AM56=""),1,IF(AM56&gt;$B56,1,0))</f>
        <v>0</v>
      </c>
      <c r="CN56" s="33">
        <f t="shared" si="31"/>
        <v>0</v>
      </c>
    </row>
    <row r="57" spans="1:92" s="124" customFormat="1" ht="18" customHeight="1" x14ac:dyDescent="0.15">
      <c r="A57" s="149" t="s">
        <v>81</v>
      </c>
      <c r="B57" s="149"/>
      <c r="C57" s="149"/>
      <c r="D57" s="149"/>
      <c r="E57" s="149"/>
      <c r="F57" s="149"/>
      <c r="G57" s="149"/>
      <c r="H57" s="149"/>
      <c r="I57" s="149"/>
      <c r="J57" s="150"/>
      <c r="K57" s="150"/>
      <c r="L57" s="150"/>
      <c r="M57" s="150"/>
      <c r="N57" s="150"/>
      <c r="O57" s="150"/>
      <c r="P57" s="150"/>
      <c r="Q57" s="150"/>
      <c r="R57" s="150"/>
      <c r="S57" s="150"/>
      <c r="T57" s="150"/>
      <c r="U57" s="150"/>
      <c r="V57" s="150"/>
      <c r="W57" s="150"/>
      <c r="X57" s="150"/>
      <c r="Y57" s="150"/>
      <c r="Z57" s="150"/>
      <c r="AA57" s="150"/>
      <c r="AB57" s="150"/>
      <c r="AC57" s="150"/>
      <c r="AD57" s="150"/>
      <c r="AE57" s="150"/>
      <c r="AF57" s="150"/>
      <c r="AG57" s="150"/>
      <c r="AH57" s="150"/>
      <c r="AI57" s="150"/>
      <c r="AJ57" s="150"/>
      <c r="AK57" s="150"/>
      <c r="AL57" s="150"/>
      <c r="AM57" s="150"/>
      <c r="AN57" s="150"/>
      <c r="AO57" s="5"/>
      <c r="AP57" s="5"/>
      <c r="AQ57" s="5"/>
      <c r="AR57" s="12"/>
      <c r="AS57" s="12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12"/>
      <c r="BW57" s="12"/>
      <c r="BX57" s="12"/>
      <c r="BY57" s="12"/>
    </row>
    <row r="58" spans="1:92" ht="16.350000000000001" customHeight="1" x14ac:dyDescent="0.2">
      <c r="A58" s="983" t="s">
        <v>82</v>
      </c>
      <c r="B58" s="1025" t="s">
        <v>83</v>
      </c>
      <c r="C58" s="1026"/>
      <c r="D58" s="1027"/>
      <c r="E58" s="1130" t="s">
        <v>6</v>
      </c>
      <c r="F58" s="1131"/>
      <c r="G58" s="1131"/>
      <c r="H58" s="1131"/>
      <c r="I58" s="1131"/>
      <c r="J58" s="1131"/>
      <c r="K58" s="1131"/>
      <c r="L58" s="1131"/>
      <c r="M58" s="1131"/>
      <c r="N58" s="1131"/>
      <c r="O58" s="1131"/>
      <c r="P58" s="1131"/>
      <c r="Q58" s="1131"/>
      <c r="R58" s="1131"/>
      <c r="S58" s="1131"/>
      <c r="T58" s="1131"/>
      <c r="U58" s="1131"/>
      <c r="V58" s="1131"/>
      <c r="W58" s="1131"/>
      <c r="X58" s="1131"/>
      <c r="Y58" s="1131"/>
      <c r="Z58" s="1131"/>
      <c r="AA58" s="1131"/>
      <c r="AB58" s="1131"/>
      <c r="AC58" s="1131"/>
      <c r="AD58" s="1131"/>
      <c r="AE58" s="1131"/>
      <c r="AF58" s="1131"/>
      <c r="AG58" s="1131"/>
      <c r="AH58" s="1131"/>
      <c r="AI58" s="1131"/>
      <c r="AJ58" s="1131"/>
      <c r="AK58" s="1131"/>
      <c r="AL58" s="1316"/>
      <c r="AM58" s="1015" t="s">
        <v>84</v>
      </c>
      <c r="AN58" s="1016"/>
      <c r="AO58" s="9"/>
      <c r="AP58" s="9"/>
      <c r="AQ58" s="9"/>
      <c r="AR58" s="151"/>
      <c r="AS58" s="151"/>
      <c r="AT58" s="9"/>
      <c r="BX58" s="3"/>
      <c r="BY58" s="3"/>
    </row>
    <row r="59" spans="1:92" ht="16.350000000000001" customHeight="1" x14ac:dyDescent="0.2">
      <c r="A59" s="1019"/>
      <c r="B59" s="1315"/>
      <c r="C59" s="1029"/>
      <c r="D59" s="1030"/>
      <c r="E59" s="1121" t="s">
        <v>11</v>
      </c>
      <c r="F59" s="1121"/>
      <c r="G59" s="1121" t="s">
        <v>12</v>
      </c>
      <c r="H59" s="1121"/>
      <c r="I59" s="1121" t="s">
        <v>13</v>
      </c>
      <c r="J59" s="1121"/>
      <c r="K59" s="1121" t="s">
        <v>14</v>
      </c>
      <c r="L59" s="1121"/>
      <c r="M59" s="1121" t="s">
        <v>15</v>
      </c>
      <c r="N59" s="1121"/>
      <c r="O59" s="1119" t="s">
        <v>16</v>
      </c>
      <c r="P59" s="1119"/>
      <c r="Q59" s="1119" t="s">
        <v>17</v>
      </c>
      <c r="R59" s="1119"/>
      <c r="S59" s="1119" t="s">
        <v>18</v>
      </c>
      <c r="T59" s="1119"/>
      <c r="U59" s="1119" t="s">
        <v>19</v>
      </c>
      <c r="V59" s="1119"/>
      <c r="W59" s="1119" t="s">
        <v>20</v>
      </c>
      <c r="X59" s="1119"/>
      <c r="Y59" s="1119" t="s">
        <v>21</v>
      </c>
      <c r="Z59" s="1119"/>
      <c r="AA59" s="1119" t="s">
        <v>22</v>
      </c>
      <c r="AB59" s="1119"/>
      <c r="AC59" s="1119" t="s">
        <v>23</v>
      </c>
      <c r="AD59" s="1119"/>
      <c r="AE59" s="1119" t="s">
        <v>24</v>
      </c>
      <c r="AF59" s="1119"/>
      <c r="AG59" s="1119" t="s">
        <v>25</v>
      </c>
      <c r="AH59" s="1119"/>
      <c r="AI59" s="1119" t="s">
        <v>26</v>
      </c>
      <c r="AJ59" s="1119"/>
      <c r="AK59" s="1119" t="s">
        <v>27</v>
      </c>
      <c r="AL59" s="1308"/>
      <c r="AM59" s="1017"/>
      <c r="AN59" s="1018"/>
      <c r="AO59" s="151"/>
      <c r="AP59" s="151"/>
      <c r="AQ59" s="151"/>
      <c r="AR59" s="151"/>
      <c r="AS59" s="151"/>
      <c r="AT59" s="151"/>
      <c r="AU59" s="3"/>
      <c r="AV59" s="3"/>
      <c r="AW59" s="3"/>
      <c r="AX59" s="3"/>
      <c r="AY59" s="3"/>
      <c r="AZ59" s="3"/>
      <c r="BA59" s="3"/>
      <c r="BB59" s="3"/>
      <c r="BC59" s="3"/>
      <c r="BX59" s="3"/>
      <c r="BY59" s="3"/>
    </row>
    <row r="60" spans="1:92" ht="32.1" customHeight="1" x14ac:dyDescent="0.2">
      <c r="A60" s="986"/>
      <c r="B60" s="17" t="s">
        <v>32</v>
      </c>
      <c r="C60" s="152" t="s">
        <v>33</v>
      </c>
      <c r="D60" s="860" t="s">
        <v>34</v>
      </c>
      <c r="E60" s="869" t="s">
        <v>33</v>
      </c>
      <c r="F60" s="860" t="s">
        <v>34</v>
      </c>
      <c r="G60" s="869" t="s">
        <v>33</v>
      </c>
      <c r="H60" s="860" t="s">
        <v>34</v>
      </c>
      <c r="I60" s="869" t="s">
        <v>33</v>
      </c>
      <c r="J60" s="860" t="s">
        <v>34</v>
      </c>
      <c r="K60" s="869" t="s">
        <v>33</v>
      </c>
      <c r="L60" s="860" t="s">
        <v>34</v>
      </c>
      <c r="M60" s="869" t="s">
        <v>33</v>
      </c>
      <c r="N60" s="860" t="s">
        <v>34</v>
      </c>
      <c r="O60" s="869" t="s">
        <v>33</v>
      </c>
      <c r="P60" s="860" t="s">
        <v>34</v>
      </c>
      <c r="Q60" s="869" t="s">
        <v>33</v>
      </c>
      <c r="R60" s="860" t="s">
        <v>34</v>
      </c>
      <c r="S60" s="869" t="s">
        <v>33</v>
      </c>
      <c r="T60" s="860" t="s">
        <v>34</v>
      </c>
      <c r="U60" s="869" t="s">
        <v>33</v>
      </c>
      <c r="V60" s="153" t="s">
        <v>34</v>
      </c>
      <c r="W60" s="869" t="s">
        <v>33</v>
      </c>
      <c r="X60" s="860" t="s">
        <v>34</v>
      </c>
      <c r="Y60" s="869" t="s">
        <v>33</v>
      </c>
      <c r="Z60" s="860" t="s">
        <v>34</v>
      </c>
      <c r="AA60" s="869" t="s">
        <v>33</v>
      </c>
      <c r="AB60" s="860" t="s">
        <v>34</v>
      </c>
      <c r="AC60" s="869" t="s">
        <v>33</v>
      </c>
      <c r="AD60" s="860" t="s">
        <v>34</v>
      </c>
      <c r="AE60" s="869" t="s">
        <v>33</v>
      </c>
      <c r="AF60" s="860" t="s">
        <v>34</v>
      </c>
      <c r="AG60" s="869" t="s">
        <v>33</v>
      </c>
      <c r="AH60" s="860" t="s">
        <v>34</v>
      </c>
      <c r="AI60" s="869" t="s">
        <v>33</v>
      </c>
      <c r="AJ60" s="860" t="s">
        <v>34</v>
      </c>
      <c r="AK60" s="869" t="s">
        <v>33</v>
      </c>
      <c r="AL60" s="865" t="s">
        <v>34</v>
      </c>
      <c r="AM60" s="872" t="s">
        <v>85</v>
      </c>
      <c r="AN60" s="860" t="s">
        <v>86</v>
      </c>
      <c r="AO60" s="151"/>
      <c r="AP60" s="151"/>
      <c r="AQ60" s="151"/>
      <c r="AR60" s="151"/>
      <c r="AS60" s="151"/>
      <c r="AT60" s="151"/>
      <c r="AU60" s="3"/>
      <c r="AV60" s="3"/>
      <c r="AW60" s="3"/>
      <c r="AX60" s="3"/>
      <c r="AY60" s="3"/>
      <c r="AZ60" s="3"/>
      <c r="BA60" s="3"/>
      <c r="BB60" s="3"/>
      <c r="BC60" s="3"/>
      <c r="BX60" s="3"/>
      <c r="BY60" s="3"/>
    </row>
    <row r="61" spans="1:92" ht="15" customHeight="1" x14ac:dyDescent="0.2">
      <c r="A61" s="529" t="s">
        <v>87</v>
      </c>
      <c r="B61" s="132">
        <f t="shared" ref="B61:B66" si="35">SUM(C61+D61)</f>
        <v>46</v>
      </c>
      <c r="C61" s="133">
        <f>SUM(E61+G61+I61+K61+M61+O61+Q61+S61+U61+W61+Y61+AA61+AC61+AE61+AG61+AI61+AK61)</f>
        <v>24</v>
      </c>
      <c r="D61" s="871">
        <f>SUM(F61+H61+J61+L61+N61+P61+R61+T61+V61+X61+Z61+AB61+AD61+AF61+AH61+AJ61+AL61)</f>
        <v>22</v>
      </c>
      <c r="E61" s="28">
        <v>1</v>
      </c>
      <c r="F61" s="862"/>
      <c r="G61" s="28">
        <v>1</v>
      </c>
      <c r="H61" s="27">
        <v>1</v>
      </c>
      <c r="I61" s="28"/>
      <c r="J61" s="27">
        <v>1</v>
      </c>
      <c r="K61" s="28">
        <v>2</v>
      </c>
      <c r="L61" s="27">
        <v>1</v>
      </c>
      <c r="M61" s="28">
        <v>1</v>
      </c>
      <c r="N61" s="27"/>
      <c r="O61" s="28">
        <v>1</v>
      </c>
      <c r="P61" s="27"/>
      <c r="Q61" s="28">
        <v>1</v>
      </c>
      <c r="R61" s="27"/>
      <c r="S61" s="28">
        <v>1</v>
      </c>
      <c r="T61" s="27">
        <v>3</v>
      </c>
      <c r="U61" s="28"/>
      <c r="V61" s="156">
        <v>2</v>
      </c>
      <c r="W61" s="28"/>
      <c r="X61" s="27">
        <v>2</v>
      </c>
      <c r="Y61" s="28">
        <v>2</v>
      </c>
      <c r="Z61" s="27">
        <v>3</v>
      </c>
      <c r="AA61" s="28">
        <v>3</v>
      </c>
      <c r="AB61" s="27">
        <v>1</v>
      </c>
      <c r="AC61" s="28">
        <v>2</v>
      </c>
      <c r="AD61" s="27">
        <v>2</v>
      </c>
      <c r="AE61" s="28"/>
      <c r="AF61" s="27"/>
      <c r="AG61" s="28">
        <v>2</v>
      </c>
      <c r="AH61" s="27"/>
      <c r="AI61" s="28">
        <v>2</v>
      </c>
      <c r="AJ61" s="27">
        <v>2</v>
      </c>
      <c r="AK61" s="530">
        <v>5</v>
      </c>
      <c r="AL61" s="148">
        <v>4</v>
      </c>
      <c r="AM61" s="873">
        <v>0</v>
      </c>
      <c r="AN61" s="27">
        <v>46</v>
      </c>
      <c r="AO61" s="146" t="str">
        <f t="shared" ref="AO61:AO65" si="36">CA61&amp;CB61</f>
        <v/>
      </c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"/>
      <c r="BB61" s="3"/>
      <c r="BC61" s="3"/>
      <c r="BX61" s="3"/>
      <c r="BY61" s="3"/>
      <c r="CA61" s="32" t="str">
        <f>IF(AND($B61&gt;0,AM61="")," * No olvide digitar la variable "&amp;AM$58&amp;""&amp;" Discrecional. Digite CERO si no tiene",IF(AM61&gt;$B61," * La variable "&amp;AM$58&amp;""&amp;" Discrecional No puede ser mayor al Total.",""))</f>
        <v/>
      </c>
      <c r="CB61" s="32" t="str">
        <f>IF(AND($B61&gt;0,AN61="")," * No olvide digitar la variable "&amp;AM$58&amp;""&amp;" Estructurado (ESI). Digite CERO si no tiene",IF(AN61&gt;$B61," * La variable "&amp;AM$58&amp;""&amp;" Estructurado (ESI) No puede ser mayor al Total.",""))</f>
        <v/>
      </c>
      <c r="CM61" s="33">
        <f>IF(AND($B61&gt;0,AM61=""),1,IF(AM61&gt;$B61,1,0))</f>
        <v>0</v>
      </c>
      <c r="CN61" s="33">
        <f>IF(AND($B61&gt;0,AN61=""),1,IF(AN61&gt;$B61,1,0))</f>
        <v>0</v>
      </c>
    </row>
    <row r="62" spans="1:92" ht="15" customHeight="1" x14ac:dyDescent="0.2">
      <c r="A62" s="157" t="s">
        <v>88</v>
      </c>
      <c r="B62" s="68">
        <f t="shared" si="35"/>
        <v>1384</v>
      </c>
      <c r="C62" s="69">
        <f t="shared" ref="C62:D66" si="37">SUM(E62+G62+I62+K62+M62+O62+Q62+S62+U62+W62+Y62+AA62+AC62+AE62+AG62+AI62+AK62)</f>
        <v>707</v>
      </c>
      <c r="D62" s="84">
        <f t="shared" si="37"/>
        <v>677</v>
      </c>
      <c r="E62" s="41">
        <v>137</v>
      </c>
      <c r="F62" s="42">
        <v>131</v>
      </c>
      <c r="G62" s="41">
        <v>66</v>
      </c>
      <c r="H62" s="40">
        <v>70</v>
      </c>
      <c r="I62" s="41">
        <v>42</v>
      </c>
      <c r="J62" s="40">
        <v>40</v>
      </c>
      <c r="K62" s="41">
        <v>23</v>
      </c>
      <c r="L62" s="40">
        <v>26</v>
      </c>
      <c r="M62" s="41">
        <v>24</v>
      </c>
      <c r="N62" s="40">
        <v>22</v>
      </c>
      <c r="O62" s="41">
        <v>25</v>
      </c>
      <c r="P62" s="40">
        <v>22</v>
      </c>
      <c r="Q62" s="41">
        <v>25</v>
      </c>
      <c r="R62" s="40">
        <v>26</v>
      </c>
      <c r="S62" s="41">
        <v>32</v>
      </c>
      <c r="T62" s="40">
        <v>22</v>
      </c>
      <c r="U62" s="41">
        <v>20</v>
      </c>
      <c r="V62" s="158">
        <v>32</v>
      </c>
      <c r="W62" s="41">
        <v>18</v>
      </c>
      <c r="X62" s="40">
        <v>26</v>
      </c>
      <c r="Y62" s="41">
        <v>35</v>
      </c>
      <c r="Z62" s="40">
        <v>24</v>
      </c>
      <c r="AA62" s="41">
        <v>42</v>
      </c>
      <c r="AB62" s="40">
        <v>24</v>
      </c>
      <c r="AC62" s="41">
        <v>46</v>
      </c>
      <c r="AD62" s="40">
        <v>24</v>
      </c>
      <c r="AE62" s="41">
        <v>23</v>
      </c>
      <c r="AF62" s="40">
        <v>37</v>
      </c>
      <c r="AG62" s="41">
        <v>50</v>
      </c>
      <c r="AH62" s="40">
        <v>52</v>
      </c>
      <c r="AI62" s="41">
        <v>35</v>
      </c>
      <c r="AJ62" s="40">
        <v>32</v>
      </c>
      <c r="AK62" s="85">
        <v>64</v>
      </c>
      <c r="AL62" s="86">
        <v>67</v>
      </c>
      <c r="AM62" s="159">
        <v>0</v>
      </c>
      <c r="AN62" s="40">
        <v>1384</v>
      </c>
      <c r="AO62" s="146" t="str">
        <f t="shared" si="36"/>
        <v/>
      </c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"/>
      <c r="BB62" s="3"/>
      <c r="BC62" s="3"/>
      <c r="BX62" s="3"/>
      <c r="BY62" s="3"/>
      <c r="CA62" s="32" t="str">
        <f t="shared" ref="CA62:CA65" si="38">IF(AND($B62&gt;0,AM62="")," * No olvide digitar la variable "&amp;AM$58&amp;""&amp;" Discrecional. Digite CERO si no tiene",IF(AM62&gt;$B62," * La variable "&amp;AM$58&amp;""&amp;" Discrecional No puede ser mayor al Total.",""))</f>
        <v/>
      </c>
      <c r="CB62" s="32" t="str">
        <f t="shared" ref="CB62:CB65" si="39">IF(AND($B62&gt;0,AN62="")," * No olvide digitar la variable "&amp;AM$58&amp;""&amp;" Estructurado (ESI). Digite CERO si no tiene",IF(AN62&gt;$B62," * La variable "&amp;AM$58&amp;""&amp;" Estructurado (ESI) No puede ser mayor al Total.",""))</f>
        <v/>
      </c>
      <c r="CM62" s="33">
        <f t="shared" ref="CM62:CN65" si="40">IF(AND($B62&gt;0,AM62=""),1,IF(AM62&gt;$B62,1,0))</f>
        <v>0</v>
      </c>
      <c r="CN62" s="33">
        <f t="shared" si="40"/>
        <v>0</v>
      </c>
    </row>
    <row r="63" spans="1:92" ht="15" customHeight="1" x14ac:dyDescent="0.2">
      <c r="A63" s="157" t="s">
        <v>89</v>
      </c>
      <c r="B63" s="68">
        <f t="shared" si="35"/>
        <v>2627</v>
      </c>
      <c r="C63" s="69">
        <f t="shared" si="37"/>
        <v>1323</v>
      </c>
      <c r="D63" s="84">
        <f t="shared" si="37"/>
        <v>1304</v>
      </c>
      <c r="E63" s="41">
        <v>251</v>
      </c>
      <c r="F63" s="42">
        <v>192</v>
      </c>
      <c r="G63" s="41">
        <v>171</v>
      </c>
      <c r="H63" s="40">
        <v>156</v>
      </c>
      <c r="I63" s="41">
        <v>156</v>
      </c>
      <c r="J63" s="40">
        <v>98</v>
      </c>
      <c r="K63" s="41">
        <v>101</v>
      </c>
      <c r="L63" s="40">
        <v>80</v>
      </c>
      <c r="M63" s="41">
        <v>34</v>
      </c>
      <c r="N63" s="40">
        <v>45</v>
      </c>
      <c r="O63" s="41">
        <v>50</v>
      </c>
      <c r="P63" s="40">
        <v>58</v>
      </c>
      <c r="Q63" s="41">
        <v>57</v>
      </c>
      <c r="R63" s="40">
        <v>55</v>
      </c>
      <c r="S63" s="41">
        <v>59</v>
      </c>
      <c r="T63" s="40">
        <v>53</v>
      </c>
      <c r="U63" s="41">
        <v>48</v>
      </c>
      <c r="V63" s="158">
        <v>54</v>
      </c>
      <c r="W63" s="41">
        <v>39</v>
      </c>
      <c r="X63" s="40">
        <v>49</v>
      </c>
      <c r="Y63" s="41">
        <v>38</v>
      </c>
      <c r="Z63" s="40">
        <v>53</v>
      </c>
      <c r="AA63" s="41">
        <v>31</v>
      </c>
      <c r="AB63" s="40">
        <v>64</v>
      </c>
      <c r="AC63" s="41">
        <v>66</v>
      </c>
      <c r="AD63" s="40">
        <v>67</v>
      </c>
      <c r="AE63" s="41">
        <v>64</v>
      </c>
      <c r="AF63" s="40">
        <v>74</v>
      </c>
      <c r="AG63" s="41">
        <v>49</v>
      </c>
      <c r="AH63" s="40">
        <v>66</v>
      </c>
      <c r="AI63" s="41">
        <v>44</v>
      </c>
      <c r="AJ63" s="40">
        <v>69</v>
      </c>
      <c r="AK63" s="85">
        <v>65</v>
      </c>
      <c r="AL63" s="86">
        <v>71</v>
      </c>
      <c r="AM63" s="159">
        <v>0</v>
      </c>
      <c r="AN63" s="40">
        <v>2627</v>
      </c>
      <c r="AO63" s="146" t="str">
        <f t="shared" si="36"/>
        <v/>
      </c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"/>
      <c r="BB63" s="3"/>
      <c r="BC63" s="3"/>
      <c r="BX63" s="3"/>
      <c r="BY63" s="3"/>
      <c r="CA63" s="32" t="str">
        <f t="shared" si="38"/>
        <v/>
      </c>
      <c r="CB63" s="32" t="str">
        <f t="shared" si="39"/>
        <v/>
      </c>
      <c r="CM63" s="33">
        <f t="shared" si="40"/>
        <v>0</v>
      </c>
      <c r="CN63" s="33">
        <f t="shared" si="40"/>
        <v>0</v>
      </c>
    </row>
    <row r="64" spans="1:92" ht="15" customHeight="1" x14ac:dyDescent="0.2">
      <c r="A64" s="157" t="s">
        <v>90</v>
      </c>
      <c r="B64" s="68">
        <f t="shared" si="35"/>
        <v>589</v>
      </c>
      <c r="C64" s="69">
        <f t="shared" si="37"/>
        <v>287</v>
      </c>
      <c r="D64" s="84">
        <f t="shared" si="37"/>
        <v>302</v>
      </c>
      <c r="E64" s="41">
        <v>48</v>
      </c>
      <c r="F64" s="42">
        <v>57</v>
      </c>
      <c r="G64" s="41">
        <v>57</v>
      </c>
      <c r="H64" s="40">
        <v>78</v>
      </c>
      <c r="I64" s="41">
        <v>100</v>
      </c>
      <c r="J64" s="40">
        <v>72</v>
      </c>
      <c r="K64" s="41">
        <v>22</v>
      </c>
      <c r="L64" s="40">
        <v>27</v>
      </c>
      <c r="M64" s="41">
        <v>7</v>
      </c>
      <c r="N64" s="40">
        <v>8</v>
      </c>
      <c r="O64" s="41">
        <v>8</v>
      </c>
      <c r="P64" s="40">
        <v>7</v>
      </c>
      <c r="Q64" s="41">
        <v>7</v>
      </c>
      <c r="R64" s="40">
        <v>13</v>
      </c>
      <c r="S64" s="41">
        <v>5</v>
      </c>
      <c r="T64" s="40">
        <v>6</v>
      </c>
      <c r="U64" s="41">
        <v>4</v>
      </c>
      <c r="V64" s="158">
        <v>7</v>
      </c>
      <c r="W64" s="41">
        <v>13</v>
      </c>
      <c r="X64" s="40">
        <v>6</v>
      </c>
      <c r="Y64" s="41">
        <v>5</v>
      </c>
      <c r="Z64" s="40">
        <v>6</v>
      </c>
      <c r="AA64" s="41">
        <v>1</v>
      </c>
      <c r="AB64" s="40">
        <v>4</v>
      </c>
      <c r="AC64" s="41">
        <v>1</v>
      </c>
      <c r="AD64" s="40">
        <v>3</v>
      </c>
      <c r="AE64" s="41">
        <v>4</v>
      </c>
      <c r="AF64" s="40">
        <v>2</v>
      </c>
      <c r="AG64" s="41">
        <v>4</v>
      </c>
      <c r="AH64" s="40">
        <v>3</v>
      </c>
      <c r="AI64" s="41"/>
      <c r="AJ64" s="40">
        <v>2</v>
      </c>
      <c r="AK64" s="85">
        <v>1</v>
      </c>
      <c r="AL64" s="86">
        <v>1</v>
      </c>
      <c r="AM64" s="159">
        <v>0</v>
      </c>
      <c r="AN64" s="40">
        <v>589</v>
      </c>
      <c r="AO64" s="146" t="str">
        <f t="shared" si="36"/>
        <v/>
      </c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"/>
      <c r="BB64" s="3"/>
      <c r="BC64" s="3"/>
      <c r="BX64" s="3"/>
      <c r="BY64" s="3"/>
      <c r="CA64" s="32" t="str">
        <f t="shared" si="38"/>
        <v/>
      </c>
      <c r="CB64" s="32" t="str">
        <f t="shared" si="39"/>
        <v/>
      </c>
      <c r="CM64" s="33">
        <f t="shared" si="40"/>
        <v>0</v>
      </c>
      <c r="CN64" s="33">
        <f t="shared" si="40"/>
        <v>0</v>
      </c>
    </row>
    <row r="65" spans="1:95" ht="15" customHeight="1" x14ac:dyDescent="0.2">
      <c r="A65" s="160" t="s">
        <v>91</v>
      </c>
      <c r="B65" s="161">
        <f t="shared" si="35"/>
        <v>11</v>
      </c>
      <c r="C65" s="92">
        <f t="shared" si="37"/>
        <v>3</v>
      </c>
      <c r="D65" s="93">
        <f t="shared" si="37"/>
        <v>8</v>
      </c>
      <c r="E65" s="94">
        <v>1</v>
      </c>
      <c r="F65" s="95">
        <v>2</v>
      </c>
      <c r="G65" s="94"/>
      <c r="H65" s="96"/>
      <c r="I65" s="94"/>
      <c r="J65" s="96">
        <v>1</v>
      </c>
      <c r="K65" s="94"/>
      <c r="L65" s="96"/>
      <c r="M65" s="94"/>
      <c r="N65" s="96"/>
      <c r="O65" s="94"/>
      <c r="P65" s="96">
        <v>1</v>
      </c>
      <c r="Q65" s="94"/>
      <c r="R65" s="96"/>
      <c r="S65" s="94"/>
      <c r="T65" s="96">
        <v>1</v>
      </c>
      <c r="U65" s="94"/>
      <c r="V65" s="162">
        <v>1</v>
      </c>
      <c r="W65" s="94"/>
      <c r="X65" s="96">
        <v>1</v>
      </c>
      <c r="Y65" s="94"/>
      <c r="Z65" s="96"/>
      <c r="AA65" s="94"/>
      <c r="AB65" s="96"/>
      <c r="AC65" s="94">
        <v>1</v>
      </c>
      <c r="AD65" s="96"/>
      <c r="AE65" s="94"/>
      <c r="AF65" s="96"/>
      <c r="AG65" s="94">
        <v>1</v>
      </c>
      <c r="AH65" s="96">
        <v>1</v>
      </c>
      <c r="AI65" s="94"/>
      <c r="AJ65" s="96"/>
      <c r="AK65" s="163"/>
      <c r="AL65" s="164"/>
      <c r="AM65" s="165">
        <v>0</v>
      </c>
      <c r="AN65" s="96">
        <v>11</v>
      </c>
      <c r="AO65" s="146" t="str">
        <f t="shared" si="36"/>
        <v/>
      </c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"/>
      <c r="BB65" s="3"/>
      <c r="BC65" s="3"/>
      <c r="BX65" s="3"/>
      <c r="BY65" s="3"/>
      <c r="CA65" s="32" t="str">
        <f t="shared" si="38"/>
        <v/>
      </c>
      <c r="CB65" s="32" t="str">
        <f t="shared" si="39"/>
        <v/>
      </c>
      <c r="CM65" s="33">
        <f t="shared" si="40"/>
        <v>0</v>
      </c>
      <c r="CN65" s="33">
        <f t="shared" si="40"/>
        <v>0</v>
      </c>
    </row>
    <row r="66" spans="1:95" ht="15" customHeight="1" x14ac:dyDescent="0.2">
      <c r="A66" s="166" t="s">
        <v>92</v>
      </c>
      <c r="B66" s="137">
        <f t="shared" si="35"/>
        <v>0</v>
      </c>
      <c r="C66" s="138">
        <f t="shared" si="37"/>
        <v>0</v>
      </c>
      <c r="D66" s="139">
        <f t="shared" si="37"/>
        <v>0</v>
      </c>
      <c r="E66" s="55"/>
      <c r="F66" s="56"/>
      <c r="G66" s="55"/>
      <c r="H66" s="140"/>
      <c r="I66" s="55"/>
      <c r="J66" s="140"/>
      <c r="K66" s="55"/>
      <c r="L66" s="140"/>
      <c r="M66" s="55"/>
      <c r="N66" s="140"/>
      <c r="O66" s="55"/>
      <c r="P66" s="140"/>
      <c r="Q66" s="55"/>
      <c r="R66" s="140"/>
      <c r="S66" s="55"/>
      <c r="T66" s="140"/>
      <c r="U66" s="55"/>
      <c r="V66" s="167"/>
      <c r="W66" s="55"/>
      <c r="X66" s="140"/>
      <c r="Y66" s="55"/>
      <c r="Z66" s="140"/>
      <c r="AA66" s="55"/>
      <c r="AB66" s="140"/>
      <c r="AC66" s="55"/>
      <c r="AD66" s="140"/>
      <c r="AE66" s="55"/>
      <c r="AF66" s="140"/>
      <c r="AG66" s="55"/>
      <c r="AH66" s="140"/>
      <c r="AI66" s="55"/>
      <c r="AJ66" s="140"/>
      <c r="AK66" s="141"/>
      <c r="AL66" s="142"/>
      <c r="AM66" s="58"/>
      <c r="AN66" s="168"/>
      <c r="AO66" s="169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"/>
      <c r="BB66" s="3"/>
      <c r="BC66" s="3"/>
      <c r="BX66" s="3"/>
      <c r="BY66" s="3"/>
      <c r="CA66" s="89"/>
      <c r="CB66" s="89"/>
      <c r="CC66" s="124"/>
      <c r="CD66" s="124"/>
      <c r="CE66" s="124"/>
      <c r="CF66" s="124"/>
      <c r="CG66" s="124"/>
      <c r="CH66" s="124"/>
      <c r="CI66" s="124"/>
      <c r="CJ66" s="124"/>
      <c r="CK66" s="124"/>
      <c r="CL66" s="124"/>
      <c r="CM66" s="89"/>
      <c r="CN66" s="89"/>
    </row>
    <row r="67" spans="1:95" ht="15" customHeight="1" x14ac:dyDescent="0.2">
      <c r="A67" s="864" t="s">
        <v>83</v>
      </c>
      <c r="B67" s="874">
        <f t="shared" ref="B67:AL67" si="41">SUM(B61:B66)</f>
        <v>4657</v>
      </c>
      <c r="C67" s="875">
        <f t="shared" si="41"/>
        <v>2344</v>
      </c>
      <c r="D67" s="876">
        <f t="shared" si="41"/>
        <v>2313</v>
      </c>
      <c r="E67" s="877">
        <f t="shared" si="41"/>
        <v>438</v>
      </c>
      <c r="F67" s="878">
        <f t="shared" si="41"/>
        <v>382</v>
      </c>
      <c r="G67" s="877">
        <f t="shared" si="41"/>
        <v>295</v>
      </c>
      <c r="H67" s="827">
        <f t="shared" si="41"/>
        <v>305</v>
      </c>
      <c r="I67" s="877">
        <f t="shared" si="41"/>
        <v>298</v>
      </c>
      <c r="J67" s="827">
        <f t="shared" si="41"/>
        <v>212</v>
      </c>
      <c r="K67" s="877">
        <f t="shared" si="41"/>
        <v>148</v>
      </c>
      <c r="L67" s="827">
        <f t="shared" si="41"/>
        <v>134</v>
      </c>
      <c r="M67" s="877">
        <f t="shared" si="41"/>
        <v>66</v>
      </c>
      <c r="N67" s="827">
        <f t="shared" si="41"/>
        <v>75</v>
      </c>
      <c r="O67" s="877">
        <f t="shared" si="41"/>
        <v>84</v>
      </c>
      <c r="P67" s="827">
        <f t="shared" si="41"/>
        <v>88</v>
      </c>
      <c r="Q67" s="877">
        <f t="shared" si="41"/>
        <v>90</v>
      </c>
      <c r="R67" s="827">
        <f t="shared" si="41"/>
        <v>94</v>
      </c>
      <c r="S67" s="877">
        <f t="shared" si="41"/>
        <v>97</v>
      </c>
      <c r="T67" s="827">
        <f t="shared" si="41"/>
        <v>85</v>
      </c>
      <c r="U67" s="879">
        <f t="shared" si="41"/>
        <v>72</v>
      </c>
      <c r="V67" s="828">
        <f t="shared" si="41"/>
        <v>96</v>
      </c>
      <c r="W67" s="877">
        <f t="shared" si="41"/>
        <v>70</v>
      </c>
      <c r="X67" s="827">
        <f t="shared" si="41"/>
        <v>84</v>
      </c>
      <c r="Y67" s="877">
        <f t="shared" si="41"/>
        <v>80</v>
      </c>
      <c r="Z67" s="827">
        <f t="shared" si="41"/>
        <v>86</v>
      </c>
      <c r="AA67" s="877">
        <f t="shared" si="41"/>
        <v>77</v>
      </c>
      <c r="AB67" s="827">
        <f t="shared" si="41"/>
        <v>93</v>
      </c>
      <c r="AC67" s="877">
        <f t="shared" si="41"/>
        <v>116</v>
      </c>
      <c r="AD67" s="827">
        <f t="shared" si="41"/>
        <v>96</v>
      </c>
      <c r="AE67" s="877">
        <f t="shared" si="41"/>
        <v>91</v>
      </c>
      <c r="AF67" s="827">
        <f t="shared" si="41"/>
        <v>113</v>
      </c>
      <c r="AG67" s="877">
        <f t="shared" si="41"/>
        <v>106</v>
      </c>
      <c r="AH67" s="827">
        <f t="shared" si="41"/>
        <v>122</v>
      </c>
      <c r="AI67" s="877">
        <f t="shared" si="41"/>
        <v>81</v>
      </c>
      <c r="AJ67" s="827">
        <f t="shared" si="41"/>
        <v>105</v>
      </c>
      <c r="AK67" s="880">
        <f t="shared" si="41"/>
        <v>135</v>
      </c>
      <c r="AL67" s="829">
        <f t="shared" si="41"/>
        <v>143</v>
      </c>
      <c r="AM67" s="180">
        <f>SUM(AM61:AM65)</f>
        <v>0</v>
      </c>
      <c r="AN67" s="827">
        <f>SUM(AN61:AN65)</f>
        <v>4657</v>
      </c>
      <c r="AO67" s="151"/>
      <c r="AP67" s="151"/>
      <c r="AQ67" s="151"/>
      <c r="AR67" s="151"/>
      <c r="AS67" s="151"/>
      <c r="AT67" s="151"/>
      <c r="AU67" s="151"/>
      <c r="AV67" s="151"/>
      <c r="AW67" s="151"/>
      <c r="AX67" s="151"/>
      <c r="AY67" s="151"/>
      <c r="AZ67" s="151"/>
      <c r="BA67" s="151"/>
      <c r="BB67" s="151"/>
      <c r="BC67" s="151"/>
      <c r="BD67" s="9"/>
      <c r="BE67" s="9"/>
      <c r="BX67" s="3"/>
      <c r="BY67" s="3"/>
      <c r="CA67" s="80"/>
      <c r="CB67" s="80"/>
      <c r="CC67" s="124"/>
      <c r="CD67" s="124"/>
      <c r="CE67" s="124"/>
      <c r="CF67" s="124"/>
      <c r="CG67" s="124"/>
      <c r="CH67" s="124"/>
      <c r="CI67" s="124"/>
      <c r="CJ67" s="124"/>
      <c r="CK67" s="124"/>
      <c r="CL67" s="124"/>
      <c r="CM67" s="80"/>
      <c r="CN67" s="80"/>
    </row>
    <row r="68" spans="1:95" s="80" customFormat="1" ht="18" customHeight="1" x14ac:dyDescent="0.2">
      <c r="A68" s="149" t="s">
        <v>93</v>
      </c>
      <c r="B68" s="149"/>
      <c r="C68" s="149"/>
      <c r="D68" s="149"/>
      <c r="E68" s="149"/>
      <c r="F68" s="149"/>
      <c r="G68" s="149"/>
      <c r="H68" s="149"/>
      <c r="I68" s="149"/>
      <c r="J68" s="181"/>
      <c r="K68" s="181"/>
      <c r="L68" s="181"/>
      <c r="M68" s="181"/>
      <c r="N68" s="181"/>
      <c r="O68" s="181"/>
      <c r="P68" s="181"/>
      <c r="Q68" s="181"/>
      <c r="R68" s="181"/>
      <c r="S68" s="181"/>
      <c r="T68" s="181"/>
      <c r="U68" s="181"/>
      <c r="V68" s="181"/>
      <c r="W68" s="181"/>
      <c r="X68" s="181"/>
      <c r="Y68" s="181"/>
      <c r="Z68" s="181"/>
      <c r="AA68" s="181"/>
      <c r="AB68" s="181"/>
      <c r="AC68" s="181"/>
      <c r="AD68" s="181"/>
      <c r="AE68" s="181"/>
      <c r="AF68" s="181"/>
      <c r="AG68" s="181"/>
      <c r="AH68" s="181"/>
      <c r="AI68" s="181"/>
      <c r="AJ68" s="181"/>
      <c r="AK68" s="181"/>
      <c r="AL68" s="181"/>
      <c r="AM68" s="181"/>
      <c r="AN68" s="181"/>
    </row>
    <row r="69" spans="1:95" customFormat="1" ht="15" x14ac:dyDescent="0.25">
      <c r="A69" s="983" t="s">
        <v>82</v>
      </c>
      <c r="B69" s="1012" t="s">
        <v>83</v>
      </c>
      <c r="C69" s="1020"/>
      <c r="D69" s="1021"/>
      <c r="E69" s="1310" t="s">
        <v>94</v>
      </c>
      <c r="F69" s="1024"/>
      <c r="G69" s="1024"/>
      <c r="H69" s="1024"/>
      <c r="I69" s="1024"/>
      <c r="J69" s="1024"/>
      <c r="K69" s="1024"/>
      <c r="L69" s="1024"/>
      <c r="M69" s="1024"/>
      <c r="N69" s="1024"/>
      <c r="O69" s="1024"/>
      <c r="P69" s="1024"/>
      <c r="Q69" s="1024"/>
      <c r="R69" s="1024"/>
      <c r="S69" s="1024"/>
      <c r="T69" s="1024"/>
      <c r="U69" s="1024"/>
      <c r="V69" s="1024"/>
      <c r="W69" s="1024"/>
      <c r="X69" s="1024"/>
      <c r="Y69" s="1024"/>
      <c r="Z69" s="1024"/>
      <c r="AA69" s="1024"/>
      <c r="AB69" s="1024"/>
      <c r="AC69" s="1024"/>
      <c r="AD69" s="1024"/>
      <c r="AE69" s="1024"/>
      <c r="AF69" s="1024"/>
      <c r="AG69" s="1024"/>
      <c r="AH69" s="1024"/>
      <c r="AI69" s="1024"/>
      <c r="AJ69" s="1024"/>
      <c r="AK69" s="1024"/>
      <c r="AL69" s="1311"/>
      <c r="CA69" s="80"/>
      <c r="CB69" s="80"/>
      <c r="CC69" s="80"/>
      <c r="CD69" s="80"/>
      <c r="CE69" s="80"/>
      <c r="CF69" s="80"/>
      <c r="CG69" s="80"/>
      <c r="CH69" s="80"/>
      <c r="CI69" s="80"/>
      <c r="CJ69" s="80"/>
      <c r="CK69" s="80"/>
      <c r="CL69" s="80"/>
      <c r="CM69" s="80"/>
      <c r="CN69" s="80"/>
      <c r="CO69" s="80"/>
      <c r="CP69" s="80"/>
      <c r="CQ69" s="80"/>
    </row>
    <row r="70" spans="1:95" customFormat="1" ht="15" x14ac:dyDescent="0.25">
      <c r="A70" s="1019"/>
      <c r="B70" s="1314"/>
      <c r="C70" s="1022"/>
      <c r="D70" s="1023"/>
      <c r="E70" s="1309" t="s">
        <v>11</v>
      </c>
      <c r="F70" s="1307"/>
      <c r="G70" s="1309" t="s">
        <v>12</v>
      </c>
      <c r="H70" s="1307"/>
      <c r="I70" s="1309" t="s">
        <v>13</v>
      </c>
      <c r="J70" s="1307"/>
      <c r="K70" s="1309" t="s">
        <v>14</v>
      </c>
      <c r="L70" s="1307"/>
      <c r="M70" s="1309" t="s">
        <v>15</v>
      </c>
      <c r="N70" s="1307"/>
      <c r="O70" s="1310" t="s">
        <v>16</v>
      </c>
      <c r="P70" s="1311"/>
      <c r="Q70" s="1310" t="s">
        <v>17</v>
      </c>
      <c r="R70" s="1311"/>
      <c r="S70" s="1310" t="s">
        <v>18</v>
      </c>
      <c r="T70" s="1311"/>
      <c r="U70" s="1310" t="s">
        <v>19</v>
      </c>
      <c r="V70" s="1311"/>
      <c r="W70" s="1310" t="s">
        <v>20</v>
      </c>
      <c r="X70" s="1311"/>
      <c r="Y70" s="1310" t="s">
        <v>21</v>
      </c>
      <c r="Z70" s="1311"/>
      <c r="AA70" s="1310" t="s">
        <v>22</v>
      </c>
      <c r="AB70" s="1311"/>
      <c r="AC70" s="1310" t="s">
        <v>23</v>
      </c>
      <c r="AD70" s="1311"/>
      <c r="AE70" s="1310" t="s">
        <v>24</v>
      </c>
      <c r="AF70" s="1311"/>
      <c r="AG70" s="1310" t="s">
        <v>25</v>
      </c>
      <c r="AH70" s="1311"/>
      <c r="AI70" s="1310" t="s">
        <v>26</v>
      </c>
      <c r="AJ70" s="1311"/>
      <c r="AK70" s="1310" t="s">
        <v>27</v>
      </c>
      <c r="AL70" s="1311"/>
      <c r="CA70" s="80"/>
      <c r="CB70" s="80"/>
      <c r="CC70" s="80"/>
      <c r="CD70" s="80"/>
      <c r="CE70" s="80"/>
      <c r="CF70" s="80"/>
      <c r="CG70" s="80"/>
      <c r="CH70" s="80"/>
      <c r="CI70" s="80"/>
      <c r="CJ70" s="80"/>
      <c r="CK70" s="80"/>
      <c r="CL70" s="80"/>
      <c r="CM70" s="80"/>
      <c r="CN70" s="80"/>
      <c r="CO70" s="80"/>
      <c r="CP70" s="80"/>
      <c r="CQ70" s="80"/>
    </row>
    <row r="71" spans="1:95" customFormat="1" ht="15" x14ac:dyDescent="0.25">
      <c r="A71" s="986"/>
      <c r="B71" s="17" t="s">
        <v>32</v>
      </c>
      <c r="C71" s="152" t="s">
        <v>33</v>
      </c>
      <c r="D71" s="860" t="s">
        <v>34</v>
      </c>
      <c r="E71" s="869" t="s">
        <v>33</v>
      </c>
      <c r="F71" s="860" t="s">
        <v>34</v>
      </c>
      <c r="G71" s="869" t="s">
        <v>33</v>
      </c>
      <c r="H71" s="860" t="s">
        <v>34</v>
      </c>
      <c r="I71" s="869" t="s">
        <v>33</v>
      </c>
      <c r="J71" s="860" t="s">
        <v>34</v>
      </c>
      <c r="K71" s="869" t="s">
        <v>33</v>
      </c>
      <c r="L71" s="860" t="s">
        <v>34</v>
      </c>
      <c r="M71" s="869" t="s">
        <v>33</v>
      </c>
      <c r="N71" s="860" t="s">
        <v>34</v>
      </c>
      <c r="O71" s="869" t="s">
        <v>33</v>
      </c>
      <c r="P71" s="860" t="s">
        <v>34</v>
      </c>
      <c r="Q71" s="869" t="s">
        <v>33</v>
      </c>
      <c r="R71" s="860" t="s">
        <v>34</v>
      </c>
      <c r="S71" s="869" t="s">
        <v>33</v>
      </c>
      <c r="T71" s="860" t="s">
        <v>34</v>
      </c>
      <c r="U71" s="869" t="s">
        <v>33</v>
      </c>
      <c r="V71" s="153" t="s">
        <v>34</v>
      </c>
      <c r="W71" s="869" t="s">
        <v>33</v>
      </c>
      <c r="X71" s="860" t="s">
        <v>34</v>
      </c>
      <c r="Y71" s="869" t="s">
        <v>33</v>
      </c>
      <c r="Z71" s="860" t="s">
        <v>34</v>
      </c>
      <c r="AA71" s="869" t="s">
        <v>33</v>
      </c>
      <c r="AB71" s="860" t="s">
        <v>34</v>
      </c>
      <c r="AC71" s="869" t="s">
        <v>33</v>
      </c>
      <c r="AD71" s="860" t="s">
        <v>34</v>
      </c>
      <c r="AE71" s="869" t="s">
        <v>33</v>
      </c>
      <c r="AF71" s="860" t="s">
        <v>34</v>
      </c>
      <c r="AG71" s="869" t="s">
        <v>33</v>
      </c>
      <c r="AH71" s="860" t="s">
        <v>34</v>
      </c>
      <c r="AI71" s="869" t="s">
        <v>33</v>
      </c>
      <c r="AJ71" s="860" t="s">
        <v>34</v>
      </c>
      <c r="AK71" s="869" t="s">
        <v>33</v>
      </c>
      <c r="AL71" s="860" t="s">
        <v>34</v>
      </c>
      <c r="CA71" s="80"/>
      <c r="CB71" s="80"/>
      <c r="CC71" s="80"/>
      <c r="CD71" s="80"/>
      <c r="CE71" s="80"/>
      <c r="CF71" s="80"/>
      <c r="CG71" s="80"/>
      <c r="CH71" s="80"/>
      <c r="CI71" s="80"/>
      <c r="CJ71" s="80"/>
      <c r="CK71" s="80"/>
      <c r="CL71" s="80"/>
      <c r="CM71" s="80"/>
      <c r="CN71" s="80"/>
      <c r="CO71" s="80"/>
      <c r="CP71" s="80"/>
      <c r="CQ71" s="80"/>
    </row>
    <row r="72" spans="1:95" customFormat="1" ht="15" customHeight="1" x14ac:dyDescent="0.25">
      <c r="A72" s="529" t="s">
        <v>87</v>
      </c>
      <c r="B72" s="132">
        <f t="shared" ref="B72:B77" si="42">SUM(C72+D72)</f>
        <v>0</v>
      </c>
      <c r="C72" s="133">
        <f>SUM(E72+G72+I72+K72+M72+O72+Q72+S72+U72+W72+Y72+AA72+AC72+AE72+AG72+AI72+AK72)</f>
        <v>0</v>
      </c>
      <c r="D72" s="871">
        <f>SUM(F72+H72+J72+L72+N72+P72+R72+T72+V72+X72+Z72+AB72+AD72+AF72+AH72+AJ72+AL72)</f>
        <v>0</v>
      </c>
      <c r="E72" s="28"/>
      <c r="F72" s="862"/>
      <c r="G72" s="28"/>
      <c r="H72" s="27"/>
      <c r="I72" s="28"/>
      <c r="J72" s="27"/>
      <c r="K72" s="28"/>
      <c r="L72" s="27"/>
      <c r="M72" s="28"/>
      <c r="N72" s="27"/>
      <c r="O72" s="28"/>
      <c r="P72" s="27"/>
      <c r="Q72" s="28"/>
      <c r="R72" s="27"/>
      <c r="S72" s="28"/>
      <c r="T72" s="27"/>
      <c r="U72" s="28"/>
      <c r="V72" s="156"/>
      <c r="W72" s="28"/>
      <c r="X72" s="27"/>
      <c r="Y72" s="28"/>
      <c r="Z72" s="27"/>
      <c r="AA72" s="28"/>
      <c r="AB72" s="27"/>
      <c r="AC72" s="28"/>
      <c r="AD72" s="27"/>
      <c r="AE72" s="28"/>
      <c r="AF72" s="27"/>
      <c r="AG72" s="28"/>
      <c r="AH72" s="27"/>
      <c r="AI72" s="28"/>
      <c r="AJ72" s="27"/>
      <c r="AK72" s="530"/>
      <c r="AL72" s="27"/>
      <c r="CA72" s="80"/>
      <c r="CB72" s="80"/>
      <c r="CC72" s="80"/>
      <c r="CD72" s="80"/>
      <c r="CE72" s="80"/>
      <c r="CF72" s="80"/>
      <c r="CG72" s="80"/>
      <c r="CH72" s="80"/>
      <c r="CI72" s="80"/>
      <c r="CJ72" s="80"/>
      <c r="CK72" s="80"/>
      <c r="CL72" s="80"/>
      <c r="CM72" s="80"/>
      <c r="CN72" s="80"/>
      <c r="CO72" s="80"/>
      <c r="CP72" s="80"/>
      <c r="CQ72" s="80"/>
    </row>
    <row r="73" spans="1:95" customFormat="1" ht="15" customHeight="1" x14ac:dyDescent="0.25">
      <c r="A73" s="157" t="s">
        <v>88</v>
      </c>
      <c r="B73" s="68">
        <f t="shared" si="42"/>
        <v>16</v>
      </c>
      <c r="C73" s="69">
        <f t="shared" ref="C73:D77" si="43">SUM(E73+G73+I73+K73+M73+O73+Q73+S73+U73+W73+Y73+AA73+AC73+AE73+AG73+AI73+AK73)</f>
        <v>0</v>
      </c>
      <c r="D73" s="84">
        <f t="shared" si="43"/>
        <v>16</v>
      </c>
      <c r="E73" s="41"/>
      <c r="F73" s="42"/>
      <c r="G73" s="41"/>
      <c r="H73" s="40"/>
      <c r="I73" s="41"/>
      <c r="J73" s="40"/>
      <c r="K73" s="41"/>
      <c r="L73" s="40"/>
      <c r="M73" s="41"/>
      <c r="N73" s="40"/>
      <c r="O73" s="41"/>
      <c r="P73" s="40">
        <v>2</v>
      </c>
      <c r="Q73" s="41"/>
      <c r="R73" s="40">
        <v>12</v>
      </c>
      <c r="S73" s="41"/>
      <c r="T73" s="40">
        <v>2</v>
      </c>
      <c r="U73" s="41"/>
      <c r="V73" s="158"/>
      <c r="W73" s="41"/>
      <c r="X73" s="40"/>
      <c r="Y73" s="41"/>
      <c r="Z73" s="40"/>
      <c r="AA73" s="41"/>
      <c r="AB73" s="40"/>
      <c r="AC73" s="41"/>
      <c r="AD73" s="40"/>
      <c r="AE73" s="41"/>
      <c r="AF73" s="40"/>
      <c r="AG73" s="41"/>
      <c r="AH73" s="40"/>
      <c r="AI73" s="41"/>
      <c r="AJ73" s="40"/>
      <c r="AK73" s="85"/>
      <c r="AL73" s="40"/>
      <c r="CA73" s="80"/>
      <c r="CB73" s="80"/>
      <c r="CC73" s="80"/>
      <c r="CD73" s="80"/>
      <c r="CE73" s="80"/>
      <c r="CF73" s="80"/>
      <c r="CG73" s="80"/>
      <c r="CH73" s="80"/>
      <c r="CI73" s="80"/>
      <c r="CJ73" s="80"/>
      <c r="CK73" s="80"/>
      <c r="CL73" s="80"/>
      <c r="CM73" s="80"/>
      <c r="CN73" s="80"/>
      <c r="CO73" s="80"/>
      <c r="CP73" s="80"/>
      <c r="CQ73" s="80"/>
    </row>
    <row r="74" spans="1:95" customFormat="1" ht="15" customHeight="1" x14ac:dyDescent="0.25">
      <c r="A74" s="157" t="s">
        <v>89</v>
      </c>
      <c r="B74" s="68">
        <f t="shared" si="42"/>
        <v>129</v>
      </c>
      <c r="C74" s="69">
        <f t="shared" si="43"/>
        <v>0</v>
      </c>
      <c r="D74" s="84">
        <f t="shared" si="43"/>
        <v>129</v>
      </c>
      <c r="E74" s="41"/>
      <c r="F74" s="42"/>
      <c r="G74" s="41"/>
      <c r="H74" s="40"/>
      <c r="I74" s="41"/>
      <c r="J74" s="40">
        <v>1</v>
      </c>
      <c r="K74" s="41"/>
      <c r="L74" s="40">
        <v>7</v>
      </c>
      <c r="M74" s="41"/>
      <c r="N74" s="40">
        <v>22</v>
      </c>
      <c r="O74" s="41"/>
      <c r="P74" s="40">
        <v>23</v>
      </c>
      <c r="Q74" s="41"/>
      <c r="R74" s="40">
        <v>35</v>
      </c>
      <c r="S74" s="41"/>
      <c r="T74" s="40">
        <v>34</v>
      </c>
      <c r="U74" s="41"/>
      <c r="V74" s="158">
        <v>6</v>
      </c>
      <c r="W74" s="41"/>
      <c r="X74" s="40">
        <v>1</v>
      </c>
      <c r="Y74" s="41"/>
      <c r="Z74" s="40"/>
      <c r="AA74" s="41"/>
      <c r="AB74" s="40"/>
      <c r="AC74" s="41"/>
      <c r="AD74" s="40"/>
      <c r="AE74" s="41"/>
      <c r="AF74" s="40"/>
      <c r="AG74" s="41"/>
      <c r="AH74" s="40"/>
      <c r="AI74" s="41"/>
      <c r="AJ74" s="40"/>
      <c r="AK74" s="85"/>
      <c r="AL74" s="40"/>
      <c r="CA74" s="80"/>
      <c r="CB74" s="80"/>
      <c r="CC74" s="80"/>
      <c r="CD74" s="80"/>
      <c r="CE74" s="80"/>
      <c r="CF74" s="80"/>
      <c r="CG74" s="80"/>
      <c r="CH74" s="80"/>
      <c r="CI74" s="80"/>
      <c r="CJ74" s="80"/>
      <c r="CK74" s="80"/>
      <c r="CL74" s="80"/>
      <c r="CM74" s="80"/>
      <c r="CN74" s="80"/>
      <c r="CO74" s="80"/>
      <c r="CP74" s="80"/>
      <c r="CQ74" s="80"/>
    </row>
    <row r="75" spans="1:95" customFormat="1" ht="15" customHeight="1" x14ac:dyDescent="0.25">
      <c r="A75" s="157" t="s">
        <v>90</v>
      </c>
      <c r="B75" s="68">
        <f t="shared" si="42"/>
        <v>3</v>
      </c>
      <c r="C75" s="69">
        <f t="shared" si="43"/>
        <v>0</v>
      </c>
      <c r="D75" s="84">
        <f t="shared" si="43"/>
        <v>3</v>
      </c>
      <c r="E75" s="41"/>
      <c r="F75" s="42"/>
      <c r="G75" s="41"/>
      <c r="H75" s="40"/>
      <c r="I75" s="41"/>
      <c r="J75" s="40"/>
      <c r="K75" s="41"/>
      <c r="L75" s="40"/>
      <c r="M75" s="41"/>
      <c r="N75" s="40"/>
      <c r="O75" s="41"/>
      <c r="P75" s="40">
        <v>1</v>
      </c>
      <c r="Q75" s="41"/>
      <c r="R75" s="40"/>
      <c r="S75" s="41"/>
      <c r="T75" s="40">
        <v>1</v>
      </c>
      <c r="U75" s="41"/>
      <c r="V75" s="158"/>
      <c r="W75" s="41"/>
      <c r="X75" s="40"/>
      <c r="Y75" s="41"/>
      <c r="Z75" s="40"/>
      <c r="AA75" s="41"/>
      <c r="AB75" s="40"/>
      <c r="AC75" s="41"/>
      <c r="AD75" s="40"/>
      <c r="AE75" s="41"/>
      <c r="AF75" s="40"/>
      <c r="AG75" s="41"/>
      <c r="AH75" s="40"/>
      <c r="AI75" s="41"/>
      <c r="AJ75" s="40"/>
      <c r="AK75" s="85"/>
      <c r="AL75" s="40">
        <v>1</v>
      </c>
      <c r="CA75" s="80"/>
      <c r="CB75" s="80"/>
      <c r="CC75" s="80"/>
      <c r="CD75" s="80"/>
      <c r="CE75" s="80"/>
      <c r="CF75" s="80"/>
      <c r="CG75" s="80"/>
      <c r="CH75" s="80"/>
      <c r="CI75" s="80"/>
      <c r="CJ75" s="80"/>
      <c r="CK75" s="80"/>
      <c r="CL75" s="80"/>
      <c r="CM75" s="80"/>
      <c r="CN75" s="80"/>
      <c r="CO75" s="80"/>
      <c r="CP75" s="80"/>
      <c r="CQ75" s="80"/>
    </row>
    <row r="76" spans="1:95" customFormat="1" ht="15" customHeight="1" x14ac:dyDescent="0.25">
      <c r="A76" s="160" t="s">
        <v>91</v>
      </c>
      <c r="B76" s="161">
        <f t="shared" si="42"/>
        <v>51</v>
      </c>
      <c r="C76" s="92">
        <f t="shared" si="43"/>
        <v>0</v>
      </c>
      <c r="D76" s="93">
        <f t="shared" si="43"/>
        <v>51</v>
      </c>
      <c r="E76" s="94"/>
      <c r="F76" s="95"/>
      <c r="G76" s="94"/>
      <c r="H76" s="96"/>
      <c r="I76" s="94"/>
      <c r="J76" s="96">
        <v>1</v>
      </c>
      <c r="K76" s="94"/>
      <c r="L76" s="96">
        <v>8</v>
      </c>
      <c r="M76" s="94"/>
      <c r="N76" s="96">
        <v>9</v>
      </c>
      <c r="O76" s="94"/>
      <c r="P76" s="96">
        <v>9</v>
      </c>
      <c r="Q76" s="94"/>
      <c r="R76" s="96">
        <v>4</v>
      </c>
      <c r="S76" s="94"/>
      <c r="T76" s="96">
        <v>6</v>
      </c>
      <c r="U76" s="94"/>
      <c r="V76" s="162">
        <v>3</v>
      </c>
      <c r="W76" s="94"/>
      <c r="X76" s="96">
        <v>3</v>
      </c>
      <c r="Y76" s="94"/>
      <c r="Z76" s="96">
        <v>4</v>
      </c>
      <c r="AA76" s="94"/>
      <c r="AB76" s="96">
        <v>1</v>
      </c>
      <c r="AC76" s="94"/>
      <c r="AD76" s="96">
        <v>1</v>
      </c>
      <c r="AE76" s="94"/>
      <c r="AF76" s="96">
        <v>1</v>
      </c>
      <c r="AG76" s="94"/>
      <c r="AH76" s="96">
        <v>1</v>
      </c>
      <c r="AI76" s="94"/>
      <c r="AJ76" s="96"/>
      <c r="AK76" s="163"/>
      <c r="AL76" s="96"/>
      <c r="CA76" s="80"/>
      <c r="CB76" s="80"/>
      <c r="CC76" s="80"/>
      <c r="CD76" s="80"/>
      <c r="CE76" s="80"/>
      <c r="CF76" s="80"/>
      <c r="CG76" s="80"/>
      <c r="CH76" s="80"/>
      <c r="CI76" s="80"/>
      <c r="CJ76" s="80"/>
      <c r="CK76" s="80"/>
      <c r="CL76" s="80"/>
      <c r="CM76" s="80"/>
      <c r="CN76" s="80"/>
      <c r="CO76" s="80"/>
      <c r="CP76" s="80"/>
      <c r="CQ76" s="80"/>
    </row>
    <row r="77" spans="1:95" customFormat="1" ht="15" customHeight="1" x14ac:dyDescent="0.25">
      <c r="A77" s="166" t="s">
        <v>92</v>
      </c>
      <c r="B77" s="137">
        <f t="shared" si="42"/>
        <v>0</v>
      </c>
      <c r="C77" s="138">
        <f t="shared" si="43"/>
        <v>0</v>
      </c>
      <c r="D77" s="139">
        <f t="shared" si="43"/>
        <v>0</v>
      </c>
      <c r="E77" s="55"/>
      <c r="F77" s="56"/>
      <c r="G77" s="55"/>
      <c r="H77" s="140"/>
      <c r="I77" s="55"/>
      <c r="J77" s="140"/>
      <c r="K77" s="55"/>
      <c r="L77" s="140"/>
      <c r="M77" s="55"/>
      <c r="N77" s="140"/>
      <c r="O77" s="55"/>
      <c r="P77" s="140"/>
      <c r="Q77" s="55"/>
      <c r="R77" s="140"/>
      <c r="S77" s="55"/>
      <c r="T77" s="140"/>
      <c r="U77" s="55"/>
      <c r="V77" s="167"/>
      <c r="W77" s="55"/>
      <c r="X77" s="140"/>
      <c r="Y77" s="55"/>
      <c r="Z77" s="140"/>
      <c r="AA77" s="55"/>
      <c r="AB77" s="140"/>
      <c r="AC77" s="55"/>
      <c r="AD77" s="140"/>
      <c r="AE77" s="55"/>
      <c r="AF77" s="140"/>
      <c r="AG77" s="55"/>
      <c r="AH77" s="140"/>
      <c r="AI77" s="55"/>
      <c r="AJ77" s="140"/>
      <c r="AK77" s="141"/>
      <c r="AL77" s="140"/>
      <c r="CA77" s="80"/>
      <c r="CB77" s="80"/>
      <c r="CC77" s="80"/>
      <c r="CD77" s="80"/>
      <c r="CE77" s="80"/>
      <c r="CF77" s="80"/>
      <c r="CG77" s="80"/>
      <c r="CH77" s="80"/>
      <c r="CI77" s="80"/>
      <c r="CJ77" s="80"/>
      <c r="CK77" s="80"/>
      <c r="CL77" s="80"/>
      <c r="CM77" s="80"/>
      <c r="CN77" s="80"/>
      <c r="CO77" s="80"/>
      <c r="CP77" s="80"/>
      <c r="CQ77" s="80"/>
    </row>
    <row r="78" spans="1:95" customFormat="1" ht="15" customHeight="1" x14ac:dyDescent="0.25">
      <c r="A78" s="864" t="s">
        <v>83</v>
      </c>
      <c r="B78" s="874">
        <f t="shared" ref="B78:AL78" si="44">SUM(B72:B77)</f>
        <v>199</v>
      </c>
      <c r="C78" s="875">
        <f t="shared" si="44"/>
        <v>0</v>
      </c>
      <c r="D78" s="876">
        <f t="shared" si="44"/>
        <v>199</v>
      </c>
      <c r="E78" s="877">
        <f t="shared" si="44"/>
        <v>0</v>
      </c>
      <c r="F78" s="878">
        <f t="shared" si="44"/>
        <v>0</v>
      </c>
      <c r="G78" s="877">
        <f t="shared" si="44"/>
        <v>0</v>
      </c>
      <c r="H78" s="827">
        <f t="shared" si="44"/>
        <v>0</v>
      </c>
      <c r="I78" s="877">
        <f t="shared" si="44"/>
        <v>0</v>
      </c>
      <c r="J78" s="827">
        <f t="shared" si="44"/>
        <v>2</v>
      </c>
      <c r="K78" s="877">
        <f t="shared" si="44"/>
        <v>0</v>
      </c>
      <c r="L78" s="827">
        <f t="shared" si="44"/>
        <v>15</v>
      </c>
      <c r="M78" s="877">
        <f t="shared" si="44"/>
        <v>0</v>
      </c>
      <c r="N78" s="827">
        <f t="shared" si="44"/>
        <v>31</v>
      </c>
      <c r="O78" s="877">
        <f t="shared" si="44"/>
        <v>0</v>
      </c>
      <c r="P78" s="827">
        <f t="shared" si="44"/>
        <v>35</v>
      </c>
      <c r="Q78" s="877">
        <f t="shared" si="44"/>
        <v>0</v>
      </c>
      <c r="R78" s="827">
        <f t="shared" si="44"/>
        <v>51</v>
      </c>
      <c r="S78" s="877">
        <f t="shared" si="44"/>
        <v>0</v>
      </c>
      <c r="T78" s="827">
        <f t="shared" si="44"/>
        <v>43</v>
      </c>
      <c r="U78" s="879">
        <f t="shared" si="44"/>
        <v>0</v>
      </c>
      <c r="V78" s="828">
        <f t="shared" si="44"/>
        <v>9</v>
      </c>
      <c r="W78" s="877">
        <f t="shared" si="44"/>
        <v>0</v>
      </c>
      <c r="X78" s="827">
        <f t="shared" si="44"/>
        <v>4</v>
      </c>
      <c r="Y78" s="877">
        <f t="shared" si="44"/>
        <v>0</v>
      </c>
      <c r="Z78" s="827">
        <f t="shared" si="44"/>
        <v>4</v>
      </c>
      <c r="AA78" s="877">
        <f t="shared" si="44"/>
        <v>0</v>
      </c>
      <c r="AB78" s="827">
        <f t="shared" si="44"/>
        <v>1</v>
      </c>
      <c r="AC78" s="877">
        <f t="shared" si="44"/>
        <v>0</v>
      </c>
      <c r="AD78" s="827">
        <f t="shared" si="44"/>
        <v>1</v>
      </c>
      <c r="AE78" s="877">
        <f t="shared" si="44"/>
        <v>0</v>
      </c>
      <c r="AF78" s="827">
        <f t="shared" si="44"/>
        <v>1</v>
      </c>
      <c r="AG78" s="877">
        <f t="shared" si="44"/>
        <v>0</v>
      </c>
      <c r="AH78" s="827">
        <f t="shared" si="44"/>
        <v>1</v>
      </c>
      <c r="AI78" s="877">
        <f t="shared" si="44"/>
        <v>0</v>
      </c>
      <c r="AJ78" s="827">
        <f t="shared" si="44"/>
        <v>0</v>
      </c>
      <c r="AK78" s="880">
        <f t="shared" si="44"/>
        <v>0</v>
      </c>
      <c r="AL78" s="827">
        <f t="shared" si="44"/>
        <v>1</v>
      </c>
      <c r="CA78" s="80"/>
      <c r="CB78" s="80"/>
      <c r="CC78" s="80"/>
      <c r="CD78" s="80"/>
      <c r="CE78" s="80"/>
      <c r="CF78" s="80"/>
      <c r="CG78" s="80"/>
      <c r="CH78" s="80"/>
      <c r="CI78" s="80"/>
      <c r="CJ78" s="80"/>
      <c r="CK78" s="80"/>
      <c r="CL78" s="80"/>
      <c r="CM78" s="80"/>
      <c r="CN78" s="80"/>
      <c r="CO78" s="80"/>
      <c r="CP78" s="80"/>
      <c r="CQ78" s="80"/>
    </row>
    <row r="79" spans="1:95" s="5" customFormat="1" ht="18" customHeight="1" x14ac:dyDescent="0.15">
      <c r="A79" s="149" t="s">
        <v>95</v>
      </c>
      <c r="B79" s="182"/>
      <c r="C79" s="182"/>
      <c r="D79" s="182"/>
      <c r="E79" s="182"/>
      <c r="F79" s="182"/>
      <c r="G79" s="182"/>
      <c r="H79" s="182"/>
      <c r="I79" s="11"/>
      <c r="J79" s="11"/>
      <c r="K79" s="11"/>
      <c r="L79" s="11"/>
      <c r="M79" s="11"/>
      <c r="N79" s="11"/>
      <c r="O79" s="11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V79" s="12"/>
      <c r="BW79" s="12"/>
      <c r="BX79" s="12"/>
      <c r="BY79" s="12"/>
    </row>
    <row r="80" spans="1:95" ht="21" x14ac:dyDescent="0.2">
      <c r="A80" s="183" t="s">
        <v>96</v>
      </c>
      <c r="B80" s="540" t="s">
        <v>5</v>
      </c>
      <c r="C80" s="869" t="s">
        <v>97</v>
      </c>
      <c r="D80" s="881" t="s">
        <v>98</v>
      </c>
      <c r="E80" s="860" t="s">
        <v>99</v>
      </c>
      <c r="F80" s="1"/>
      <c r="G80" s="10"/>
      <c r="H80" s="10"/>
      <c r="I80" s="10"/>
      <c r="J80" s="10"/>
      <c r="K80" s="10"/>
      <c r="L80" s="10"/>
      <c r="M80" s="10"/>
      <c r="N80" s="186" t="s">
        <v>100</v>
      </c>
      <c r="O80" s="10"/>
      <c r="P80" s="10"/>
      <c r="Q80" s="10"/>
      <c r="R80" s="9"/>
      <c r="S80" s="9"/>
      <c r="T80" s="9"/>
      <c r="U80" s="9"/>
      <c r="V80" s="9"/>
      <c r="W80" s="9"/>
      <c r="X80" s="10"/>
      <c r="Y80" s="10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</row>
    <row r="81" spans="1:55" ht="15" customHeight="1" x14ac:dyDescent="0.2">
      <c r="A81" s="531" t="s">
        <v>101</v>
      </c>
      <c r="B81" s="490">
        <f>SUM(C81:E81)</f>
        <v>0</v>
      </c>
      <c r="C81" s="28"/>
      <c r="D81" s="189"/>
      <c r="E81" s="862"/>
      <c r="F81" s="19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9"/>
      <c r="S81" s="9"/>
      <c r="T81" s="9"/>
      <c r="U81" s="9"/>
      <c r="V81" s="9"/>
      <c r="W81" s="9"/>
      <c r="X81" s="10"/>
      <c r="Y81" s="10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</row>
    <row r="82" spans="1:55" ht="15" customHeight="1" x14ac:dyDescent="0.2">
      <c r="A82" s="191" t="s">
        <v>102</v>
      </c>
      <c r="B82" s="192">
        <f t="shared" ref="B82:B98" si="45">SUM(C82:E82)</f>
        <v>0</v>
      </c>
      <c r="C82" s="41"/>
      <c r="D82" s="87"/>
      <c r="E82" s="42"/>
      <c r="F82" s="19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9"/>
      <c r="S82" s="9"/>
      <c r="T82" s="9"/>
      <c r="U82" s="9"/>
      <c r="V82" s="9"/>
      <c r="W82" s="9"/>
      <c r="X82" s="10"/>
      <c r="Y82" s="10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</row>
    <row r="83" spans="1:55" ht="15" customHeight="1" x14ac:dyDescent="0.2">
      <c r="A83" s="191" t="s">
        <v>103</v>
      </c>
      <c r="B83" s="192">
        <f t="shared" si="45"/>
        <v>0</v>
      </c>
      <c r="C83" s="41"/>
      <c r="D83" s="87"/>
      <c r="E83" s="42"/>
      <c r="F83" s="19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9"/>
      <c r="S83" s="9"/>
      <c r="T83" s="9"/>
      <c r="U83" s="9"/>
      <c r="V83" s="9"/>
      <c r="W83" s="9"/>
      <c r="X83" s="10"/>
      <c r="Y83" s="10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</row>
    <row r="84" spans="1:55" ht="15" customHeight="1" x14ac:dyDescent="0.2">
      <c r="A84" s="191" t="s">
        <v>104</v>
      </c>
      <c r="B84" s="192">
        <f t="shared" si="45"/>
        <v>289</v>
      </c>
      <c r="C84" s="41">
        <v>289</v>
      </c>
      <c r="D84" s="87"/>
      <c r="E84" s="42"/>
      <c r="F84" s="19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9"/>
      <c r="S84" s="9"/>
      <c r="T84" s="9"/>
      <c r="U84" s="9"/>
      <c r="V84" s="9"/>
      <c r="W84" s="9"/>
      <c r="X84" s="10"/>
      <c r="Y84" s="10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</row>
    <row r="85" spans="1:55" ht="15" customHeight="1" x14ac:dyDescent="0.2">
      <c r="A85" s="191" t="s">
        <v>105</v>
      </c>
      <c r="B85" s="192">
        <f t="shared" si="45"/>
        <v>0</v>
      </c>
      <c r="C85" s="41"/>
      <c r="D85" s="87"/>
      <c r="E85" s="42"/>
      <c r="F85" s="19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9"/>
      <c r="S85" s="9"/>
      <c r="T85" s="9"/>
      <c r="U85" s="9"/>
      <c r="V85" s="9"/>
      <c r="W85" s="9"/>
      <c r="X85" s="10"/>
      <c r="Y85" s="10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</row>
    <row r="86" spans="1:55" ht="15" customHeight="1" x14ac:dyDescent="0.2">
      <c r="A86" s="191" t="s">
        <v>106</v>
      </c>
      <c r="B86" s="192">
        <f t="shared" si="45"/>
        <v>0</v>
      </c>
      <c r="C86" s="41"/>
      <c r="D86" s="87"/>
      <c r="E86" s="42"/>
      <c r="F86" s="19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9"/>
      <c r="S86" s="9"/>
      <c r="T86" s="9"/>
      <c r="U86" s="9"/>
      <c r="V86" s="9"/>
      <c r="W86" s="9"/>
      <c r="X86" s="10"/>
      <c r="Y86" s="10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</row>
    <row r="87" spans="1:55" ht="15" customHeight="1" x14ac:dyDescent="0.2">
      <c r="A87" s="191" t="s">
        <v>107</v>
      </c>
      <c r="B87" s="192">
        <f t="shared" si="45"/>
        <v>200</v>
      </c>
      <c r="C87" s="41">
        <v>200</v>
      </c>
      <c r="D87" s="87"/>
      <c r="E87" s="42"/>
      <c r="F87" s="19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9"/>
      <c r="S87" s="9"/>
      <c r="T87" s="9"/>
      <c r="U87" s="9"/>
      <c r="V87" s="9"/>
      <c r="W87" s="9"/>
      <c r="X87" s="10"/>
      <c r="Y87" s="10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</row>
    <row r="88" spans="1:55" ht="15" customHeight="1" x14ac:dyDescent="0.2">
      <c r="A88" s="191" t="s">
        <v>108</v>
      </c>
      <c r="B88" s="192">
        <f t="shared" si="45"/>
        <v>0</v>
      </c>
      <c r="C88" s="41"/>
      <c r="D88" s="87"/>
      <c r="E88" s="42"/>
      <c r="F88" s="19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9"/>
      <c r="S88" s="9"/>
      <c r="T88" s="9"/>
      <c r="U88" s="9"/>
      <c r="V88" s="9"/>
      <c r="W88" s="9"/>
      <c r="X88" s="10"/>
      <c r="Y88" s="10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</row>
    <row r="89" spans="1:55" ht="15" customHeight="1" x14ac:dyDescent="0.2">
      <c r="A89" s="191" t="s">
        <v>109</v>
      </c>
      <c r="B89" s="192">
        <f t="shared" si="45"/>
        <v>0</v>
      </c>
      <c r="C89" s="41"/>
      <c r="D89" s="87"/>
      <c r="E89" s="42"/>
      <c r="F89" s="190"/>
      <c r="G89" s="6"/>
      <c r="H89" s="6"/>
      <c r="I89" s="10"/>
      <c r="J89" s="10"/>
      <c r="K89" s="10"/>
      <c r="L89" s="10"/>
      <c r="M89" s="10"/>
      <c r="N89" s="10"/>
      <c r="O89" s="10"/>
      <c r="P89" s="10"/>
      <c r="Q89" s="10"/>
      <c r="R89" s="9"/>
      <c r="S89" s="9"/>
      <c r="T89" s="9"/>
      <c r="U89" s="9"/>
      <c r="V89" s="9"/>
      <c r="W89" s="9"/>
      <c r="X89" s="10"/>
      <c r="Y89" s="10"/>
    </row>
    <row r="90" spans="1:55" ht="15" customHeight="1" x14ac:dyDescent="0.2">
      <c r="A90" s="191" t="s">
        <v>110</v>
      </c>
      <c r="B90" s="192">
        <f t="shared" si="45"/>
        <v>0</v>
      </c>
      <c r="C90" s="41"/>
      <c r="D90" s="87"/>
      <c r="E90" s="42"/>
      <c r="F90" s="190"/>
      <c r="G90" s="6"/>
      <c r="H90" s="6"/>
      <c r="I90" s="10"/>
      <c r="J90" s="10"/>
      <c r="K90" s="10"/>
      <c r="L90" s="10"/>
      <c r="M90" s="10"/>
      <c r="N90" s="10"/>
      <c r="O90" s="10"/>
      <c r="P90" s="10"/>
      <c r="Q90" s="10"/>
      <c r="R90" s="9"/>
      <c r="S90" s="9"/>
      <c r="T90" s="9"/>
      <c r="U90" s="9"/>
      <c r="V90" s="9"/>
      <c r="W90" s="9"/>
      <c r="X90" s="10"/>
      <c r="Y90" s="10"/>
    </row>
    <row r="91" spans="1:55" ht="15" customHeight="1" x14ac:dyDescent="0.2">
      <c r="A91" s="191" t="s">
        <v>111</v>
      </c>
      <c r="B91" s="192">
        <f t="shared" si="45"/>
        <v>0</v>
      </c>
      <c r="C91" s="41"/>
      <c r="D91" s="87"/>
      <c r="E91" s="42"/>
      <c r="F91" s="190"/>
      <c r="G91" s="6"/>
      <c r="H91" s="6"/>
      <c r="I91" s="10"/>
      <c r="J91" s="10"/>
      <c r="K91" s="10"/>
      <c r="L91" s="10"/>
      <c r="M91" s="10"/>
      <c r="N91" s="10"/>
      <c r="O91" s="10"/>
      <c r="P91" s="10"/>
      <c r="Q91" s="10"/>
      <c r="R91" s="9"/>
      <c r="S91" s="9"/>
      <c r="T91" s="9"/>
      <c r="U91" s="9"/>
      <c r="V91" s="9"/>
      <c r="W91" s="9"/>
      <c r="X91" s="10"/>
      <c r="Y91" s="10"/>
    </row>
    <row r="92" spans="1:55" ht="15" customHeight="1" x14ac:dyDescent="0.2">
      <c r="A92" s="193" t="s">
        <v>112</v>
      </c>
      <c r="B92" s="192">
        <f t="shared" si="45"/>
        <v>0</v>
      </c>
      <c r="C92" s="41"/>
      <c r="D92" s="87"/>
      <c r="E92" s="42"/>
      <c r="F92" s="190"/>
      <c r="G92" s="6"/>
      <c r="H92" s="6"/>
      <c r="I92" s="10"/>
      <c r="J92" s="10"/>
      <c r="K92" s="10"/>
      <c r="L92" s="10"/>
      <c r="M92" s="10"/>
      <c r="N92" s="10"/>
      <c r="O92" s="10"/>
      <c r="P92" s="10"/>
      <c r="Q92" s="10"/>
      <c r="R92" s="9"/>
      <c r="S92" s="9"/>
      <c r="T92" s="9"/>
      <c r="U92" s="9"/>
      <c r="V92" s="9"/>
      <c r="W92" s="9"/>
      <c r="X92" s="10"/>
      <c r="Y92" s="10"/>
    </row>
    <row r="93" spans="1:55" ht="15" customHeight="1" x14ac:dyDescent="0.2">
      <c r="A93" s="191" t="s">
        <v>113</v>
      </c>
      <c r="B93" s="192">
        <f t="shared" si="45"/>
        <v>179</v>
      </c>
      <c r="C93" s="41">
        <v>179</v>
      </c>
      <c r="D93" s="87"/>
      <c r="E93" s="42"/>
      <c r="F93" s="190"/>
      <c r="G93" s="6"/>
      <c r="H93" s="6"/>
      <c r="I93" s="10"/>
      <c r="J93" s="10"/>
      <c r="K93" s="10"/>
      <c r="L93" s="10"/>
      <c r="M93" s="10"/>
      <c r="N93" s="10"/>
      <c r="O93" s="10"/>
      <c r="P93" s="10"/>
      <c r="Q93" s="10"/>
      <c r="R93" s="9"/>
      <c r="S93" s="9"/>
      <c r="T93" s="9"/>
      <c r="U93" s="9"/>
      <c r="V93" s="9"/>
      <c r="W93" s="9"/>
      <c r="X93" s="10"/>
      <c r="Y93" s="10"/>
    </row>
    <row r="94" spans="1:55" ht="15" customHeight="1" x14ac:dyDescent="0.2">
      <c r="A94" s="191" t="s">
        <v>114</v>
      </c>
      <c r="B94" s="192">
        <f t="shared" si="45"/>
        <v>0</v>
      </c>
      <c r="C94" s="41"/>
      <c r="D94" s="87"/>
      <c r="E94" s="42"/>
      <c r="F94" s="190"/>
      <c r="G94" s="6"/>
      <c r="H94" s="6"/>
      <c r="I94" s="10"/>
      <c r="J94" s="10"/>
      <c r="K94" s="10"/>
      <c r="L94" s="10"/>
      <c r="M94" s="10"/>
      <c r="N94" s="10"/>
      <c r="O94" s="10"/>
      <c r="P94" s="10"/>
      <c r="Q94" s="10"/>
      <c r="R94" s="9"/>
      <c r="S94" s="9"/>
      <c r="T94" s="9"/>
      <c r="U94" s="9"/>
      <c r="V94" s="9"/>
      <c r="W94" s="9"/>
      <c r="X94" s="10"/>
      <c r="Y94" s="10"/>
    </row>
    <row r="95" spans="1:55" ht="15" customHeight="1" x14ac:dyDescent="0.2">
      <c r="A95" s="191" t="s">
        <v>115</v>
      </c>
      <c r="B95" s="192">
        <f t="shared" si="45"/>
        <v>0</v>
      </c>
      <c r="C95" s="41"/>
      <c r="D95" s="87"/>
      <c r="E95" s="42"/>
      <c r="F95" s="190"/>
      <c r="G95" s="6"/>
      <c r="H95" s="6"/>
      <c r="I95" s="10"/>
      <c r="J95" s="10"/>
      <c r="K95" s="10"/>
      <c r="L95" s="10"/>
      <c r="M95" s="10"/>
      <c r="N95" s="10"/>
      <c r="O95" s="10"/>
      <c r="P95" s="10"/>
      <c r="Q95" s="10"/>
      <c r="R95" s="9"/>
      <c r="S95" s="9"/>
      <c r="T95" s="9"/>
      <c r="U95" s="9"/>
      <c r="V95" s="9"/>
      <c r="W95" s="9"/>
      <c r="X95" s="10"/>
      <c r="Y95" s="10"/>
    </row>
    <row r="96" spans="1:55" ht="15" customHeight="1" x14ac:dyDescent="0.2">
      <c r="A96" s="191" t="s">
        <v>116</v>
      </c>
      <c r="B96" s="192">
        <f t="shared" si="45"/>
        <v>0</v>
      </c>
      <c r="C96" s="41"/>
      <c r="D96" s="87"/>
      <c r="E96" s="42"/>
      <c r="F96" s="190"/>
      <c r="G96" s="6"/>
      <c r="H96" s="6"/>
      <c r="I96" s="10"/>
      <c r="J96" s="10"/>
      <c r="K96" s="10"/>
      <c r="L96" s="10"/>
      <c r="M96" s="10"/>
      <c r="N96" s="10"/>
      <c r="O96" s="10"/>
      <c r="P96" s="10"/>
      <c r="Q96" s="10"/>
      <c r="R96" s="9"/>
      <c r="S96" s="9"/>
      <c r="T96" s="9"/>
      <c r="U96" s="9"/>
      <c r="V96" s="9"/>
      <c r="W96" s="9"/>
      <c r="X96" s="10"/>
      <c r="Y96" s="10"/>
    </row>
    <row r="97" spans="1:92" ht="15" customHeight="1" x14ac:dyDescent="0.2">
      <c r="A97" s="191" t="s">
        <v>117</v>
      </c>
      <c r="B97" s="192">
        <f t="shared" si="45"/>
        <v>0</v>
      </c>
      <c r="C97" s="41"/>
      <c r="D97" s="87"/>
      <c r="E97" s="42"/>
      <c r="F97" s="190"/>
      <c r="G97" s="6"/>
      <c r="H97" s="6"/>
      <c r="I97" s="10"/>
      <c r="J97" s="10"/>
      <c r="K97" s="10"/>
      <c r="L97" s="10"/>
      <c r="M97" s="10"/>
      <c r="N97" s="10"/>
      <c r="O97" s="10"/>
      <c r="P97" s="10"/>
      <c r="Q97" s="10"/>
      <c r="R97" s="9"/>
      <c r="S97" s="9"/>
      <c r="T97" s="9"/>
      <c r="U97" s="9"/>
      <c r="V97" s="9"/>
      <c r="W97" s="9"/>
      <c r="X97" s="10"/>
      <c r="Y97" s="10"/>
    </row>
    <row r="98" spans="1:92" ht="15" customHeight="1" x14ac:dyDescent="0.2">
      <c r="A98" s="191" t="s">
        <v>118</v>
      </c>
      <c r="B98" s="192">
        <f t="shared" si="45"/>
        <v>0</v>
      </c>
      <c r="C98" s="41"/>
      <c r="D98" s="87"/>
      <c r="E98" s="42"/>
      <c r="F98" s="190"/>
      <c r="G98" s="6"/>
      <c r="H98" s="6"/>
      <c r="I98" s="10"/>
      <c r="J98" s="10"/>
      <c r="K98" s="10"/>
      <c r="L98" s="10"/>
      <c r="M98" s="10"/>
      <c r="N98" s="10"/>
      <c r="O98" s="10"/>
      <c r="P98" s="10"/>
      <c r="Q98" s="10"/>
      <c r="R98" s="9"/>
      <c r="S98" s="9"/>
      <c r="T98" s="9"/>
      <c r="U98" s="9"/>
      <c r="V98" s="9"/>
      <c r="W98" s="9"/>
      <c r="X98" s="10"/>
      <c r="Y98" s="10"/>
    </row>
    <row r="99" spans="1:92" ht="15" customHeight="1" x14ac:dyDescent="0.2">
      <c r="A99" s="191" t="s">
        <v>119</v>
      </c>
      <c r="B99" s="192">
        <f>SUM(C99:E99)</f>
        <v>0</v>
      </c>
      <c r="C99" s="41"/>
      <c r="D99" s="87"/>
      <c r="E99" s="42"/>
      <c r="F99" s="190"/>
      <c r="G99" s="6"/>
      <c r="H99" s="6"/>
      <c r="I99" s="10"/>
      <c r="J99" s="10"/>
      <c r="K99" s="10"/>
      <c r="L99" s="10"/>
      <c r="M99" s="10"/>
      <c r="N99" s="10"/>
      <c r="O99" s="10"/>
      <c r="P99" s="10"/>
      <c r="Q99" s="10"/>
      <c r="R99" s="9"/>
      <c r="S99" s="9"/>
      <c r="T99" s="9"/>
      <c r="U99" s="9"/>
      <c r="V99" s="9"/>
      <c r="W99" s="9"/>
      <c r="X99" s="10"/>
      <c r="Y99" s="10"/>
    </row>
    <row r="100" spans="1:92" ht="15" customHeight="1" x14ac:dyDescent="0.2">
      <c r="A100" s="191" t="s">
        <v>120</v>
      </c>
      <c r="B100" s="192">
        <f>SUM(C100:E100)</f>
        <v>0</v>
      </c>
      <c r="C100" s="41"/>
      <c r="D100" s="87"/>
      <c r="E100" s="42"/>
      <c r="F100" s="190"/>
      <c r="G100" s="6"/>
      <c r="H100" s="6"/>
      <c r="I100" s="10"/>
      <c r="J100" s="10"/>
      <c r="K100" s="10"/>
      <c r="L100" s="10"/>
      <c r="M100" s="10"/>
      <c r="N100" s="10"/>
      <c r="O100" s="10"/>
      <c r="P100" s="10"/>
      <c r="Q100" s="10"/>
      <c r="R100" s="9"/>
      <c r="S100" s="9"/>
      <c r="T100" s="9"/>
      <c r="U100" s="9"/>
      <c r="V100" s="9"/>
      <c r="W100" s="9"/>
      <c r="X100" s="10"/>
      <c r="Y100" s="10"/>
    </row>
    <row r="101" spans="1:92" ht="15" customHeight="1" x14ac:dyDescent="0.2">
      <c r="A101" s="864" t="s">
        <v>83</v>
      </c>
      <c r="B101" s="570">
        <f>SUM(B81:B100)</f>
        <v>668</v>
      </c>
      <c r="C101" s="877">
        <f>SUM(C81:C100)</f>
        <v>668</v>
      </c>
      <c r="D101" s="882">
        <f t="shared" ref="D101:E101" si="46">SUM(D81:D100)</f>
        <v>0</v>
      </c>
      <c r="E101" s="878">
        <f t="shared" si="46"/>
        <v>0</v>
      </c>
      <c r="F101" s="190"/>
      <c r="G101" s="6"/>
      <c r="H101" s="6"/>
      <c r="I101" s="10"/>
      <c r="J101" s="10"/>
      <c r="K101" s="10"/>
      <c r="L101" s="10"/>
      <c r="M101" s="10"/>
      <c r="N101" s="10"/>
      <c r="O101" s="10"/>
      <c r="P101" s="10"/>
      <c r="Q101" s="10"/>
      <c r="R101" s="9"/>
      <c r="S101" s="9"/>
      <c r="T101" s="9"/>
      <c r="U101" s="9"/>
      <c r="V101" s="9"/>
      <c r="W101" s="9"/>
      <c r="X101" s="10"/>
      <c r="Y101" s="10"/>
    </row>
    <row r="102" spans="1:92" s="5" customFormat="1" ht="18" customHeight="1" x14ac:dyDescent="0.15">
      <c r="A102" s="11" t="s">
        <v>121</v>
      </c>
      <c r="BV102" s="12"/>
      <c r="BW102" s="12"/>
      <c r="BX102" s="12"/>
      <c r="BY102" s="12"/>
    </row>
    <row r="103" spans="1:92" ht="16.350000000000001" customHeight="1" x14ac:dyDescent="0.2">
      <c r="A103" s="982" t="s">
        <v>122</v>
      </c>
      <c r="B103" s="984"/>
      <c r="C103" s="982" t="s">
        <v>5</v>
      </c>
      <c r="D103" s="983"/>
      <c r="E103" s="984"/>
      <c r="F103" s="1309" t="s">
        <v>6</v>
      </c>
      <c r="G103" s="992"/>
      <c r="H103" s="992"/>
      <c r="I103" s="992"/>
      <c r="J103" s="992"/>
      <c r="K103" s="992"/>
      <c r="L103" s="992"/>
      <c r="M103" s="992"/>
      <c r="N103" s="992"/>
      <c r="O103" s="992"/>
      <c r="P103" s="992"/>
      <c r="Q103" s="992"/>
      <c r="R103" s="992"/>
      <c r="S103" s="992"/>
      <c r="T103" s="992"/>
      <c r="U103" s="992"/>
      <c r="V103" s="992"/>
      <c r="W103" s="992"/>
      <c r="X103" s="992"/>
      <c r="Y103" s="992"/>
      <c r="Z103" s="992"/>
      <c r="AA103" s="992"/>
      <c r="AB103" s="992"/>
      <c r="AC103" s="992"/>
      <c r="AD103" s="992"/>
      <c r="AE103" s="992"/>
      <c r="AF103" s="992"/>
      <c r="AG103" s="992"/>
      <c r="AH103" s="992"/>
      <c r="AI103" s="992"/>
      <c r="AJ103" s="992"/>
      <c r="AK103" s="992"/>
      <c r="AL103" s="992"/>
      <c r="AM103" s="1313"/>
      <c r="AN103" s="1008" t="s">
        <v>7</v>
      </c>
      <c r="AO103" s="984" t="s">
        <v>123</v>
      </c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</row>
    <row r="104" spans="1:92" ht="16.350000000000001" customHeight="1" x14ac:dyDescent="0.2">
      <c r="A104" s="1045"/>
      <c r="B104" s="990"/>
      <c r="C104" s="1303"/>
      <c r="D104" s="986"/>
      <c r="E104" s="987"/>
      <c r="F104" s="1309" t="s">
        <v>11</v>
      </c>
      <c r="G104" s="1307"/>
      <c r="H104" s="1309" t="s">
        <v>12</v>
      </c>
      <c r="I104" s="1307"/>
      <c r="J104" s="1309" t="s">
        <v>13</v>
      </c>
      <c r="K104" s="1307"/>
      <c r="L104" s="1309" t="s">
        <v>14</v>
      </c>
      <c r="M104" s="1307"/>
      <c r="N104" s="1309" t="s">
        <v>15</v>
      </c>
      <c r="O104" s="1307"/>
      <c r="P104" s="1310" t="s">
        <v>16</v>
      </c>
      <c r="Q104" s="1311"/>
      <c r="R104" s="1310" t="s">
        <v>17</v>
      </c>
      <c r="S104" s="1311"/>
      <c r="T104" s="1310" t="s">
        <v>18</v>
      </c>
      <c r="U104" s="1311"/>
      <c r="V104" s="1310" t="s">
        <v>19</v>
      </c>
      <c r="W104" s="1311"/>
      <c r="X104" s="1310" t="s">
        <v>20</v>
      </c>
      <c r="Y104" s="1311"/>
      <c r="Z104" s="1310" t="s">
        <v>21</v>
      </c>
      <c r="AA104" s="1311"/>
      <c r="AB104" s="1310" t="s">
        <v>22</v>
      </c>
      <c r="AC104" s="1311"/>
      <c r="AD104" s="1310" t="s">
        <v>23</v>
      </c>
      <c r="AE104" s="1311"/>
      <c r="AF104" s="1310" t="s">
        <v>24</v>
      </c>
      <c r="AG104" s="1311"/>
      <c r="AH104" s="1310" t="s">
        <v>25</v>
      </c>
      <c r="AI104" s="1311"/>
      <c r="AJ104" s="1310" t="s">
        <v>26</v>
      </c>
      <c r="AK104" s="1311"/>
      <c r="AL104" s="1310" t="s">
        <v>27</v>
      </c>
      <c r="AM104" s="1312"/>
      <c r="AN104" s="1009"/>
      <c r="AO104" s="990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</row>
    <row r="105" spans="1:92" ht="16.350000000000001" customHeight="1" x14ac:dyDescent="0.2">
      <c r="A105" s="1303"/>
      <c r="B105" s="986"/>
      <c r="C105" s="869" t="s">
        <v>32</v>
      </c>
      <c r="D105" s="881" t="s">
        <v>45</v>
      </c>
      <c r="E105" s="860" t="s">
        <v>34</v>
      </c>
      <c r="F105" s="869" t="s">
        <v>45</v>
      </c>
      <c r="G105" s="860" t="s">
        <v>34</v>
      </c>
      <c r="H105" s="869" t="s">
        <v>45</v>
      </c>
      <c r="I105" s="153" t="s">
        <v>34</v>
      </c>
      <c r="J105" s="869" t="s">
        <v>45</v>
      </c>
      <c r="K105" s="860" t="s">
        <v>34</v>
      </c>
      <c r="L105" s="869" t="s">
        <v>45</v>
      </c>
      <c r="M105" s="153" t="s">
        <v>34</v>
      </c>
      <c r="N105" s="869" t="s">
        <v>45</v>
      </c>
      <c r="O105" s="860" t="s">
        <v>34</v>
      </c>
      <c r="P105" s="869" t="s">
        <v>45</v>
      </c>
      <c r="Q105" s="153" t="s">
        <v>34</v>
      </c>
      <c r="R105" s="869" t="s">
        <v>45</v>
      </c>
      <c r="S105" s="860" t="s">
        <v>34</v>
      </c>
      <c r="T105" s="869" t="s">
        <v>45</v>
      </c>
      <c r="U105" s="153" t="s">
        <v>34</v>
      </c>
      <c r="V105" s="869" t="s">
        <v>45</v>
      </c>
      <c r="W105" s="860" t="s">
        <v>34</v>
      </c>
      <c r="X105" s="869" t="s">
        <v>45</v>
      </c>
      <c r="Y105" s="860" t="s">
        <v>34</v>
      </c>
      <c r="Z105" s="869" t="s">
        <v>45</v>
      </c>
      <c r="AA105" s="153" t="s">
        <v>34</v>
      </c>
      <c r="AB105" s="869" t="s">
        <v>45</v>
      </c>
      <c r="AC105" s="860" t="s">
        <v>34</v>
      </c>
      <c r="AD105" s="869" t="s">
        <v>45</v>
      </c>
      <c r="AE105" s="153" t="s">
        <v>34</v>
      </c>
      <c r="AF105" s="869" t="s">
        <v>45</v>
      </c>
      <c r="AG105" s="860" t="s">
        <v>34</v>
      </c>
      <c r="AH105" s="869" t="s">
        <v>45</v>
      </c>
      <c r="AI105" s="153" t="s">
        <v>34</v>
      </c>
      <c r="AJ105" s="869" t="s">
        <v>45</v>
      </c>
      <c r="AK105" s="860" t="s">
        <v>34</v>
      </c>
      <c r="AL105" s="869" t="s">
        <v>45</v>
      </c>
      <c r="AM105" s="865" t="s">
        <v>34</v>
      </c>
      <c r="AN105" s="1010"/>
      <c r="AO105" s="987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</row>
    <row r="106" spans="1:92" ht="15" customHeight="1" x14ac:dyDescent="0.2">
      <c r="A106" s="1317" t="s">
        <v>124</v>
      </c>
      <c r="B106" s="1318"/>
      <c r="C106" s="132">
        <f>SUM(C107:C113)</f>
        <v>742</v>
      </c>
      <c r="D106" s="24">
        <f>SUM(D107:D113)</f>
        <v>367</v>
      </c>
      <c r="E106" s="871">
        <f>SUM(E107:E113)</f>
        <v>375</v>
      </c>
      <c r="F106" s="874">
        <f t="shared" ref="F106:AN106" si="47">SUM(F107:F113)</f>
        <v>24</v>
      </c>
      <c r="G106" s="883">
        <f t="shared" si="47"/>
        <v>25</v>
      </c>
      <c r="H106" s="874">
        <f t="shared" si="47"/>
        <v>10</v>
      </c>
      <c r="I106" s="883">
        <f t="shared" si="47"/>
        <v>12</v>
      </c>
      <c r="J106" s="874">
        <f t="shared" si="47"/>
        <v>15</v>
      </c>
      <c r="K106" s="883">
        <f t="shared" si="47"/>
        <v>13</v>
      </c>
      <c r="L106" s="874">
        <f t="shared" si="47"/>
        <v>19</v>
      </c>
      <c r="M106" s="883">
        <f t="shared" si="47"/>
        <v>16</v>
      </c>
      <c r="N106" s="874">
        <f t="shared" si="47"/>
        <v>6</v>
      </c>
      <c r="O106" s="883">
        <f t="shared" si="47"/>
        <v>14</v>
      </c>
      <c r="P106" s="874">
        <f t="shared" si="47"/>
        <v>15</v>
      </c>
      <c r="Q106" s="883">
        <f t="shared" si="47"/>
        <v>17</v>
      </c>
      <c r="R106" s="874">
        <f t="shared" si="47"/>
        <v>17</v>
      </c>
      <c r="S106" s="883">
        <f t="shared" si="47"/>
        <v>24</v>
      </c>
      <c r="T106" s="874">
        <f t="shared" si="47"/>
        <v>12</v>
      </c>
      <c r="U106" s="883">
        <f t="shared" si="47"/>
        <v>31</v>
      </c>
      <c r="V106" s="874">
        <f t="shared" si="47"/>
        <v>11</v>
      </c>
      <c r="W106" s="883">
        <f t="shared" si="47"/>
        <v>18</v>
      </c>
      <c r="X106" s="874">
        <f t="shared" si="47"/>
        <v>11</v>
      </c>
      <c r="Y106" s="883">
        <f t="shared" si="47"/>
        <v>12</v>
      </c>
      <c r="Z106" s="874">
        <f t="shared" si="47"/>
        <v>19</v>
      </c>
      <c r="AA106" s="883">
        <f t="shared" si="47"/>
        <v>18</v>
      </c>
      <c r="AB106" s="874">
        <f t="shared" si="47"/>
        <v>27</v>
      </c>
      <c r="AC106" s="883">
        <f t="shared" si="47"/>
        <v>16</v>
      </c>
      <c r="AD106" s="874">
        <f t="shared" si="47"/>
        <v>44</v>
      </c>
      <c r="AE106" s="883">
        <f t="shared" si="47"/>
        <v>26</v>
      </c>
      <c r="AF106" s="874">
        <f t="shared" si="47"/>
        <v>18</v>
      </c>
      <c r="AG106" s="883">
        <f t="shared" si="47"/>
        <v>26</v>
      </c>
      <c r="AH106" s="874">
        <f t="shared" si="47"/>
        <v>32</v>
      </c>
      <c r="AI106" s="883">
        <f t="shared" si="47"/>
        <v>31</v>
      </c>
      <c r="AJ106" s="874">
        <f t="shared" si="47"/>
        <v>34</v>
      </c>
      <c r="AK106" s="883">
        <f t="shared" si="47"/>
        <v>26</v>
      </c>
      <c r="AL106" s="874">
        <f t="shared" si="47"/>
        <v>53</v>
      </c>
      <c r="AM106" s="884">
        <f t="shared" si="47"/>
        <v>50</v>
      </c>
      <c r="AN106" s="549">
        <f t="shared" si="47"/>
        <v>719</v>
      </c>
      <c r="AO106" s="885">
        <f>SUM(AO107:AO109)</f>
        <v>0</v>
      </c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</row>
    <row r="107" spans="1:92" ht="15" customHeight="1" x14ac:dyDescent="0.2">
      <c r="A107" s="1034" t="s">
        <v>125</v>
      </c>
      <c r="B107" s="200" t="s">
        <v>126</v>
      </c>
      <c r="C107" s="132">
        <f t="shared" ref="C107:C113" si="48">SUM(D107+E107)</f>
        <v>431</v>
      </c>
      <c r="D107" s="24">
        <f t="shared" ref="D107:E113" si="49">SUM(F107+H107+J107+L107+N107+P107+R107+T107+V107+X107+Z107+AB107+AD107+AF107+AH107+AJ107+AL107)</f>
        <v>210</v>
      </c>
      <c r="E107" s="871">
        <f t="shared" si="49"/>
        <v>221</v>
      </c>
      <c r="F107" s="201">
        <v>22</v>
      </c>
      <c r="G107" s="551">
        <v>21</v>
      </c>
      <c r="H107" s="532">
        <v>8</v>
      </c>
      <c r="I107" s="202">
        <v>11</v>
      </c>
      <c r="J107" s="532">
        <v>11</v>
      </c>
      <c r="K107" s="202">
        <v>11</v>
      </c>
      <c r="L107" s="201">
        <v>8</v>
      </c>
      <c r="M107" s="551">
        <v>5</v>
      </c>
      <c r="N107" s="532">
        <v>5</v>
      </c>
      <c r="O107" s="202">
        <v>7</v>
      </c>
      <c r="P107" s="532">
        <v>7</v>
      </c>
      <c r="Q107" s="202">
        <v>8</v>
      </c>
      <c r="R107" s="532">
        <v>9</v>
      </c>
      <c r="S107" s="202">
        <v>13</v>
      </c>
      <c r="T107" s="532">
        <v>8</v>
      </c>
      <c r="U107" s="202">
        <v>19</v>
      </c>
      <c r="V107" s="532">
        <v>6</v>
      </c>
      <c r="W107" s="202">
        <v>13</v>
      </c>
      <c r="X107" s="532">
        <v>4</v>
      </c>
      <c r="Y107" s="202">
        <v>7</v>
      </c>
      <c r="Z107" s="532">
        <v>10</v>
      </c>
      <c r="AA107" s="202">
        <v>7</v>
      </c>
      <c r="AB107" s="532">
        <v>18</v>
      </c>
      <c r="AC107" s="202">
        <v>10</v>
      </c>
      <c r="AD107" s="532">
        <v>22</v>
      </c>
      <c r="AE107" s="202">
        <v>12</v>
      </c>
      <c r="AF107" s="532">
        <v>9</v>
      </c>
      <c r="AG107" s="202">
        <v>16</v>
      </c>
      <c r="AH107" s="532">
        <v>16</v>
      </c>
      <c r="AI107" s="202">
        <v>20</v>
      </c>
      <c r="AJ107" s="532">
        <v>19</v>
      </c>
      <c r="AK107" s="202">
        <v>13</v>
      </c>
      <c r="AL107" s="532">
        <v>28</v>
      </c>
      <c r="AM107" s="203">
        <v>28</v>
      </c>
      <c r="AN107" s="551">
        <v>423</v>
      </c>
      <c r="AO107" s="870">
        <v>0</v>
      </c>
      <c r="AP107" s="146" t="str">
        <f>CA107&amp;CB107</f>
        <v/>
      </c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"/>
      <c r="BB107" s="3"/>
      <c r="CA107" s="32" t="str">
        <f>IF(AND($C107&gt;0,AN107="")," * No olvide digitar la variable "&amp;AN$103&amp;""&amp;". Digite CERO si no tiene",IF(AN107&gt;$C107," * La variable "&amp;AN$103&amp;""&amp;" No puede ser mayor al Total.",""))</f>
        <v/>
      </c>
      <c r="CB107" s="32" t="str">
        <f>IF(AND($C107&gt;0,AO107="")," * No olvide digitar la variable "&amp;AO$103&amp;""&amp;". Digite CERO si no tiene",IF(AO107&gt;$C107," * La variable "&amp;AO$103&amp;""&amp;" No puede ser mayor al Total.",""))</f>
        <v/>
      </c>
      <c r="CM107" s="33">
        <f>IF(AND($C107&gt;0,AN107=""),1,IF(AN107&gt;$C107,1,0))</f>
        <v>0</v>
      </c>
      <c r="CN107" s="33">
        <f>IF(AND($C107&gt;0,AO107=""),1,IF(AO107&gt;$C107,1,0))</f>
        <v>0</v>
      </c>
    </row>
    <row r="108" spans="1:92" ht="15" customHeight="1" x14ac:dyDescent="0.2">
      <c r="A108" s="1035"/>
      <c r="B108" s="204" t="s">
        <v>127</v>
      </c>
      <c r="C108" s="161">
        <f t="shared" si="48"/>
        <v>65</v>
      </c>
      <c r="D108" s="37">
        <f t="shared" si="49"/>
        <v>30</v>
      </c>
      <c r="E108" s="205">
        <f t="shared" si="49"/>
        <v>35</v>
      </c>
      <c r="F108" s="206"/>
      <c r="G108" s="207"/>
      <c r="H108" s="208"/>
      <c r="I108" s="209"/>
      <c r="J108" s="206">
        <v>0</v>
      </c>
      <c r="K108" s="210">
        <v>1</v>
      </c>
      <c r="L108" s="208">
        <v>1</v>
      </c>
      <c r="M108" s="211">
        <v>0</v>
      </c>
      <c r="N108" s="206">
        <v>0</v>
      </c>
      <c r="O108" s="210">
        <v>2</v>
      </c>
      <c r="P108" s="209">
        <v>2</v>
      </c>
      <c r="Q108" s="211">
        <v>2</v>
      </c>
      <c r="R108" s="212">
        <v>1</v>
      </c>
      <c r="S108" s="210">
        <v>1</v>
      </c>
      <c r="T108" s="209">
        <v>1</v>
      </c>
      <c r="U108" s="211">
        <v>3</v>
      </c>
      <c r="V108" s="212">
        <v>2</v>
      </c>
      <c r="W108" s="210">
        <v>1</v>
      </c>
      <c r="X108" s="209">
        <v>1</v>
      </c>
      <c r="Y108" s="210">
        <v>1</v>
      </c>
      <c r="Z108" s="212">
        <v>3</v>
      </c>
      <c r="AA108" s="211">
        <v>5</v>
      </c>
      <c r="AB108" s="212">
        <v>1</v>
      </c>
      <c r="AC108" s="210">
        <v>3</v>
      </c>
      <c r="AD108" s="209">
        <v>6</v>
      </c>
      <c r="AE108" s="211">
        <v>1</v>
      </c>
      <c r="AF108" s="212">
        <v>2</v>
      </c>
      <c r="AG108" s="210">
        <v>3</v>
      </c>
      <c r="AH108" s="209">
        <v>2</v>
      </c>
      <c r="AI108" s="211">
        <v>2</v>
      </c>
      <c r="AJ108" s="212">
        <v>4</v>
      </c>
      <c r="AK108" s="210">
        <v>6</v>
      </c>
      <c r="AL108" s="209">
        <v>4</v>
      </c>
      <c r="AM108" s="213">
        <v>4</v>
      </c>
      <c r="AN108" s="208">
        <v>65</v>
      </c>
      <c r="AO108" s="207">
        <v>0</v>
      </c>
      <c r="AP108" s="146" t="str">
        <f t="shared" ref="AP108:AP109" si="50">CA108&amp;CB108</f>
        <v/>
      </c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"/>
      <c r="BB108" s="3"/>
      <c r="CA108" s="32" t="str">
        <f t="shared" ref="CA108:CB112" si="51">IF(AND($C108&gt;0,AN108="")," * No olvide digitar la variable "&amp;AN$103&amp;""&amp;". Digite CERO si no tiene",IF(AN108&gt;$C108," * La variable "&amp;AN$103&amp;""&amp;" No puede ser mayor al Total.",""))</f>
        <v/>
      </c>
      <c r="CB108" s="32" t="str">
        <f t="shared" si="51"/>
        <v/>
      </c>
      <c r="CM108" s="33">
        <f t="shared" ref="CM108:CN113" si="52">IF(AND($C108&gt;0,AN108=""),1,IF(AN108&gt;$C108,1,0))</f>
        <v>0</v>
      </c>
      <c r="CN108" s="33">
        <f t="shared" si="52"/>
        <v>0</v>
      </c>
    </row>
    <row r="109" spans="1:92" ht="15" customHeight="1" thickBot="1" x14ac:dyDescent="0.25">
      <c r="A109" s="1036"/>
      <c r="B109" s="214" t="s">
        <v>128</v>
      </c>
      <c r="C109" s="215">
        <f t="shared" si="48"/>
        <v>45</v>
      </c>
      <c r="D109" s="216">
        <f t="shared" si="49"/>
        <v>16</v>
      </c>
      <c r="E109" s="217">
        <f t="shared" si="49"/>
        <v>29</v>
      </c>
      <c r="F109" s="218"/>
      <c r="G109" s="219"/>
      <c r="H109" s="220"/>
      <c r="I109" s="221"/>
      <c r="J109" s="218"/>
      <c r="K109" s="222"/>
      <c r="L109" s="220">
        <v>0</v>
      </c>
      <c r="M109" s="223">
        <v>6</v>
      </c>
      <c r="N109" s="218">
        <v>0</v>
      </c>
      <c r="O109" s="222">
        <v>2</v>
      </c>
      <c r="P109" s="221">
        <v>1</v>
      </c>
      <c r="Q109" s="223">
        <v>1</v>
      </c>
      <c r="R109" s="224">
        <v>1</v>
      </c>
      <c r="S109" s="222">
        <v>0</v>
      </c>
      <c r="T109" s="221">
        <v>0</v>
      </c>
      <c r="U109" s="223">
        <v>1</v>
      </c>
      <c r="V109" s="224">
        <v>0</v>
      </c>
      <c r="W109" s="222">
        <v>1</v>
      </c>
      <c r="X109" s="221">
        <v>1</v>
      </c>
      <c r="Y109" s="222">
        <v>0</v>
      </c>
      <c r="Z109" s="224">
        <v>0</v>
      </c>
      <c r="AA109" s="223">
        <v>1</v>
      </c>
      <c r="AB109" s="224">
        <v>1</v>
      </c>
      <c r="AC109" s="222">
        <v>3</v>
      </c>
      <c r="AD109" s="221">
        <v>6</v>
      </c>
      <c r="AE109" s="223">
        <v>3</v>
      </c>
      <c r="AF109" s="224">
        <v>1</v>
      </c>
      <c r="AG109" s="222">
        <v>0</v>
      </c>
      <c r="AH109" s="221">
        <v>1</v>
      </c>
      <c r="AI109" s="223">
        <v>3</v>
      </c>
      <c r="AJ109" s="224">
        <v>2</v>
      </c>
      <c r="AK109" s="222">
        <v>4</v>
      </c>
      <c r="AL109" s="221">
        <v>2</v>
      </c>
      <c r="AM109" s="225">
        <v>4</v>
      </c>
      <c r="AN109" s="220">
        <v>42</v>
      </c>
      <c r="AO109" s="219">
        <v>0</v>
      </c>
      <c r="AP109" s="146" t="str">
        <f t="shared" si="50"/>
        <v/>
      </c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"/>
      <c r="BB109" s="3"/>
      <c r="CA109" s="32" t="str">
        <f t="shared" si="51"/>
        <v/>
      </c>
      <c r="CB109" s="32" t="str">
        <f t="shared" si="51"/>
        <v/>
      </c>
      <c r="CM109" s="33">
        <f t="shared" si="52"/>
        <v>0</v>
      </c>
      <c r="CN109" s="33">
        <f t="shared" si="52"/>
        <v>0</v>
      </c>
    </row>
    <row r="110" spans="1:92" ht="15" customHeight="1" thickTop="1" x14ac:dyDescent="0.2">
      <c r="A110" s="1037" t="s">
        <v>129</v>
      </c>
      <c r="B110" s="1038"/>
      <c r="C110" s="114">
        <f t="shared" si="48"/>
        <v>18</v>
      </c>
      <c r="D110" s="69">
        <f t="shared" si="49"/>
        <v>9</v>
      </c>
      <c r="E110" s="226">
        <f t="shared" si="49"/>
        <v>9</v>
      </c>
      <c r="F110" s="227"/>
      <c r="G110" s="228">
        <v>1</v>
      </c>
      <c r="H110" s="229"/>
      <c r="I110" s="230"/>
      <c r="J110" s="231">
        <v>1</v>
      </c>
      <c r="K110" s="228"/>
      <c r="L110" s="229">
        <v>4</v>
      </c>
      <c r="M110" s="232"/>
      <c r="N110" s="231"/>
      <c r="O110" s="228"/>
      <c r="P110" s="230">
        <v>1</v>
      </c>
      <c r="Q110" s="232">
        <v>1</v>
      </c>
      <c r="R110" s="233">
        <v>1</v>
      </c>
      <c r="S110" s="228">
        <v>3</v>
      </c>
      <c r="T110" s="230"/>
      <c r="U110" s="232">
        <v>1</v>
      </c>
      <c r="V110" s="233"/>
      <c r="W110" s="228"/>
      <c r="X110" s="230"/>
      <c r="Y110" s="228"/>
      <c r="Z110" s="233"/>
      <c r="AA110" s="232"/>
      <c r="AB110" s="233">
        <v>1</v>
      </c>
      <c r="AC110" s="228"/>
      <c r="AD110" s="230"/>
      <c r="AE110" s="232">
        <v>1</v>
      </c>
      <c r="AF110" s="233"/>
      <c r="AG110" s="228">
        <v>1</v>
      </c>
      <c r="AH110" s="230"/>
      <c r="AI110" s="232"/>
      <c r="AJ110" s="233"/>
      <c r="AK110" s="228"/>
      <c r="AL110" s="230">
        <v>1</v>
      </c>
      <c r="AM110" s="234">
        <v>1</v>
      </c>
      <c r="AN110" s="229">
        <v>15</v>
      </c>
      <c r="AO110" s="235"/>
      <c r="AP110" s="146" t="str">
        <f>CA110</f>
        <v/>
      </c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"/>
      <c r="BB110" s="3"/>
      <c r="CA110" s="32" t="str">
        <f t="shared" si="51"/>
        <v/>
      </c>
      <c r="CM110" s="33">
        <f t="shared" si="52"/>
        <v>0</v>
      </c>
    </row>
    <row r="111" spans="1:92" ht="15" customHeight="1" x14ac:dyDescent="0.2">
      <c r="A111" s="1039" t="s">
        <v>130</v>
      </c>
      <c r="B111" s="1040"/>
      <c r="C111" s="36">
        <f t="shared" si="48"/>
        <v>64</v>
      </c>
      <c r="D111" s="69">
        <f t="shared" si="49"/>
        <v>36</v>
      </c>
      <c r="E111" s="236">
        <f t="shared" si="49"/>
        <v>28</v>
      </c>
      <c r="F111" s="237">
        <v>1</v>
      </c>
      <c r="G111" s="238">
        <v>2</v>
      </c>
      <c r="H111" s="239">
        <v>2</v>
      </c>
      <c r="I111" s="240"/>
      <c r="J111" s="227"/>
      <c r="K111" s="241">
        <v>1</v>
      </c>
      <c r="L111" s="239">
        <v>2</v>
      </c>
      <c r="M111" s="242">
        <v>3</v>
      </c>
      <c r="N111" s="227">
        <v>1</v>
      </c>
      <c r="O111" s="241">
        <v>2</v>
      </c>
      <c r="P111" s="240">
        <v>3</v>
      </c>
      <c r="Q111" s="242">
        <v>1</v>
      </c>
      <c r="R111" s="243">
        <v>2</v>
      </c>
      <c r="S111" s="241">
        <v>1</v>
      </c>
      <c r="T111" s="240"/>
      <c r="U111" s="242">
        <v>4</v>
      </c>
      <c r="V111" s="243"/>
      <c r="W111" s="241"/>
      <c r="X111" s="240">
        <v>1</v>
      </c>
      <c r="Y111" s="241">
        <v>1</v>
      </c>
      <c r="Z111" s="243"/>
      <c r="AA111" s="242">
        <v>1</v>
      </c>
      <c r="AB111" s="243">
        <v>2</v>
      </c>
      <c r="AC111" s="241"/>
      <c r="AD111" s="240">
        <v>6</v>
      </c>
      <c r="AE111" s="242">
        <v>1</v>
      </c>
      <c r="AF111" s="243">
        <v>2</v>
      </c>
      <c r="AG111" s="241">
        <v>2</v>
      </c>
      <c r="AH111" s="240">
        <v>5</v>
      </c>
      <c r="AI111" s="242">
        <v>3</v>
      </c>
      <c r="AJ111" s="243">
        <v>3</v>
      </c>
      <c r="AK111" s="241">
        <v>2</v>
      </c>
      <c r="AL111" s="240">
        <v>6</v>
      </c>
      <c r="AM111" s="244">
        <v>4</v>
      </c>
      <c r="AN111" s="239">
        <v>59</v>
      </c>
      <c r="AO111" s="245"/>
      <c r="AP111" s="146" t="str">
        <f t="shared" ref="AP111:AP113" si="53">CA111</f>
        <v/>
      </c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"/>
      <c r="BB111" s="3"/>
      <c r="CA111" s="32" t="str">
        <f t="shared" si="51"/>
        <v/>
      </c>
      <c r="CM111" s="33">
        <f t="shared" si="52"/>
        <v>0</v>
      </c>
    </row>
    <row r="112" spans="1:92" ht="15" customHeight="1" x14ac:dyDescent="0.2">
      <c r="A112" s="1039" t="s">
        <v>131</v>
      </c>
      <c r="B112" s="1040"/>
      <c r="C112" s="161">
        <f t="shared" si="48"/>
        <v>83</v>
      </c>
      <c r="D112" s="37">
        <f t="shared" si="49"/>
        <v>44</v>
      </c>
      <c r="E112" s="246">
        <f t="shared" si="49"/>
        <v>39</v>
      </c>
      <c r="F112" s="206">
        <v>1</v>
      </c>
      <c r="G112" s="207"/>
      <c r="H112" s="208"/>
      <c r="I112" s="209">
        <v>1</v>
      </c>
      <c r="J112" s="206">
        <v>1</v>
      </c>
      <c r="K112" s="210"/>
      <c r="L112" s="208">
        <v>2</v>
      </c>
      <c r="M112" s="211">
        <v>1</v>
      </c>
      <c r="N112" s="206"/>
      <c r="O112" s="210">
        <v>1</v>
      </c>
      <c r="P112" s="209">
        <v>1</v>
      </c>
      <c r="Q112" s="211">
        <v>2</v>
      </c>
      <c r="R112" s="212">
        <v>3</v>
      </c>
      <c r="S112" s="210">
        <v>4</v>
      </c>
      <c r="T112" s="209">
        <v>2</v>
      </c>
      <c r="U112" s="211"/>
      <c r="V112" s="212">
        <v>1</v>
      </c>
      <c r="W112" s="210">
        <v>3</v>
      </c>
      <c r="X112" s="209">
        <v>1</v>
      </c>
      <c r="Y112" s="210">
        <v>3</v>
      </c>
      <c r="Z112" s="212">
        <v>3</v>
      </c>
      <c r="AA112" s="211">
        <v>3</v>
      </c>
      <c r="AB112" s="212">
        <v>1</v>
      </c>
      <c r="AC112" s="210"/>
      <c r="AD112" s="209">
        <v>3</v>
      </c>
      <c r="AE112" s="211">
        <v>6</v>
      </c>
      <c r="AF112" s="212">
        <v>4</v>
      </c>
      <c r="AG112" s="210">
        <v>4</v>
      </c>
      <c r="AH112" s="209">
        <v>6</v>
      </c>
      <c r="AI112" s="211">
        <v>3</v>
      </c>
      <c r="AJ112" s="212">
        <v>5</v>
      </c>
      <c r="AK112" s="210"/>
      <c r="AL112" s="209">
        <v>10</v>
      </c>
      <c r="AM112" s="213">
        <v>8</v>
      </c>
      <c r="AN112" s="208">
        <v>80</v>
      </c>
      <c r="AO112" s="247"/>
      <c r="AP112" s="146" t="str">
        <f t="shared" si="53"/>
        <v/>
      </c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"/>
      <c r="BB112" s="3"/>
      <c r="CA112" s="32" t="str">
        <f t="shared" si="51"/>
        <v/>
      </c>
      <c r="CM112" s="33">
        <f t="shared" si="52"/>
        <v>0</v>
      </c>
    </row>
    <row r="113" spans="1:91" ht="15" customHeight="1" x14ac:dyDescent="0.2">
      <c r="A113" s="1041" t="s">
        <v>132</v>
      </c>
      <c r="B113" s="1042"/>
      <c r="C113" s="137">
        <f t="shared" si="48"/>
        <v>36</v>
      </c>
      <c r="D113" s="138">
        <f t="shared" si="49"/>
        <v>22</v>
      </c>
      <c r="E113" s="248">
        <f t="shared" si="49"/>
        <v>14</v>
      </c>
      <c r="F113" s="249"/>
      <c r="G113" s="250">
        <v>1</v>
      </c>
      <c r="H113" s="251"/>
      <c r="I113" s="252"/>
      <c r="J113" s="249">
        <v>2</v>
      </c>
      <c r="K113" s="253"/>
      <c r="L113" s="251">
        <v>2</v>
      </c>
      <c r="M113" s="254">
        <v>1</v>
      </c>
      <c r="N113" s="249"/>
      <c r="O113" s="253"/>
      <c r="P113" s="252"/>
      <c r="Q113" s="254">
        <v>2</v>
      </c>
      <c r="R113" s="886"/>
      <c r="S113" s="253">
        <v>2</v>
      </c>
      <c r="T113" s="252">
        <v>1</v>
      </c>
      <c r="U113" s="254">
        <v>3</v>
      </c>
      <c r="V113" s="886">
        <v>2</v>
      </c>
      <c r="W113" s="253"/>
      <c r="X113" s="252">
        <v>3</v>
      </c>
      <c r="Y113" s="253"/>
      <c r="Z113" s="886">
        <v>3</v>
      </c>
      <c r="AA113" s="254">
        <v>1</v>
      </c>
      <c r="AB113" s="886">
        <v>3</v>
      </c>
      <c r="AC113" s="253"/>
      <c r="AD113" s="252">
        <v>1</v>
      </c>
      <c r="AE113" s="254">
        <v>2</v>
      </c>
      <c r="AF113" s="886"/>
      <c r="AG113" s="253"/>
      <c r="AH113" s="252">
        <v>2</v>
      </c>
      <c r="AI113" s="254"/>
      <c r="AJ113" s="886">
        <v>1</v>
      </c>
      <c r="AK113" s="253">
        <v>1</v>
      </c>
      <c r="AL113" s="252">
        <v>2</v>
      </c>
      <c r="AM113" s="255">
        <v>1</v>
      </c>
      <c r="AN113" s="251">
        <v>35</v>
      </c>
      <c r="AO113" s="256"/>
      <c r="AP113" s="146" t="str">
        <f t="shared" si="53"/>
        <v/>
      </c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"/>
      <c r="BB113" s="3"/>
      <c r="CA113" s="32" t="str">
        <f>IF(AND($C113&gt;0,AN113="")," * No olvide digitar la variable "&amp;AN$103&amp;""&amp;". Digite CERO si no tiene",IF(AN113&gt;$C113," * La variable "&amp;AN$103&amp;""&amp;" No puede ser mayor al Total.",""))</f>
        <v/>
      </c>
      <c r="CM113" s="33">
        <f t="shared" si="52"/>
        <v>0</v>
      </c>
    </row>
    <row r="114" spans="1:91" s="5" customFormat="1" ht="18" customHeight="1" x14ac:dyDescent="0.2">
      <c r="A114" s="11" t="s">
        <v>133</v>
      </c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V114" s="12"/>
      <c r="BW114" s="12"/>
      <c r="BX114" s="12"/>
      <c r="BY114" s="12"/>
      <c r="CM114" s="80"/>
    </row>
    <row r="115" spans="1:91" ht="16.350000000000001" customHeight="1" x14ac:dyDescent="0.2">
      <c r="A115" s="1309" t="s">
        <v>134</v>
      </c>
      <c r="B115" s="992"/>
      <c r="C115" s="1307"/>
      <c r="D115" s="540" t="s">
        <v>83</v>
      </c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</row>
    <row r="116" spans="1:91" ht="24" customHeight="1" x14ac:dyDescent="0.2">
      <c r="A116" s="1046" t="s">
        <v>135</v>
      </c>
      <c r="B116" s="1047"/>
      <c r="C116" s="491" t="s">
        <v>136</v>
      </c>
      <c r="D116" s="492"/>
      <c r="E116" s="190"/>
    </row>
    <row r="117" spans="1:91" ht="15" customHeight="1" x14ac:dyDescent="0.2">
      <c r="A117" s="1048"/>
      <c r="B117" s="1049"/>
      <c r="C117" s="259" t="s">
        <v>137</v>
      </c>
      <c r="D117" s="260"/>
      <c r="E117" s="190"/>
    </row>
    <row r="118" spans="1:91" ht="15" customHeight="1" x14ac:dyDescent="0.2">
      <c r="A118" s="1319"/>
      <c r="B118" s="1051"/>
      <c r="C118" s="261" t="s">
        <v>138</v>
      </c>
      <c r="D118" s="262"/>
      <c r="E118" s="190"/>
    </row>
    <row r="119" spans="1:91" s="5" customFormat="1" ht="18" customHeight="1" x14ac:dyDescent="0.15">
      <c r="A119" s="1052" t="s">
        <v>139</v>
      </c>
      <c r="B119" s="1052"/>
      <c r="C119" s="1052"/>
      <c r="D119" s="1052"/>
      <c r="E119" s="1052"/>
      <c r="F119" s="1052"/>
      <c r="G119" s="1052"/>
      <c r="H119" s="1052"/>
      <c r="I119" s="1052"/>
      <c r="J119" s="1052"/>
      <c r="K119" s="1053"/>
      <c r="L119" s="887"/>
      <c r="M119" s="888"/>
      <c r="N119" s="888"/>
      <c r="O119" s="889"/>
      <c r="P119" s="124"/>
      <c r="Q119" s="888"/>
      <c r="R119" s="889"/>
      <c r="S119" s="124"/>
      <c r="T119" s="888"/>
      <c r="U119" s="124"/>
      <c r="V119" s="124"/>
      <c r="W119" s="889"/>
      <c r="X119" s="889"/>
      <c r="Y119" s="889"/>
      <c r="Z119" s="266"/>
      <c r="AA119" s="124"/>
      <c r="AB119" s="889"/>
      <c r="AC119" s="889"/>
      <c r="AD119" s="889"/>
      <c r="AE119" s="889"/>
      <c r="AF119" s="266"/>
      <c r="AG119" s="124"/>
      <c r="AH119" s="889"/>
      <c r="AI119" s="889"/>
      <c r="AJ119" s="889"/>
      <c r="AK119" s="124"/>
      <c r="AL119" s="888"/>
      <c r="AM119" s="889"/>
      <c r="AN119" s="888"/>
      <c r="AO119" s="267"/>
      <c r="AP119" s="124"/>
      <c r="BV119" s="12"/>
      <c r="BW119" s="12"/>
      <c r="BX119" s="12"/>
      <c r="BY119" s="12"/>
    </row>
    <row r="120" spans="1:91" ht="16.350000000000001" customHeight="1" x14ac:dyDescent="0.2">
      <c r="A120" s="1012" t="s">
        <v>122</v>
      </c>
      <c r="B120" s="1021"/>
      <c r="C120" s="982" t="s">
        <v>5</v>
      </c>
      <c r="D120" s="983"/>
      <c r="E120" s="984"/>
      <c r="F120" s="1309" t="s">
        <v>6</v>
      </c>
      <c r="G120" s="992"/>
      <c r="H120" s="992"/>
      <c r="I120" s="992"/>
      <c r="J120" s="992"/>
      <c r="K120" s="992"/>
      <c r="L120" s="992"/>
      <c r="M120" s="992"/>
      <c r="N120" s="992"/>
      <c r="O120" s="992"/>
      <c r="P120" s="992"/>
      <c r="Q120" s="992"/>
      <c r="R120" s="992"/>
      <c r="S120" s="992"/>
      <c r="T120" s="992"/>
      <c r="U120" s="992"/>
      <c r="V120" s="992"/>
      <c r="W120" s="992"/>
      <c r="X120" s="992"/>
      <c r="Y120" s="992"/>
      <c r="Z120" s="992"/>
      <c r="AA120" s="992"/>
      <c r="AB120" s="992"/>
      <c r="AC120" s="992"/>
      <c r="AD120" s="992"/>
      <c r="AE120" s="992"/>
      <c r="AF120" s="992"/>
      <c r="AG120" s="992"/>
      <c r="AH120" s="992"/>
      <c r="AI120" s="992"/>
      <c r="AJ120" s="992"/>
      <c r="AK120" s="992"/>
      <c r="AL120" s="992"/>
      <c r="AM120" s="1313"/>
      <c r="AN120" s="1307" t="s">
        <v>7</v>
      </c>
      <c r="AO120" s="268"/>
    </row>
    <row r="121" spans="1:91" ht="16.350000000000001" customHeight="1" x14ac:dyDescent="0.2">
      <c r="A121" s="1013"/>
      <c r="B121" s="1054"/>
      <c r="C121" s="1303"/>
      <c r="D121" s="986"/>
      <c r="E121" s="987"/>
      <c r="F121" s="1309" t="s">
        <v>11</v>
      </c>
      <c r="G121" s="1307"/>
      <c r="H121" s="1309" t="s">
        <v>12</v>
      </c>
      <c r="I121" s="1307"/>
      <c r="J121" s="1309" t="s">
        <v>13</v>
      </c>
      <c r="K121" s="1307"/>
      <c r="L121" s="1309" t="s">
        <v>14</v>
      </c>
      <c r="M121" s="1307"/>
      <c r="N121" s="1309" t="s">
        <v>15</v>
      </c>
      <c r="O121" s="1307"/>
      <c r="P121" s="1310" t="s">
        <v>16</v>
      </c>
      <c r="Q121" s="1311"/>
      <c r="R121" s="1310" t="s">
        <v>17</v>
      </c>
      <c r="S121" s="1311"/>
      <c r="T121" s="1310" t="s">
        <v>18</v>
      </c>
      <c r="U121" s="1311"/>
      <c r="V121" s="1310" t="s">
        <v>19</v>
      </c>
      <c r="W121" s="1311"/>
      <c r="X121" s="1310" t="s">
        <v>20</v>
      </c>
      <c r="Y121" s="1311"/>
      <c r="Z121" s="1310" t="s">
        <v>21</v>
      </c>
      <c r="AA121" s="1311"/>
      <c r="AB121" s="1310" t="s">
        <v>22</v>
      </c>
      <c r="AC121" s="1311"/>
      <c r="AD121" s="1310" t="s">
        <v>23</v>
      </c>
      <c r="AE121" s="1311"/>
      <c r="AF121" s="1310" t="s">
        <v>24</v>
      </c>
      <c r="AG121" s="1311"/>
      <c r="AH121" s="1310" t="s">
        <v>25</v>
      </c>
      <c r="AI121" s="1311"/>
      <c r="AJ121" s="1310" t="s">
        <v>26</v>
      </c>
      <c r="AK121" s="1311"/>
      <c r="AL121" s="1310" t="s">
        <v>27</v>
      </c>
      <c r="AM121" s="1312"/>
      <c r="AN121" s="1307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</row>
    <row r="122" spans="1:91" ht="16.350000000000001" customHeight="1" x14ac:dyDescent="0.2">
      <c r="A122" s="1314"/>
      <c r="B122" s="1023"/>
      <c r="C122" s="867" t="s">
        <v>32</v>
      </c>
      <c r="D122" s="868" t="s">
        <v>45</v>
      </c>
      <c r="E122" s="860" t="s">
        <v>34</v>
      </c>
      <c r="F122" s="869" t="s">
        <v>45</v>
      </c>
      <c r="G122" s="860" t="s">
        <v>34</v>
      </c>
      <c r="H122" s="869" t="s">
        <v>45</v>
      </c>
      <c r="I122" s="860" t="s">
        <v>34</v>
      </c>
      <c r="J122" s="869" t="s">
        <v>45</v>
      </c>
      <c r="K122" s="860" t="s">
        <v>34</v>
      </c>
      <c r="L122" s="869" t="s">
        <v>45</v>
      </c>
      <c r="M122" s="860" t="s">
        <v>34</v>
      </c>
      <c r="N122" s="869" t="s">
        <v>45</v>
      </c>
      <c r="O122" s="860" t="s">
        <v>34</v>
      </c>
      <c r="P122" s="869" t="s">
        <v>45</v>
      </c>
      <c r="Q122" s="860" t="s">
        <v>34</v>
      </c>
      <c r="R122" s="869" t="s">
        <v>45</v>
      </c>
      <c r="S122" s="860" t="s">
        <v>34</v>
      </c>
      <c r="T122" s="869" t="s">
        <v>45</v>
      </c>
      <c r="U122" s="860" t="s">
        <v>34</v>
      </c>
      <c r="V122" s="869" t="s">
        <v>45</v>
      </c>
      <c r="W122" s="860" t="s">
        <v>34</v>
      </c>
      <c r="X122" s="869" t="s">
        <v>45</v>
      </c>
      <c r="Y122" s="860" t="s">
        <v>34</v>
      </c>
      <c r="Z122" s="869" t="s">
        <v>45</v>
      </c>
      <c r="AA122" s="860" t="s">
        <v>34</v>
      </c>
      <c r="AB122" s="869" t="s">
        <v>45</v>
      </c>
      <c r="AC122" s="860" t="s">
        <v>34</v>
      </c>
      <c r="AD122" s="869" t="s">
        <v>45</v>
      </c>
      <c r="AE122" s="153" t="s">
        <v>34</v>
      </c>
      <c r="AF122" s="869" t="s">
        <v>45</v>
      </c>
      <c r="AG122" s="860" t="s">
        <v>34</v>
      </c>
      <c r="AH122" s="869" t="s">
        <v>45</v>
      </c>
      <c r="AI122" s="153" t="s">
        <v>34</v>
      </c>
      <c r="AJ122" s="869" t="s">
        <v>45</v>
      </c>
      <c r="AK122" s="860" t="s">
        <v>34</v>
      </c>
      <c r="AL122" s="869" t="s">
        <v>45</v>
      </c>
      <c r="AM122" s="865" t="s">
        <v>34</v>
      </c>
      <c r="AN122" s="1307"/>
      <c r="AO122" s="269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</row>
    <row r="123" spans="1:91" ht="15" customHeight="1" x14ac:dyDescent="0.2">
      <c r="A123" s="1265" t="s">
        <v>140</v>
      </c>
      <c r="B123" s="1320"/>
      <c r="C123" s="114">
        <f>SUM(D123+E123)</f>
        <v>0</v>
      </c>
      <c r="D123" s="115">
        <f t="shared" ref="D123:E125" si="54">SUM(F123+H123+J123+L123+N123+P123+R123+T123+V123+X123+Z123+AB123+AD123+AF123+AH123+AJ123+AL123)</f>
        <v>0</v>
      </c>
      <c r="E123" s="70">
        <f t="shared" si="54"/>
        <v>0</v>
      </c>
      <c r="F123" s="270"/>
      <c r="G123" s="271"/>
      <c r="H123" s="270"/>
      <c r="I123" s="271"/>
      <c r="J123" s="270"/>
      <c r="K123" s="271"/>
      <c r="L123" s="270"/>
      <c r="M123" s="271"/>
      <c r="N123" s="270"/>
      <c r="O123" s="271"/>
      <c r="P123" s="270"/>
      <c r="Q123" s="271"/>
      <c r="R123" s="270"/>
      <c r="S123" s="271"/>
      <c r="T123" s="270"/>
      <c r="U123" s="271"/>
      <c r="V123" s="270"/>
      <c r="W123" s="271"/>
      <c r="X123" s="270"/>
      <c r="Y123" s="271"/>
      <c r="Z123" s="270"/>
      <c r="AA123" s="271"/>
      <c r="AB123" s="270"/>
      <c r="AC123" s="271"/>
      <c r="AD123" s="272"/>
      <c r="AE123" s="273"/>
      <c r="AF123" s="270"/>
      <c r="AG123" s="271"/>
      <c r="AH123" s="272"/>
      <c r="AI123" s="273"/>
      <c r="AJ123" s="270"/>
      <c r="AK123" s="271"/>
      <c r="AL123" s="272"/>
      <c r="AM123" s="274"/>
      <c r="AN123" s="275"/>
      <c r="AO123" s="146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"/>
      <c r="CA123" s="32" t="str">
        <f>IF(AND($C123&gt;0,AN123="")," * No olvide digitar la variable "&amp;AN$120&amp;""&amp;". Digite CERO si no tiene",IF(AN123&gt;$C123," * La variable "&amp;AN$120&amp;""&amp;" No puede ser mayor al Total.",""))</f>
        <v/>
      </c>
      <c r="CM123" s="33">
        <f>IF(AND($C123&gt;0,AN123=""),1,IF(AN123&gt;$C123,1,0))</f>
        <v>0</v>
      </c>
    </row>
    <row r="124" spans="1:91" ht="15" customHeight="1" x14ac:dyDescent="0.2">
      <c r="A124" s="1057" t="s">
        <v>141</v>
      </c>
      <c r="B124" s="1058"/>
      <c r="C124" s="68">
        <f>SUM(D124+E124)</f>
        <v>9</v>
      </c>
      <c r="D124" s="69">
        <f t="shared" si="54"/>
        <v>4</v>
      </c>
      <c r="E124" s="84">
        <f t="shared" si="54"/>
        <v>5</v>
      </c>
      <c r="F124" s="276"/>
      <c r="G124" s="277"/>
      <c r="H124" s="276"/>
      <c r="I124" s="277"/>
      <c r="J124" s="276"/>
      <c r="K124" s="277"/>
      <c r="L124" s="276"/>
      <c r="M124" s="277"/>
      <c r="N124" s="276">
        <v>1</v>
      </c>
      <c r="O124" s="277"/>
      <c r="P124" s="276"/>
      <c r="Q124" s="277"/>
      <c r="R124" s="276"/>
      <c r="S124" s="277"/>
      <c r="T124" s="276"/>
      <c r="U124" s="277"/>
      <c r="V124" s="276"/>
      <c r="W124" s="277"/>
      <c r="X124" s="276"/>
      <c r="Y124" s="277"/>
      <c r="Z124" s="276"/>
      <c r="AA124" s="277"/>
      <c r="AB124" s="276"/>
      <c r="AC124" s="277"/>
      <c r="AD124" s="278"/>
      <c r="AE124" s="279"/>
      <c r="AF124" s="276"/>
      <c r="AG124" s="277">
        <v>1</v>
      </c>
      <c r="AH124" s="278">
        <v>2</v>
      </c>
      <c r="AI124" s="279">
        <v>2</v>
      </c>
      <c r="AJ124" s="276"/>
      <c r="AK124" s="277"/>
      <c r="AL124" s="278">
        <v>1</v>
      </c>
      <c r="AM124" s="280">
        <v>2</v>
      </c>
      <c r="AN124" s="83">
        <v>9</v>
      </c>
      <c r="AO124" s="146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"/>
      <c r="CA124" s="32" t="str">
        <f t="shared" ref="CA124:CA125" si="55">IF(AND($C124&gt;0,AN124="")," * No olvide digitar la variable "&amp;AN$120&amp;""&amp;". Digite CERO si no tiene",IF(AN124&gt;$C124," * La variable "&amp;AN$120&amp;""&amp;" No puede ser mayor al Total.",""))</f>
        <v/>
      </c>
      <c r="CM124" s="33">
        <f t="shared" ref="CM124:CM125" si="56">IF(AND($C124&gt;0,AN124=""),1,IF(AN124&gt;$C124,1,0))</f>
        <v>0</v>
      </c>
    </row>
    <row r="125" spans="1:91" ht="15" customHeight="1" x14ac:dyDescent="0.2">
      <c r="A125" s="1059" t="s">
        <v>142</v>
      </c>
      <c r="B125" s="1060"/>
      <c r="C125" s="137">
        <f>SUM(D125+E125)</f>
        <v>4</v>
      </c>
      <c r="D125" s="138">
        <f t="shared" si="54"/>
        <v>1</v>
      </c>
      <c r="E125" s="139">
        <f t="shared" si="54"/>
        <v>3</v>
      </c>
      <c r="F125" s="281"/>
      <c r="G125" s="282"/>
      <c r="H125" s="281"/>
      <c r="I125" s="282"/>
      <c r="J125" s="281"/>
      <c r="K125" s="282"/>
      <c r="L125" s="281"/>
      <c r="M125" s="282"/>
      <c r="N125" s="281"/>
      <c r="O125" s="282"/>
      <c r="P125" s="281"/>
      <c r="Q125" s="282"/>
      <c r="R125" s="281"/>
      <c r="S125" s="282"/>
      <c r="T125" s="281"/>
      <c r="U125" s="282"/>
      <c r="V125" s="281"/>
      <c r="W125" s="282"/>
      <c r="X125" s="281"/>
      <c r="Y125" s="282"/>
      <c r="Z125" s="281"/>
      <c r="AA125" s="282"/>
      <c r="AB125" s="281"/>
      <c r="AC125" s="282"/>
      <c r="AD125" s="283"/>
      <c r="AE125" s="284">
        <v>1</v>
      </c>
      <c r="AF125" s="281"/>
      <c r="AG125" s="282"/>
      <c r="AH125" s="283"/>
      <c r="AI125" s="284"/>
      <c r="AJ125" s="281"/>
      <c r="AK125" s="282">
        <v>2</v>
      </c>
      <c r="AL125" s="283">
        <v>1</v>
      </c>
      <c r="AM125" s="285"/>
      <c r="AN125" s="286">
        <v>4</v>
      </c>
      <c r="AO125" s="146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"/>
      <c r="CA125" s="32" t="str">
        <f t="shared" si="55"/>
        <v/>
      </c>
      <c r="CM125" s="33">
        <f t="shared" si="56"/>
        <v>0</v>
      </c>
    </row>
    <row r="126" spans="1:91" s="5" customFormat="1" ht="18" customHeight="1" x14ac:dyDescent="0.15">
      <c r="A126" s="11" t="s">
        <v>143</v>
      </c>
      <c r="X126" s="12"/>
      <c r="Y126" s="12"/>
      <c r="BV126" s="12"/>
      <c r="BW126" s="12"/>
      <c r="BX126" s="129"/>
      <c r="BY126" s="129"/>
    </row>
    <row r="127" spans="1:91" ht="26.25" customHeight="1" x14ac:dyDescent="0.2">
      <c r="A127" s="1012" t="s">
        <v>144</v>
      </c>
      <c r="B127" s="1021"/>
      <c r="C127" s="1012" t="s">
        <v>83</v>
      </c>
      <c r="D127" s="1020"/>
      <c r="E127" s="1021"/>
      <c r="F127" s="1309" t="s">
        <v>145</v>
      </c>
      <c r="G127" s="1307"/>
      <c r="H127" s="1321" t="s">
        <v>146</v>
      </c>
      <c r="I127" s="1307"/>
      <c r="J127" s="1309" t="s">
        <v>147</v>
      </c>
      <c r="K127" s="1307"/>
      <c r="L127" s="1309" t="s">
        <v>15</v>
      </c>
      <c r="M127" s="1307"/>
      <c r="N127" s="1309" t="s">
        <v>148</v>
      </c>
      <c r="O127" s="1307"/>
      <c r="P127" s="1309" t="s">
        <v>149</v>
      </c>
      <c r="Q127" s="1307"/>
      <c r="R127" s="1310" t="s">
        <v>150</v>
      </c>
      <c r="S127" s="1311"/>
      <c r="T127" s="1310" t="s">
        <v>151</v>
      </c>
      <c r="U127" s="1311"/>
      <c r="V127" s="1310" t="s">
        <v>152</v>
      </c>
      <c r="W127" s="1024"/>
      <c r="X127" s="1310" t="s">
        <v>153</v>
      </c>
      <c r="Y127" s="1311"/>
      <c r="Z127" s="1142" t="s">
        <v>154</v>
      </c>
      <c r="AA127" s="1024"/>
      <c r="AB127" s="1024"/>
      <c r="AC127" s="1024"/>
      <c r="AD127" s="1311"/>
      <c r="AE127" s="1305" t="s">
        <v>155</v>
      </c>
      <c r="AF127" s="1068" t="s">
        <v>43</v>
      </c>
      <c r="AG127" s="984" t="s">
        <v>44</v>
      </c>
      <c r="AH127" s="1324" t="s">
        <v>156</v>
      </c>
      <c r="AI127" s="1325" t="s">
        <v>157</v>
      </c>
      <c r="AJ127" s="999" t="s">
        <v>158</v>
      </c>
      <c r="AK127" s="984" t="s">
        <v>159</v>
      </c>
      <c r="BV127" s="2"/>
      <c r="BW127" s="2"/>
      <c r="BX127" s="2"/>
      <c r="BY127" s="2"/>
    </row>
    <row r="128" spans="1:91" ht="26.25" customHeight="1" x14ac:dyDescent="0.2">
      <c r="A128" s="1314"/>
      <c r="B128" s="1023"/>
      <c r="C128" s="867" t="s">
        <v>32</v>
      </c>
      <c r="D128" s="868" t="s">
        <v>33</v>
      </c>
      <c r="E128" s="866" t="s">
        <v>34</v>
      </c>
      <c r="F128" s="869" t="s">
        <v>45</v>
      </c>
      <c r="G128" s="811" t="s">
        <v>34</v>
      </c>
      <c r="H128" s="869" t="s">
        <v>45</v>
      </c>
      <c r="I128" s="811" t="s">
        <v>34</v>
      </c>
      <c r="J128" s="869" t="s">
        <v>45</v>
      </c>
      <c r="K128" s="811" t="s">
        <v>34</v>
      </c>
      <c r="L128" s="869" t="s">
        <v>45</v>
      </c>
      <c r="M128" s="811" t="s">
        <v>34</v>
      </c>
      <c r="N128" s="869" t="s">
        <v>45</v>
      </c>
      <c r="O128" s="811" t="s">
        <v>34</v>
      </c>
      <c r="P128" s="869" t="s">
        <v>45</v>
      </c>
      <c r="Q128" s="811" t="s">
        <v>34</v>
      </c>
      <c r="R128" s="869" t="s">
        <v>45</v>
      </c>
      <c r="S128" s="811" t="s">
        <v>34</v>
      </c>
      <c r="T128" s="869" t="s">
        <v>45</v>
      </c>
      <c r="U128" s="811" t="s">
        <v>34</v>
      </c>
      <c r="V128" s="869" t="s">
        <v>45</v>
      </c>
      <c r="W128" s="833" t="s">
        <v>34</v>
      </c>
      <c r="X128" s="869" t="s">
        <v>45</v>
      </c>
      <c r="Y128" s="811" t="s">
        <v>34</v>
      </c>
      <c r="Z128" s="820" t="s">
        <v>160</v>
      </c>
      <c r="AA128" s="881" t="s">
        <v>161</v>
      </c>
      <c r="AB128" s="290" t="s">
        <v>162</v>
      </c>
      <c r="AC128" s="881" t="s">
        <v>163</v>
      </c>
      <c r="AD128" s="153" t="s">
        <v>164</v>
      </c>
      <c r="AE128" s="1305"/>
      <c r="AF128" s="1069"/>
      <c r="AG128" s="987"/>
      <c r="AH128" s="1324"/>
      <c r="AI128" s="1325"/>
      <c r="AJ128" s="1000"/>
      <c r="AK128" s="987"/>
      <c r="BV128" s="2"/>
      <c r="BW128" s="2"/>
      <c r="BX128" s="2"/>
      <c r="BY128" s="2"/>
    </row>
    <row r="129" spans="1:96" ht="15" customHeight="1" x14ac:dyDescent="0.25">
      <c r="A129" s="1265" t="s">
        <v>165</v>
      </c>
      <c r="B129" s="1320"/>
      <c r="C129" s="132">
        <f>SUM(D129+E129)</f>
        <v>2</v>
      </c>
      <c r="D129" s="133">
        <f t="shared" ref="D129:E131" si="57">SUM(F129+H129+J129+L129+N129+P129+R129+T129+V129+X129)</f>
        <v>0</v>
      </c>
      <c r="E129" s="871">
        <f t="shared" si="57"/>
        <v>2</v>
      </c>
      <c r="F129" s="201"/>
      <c r="G129" s="870"/>
      <c r="H129" s="201"/>
      <c r="I129" s="870">
        <v>1</v>
      </c>
      <c r="J129" s="201"/>
      <c r="K129" s="870"/>
      <c r="L129" s="201"/>
      <c r="M129" s="870"/>
      <c r="N129" s="201"/>
      <c r="O129" s="870"/>
      <c r="P129" s="201"/>
      <c r="Q129" s="870">
        <v>1</v>
      </c>
      <c r="R129" s="201"/>
      <c r="S129" s="870"/>
      <c r="T129" s="201"/>
      <c r="U129" s="870"/>
      <c r="V129" s="201"/>
      <c r="W129" s="870"/>
      <c r="X129" s="201"/>
      <c r="Y129" s="890"/>
      <c r="Z129" s="291"/>
      <c r="AA129" s="78"/>
      <c r="AB129" s="78">
        <v>1</v>
      </c>
      <c r="AC129" s="78"/>
      <c r="AD129" s="870"/>
      <c r="AE129" s="292">
        <v>1</v>
      </c>
      <c r="AF129" s="291">
        <v>0</v>
      </c>
      <c r="AG129" s="870">
        <v>0</v>
      </c>
      <c r="AH129" s="201">
        <v>0</v>
      </c>
      <c r="AI129" s="78">
        <v>0</v>
      </c>
      <c r="AJ129" s="78">
        <v>0</v>
      </c>
      <c r="AK129" s="870">
        <v>0</v>
      </c>
      <c r="AL129" s="2" t="str">
        <f>CA129&amp;CB129&amp;CC129&amp;CD129&amp;CE129&amp;CF129</f>
        <v/>
      </c>
      <c r="BV129" s="2"/>
      <c r="BW129" s="2"/>
      <c r="BX129" s="2"/>
      <c r="BY129" s="2"/>
      <c r="CA129" s="32" t="str">
        <f>IF(AND($C129&gt;0,AF129="")," * No olvide digitar la variable "&amp;AF$127&amp;""&amp;". Digite CERO si no tiene",IF(AF129&gt;$C129," * La variable "&amp;AF$127&amp;""&amp;" No puede ser mayor al Total.",""))</f>
        <v/>
      </c>
      <c r="CB129" s="32" t="str">
        <f>IF(AND($C129&gt;0,AG129="")," * No olvide digitar la variable "&amp;AG$127&amp;""&amp;". Digite CERO si no tiene",IF(AG129&gt;$C129," * La variable "&amp;AG$127&amp;""&amp;" No puede ser mayor al Total.",""))</f>
        <v/>
      </c>
      <c r="CC129" s="32" t="str">
        <f>IF(AND($C129&gt;0,AH129="")," * No olvide digitar la variable "&amp;AH$127&amp;""&amp;". Digite CERO si no tiene",IF(AH129&gt;$C129," * La variable "&amp;AH$127&amp;""&amp;" No puede ser mayor al Total.",""))</f>
        <v/>
      </c>
      <c r="CD129" s="32" t="str">
        <f>IF(AND($E129&gt;0,AI129="")," * No olvide digitar la variable "&amp;AI$127&amp;""&amp;". Digite CERO si no tiene",IF(AI129&gt;$E129," * La variable "&amp;AI$127&amp;""&amp;" No puede ser mayor al Total.",""))</f>
        <v/>
      </c>
      <c r="CE129" s="32" t="str">
        <f>IF(AND($C129&gt;0,AJ129="")," * No olvide digitar la variable "&amp;AJ$127&amp;""&amp;". Digite CERO si no tiene",IF(AJ129&gt;$C129," * La variable "&amp;AJ$127&amp;""&amp;" No puede ser mayor al Total.",""))</f>
        <v/>
      </c>
      <c r="CF129" s="32" t="str">
        <f>IF(AND($C129&gt;0,AK129="")," * No olvide digitar la variable "&amp;AK$127&amp;""&amp;". Digite CERO si no tiene",IF(AK129&gt;$C129," * La variable "&amp;AK$127&amp;""&amp;" No puede ser mayor al Total.",""))</f>
        <v/>
      </c>
      <c r="CM129" s="33">
        <f>IF(AND($C129&gt;0,AF129=""),1,IF(AF129&gt;$C129,1,0))</f>
        <v>0</v>
      </c>
      <c r="CN129" s="33">
        <f t="shared" ref="CN129:CR131" si="58">IF(AND($C129&gt;0,AG129=""),1,IF(AG129&gt;$C129,1,0))</f>
        <v>0</v>
      </c>
      <c r="CO129" s="33">
        <f t="shared" si="58"/>
        <v>0</v>
      </c>
      <c r="CP129" s="33">
        <f t="shared" si="58"/>
        <v>0</v>
      </c>
      <c r="CQ129" s="33">
        <f t="shared" si="58"/>
        <v>0</v>
      </c>
      <c r="CR129" s="34">
        <f>IF(AND($C129&gt;0,AK129=""),1,IF(AK129&gt;$C129,1,0))</f>
        <v>0</v>
      </c>
    </row>
    <row r="130" spans="1:96" ht="15" customHeight="1" x14ac:dyDescent="0.25">
      <c r="A130" s="1037" t="s">
        <v>166</v>
      </c>
      <c r="B130" s="1038"/>
      <c r="C130" s="293">
        <f>SUM(D130+E130)</f>
        <v>36</v>
      </c>
      <c r="D130" s="115">
        <f t="shared" si="57"/>
        <v>27</v>
      </c>
      <c r="E130" s="70">
        <f t="shared" si="57"/>
        <v>9</v>
      </c>
      <c r="F130" s="270"/>
      <c r="G130" s="275">
        <v>2</v>
      </c>
      <c r="H130" s="270">
        <v>2</v>
      </c>
      <c r="I130" s="275">
        <v>1</v>
      </c>
      <c r="J130" s="270"/>
      <c r="K130" s="275"/>
      <c r="L130" s="270">
        <v>4</v>
      </c>
      <c r="M130" s="275"/>
      <c r="N130" s="270">
        <v>8</v>
      </c>
      <c r="O130" s="275">
        <v>1</v>
      </c>
      <c r="P130" s="270">
        <v>4</v>
      </c>
      <c r="Q130" s="275">
        <v>4</v>
      </c>
      <c r="R130" s="270">
        <v>4</v>
      </c>
      <c r="S130" s="275">
        <v>1</v>
      </c>
      <c r="T130" s="270">
        <v>4</v>
      </c>
      <c r="U130" s="275"/>
      <c r="V130" s="270">
        <v>1</v>
      </c>
      <c r="W130" s="275"/>
      <c r="X130" s="270"/>
      <c r="Y130" s="294"/>
      <c r="Z130" s="295">
        <v>8</v>
      </c>
      <c r="AA130" s="296"/>
      <c r="AB130" s="296">
        <v>15</v>
      </c>
      <c r="AC130" s="296">
        <v>11</v>
      </c>
      <c r="AD130" s="275"/>
      <c r="AE130" s="297">
        <v>2</v>
      </c>
      <c r="AF130" s="295">
        <v>0</v>
      </c>
      <c r="AG130" s="275">
        <v>0</v>
      </c>
      <c r="AH130" s="270">
        <v>0</v>
      </c>
      <c r="AI130" s="296">
        <v>0</v>
      </c>
      <c r="AJ130" s="296">
        <v>4</v>
      </c>
      <c r="AK130" s="275">
        <v>2</v>
      </c>
      <c r="AL130" s="2" t="str">
        <f t="shared" ref="AL130:AL131" si="59">CA130&amp;CB130&amp;CC130&amp;CD130&amp;CE130&amp;CF130</f>
        <v/>
      </c>
      <c r="BV130" s="2"/>
      <c r="BW130" s="2"/>
      <c r="BX130" s="2"/>
      <c r="BY130" s="2"/>
      <c r="CA130" s="32" t="str">
        <f t="shared" ref="CA130:CC131" si="60">IF(AND($C130&gt;0,AF130="")," * No olvide digitar la variable "&amp;AF$127&amp;""&amp;". Digite CERO si no tiene",IF(AF130&gt;$C130," * La variable "&amp;AF$127&amp;""&amp;" No puede ser mayor al Total.",""))</f>
        <v/>
      </c>
      <c r="CB130" s="32" t="str">
        <f t="shared" si="60"/>
        <v/>
      </c>
      <c r="CC130" s="32" t="str">
        <f t="shared" si="60"/>
        <v/>
      </c>
      <c r="CD130" s="32" t="str">
        <f t="shared" ref="CD130:CD131" si="61">IF(AND($E130&gt;0,AI130="")," * No olvide digitar la variable "&amp;AI$127&amp;""&amp;". Digite CERO si no tiene",IF(AI130&gt;$E130," * La variable "&amp;AI$127&amp;""&amp;" No puede ser mayor al Total.",""))</f>
        <v/>
      </c>
      <c r="CE130" s="32" t="str">
        <f t="shared" ref="CE130:CF131" si="62">IF(AND($C130&gt;0,AJ130="")," * No olvide digitar la variable "&amp;AJ$127&amp;""&amp;". Digite CERO si no tiene",IF(AJ130&gt;$C130," * La variable "&amp;AJ$127&amp;""&amp;" No puede ser mayor al Total.",""))</f>
        <v/>
      </c>
      <c r="CF130" s="32" t="str">
        <f t="shared" si="62"/>
        <v/>
      </c>
      <c r="CM130" s="33">
        <f t="shared" ref="CM130:CM131" si="63">IF(AND($C130&gt;0,AF130=""),1,IF(AF130&gt;$C130,1,0))</f>
        <v>0</v>
      </c>
      <c r="CN130" s="33">
        <f t="shared" si="58"/>
        <v>0</v>
      </c>
      <c r="CO130" s="33">
        <f t="shared" si="58"/>
        <v>0</v>
      </c>
      <c r="CP130" s="33">
        <f t="shared" si="58"/>
        <v>0</v>
      </c>
      <c r="CQ130" s="33">
        <f t="shared" si="58"/>
        <v>0</v>
      </c>
      <c r="CR130" s="34">
        <f t="shared" si="58"/>
        <v>0</v>
      </c>
    </row>
    <row r="131" spans="1:96" ht="15" customHeight="1" x14ac:dyDescent="0.25">
      <c r="A131" s="1322" t="s">
        <v>167</v>
      </c>
      <c r="B131" s="1063"/>
      <c r="C131" s="298">
        <f>SUM(D131+E131)</f>
        <v>0</v>
      </c>
      <c r="D131" s="299">
        <f t="shared" si="57"/>
        <v>0</v>
      </c>
      <c r="E131" s="116">
        <f t="shared" si="57"/>
        <v>0</v>
      </c>
      <c r="F131" s="300"/>
      <c r="G131" s="101"/>
      <c r="H131" s="300"/>
      <c r="I131" s="101"/>
      <c r="J131" s="300"/>
      <c r="K131" s="101"/>
      <c r="L131" s="300"/>
      <c r="M131" s="101"/>
      <c r="N131" s="300"/>
      <c r="O131" s="101"/>
      <c r="P131" s="300"/>
      <c r="Q131" s="101"/>
      <c r="R131" s="300"/>
      <c r="S131" s="101"/>
      <c r="T131" s="300"/>
      <c r="U131" s="101"/>
      <c r="V131" s="300"/>
      <c r="W131" s="101"/>
      <c r="X131" s="300"/>
      <c r="Y131" s="301"/>
      <c r="Z131" s="302"/>
      <c r="AA131" s="100"/>
      <c r="AB131" s="100"/>
      <c r="AC131" s="100"/>
      <c r="AD131" s="101"/>
      <c r="AE131" s="852"/>
      <c r="AF131" s="302"/>
      <c r="AG131" s="101"/>
      <c r="AH131" s="300"/>
      <c r="AI131" s="100"/>
      <c r="AJ131" s="100"/>
      <c r="AK131" s="101"/>
      <c r="AL131" s="2" t="str">
        <f t="shared" si="59"/>
        <v/>
      </c>
      <c r="BV131" s="2"/>
      <c r="BW131" s="2"/>
      <c r="BX131" s="2"/>
      <c r="BY131" s="2"/>
      <c r="CA131" s="32" t="str">
        <f t="shared" si="60"/>
        <v/>
      </c>
      <c r="CB131" s="32" t="str">
        <f t="shared" si="60"/>
        <v/>
      </c>
      <c r="CC131" s="32" t="str">
        <f t="shared" si="60"/>
        <v/>
      </c>
      <c r="CD131" s="32" t="str">
        <f t="shared" si="61"/>
        <v/>
      </c>
      <c r="CE131" s="32" t="str">
        <f t="shared" si="62"/>
        <v/>
      </c>
      <c r="CF131" s="32" t="str">
        <f t="shared" si="62"/>
        <v/>
      </c>
      <c r="CM131" s="33">
        <f t="shared" si="63"/>
        <v>0</v>
      </c>
      <c r="CN131" s="33">
        <f t="shared" si="58"/>
        <v>0</v>
      </c>
      <c r="CO131" s="33">
        <f t="shared" si="58"/>
        <v>0</v>
      </c>
      <c r="CP131" s="33">
        <f t="shared" si="58"/>
        <v>0</v>
      </c>
      <c r="CQ131" s="33">
        <f t="shared" si="58"/>
        <v>0</v>
      </c>
      <c r="CR131" s="34">
        <f t="shared" si="58"/>
        <v>0</v>
      </c>
    </row>
    <row r="132" spans="1:96" s="5" customFormat="1" ht="18" customHeight="1" x14ac:dyDescent="0.15">
      <c r="A132" s="61" t="s">
        <v>168</v>
      </c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AL132" s="12"/>
      <c r="AM132" s="12"/>
      <c r="AN132" s="12"/>
      <c r="AO132" s="12"/>
      <c r="AP132" s="12"/>
      <c r="AQ132" s="12"/>
      <c r="AR132" s="129"/>
      <c r="AS132" s="129"/>
      <c r="AT132" s="129"/>
      <c r="AU132" s="129"/>
      <c r="AV132" s="129"/>
      <c r="AW132" s="129"/>
      <c r="AX132" s="129"/>
      <c r="AY132" s="129"/>
      <c r="AZ132" s="129"/>
      <c r="BA132" s="129"/>
      <c r="BB132" s="129"/>
      <c r="BC132" s="129"/>
      <c r="BD132" s="129"/>
      <c r="BE132" s="129"/>
      <c r="BF132" s="129"/>
      <c r="BG132" s="129"/>
      <c r="BH132" s="129"/>
      <c r="BI132" s="129"/>
      <c r="BJ132" s="129"/>
      <c r="BK132" s="129"/>
      <c r="BL132" s="129"/>
      <c r="BM132" s="129"/>
      <c r="BN132" s="129"/>
      <c r="BO132" s="129"/>
      <c r="BP132" s="129"/>
      <c r="BQ132" s="129"/>
      <c r="BV132" s="12"/>
      <c r="BW132" s="12"/>
      <c r="BX132" s="12"/>
      <c r="BY132" s="12"/>
    </row>
    <row r="133" spans="1:96" ht="16.350000000000001" customHeight="1" x14ac:dyDescent="0.2">
      <c r="A133" s="1064" t="s">
        <v>144</v>
      </c>
      <c r="B133" s="1024" t="s">
        <v>169</v>
      </c>
      <c r="C133" s="1024"/>
      <c r="D133" s="1024"/>
      <c r="E133" s="1311"/>
      <c r="F133" s="1141" t="s">
        <v>170</v>
      </c>
      <c r="G133" s="1141"/>
      <c r="AB133" s="303"/>
      <c r="AC133" s="303"/>
      <c r="AD133" s="303"/>
      <c r="AH133" s="303"/>
      <c r="AI133" s="303"/>
      <c r="AJ133" s="303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3"/>
      <c r="BL133" s="3"/>
      <c r="BM133" s="3"/>
      <c r="BN133" s="3"/>
      <c r="BO133" s="3"/>
      <c r="BP133" s="3"/>
      <c r="BU133" s="3"/>
      <c r="BX133" s="3"/>
      <c r="BY133" s="3"/>
    </row>
    <row r="134" spans="1:96" ht="21" customHeight="1" x14ac:dyDescent="0.2">
      <c r="A134" s="1323"/>
      <c r="B134" s="304" t="s">
        <v>171</v>
      </c>
      <c r="C134" s="305" t="s">
        <v>172</v>
      </c>
      <c r="D134" s="881" t="s">
        <v>173</v>
      </c>
      <c r="E134" s="860" t="s">
        <v>174</v>
      </c>
      <c r="F134" s="891" t="s">
        <v>175</v>
      </c>
      <c r="G134" s="892" t="s">
        <v>176</v>
      </c>
      <c r="AB134" s="303"/>
      <c r="AC134" s="303"/>
      <c r="AD134" s="303"/>
      <c r="AH134" s="303"/>
      <c r="AI134" s="303"/>
      <c r="AJ134" s="303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3"/>
      <c r="BL134" s="3"/>
      <c r="BM134" s="3"/>
      <c r="BN134" s="3"/>
      <c r="BO134" s="3"/>
      <c r="BP134" s="3"/>
      <c r="BU134" s="3"/>
      <c r="BX134" s="3"/>
      <c r="BY134" s="3"/>
    </row>
    <row r="135" spans="1:96" ht="15" customHeight="1" x14ac:dyDescent="0.25">
      <c r="A135" s="533" t="s">
        <v>165</v>
      </c>
      <c r="B135" s="201">
        <v>1</v>
      </c>
      <c r="C135" s="78">
        <v>1</v>
      </c>
      <c r="D135" s="309"/>
      <c r="E135" s="893"/>
      <c r="F135" s="201">
        <v>0</v>
      </c>
      <c r="G135" s="870">
        <v>2</v>
      </c>
      <c r="P135" s="303"/>
      <c r="AB135" s="303"/>
      <c r="AC135" s="303"/>
      <c r="AD135" s="303"/>
      <c r="AF135"/>
      <c r="AG135"/>
      <c r="AH135" s="303"/>
      <c r="AI135" s="303"/>
      <c r="AJ135" s="303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3"/>
      <c r="BL135" s="3"/>
      <c r="BM135" s="3"/>
      <c r="BN135" s="3"/>
      <c r="BO135" s="3"/>
      <c r="BP135" s="3"/>
      <c r="BU135" s="3"/>
      <c r="BX135" s="3"/>
      <c r="BY135" s="3"/>
    </row>
    <row r="136" spans="1:96" ht="15" customHeight="1" x14ac:dyDescent="0.25">
      <c r="A136" s="310" t="s">
        <v>166</v>
      </c>
      <c r="B136" s="311"/>
      <c r="C136" s="312"/>
      <c r="D136" s="82">
        <v>7</v>
      </c>
      <c r="E136" s="83">
        <v>29</v>
      </c>
      <c r="F136" s="276">
        <v>27</v>
      </c>
      <c r="G136" s="83">
        <v>9</v>
      </c>
      <c r="P136" s="303"/>
      <c r="AB136" s="303"/>
      <c r="AC136" s="303"/>
      <c r="AD136" s="303"/>
      <c r="AF136"/>
      <c r="AG136"/>
      <c r="AH136" s="303"/>
      <c r="AI136" s="303"/>
      <c r="AJ136" s="303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3"/>
      <c r="BL136" s="3"/>
      <c r="BM136" s="3"/>
      <c r="BN136" s="3"/>
      <c r="BO136" s="3"/>
      <c r="BP136" s="3"/>
      <c r="BU136" s="3"/>
      <c r="BX136" s="3"/>
      <c r="BY136" s="3"/>
    </row>
    <row r="137" spans="1:96" ht="15" customHeight="1" x14ac:dyDescent="0.25">
      <c r="A137" s="894" t="s">
        <v>167</v>
      </c>
      <c r="B137" s="300"/>
      <c r="C137" s="100"/>
      <c r="D137" s="100"/>
      <c r="E137" s="101"/>
      <c r="F137" s="300"/>
      <c r="G137" s="101"/>
      <c r="P137" s="303"/>
      <c r="AB137" s="303"/>
      <c r="AC137" s="303"/>
      <c r="AD137" s="303"/>
      <c r="AF137"/>
      <c r="AG137"/>
      <c r="AH137" s="303"/>
      <c r="AI137" s="303"/>
      <c r="AJ137" s="303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3"/>
      <c r="BL137" s="3"/>
      <c r="BM137" s="3"/>
      <c r="BN137" s="3"/>
      <c r="BO137" s="3"/>
      <c r="BP137" s="3"/>
      <c r="BU137" s="3"/>
      <c r="BX137" s="3"/>
      <c r="BY137" s="3"/>
    </row>
    <row r="138" spans="1:96" s="5" customFormat="1" ht="18" customHeight="1" x14ac:dyDescent="0.15">
      <c r="A138" s="11" t="s">
        <v>177</v>
      </c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BV138" s="12"/>
      <c r="BW138" s="12"/>
      <c r="BX138" s="12"/>
      <c r="BY138" s="12"/>
    </row>
    <row r="139" spans="1:96" ht="16.350000000000001" customHeight="1" x14ac:dyDescent="0.2">
      <c r="A139" s="1012" t="s">
        <v>144</v>
      </c>
      <c r="B139" s="1021"/>
      <c r="C139" s="979" t="s">
        <v>83</v>
      </c>
      <c r="D139" s="1309" t="s">
        <v>6</v>
      </c>
      <c r="E139" s="992"/>
      <c r="F139" s="992"/>
      <c r="G139" s="992"/>
      <c r="H139" s="992"/>
      <c r="I139" s="1313"/>
      <c r="J139" s="984" t="s">
        <v>7</v>
      </c>
      <c r="K139" s="10"/>
      <c r="L139" s="9"/>
      <c r="M139" s="9"/>
      <c r="N139" s="9"/>
      <c r="O139" s="9"/>
      <c r="P139" s="9"/>
      <c r="Q139" s="9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</row>
    <row r="140" spans="1:96" ht="16.350000000000001" customHeight="1" x14ac:dyDescent="0.2">
      <c r="A140" s="1314"/>
      <c r="B140" s="1023"/>
      <c r="C140" s="1302"/>
      <c r="D140" s="869" t="s">
        <v>13</v>
      </c>
      <c r="E140" s="881" t="s">
        <v>14</v>
      </c>
      <c r="F140" s="881" t="s">
        <v>15</v>
      </c>
      <c r="G140" s="881" t="s">
        <v>148</v>
      </c>
      <c r="H140" s="881" t="s">
        <v>149</v>
      </c>
      <c r="I140" s="812" t="s">
        <v>150</v>
      </c>
      <c r="J140" s="987"/>
      <c r="K140" s="10"/>
      <c r="L140" s="9"/>
      <c r="M140" s="9"/>
      <c r="N140" s="9"/>
      <c r="O140" s="9"/>
      <c r="P140" s="9"/>
      <c r="Q140" s="9"/>
    </row>
    <row r="141" spans="1:96" ht="15" customHeight="1" x14ac:dyDescent="0.2">
      <c r="A141" s="1034" t="s">
        <v>178</v>
      </c>
      <c r="B141" s="493" t="s">
        <v>179</v>
      </c>
      <c r="C141" s="494">
        <f>SUM(D141:I141)</f>
        <v>2</v>
      </c>
      <c r="D141" s="28"/>
      <c r="E141" s="189"/>
      <c r="F141" s="189"/>
      <c r="G141" s="189"/>
      <c r="H141" s="189">
        <v>1</v>
      </c>
      <c r="I141" s="148">
        <v>1</v>
      </c>
      <c r="J141" s="862">
        <v>2</v>
      </c>
      <c r="K141" s="146" t="str">
        <f>CA141</f>
        <v/>
      </c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"/>
      <c r="X141" s="3"/>
      <c r="Y141" s="3"/>
      <c r="CA141" s="32" t="str">
        <f>IF(AND($C141&gt;0,J141="")," * No olvide digitar la variable "&amp;J$139&amp;""&amp;". Digite CERO si no tiene",IF(J141&gt;$C141," * La variable "&amp;J$139&amp;""&amp;" No puede ser mayor al Total.",""))</f>
        <v/>
      </c>
      <c r="CM141" s="33">
        <f>IF(AND($C141&gt;0,J141=""),1,IF(J141&gt;$C141,1,0))</f>
        <v>0</v>
      </c>
    </row>
    <row r="142" spans="1:96" ht="15" customHeight="1" x14ac:dyDescent="0.2">
      <c r="A142" s="1327"/>
      <c r="B142" s="317" t="s">
        <v>180</v>
      </c>
      <c r="C142" s="318">
        <f>SUM(D142:I142)</f>
        <v>0</v>
      </c>
      <c r="D142" s="55"/>
      <c r="E142" s="319"/>
      <c r="F142" s="319"/>
      <c r="G142" s="319"/>
      <c r="H142" s="319"/>
      <c r="I142" s="142"/>
      <c r="J142" s="56"/>
      <c r="K142" s="146" t="str">
        <f>CA142</f>
        <v/>
      </c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"/>
      <c r="X142" s="3"/>
      <c r="Y142" s="3"/>
      <c r="CA142" s="32" t="str">
        <f>IF(AND($C142&gt;0,J142="")," * No olvide digitar la variable "&amp;J$139&amp;""&amp;". Digite CERO si no tiene",IF(J142&gt;$C142," * La variable "&amp;J$139&amp;""&amp;" No puede ser mayor al Total.",""))</f>
        <v/>
      </c>
      <c r="CM142" s="33">
        <f>IF(AND($C142&gt;0,J142=""),1,IF(J142&gt;$C142,1,0))</f>
        <v>0</v>
      </c>
    </row>
    <row r="143" spans="1:96" s="5" customFormat="1" ht="18" customHeight="1" x14ac:dyDescent="0.15">
      <c r="A143" s="11" t="s">
        <v>181</v>
      </c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BV143" s="12"/>
      <c r="BW143" s="12"/>
      <c r="BX143" s="129"/>
      <c r="BY143" s="129"/>
    </row>
    <row r="144" spans="1:96" ht="16.350000000000001" customHeight="1" x14ac:dyDescent="0.2">
      <c r="A144" s="1072" t="s">
        <v>182</v>
      </c>
      <c r="B144" s="1072" t="s">
        <v>183</v>
      </c>
      <c r="C144" s="10"/>
      <c r="D144" s="32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</row>
    <row r="145" spans="1:77" ht="16.350000000000001" customHeight="1" x14ac:dyDescent="0.2">
      <c r="A145" s="1326"/>
      <c r="B145" s="1326"/>
      <c r="C145" s="10"/>
      <c r="D145" s="32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</row>
    <row r="146" spans="1:77" ht="15" customHeight="1" x14ac:dyDescent="0.2">
      <c r="A146" s="495" t="s">
        <v>184</v>
      </c>
      <c r="B146" s="496">
        <v>0</v>
      </c>
      <c r="C146" s="19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</row>
    <row r="147" spans="1:77" ht="15" customHeight="1" x14ac:dyDescent="0.2">
      <c r="A147" s="323" t="s">
        <v>185</v>
      </c>
      <c r="B147" s="324">
        <v>0</v>
      </c>
      <c r="C147" s="19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</row>
    <row r="148" spans="1:77" ht="15" customHeight="1" x14ac:dyDescent="0.2">
      <c r="A148" s="323" t="s">
        <v>186</v>
      </c>
      <c r="B148" s="324">
        <v>9</v>
      </c>
      <c r="C148" s="19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</row>
    <row r="149" spans="1:77" ht="15" customHeight="1" x14ac:dyDescent="0.2">
      <c r="A149" s="323" t="s">
        <v>187</v>
      </c>
      <c r="B149" s="324">
        <v>2</v>
      </c>
      <c r="C149" s="19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</row>
    <row r="150" spans="1:77" ht="15" customHeight="1" x14ac:dyDescent="0.2">
      <c r="A150" s="323" t="s">
        <v>188</v>
      </c>
      <c r="B150" s="324">
        <v>0</v>
      </c>
      <c r="C150" s="19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</row>
    <row r="151" spans="1:77" ht="15" customHeight="1" x14ac:dyDescent="0.2">
      <c r="A151" s="325" t="s">
        <v>189</v>
      </c>
      <c r="B151" s="326">
        <v>0</v>
      </c>
      <c r="C151" s="19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</row>
    <row r="152" spans="1:77" ht="15" customHeight="1" x14ac:dyDescent="0.2">
      <c r="A152" s="325" t="s">
        <v>190</v>
      </c>
      <c r="B152" s="326">
        <v>0</v>
      </c>
      <c r="C152" s="19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</row>
    <row r="153" spans="1:77" ht="15" customHeight="1" x14ac:dyDescent="0.2">
      <c r="A153" s="325" t="s">
        <v>191</v>
      </c>
      <c r="B153" s="324">
        <v>0</v>
      </c>
      <c r="C153" s="19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</row>
    <row r="154" spans="1:77" ht="15" customHeight="1" x14ac:dyDescent="0.2">
      <c r="A154" s="325" t="s">
        <v>192</v>
      </c>
      <c r="B154" s="326">
        <v>2</v>
      </c>
      <c r="C154" s="19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BX154" s="3"/>
      <c r="BY154" s="3"/>
    </row>
    <row r="155" spans="1:77" ht="15" customHeight="1" x14ac:dyDescent="0.2">
      <c r="A155" s="327" t="s">
        <v>193</v>
      </c>
      <c r="B155" s="328">
        <v>12</v>
      </c>
      <c r="C155" s="19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</row>
    <row r="156" spans="1:77" ht="15" customHeight="1" x14ac:dyDescent="0.2">
      <c r="A156" s="329" t="s">
        <v>194</v>
      </c>
      <c r="B156" s="328">
        <v>82</v>
      </c>
      <c r="C156" s="190"/>
      <c r="D156" s="10"/>
      <c r="E156" s="10"/>
      <c r="F156" s="10"/>
      <c r="G156" s="330"/>
      <c r="H156" s="330"/>
      <c r="I156" s="330"/>
      <c r="J156" s="330"/>
      <c r="K156" s="330"/>
      <c r="L156" s="330"/>
      <c r="M156" s="330"/>
      <c r="N156" s="330"/>
      <c r="O156" s="330"/>
      <c r="P156" s="330"/>
      <c r="Q156" s="330"/>
      <c r="R156" s="330"/>
      <c r="S156" s="330"/>
      <c r="T156" s="330"/>
      <c r="U156" s="330"/>
      <c r="V156" s="330"/>
      <c r="W156" s="10"/>
    </row>
    <row r="157" spans="1:77" ht="15" customHeight="1" x14ac:dyDescent="0.2">
      <c r="A157" s="329" t="s">
        <v>195</v>
      </c>
      <c r="B157" s="328">
        <v>24</v>
      </c>
      <c r="C157" s="190"/>
      <c r="D157" s="10"/>
      <c r="E157" s="10"/>
      <c r="F157" s="10"/>
      <c r="G157" s="330"/>
      <c r="H157" s="330"/>
      <c r="I157" s="330"/>
      <c r="J157" s="330"/>
      <c r="K157" s="330"/>
      <c r="L157" s="330"/>
      <c r="M157" s="330"/>
      <c r="N157" s="330"/>
      <c r="O157" s="330"/>
      <c r="P157" s="330"/>
      <c r="Q157" s="330"/>
      <c r="R157" s="330"/>
      <c r="S157" s="330"/>
      <c r="T157" s="330"/>
      <c r="U157" s="330"/>
      <c r="V157" s="330"/>
      <c r="W157" s="10"/>
    </row>
    <row r="158" spans="1:77" ht="26.25" customHeight="1" x14ac:dyDescent="0.2">
      <c r="A158" s="577" t="s">
        <v>83</v>
      </c>
      <c r="B158" s="570">
        <f>SUM(B146:B157)</f>
        <v>131</v>
      </c>
      <c r="C158" s="10"/>
      <c r="D158" s="10"/>
      <c r="E158" s="10"/>
      <c r="F158" s="10"/>
      <c r="G158" s="330"/>
      <c r="H158" s="330"/>
      <c r="I158" s="330"/>
      <c r="J158" s="330"/>
      <c r="K158" s="330"/>
      <c r="L158" s="330"/>
      <c r="M158" s="330"/>
      <c r="N158" s="330"/>
      <c r="O158" s="330"/>
      <c r="P158" s="330"/>
      <c r="Q158" s="330"/>
      <c r="R158" s="330"/>
      <c r="S158" s="330"/>
      <c r="T158" s="330"/>
      <c r="U158" s="330"/>
      <c r="V158" s="330"/>
      <c r="W158" s="10"/>
      <c r="BW158" s="4"/>
    </row>
    <row r="159" spans="1:77" s="5" customFormat="1" ht="18" customHeight="1" x14ac:dyDescent="0.15">
      <c r="A159" s="145" t="s">
        <v>196</v>
      </c>
      <c r="B159" s="11"/>
      <c r="C159" s="11"/>
      <c r="BV159" s="12"/>
      <c r="BW159" s="12"/>
      <c r="BX159" s="129"/>
      <c r="BY159" s="129"/>
    </row>
    <row r="160" spans="1:77" ht="24" customHeight="1" x14ac:dyDescent="0.2">
      <c r="A160" s="1309" t="s">
        <v>197</v>
      </c>
      <c r="B160" s="1307"/>
      <c r="C160" s="540" t="s">
        <v>198</v>
      </c>
      <c r="D160" s="540" t="s">
        <v>199</v>
      </c>
      <c r="BV160" s="4"/>
      <c r="BW160" s="4"/>
    </row>
    <row r="161" spans="1:77" ht="15" customHeight="1" x14ac:dyDescent="0.2">
      <c r="A161" s="578" t="s">
        <v>200</v>
      </c>
      <c r="B161" s="864" t="s">
        <v>201</v>
      </c>
      <c r="C161" s="579"/>
      <c r="D161" s="579"/>
      <c r="BV161" s="4"/>
      <c r="BW161" s="4"/>
    </row>
    <row r="162" spans="1:77" s="5" customFormat="1" ht="18" customHeight="1" x14ac:dyDescent="0.15">
      <c r="A162" s="11" t="s">
        <v>202</v>
      </c>
      <c r="B162" s="11"/>
      <c r="C162" s="11"/>
      <c r="D162" s="11"/>
      <c r="E162" s="11"/>
      <c r="F162" s="11"/>
      <c r="G162" s="61"/>
      <c r="H162" s="61"/>
      <c r="I162" s="61"/>
      <c r="J162" s="61"/>
      <c r="K162" s="61"/>
      <c r="L162" s="61"/>
      <c r="M162" s="12"/>
      <c r="BV162" s="12"/>
      <c r="BW162" s="12"/>
      <c r="BX162" s="129"/>
      <c r="BY162" s="129"/>
    </row>
    <row r="163" spans="1:77" ht="24" customHeight="1" x14ac:dyDescent="0.2">
      <c r="A163" s="1012" t="s">
        <v>197</v>
      </c>
      <c r="B163" s="1021"/>
      <c r="C163" s="1310" t="s">
        <v>203</v>
      </c>
      <c r="D163" s="1024"/>
      <c r="E163" s="1311"/>
      <c r="F163" s="1072" t="s">
        <v>7</v>
      </c>
      <c r="G163" s="992" t="s">
        <v>204</v>
      </c>
      <c r="H163" s="992"/>
      <c r="I163" s="1307"/>
      <c r="J163" s="1309" t="s">
        <v>205</v>
      </c>
      <c r="K163" s="992"/>
      <c r="L163" s="1307"/>
      <c r="BW163" s="4"/>
    </row>
    <row r="164" spans="1:77" ht="22.15" customHeight="1" x14ac:dyDescent="0.2">
      <c r="A164" s="1314"/>
      <c r="B164" s="1023"/>
      <c r="C164" s="334" t="s">
        <v>83</v>
      </c>
      <c r="D164" s="17" t="s">
        <v>206</v>
      </c>
      <c r="E164" s="18" t="s">
        <v>207</v>
      </c>
      <c r="F164" s="1326"/>
      <c r="G164" s="17" t="s">
        <v>208</v>
      </c>
      <c r="H164" s="19" t="s">
        <v>209</v>
      </c>
      <c r="I164" s="18" t="s">
        <v>210</v>
      </c>
      <c r="J164" s="17" t="s">
        <v>208</v>
      </c>
      <c r="K164" s="19" t="s">
        <v>209</v>
      </c>
      <c r="L164" s="18" t="s">
        <v>210</v>
      </c>
      <c r="BW164" s="4"/>
    </row>
    <row r="165" spans="1:77" ht="15" customHeight="1" x14ac:dyDescent="0.2">
      <c r="A165" s="1034" t="s">
        <v>211</v>
      </c>
      <c r="B165" s="534" t="s">
        <v>212</v>
      </c>
      <c r="C165" s="494">
        <f>SUM(D165+E165)</f>
        <v>0</v>
      </c>
      <c r="D165" s="28"/>
      <c r="E165" s="862"/>
      <c r="F165" s="496"/>
      <c r="G165" s="28"/>
      <c r="H165" s="541"/>
      <c r="I165" s="862"/>
      <c r="J165" s="28"/>
      <c r="K165" s="541"/>
      <c r="L165" s="862"/>
      <c r="BW165" s="4"/>
    </row>
    <row r="166" spans="1:77" ht="15" customHeight="1" x14ac:dyDescent="0.2">
      <c r="A166" s="1327"/>
      <c r="B166" s="336" t="s">
        <v>213</v>
      </c>
      <c r="C166" s="896">
        <f>SUM(D166+E166)</f>
        <v>0</v>
      </c>
      <c r="D166" s="117"/>
      <c r="E166" s="118"/>
      <c r="F166" s="897"/>
      <c r="G166" s="117"/>
      <c r="H166" s="120"/>
      <c r="I166" s="118"/>
      <c r="J166" s="117"/>
      <c r="K166" s="120"/>
      <c r="L166" s="118"/>
      <c r="BW166" s="4"/>
    </row>
    <row r="167" spans="1:77" s="5" customFormat="1" ht="18" customHeight="1" x14ac:dyDescent="0.15">
      <c r="A167" s="145" t="s">
        <v>214</v>
      </c>
      <c r="BV167" s="12"/>
      <c r="BW167" s="12"/>
      <c r="BX167" s="129"/>
      <c r="BY167" s="129"/>
    </row>
    <row r="168" spans="1:77" ht="28.15" customHeight="1" x14ac:dyDescent="0.2">
      <c r="A168" s="1310" t="s">
        <v>215</v>
      </c>
      <c r="B168" s="1311"/>
      <c r="C168" s="540" t="s">
        <v>170</v>
      </c>
      <c r="D168" s="869" t="s">
        <v>7</v>
      </c>
      <c r="E168" s="881" t="s">
        <v>216</v>
      </c>
      <c r="F168" s="860" t="s">
        <v>99</v>
      </c>
      <c r="G168" s="330"/>
    </row>
    <row r="169" spans="1:77" ht="15" customHeight="1" x14ac:dyDescent="0.2">
      <c r="A169" s="1034" t="s">
        <v>217</v>
      </c>
      <c r="B169" s="339" t="s">
        <v>218</v>
      </c>
      <c r="C169" s="496"/>
      <c r="D169" s="28"/>
      <c r="E169" s="340"/>
      <c r="F169" s="898"/>
      <c r="G169" s="146"/>
    </row>
    <row r="170" spans="1:77" ht="15" customHeight="1" x14ac:dyDescent="0.2">
      <c r="A170" s="1327"/>
      <c r="B170" s="136" t="s">
        <v>219</v>
      </c>
      <c r="C170" s="897"/>
      <c r="D170" s="117"/>
      <c r="E170" s="342"/>
      <c r="F170" s="343"/>
      <c r="G170" s="146"/>
    </row>
    <row r="171" spans="1:77" ht="15" customHeight="1" x14ac:dyDescent="0.2">
      <c r="A171" s="344" t="s">
        <v>220</v>
      </c>
      <c r="B171" s="344" t="s">
        <v>218</v>
      </c>
      <c r="C171" s="579"/>
      <c r="D171" s="899"/>
      <c r="E171" s="900"/>
      <c r="F171" s="901"/>
      <c r="G171" s="146"/>
    </row>
    <row r="172" spans="1:77" ht="15" customHeight="1" x14ac:dyDescent="0.2">
      <c r="A172" s="1034" t="s">
        <v>221</v>
      </c>
      <c r="B172" s="339" t="s">
        <v>222</v>
      </c>
      <c r="C172" s="496"/>
      <c r="D172" s="28"/>
      <c r="E172" s="189"/>
      <c r="F172" s="898"/>
      <c r="G172" s="146"/>
    </row>
    <row r="173" spans="1:77" ht="15" customHeight="1" x14ac:dyDescent="0.2">
      <c r="A173" s="1035"/>
      <c r="B173" s="35" t="s">
        <v>223</v>
      </c>
      <c r="C173" s="324"/>
      <c r="D173" s="71"/>
      <c r="E173" s="77"/>
      <c r="F173" s="72"/>
      <c r="G173" s="146"/>
    </row>
    <row r="174" spans="1:77" ht="15" customHeight="1" x14ac:dyDescent="0.2">
      <c r="A174" s="1327"/>
      <c r="B174" s="136" t="s">
        <v>224</v>
      </c>
      <c r="C174" s="897"/>
      <c r="D174" s="117"/>
      <c r="E174" s="122"/>
      <c r="F174" s="118"/>
      <c r="G174" s="146"/>
    </row>
    <row r="175" spans="1:77" s="5" customFormat="1" ht="18" customHeight="1" x14ac:dyDescent="0.15">
      <c r="A175" s="348" t="s">
        <v>225</v>
      </c>
      <c r="B175" s="11"/>
      <c r="C175" s="11"/>
      <c r="D175" s="11"/>
      <c r="E175" s="11"/>
      <c r="F175" s="11"/>
      <c r="G175" s="11"/>
      <c r="H175" s="11"/>
      <c r="I175" s="11"/>
      <c r="BV175" s="12"/>
      <c r="BW175" s="12"/>
      <c r="BX175" s="129"/>
      <c r="BY175" s="129"/>
    </row>
    <row r="176" spans="1:77" x14ac:dyDescent="0.2">
      <c r="A176" s="1012" t="s">
        <v>197</v>
      </c>
      <c r="B176" s="1021"/>
      <c r="C176" s="1310" t="s">
        <v>226</v>
      </c>
      <c r="D176" s="1024"/>
      <c r="E176" s="1024"/>
      <c r="F176" s="1328" t="s">
        <v>7</v>
      </c>
      <c r="G176" s="1325" t="s">
        <v>216</v>
      </c>
      <c r="H176" s="1307" t="s">
        <v>99</v>
      </c>
      <c r="BW176" s="4"/>
    </row>
    <row r="177" spans="1:77" x14ac:dyDescent="0.2">
      <c r="A177" s="1314"/>
      <c r="B177" s="1023"/>
      <c r="C177" s="334" t="s">
        <v>227</v>
      </c>
      <c r="D177" s="869" t="s">
        <v>217</v>
      </c>
      <c r="E177" s="860" t="s">
        <v>228</v>
      </c>
      <c r="F177" s="1328"/>
      <c r="G177" s="1325"/>
      <c r="H177" s="1307"/>
      <c r="BW177" s="4"/>
    </row>
    <row r="178" spans="1:77" ht="15.6" customHeight="1" x14ac:dyDescent="0.2">
      <c r="A178" s="1150" t="s">
        <v>229</v>
      </c>
      <c r="B178" s="535" t="s">
        <v>224</v>
      </c>
      <c r="C178" s="494">
        <f t="shared" ref="C178:C183" si="64">SUM(D178:E178)</f>
        <v>0</v>
      </c>
      <c r="D178" s="28"/>
      <c r="E178" s="862"/>
      <c r="F178" s="28"/>
      <c r="G178" s="189"/>
      <c r="H178" s="862"/>
      <c r="I178" s="303"/>
      <c r="BW178" s="4"/>
    </row>
    <row r="179" spans="1:77" ht="15.6" customHeight="1" x14ac:dyDescent="0.2">
      <c r="A179" s="1077"/>
      <c r="B179" s="191" t="s">
        <v>222</v>
      </c>
      <c r="C179" s="350">
        <f t="shared" si="64"/>
        <v>296</v>
      </c>
      <c r="D179" s="41">
        <v>296</v>
      </c>
      <c r="E179" s="42"/>
      <c r="F179" s="41">
        <v>296</v>
      </c>
      <c r="G179" s="87"/>
      <c r="H179" s="42"/>
      <c r="I179" s="303"/>
      <c r="BW179" s="4"/>
    </row>
    <row r="180" spans="1:77" ht="15.6" customHeight="1" x14ac:dyDescent="0.2">
      <c r="A180" s="1078"/>
      <c r="B180" s="336" t="s">
        <v>223</v>
      </c>
      <c r="C180" s="318">
        <f t="shared" si="64"/>
        <v>0</v>
      </c>
      <c r="D180" s="117"/>
      <c r="E180" s="118"/>
      <c r="F180" s="117"/>
      <c r="G180" s="122"/>
      <c r="H180" s="118"/>
      <c r="I180" s="303"/>
      <c r="BW180" s="4"/>
    </row>
    <row r="181" spans="1:77" ht="18.600000000000001" customHeight="1" x14ac:dyDescent="0.2">
      <c r="A181" s="1034" t="s">
        <v>230</v>
      </c>
      <c r="B181" s="535" t="s">
        <v>224</v>
      </c>
      <c r="C181" s="494">
        <f t="shared" si="64"/>
        <v>0</v>
      </c>
      <c r="D181" s="28"/>
      <c r="E181" s="862"/>
      <c r="F181" s="28"/>
      <c r="G181" s="189"/>
      <c r="H181" s="862"/>
      <c r="I181" s="303"/>
      <c r="BW181" s="4"/>
    </row>
    <row r="182" spans="1:77" ht="20.45" customHeight="1" x14ac:dyDescent="0.2">
      <c r="A182" s="1035"/>
      <c r="B182" s="191" t="s">
        <v>222</v>
      </c>
      <c r="C182" s="350">
        <f t="shared" si="64"/>
        <v>122</v>
      </c>
      <c r="D182" s="41">
        <v>122</v>
      </c>
      <c r="E182" s="42"/>
      <c r="F182" s="41">
        <v>122</v>
      </c>
      <c r="G182" s="87"/>
      <c r="H182" s="42"/>
      <c r="I182" s="303"/>
      <c r="BW182" s="4"/>
    </row>
    <row r="183" spans="1:77" ht="21" customHeight="1" x14ac:dyDescent="0.2">
      <c r="A183" s="1327"/>
      <c r="B183" s="336" t="s">
        <v>223</v>
      </c>
      <c r="C183" s="318">
        <f t="shared" si="64"/>
        <v>0</v>
      </c>
      <c r="D183" s="117"/>
      <c r="E183" s="118"/>
      <c r="F183" s="117"/>
      <c r="G183" s="122"/>
      <c r="H183" s="118"/>
      <c r="I183" s="303"/>
      <c r="BW183" s="4"/>
    </row>
    <row r="184" spans="1:77" s="5" customFormat="1" ht="18" customHeight="1" x14ac:dyDescent="0.15">
      <c r="A184" s="13" t="s">
        <v>231</v>
      </c>
      <c r="B184" s="13"/>
      <c r="C184" s="13"/>
      <c r="D184" s="13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BV184" s="12"/>
      <c r="BW184" s="12"/>
      <c r="BX184" s="129"/>
      <c r="BY184" s="129"/>
    </row>
    <row r="185" spans="1:77" x14ac:dyDescent="0.2">
      <c r="A185" s="1079" t="s">
        <v>232</v>
      </c>
      <c r="B185" s="1025" t="s">
        <v>233</v>
      </c>
      <c r="C185" s="1026"/>
      <c r="D185" s="1027"/>
      <c r="E185" s="1330" t="s">
        <v>6</v>
      </c>
      <c r="F185" s="1083"/>
      <c r="G185" s="1083"/>
      <c r="H185" s="1083"/>
      <c r="I185" s="1083"/>
      <c r="J185" s="1083"/>
      <c r="K185" s="1083"/>
      <c r="L185" s="1083"/>
      <c r="M185" s="1083"/>
      <c r="N185" s="1083"/>
      <c r="O185" s="1083"/>
      <c r="P185" s="1083"/>
      <c r="Q185" s="1083"/>
      <c r="R185" s="1083"/>
      <c r="S185" s="1083"/>
      <c r="T185" s="1083"/>
      <c r="U185" s="1083"/>
      <c r="V185" s="1083"/>
      <c r="W185" s="1083"/>
      <c r="X185" s="1083"/>
      <c r="Y185" s="1083"/>
      <c r="Z185" s="1083"/>
      <c r="AA185" s="1083"/>
      <c r="AB185" s="1083"/>
      <c r="AC185" s="1083"/>
      <c r="AD185" s="1083"/>
      <c r="AE185" s="1083"/>
      <c r="AF185" s="1083"/>
      <c r="AG185" s="1083"/>
      <c r="AH185" s="1083"/>
      <c r="AI185" s="1083"/>
      <c r="AJ185" s="1083"/>
      <c r="AK185" s="1083"/>
      <c r="AL185" s="1331"/>
      <c r="BW185" s="4"/>
    </row>
    <row r="186" spans="1:77" x14ac:dyDescent="0.2">
      <c r="A186" s="1080"/>
      <c r="B186" s="1315"/>
      <c r="C186" s="1029"/>
      <c r="D186" s="1030"/>
      <c r="E186" s="1309" t="s">
        <v>11</v>
      </c>
      <c r="F186" s="1307"/>
      <c r="G186" s="1309" t="s">
        <v>12</v>
      </c>
      <c r="H186" s="1307"/>
      <c r="I186" s="1309" t="s">
        <v>13</v>
      </c>
      <c r="J186" s="1307"/>
      <c r="K186" s="1309" t="s">
        <v>14</v>
      </c>
      <c r="L186" s="1307"/>
      <c r="M186" s="1309" t="s">
        <v>15</v>
      </c>
      <c r="N186" s="1307"/>
      <c r="O186" s="1310" t="s">
        <v>16</v>
      </c>
      <c r="P186" s="1311"/>
      <c r="Q186" s="1310" t="s">
        <v>17</v>
      </c>
      <c r="R186" s="1311"/>
      <c r="S186" s="1310" t="s">
        <v>18</v>
      </c>
      <c r="T186" s="1311"/>
      <c r="U186" s="1310" t="s">
        <v>19</v>
      </c>
      <c r="V186" s="1311"/>
      <c r="W186" s="1310" t="s">
        <v>20</v>
      </c>
      <c r="X186" s="1311"/>
      <c r="Y186" s="1310" t="s">
        <v>21</v>
      </c>
      <c r="Z186" s="1311"/>
      <c r="AA186" s="1310" t="s">
        <v>22</v>
      </c>
      <c r="AB186" s="1311"/>
      <c r="AC186" s="1310" t="s">
        <v>23</v>
      </c>
      <c r="AD186" s="1311"/>
      <c r="AE186" s="1310" t="s">
        <v>24</v>
      </c>
      <c r="AF186" s="1311"/>
      <c r="AG186" s="1310" t="s">
        <v>25</v>
      </c>
      <c r="AH186" s="1311"/>
      <c r="AI186" s="1310" t="s">
        <v>26</v>
      </c>
      <c r="AJ186" s="1311"/>
      <c r="AK186" s="1310" t="s">
        <v>27</v>
      </c>
      <c r="AL186" s="1311"/>
      <c r="BW186" s="4"/>
    </row>
    <row r="187" spans="1:77" x14ac:dyDescent="0.2">
      <c r="A187" s="1329"/>
      <c r="B187" s="903" t="s">
        <v>32</v>
      </c>
      <c r="C187" s="904" t="s">
        <v>33</v>
      </c>
      <c r="D187" s="902" t="s">
        <v>34</v>
      </c>
      <c r="E187" s="869" t="s">
        <v>45</v>
      </c>
      <c r="F187" s="860" t="s">
        <v>34</v>
      </c>
      <c r="G187" s="869" t="s">
        <v>45</v>
      </c>
      <c r="H187" s="860" t="s">
        <v>34</v>
      </c>
      <c r="I187" s="869" t="s">
        <v>45</v>
      </c>
      <c r="J187" s="860" t="s">
        <v>34</v>
      </c>
      <c r="K187" s="869" t="s">
        <v>45</v>
      </c>
      <c r="L187" s="153" t="s">
        <v>34</v>
      </c>
      <c r="M187" s="869" t="s">
        <v>45</v>
      </c>
      <c r="N187" s="860" t="s">
        <v>34</v>
      </c>
      <c r="O187" s="869" t="s">
        <v>45</v>
      </c>
      <c r="P187" s="153" t="s">
        <v>34</v>
      </c>
      <c r="Q187" s="869" t="s">
        <v>45</v>
      </c>
      <c r="R187" s="860" t="s">
        <v>34</v>
      </c>
      <c r="S187" s="869" t="s">
        <v>45</v>
      </c>
      <c r="T187" s="153" t="s">
        <v>34</v>
      </c>
      <c r="U187" s="869" t="s">
        <v>45</v>
      </c>
      <c r="V187" s="860" t="s">
        <v>34</v>
      </c>
      <c r="W187" s="869" t="s">
        <v>45</v>
      </c>
      <c r="X187" s="153" t="s">
        <v>34</v>
      </c>
      <c r="Y187" s="869" t="s">
        <v>45</v>
      </c>
      <c r="Z187" s="860" t="s">
        <v>34</v>
      </c>
      <c r="AA187" s="869" t="s">
        <v>45</v>
      </c>
      <c r="AB187" s="860" t="s">
        <v>34</v>
      </c>
      <c r="AC187" s="869" t="s">
        <v>45</v>
      </c>
      <c r="AD187" s="860" t="s">
        <v>34</v>
      </c>
      <c r="AE187" s="869" t="s">
        <v>45</v>
      </c>
      <c r="AF187" s="860" t="s">
        <v>34</v>
      </c>
      <c r="AG187" s="869" t="s">
        <v>45</v>
      </c>
      <c r="AH187" s="860" t="s">
        <v>34</v>
      </c>
      <c r="AI187" s="869" t="s">
        <v>45</v>
      </c>
      <c r="AJ187" s="860" t="s">
        <v>34</v>
      </c>
      <c r="AK187" s="869" t="s">
        <v>45</v>
      </c>
      <c r="AL187" s="860" t="s">
        <v>34</v>
      </c>
      <c r="BW187" s="4"/>
    </row>
    <row r="188" spans="1:77" ht="15" customHeight="1" x14ac:dyDescent="0.2">
      <c r="A188" s="536" t="s">
        <v>234</v>
      </c>
      <c r="B188" s="355">
        <f>SUM(C188+D188)</f>
        <v>0</v>
      </c>
      <c r="C188" s="356">
        <f>SUM(O188+Q188+S188+U188+W188+Y188+AA188+AC188+AE188+AG188+AI188+AK188)</f>
        <v>0</v>
      </c>
      <c r="D188" s="905">
        <f>SUM(P188+R188+T188+V188+X188+Z188+AB188+AD188+AF188+AH188+AJ188+AL188)</f>
        <v>0</v>
      </c>
      <c r="E188" s="906"/>
      <c r="F188" s="359"/>
      <c r="G188" s="360"/>
      <c r="H188" s="907"/>
      <c r="I188" s="906"/>
      <c r="J188" s="359"/>
      <c r="K188" s="360"/>
      <c r="L188" s="907"/>
      <c r="M188" s="360"/>
      <c r="N188" s="907"/>
      <c r="O188" s="908"/>
      <c r="P188" s="909"/>
      <c r="Q188" s="910"/>
      <c r="R188" s="911"/>
      <c r="S188" s="908"/>
      <c r="T188" s="909"/>
      <c r="U188" s="910"/>
      <c r="V188" s="911"/>
      <c r="W188" s="908"/>
      <c r="X188" s="909"/>
      <c r="Y188" s="910"/>
      <c r="Z188" s="911"/>
      <c r="AA188" s="910"/>
      <c r="AB188" s="911"/>
      <c r="AC188" s="910"/>
      <c r="AD188" s="911"/>
      <c r="AE188" s="910"/>
      <c r="AF188" s="911"/>
      <c r="AG188" s="910"/>
      <c r="AH188" s="911"/>
      <c r="AI188" s="910"/>
      <c r="AJ188" s="911"/>
      <c r="AK188" s="910"/>
      <c r="AL188" s="911"/>
      <c r="BW188" s="4"/>
    </row>
    <row r="189" spans="1:77" ht="15" customHeight="1" x14ac:dyDescent="0.2">
      <c r="A189" s="366" t="s">
        <v>235</v>
      </c>
      <c r="B189" s="367">
        <f>SUM(C189+D189)</f>
        <v>0</v>
      </c>
      <c r="C189" s="368">
        <f t="shared" ref="C189:D191" si="65">SUM(E189+G189+I189+K189+M189+O189+Q189+S189+U189+W189+Y189+AA189+AC189+AE189+AG189+AI189+AK189)</f>
        <v>0</v>
      </c>
      <c r="D189" s="369">
        <f t="shared" si="65"/>
        <v>0</v>
      </c>
      <c r="E189" s="370"/>
      <c r="F189" s="371"/>
      <c r="G189" s="370"/>
      <c r="H189" s="371"/>
      <c r="I189" s="370"/>
      <c r="J189" s="371"/>
      <c r="K189" s="372"/>
      <c r="L189" s="373"/>
      <c r="M189" s="370"/>
      <c r="N189" s="371"/>
      <c r="O189" s="372"/>
      <c r="P189" s="373"/>
      <c r="Q189" s="370"/>
      <c r="R189" s="371"/>
      <c r="S189" s="372"/>
      <c r="T189" s="373"/>
      <c r="U189" s="370"/>
      <c r="V189" s="371"/>
      <c r="W189" s="372"/>
      <c r="X189" s="373"/>
      <c r="Y189" s="370"/>
      <c r="Z189" s="371"/>
      <c r="AA189" s="370"/>
      <c r="AB189" s="371"/>
      <c r="AC189" s="370"/>
      <c r="AD189" s="371"/>
      <c r="AE189" s="370"/>
      <c r="AF189" s="371"/>
      <c r="AG189" s="370"/>
      <c r="AH189" s="371"/>
      <c r="AI189" s="370"/>
      <c r="AJ189" s="371"/>
      <c r="AK189" s="370"/>
      <c r="AL189" s="371"/>
      <c r="BW189" s="4"/>
    </row>
    <row r="190" spans="1:77" ht="15" customHeight="1" x14ac:dyDescent="0.2">
      <c r="A190" s="374" t="s">
        <v>236</v>
      </c>
      <c r="B190" s="367">
        <f>SUM(C190+D190)</f>
        <v>0</v>
      </c>
      <c r="C190" s="368">
        <f t="shared" si="65"/>
        <v>0</v>
      </c>
      <c r="D190" s="369">
        <f t="shared" si="65"/>
        <v>0</v>
      </c>
      <c r="E190" s="370"/>
      <c r="F190" s="371"/>
      <c r="G190" s="370"/>
      <c r="H190" s="371"/>
      <c r="I190" s="370"/>
      <c r="J190" s="371"/>
      <c r="K190" s="372"/>
      <c r="L190" s="373"/>
      <c r="M190" s="370"/>
      <c r="N190" s="371"/>
      <c r="O190" s="372"/>
      <c r="P190" s="373"/>
      <c r="Q190" s="370"/>
      <c r="R190" s="371"/>
      <c r="S190" s="372"/>
      <c r="T190" s="373"/>
      <c r="U190" s="370"/>
      <c r="V190" s="371"/>
      <c r="W190" s="372"/>
      <c r="X190" s="373"/>
      <c r="Y190" s="370"/>
      <c r="Z190" s="371"/>
      <c r="AA190" s="370"/>
      <c r="AB190" s="371"/>
      <c r="AC190" s="370"/>
      <c r="AD190" s="371"/>
      <c r="AE190" s="370"/>
      <c r="AF190" s="371"/>
      <c r="AG190" s="370"/>
      <c r="AH190" s="371"/>
      <c r="AI190" s="370"/>
      <c r="AJ190" s="371"/>
      <c r="AK190" s="370"/>
      <c r="AL190" s="371"/>
      <c r="BW190" s="4"/>
    </row>
    <row r="191" spans="1:77" ht="15" customHeight="1" x14ac:dyDescent="0.2">
      <c r="A191" s="375" t="s">
        <v>99</v>
      </c>
      <c r="B191" s="376">
        <f>SUM(C191+D191)</f>
        <v>0</v>
      </c>
      <c r="C191" s="377">
        <f t="shared" si="65"/>
        <v>0</v>
      </c>
      <c r="D191" s="378">
        <f t="shared" si="65"/>
        <v>0</v>
      </c>
      <c r="E191" s="379"/>
      <c r="F191" s="380"/>
      <c r="G191" s="379"/>
      <c r="H191" s="380"/>
      <c r="I191" s="379"/>
      <c r="J191" s="380"/>
      <c r="K191" s="381"/>
      <c r="L191" s="382"/>
      <c r="M191" s="379"/>
      <c r="N191" s="380"/>
      <c r="O191" s="381"/>
      <c r="P191" s="382"/>
      <c r="Q191" s="379"/>
      <c r="R191" s="380"/>
      <c r="S191" s="381"/>
      <c r="T191" s="382"/>
      <c r="U191" s="379"/>
      <c r="V191" s="380"/>
      <c r="W191" s="381"/>
      <c r="X191" s="382"/>
      <c r="Y191" s="379"/>
      <c r="Z191" s="380"/>
      <c r="AA191" s="379"/>
      <c r="AB191" s="380"/>
      <c r="AC191" s="379"/>
      <c r="AD191" s="380"/>
      <c r="AE191" s="379"/>
      <c r="AF191" s="380"/>
      <c r="AG191" s="379"/>
      <c r="AH191" s="380"/>
      <c r="AI191" s="379"/>
      <c r="AJ191" s="380"/>
      <c r="AK191" s="379"/>
      <c r="AL191" s="380"/>
      <c r="BW191" s="4"/>
    </row>
    <row r="192" spans="1:77" s="5" customFormat="1" ht="18" customHeight="1" x14ac:dyDescent="0.15">
      <c r="A192" s="182" t="s">
        <v>237</v>
      </c>
      <c r="B192" s="9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BV192" s="12"/>
      <c r="BW192" s="129"/>
      <c r="BX192" s="129"/>
      <c r="BY192" s="129"/>
    </row>
    <row r="193" spans="1:95" ht="24" customHeight="1" x14ac:dyDescent="0.2">
      <c r="A193" s="1335" t="s">
        <v>144</v>
      </c>
      <c r="B193" s="1335"/>
      <c r="C193" s="1335" t="s">
        <v>83</v>
      </c>
      <c r="D193" s="1335"/>
      <c r="E193" s="1335"/>
      <c r="F193" s="1332" t="s">
        <v>11</v>
      </c>
      <c r="G193" s="1332"/>
      <c r="H193" s="1332" t="s">
        <v>12</v>
      </c>
      <c r="I193" s="1332"/>
      <c r="J193" s="1332" t="s">
        <v>13</v>
      </c>
      <c r="K193" s="1332"/>
      <c r="L193" s="1332" t="s">
        <v>238</v>
      </c>
      <c r="M193" s="1332"/>
      <c r="N193" s="1332" t="s">
        <v>239</v>
      </c>
      <c r="O193" s="1332"/>
      <c r="P193" s="1335" t="s">
        <v>240</v>
      </c>
      <c r="Q193" s="1335"/>
      <c r="R193" s="1335" t="s">
        <v>241</v>
      </c>
      <c r="S193" s="1335"/>
      <c r="T193" s="1335" t="s">
        <v>242</v>
      </c>
      <c r="U193" s="1336"/>
      <c r="V193" s="984" t="s">
        <v>157</v>
      </c>
      <c r="W193" s="1072" t="s">
        <v>243</v>
      </c>
      <c r="X193" s="1072" t="s">
        <v>244</v>
      </c>
      <c r="Y193" s="1072" t="s">
        <v>245</v>
      </c>
      <c r="Z193" s="1072" t="s">
        <v>246</v>
      </c>
      <c r="AA193" s="1072" t="s">
        <v>247</v>
      </c>
      <c r="AB193" s="1310" t="s">
        <v>248</v>
      </c>
      <c r="AC193" s="1024"/>
      <c r="AD193" s="1024"/>
      <c r="AE193" s="1311"/>
      <c r="AF193" s="1330" t="s">
        <v>170</v>
      </c>
      <c r="AG193" s="1334"/>
      <c r="AH193" s="1086" t="s">
        <v>155</v>
      </c>
      <c r="AI193" s="1086" t="s">
        <v>156</v>
      </c>
      <c r="AJ193" s="1072" t="s">
        <v>158</v>
      </c>
      <c r="AK193" s="1072" t="s">
        <v>159</v>
      </c>
      <c r="AL193" s="996" t="s">
        <v>43</v>
      </c>
      <c r="AM193" s="984" t="s">
        <v>44</v>
      </c>
      <c r="AN193" s="3"/>
      <c r="AO193" s="3"/>
      <c r="AP193" s="3"/>
      <c r="AQ193" s="3"/>
      <c r="AR193" s="3"/>
      <c r="AS193" s="3"/>
      <c r="AT193" s="3"/>
      <c r="AU193" s="3"/>
      <c r="BX193" s="3"/>
    </row>
    <row r="194" spans="1:95" ht="29.25" customHeight="1" x14ac:dyDescent="0.2">
      <c r="A194" s="1335"/>
      <c r="B194" s="1335"/>
      <c r="C194" s="915" t="s">
        <v>32</v>
      </c>
      <c r="D194" s="916" t="s">
        <v>45</v>
      </c>
      <c r="E194" s="866" t="s">
        <v>34</v>
      </c>
      <c r="F194" s="917" t="s">
        <v>45</v>
      </c>
      <c r="G194" s="918" t="s">
        <v>34</v>
      </c>
      <c r="H194" s="917" t="s">
        <v>45</v>
      </c>
      <c r="I194" s="918" t="s">
        <v>34</v>
      </c>
      <c r="J194" s="917" t="s">
        <v>45</v>
      </c>
      <c r="K194" s="918" t="s">
        <v>34</v>
      </c>
      <c r="L194" s="917" t="s">
        <v>45</v>
      </c>
      <c r="M194" s="918" t="s">
        <v>34</v>
      </c>
      <c r="N194" s="917" t="s">
        <v>45</v>
      </c>
      <c r="O194" s="918" t="s">
        <v>34</v>
      </c>
      <c r="P194" s="917" t="s">
        <v>45</v>
      </c>
      <c r="Q194" s="918" t="s">
        <v>34</v>
      </c>
      <c r="R194" s="917" t="s">
        <v>45</v>
      </c>
      <c r="S194" s="918" t="s">
        <v>34</v>
      </c>
      <c r="T194" s="917" t="s">
        <v>45</v>
      </c>
      <c r="U194" s="919" t="s">
        <v>34</v>
      </c>
      <c r="V194" s="987"/>
      <c r="W194" s="1326"/>
      <c r="X194" s="1326"/>
      <c r="Y194" s="1326"/>
      <c r="Z194" s="1326"/>
      <c r="AA194" s="1326"/>
      <c r="AB194" s="914" t="s">
        <v>171</v>
      </c>
      <c r="AC194" s="914" t="s">
        <v>172</v>
      </c>
      <c r="AD194" s="914" t="s">
        <v>173</v>
      </c>
      <c r="AE194" s="860" t="s">
        <v>174</v>
      </c>
      <c r="AF194" s="920" t="s">
        <v>175</v>
      </c>
      <c r="AG194" s="921" t="s">
        <v>176</v>
      </c>
      <c r="AH194" s="1087"/>
      <c r="AI194" s="1087"/>
      <c r="AJ194" s="1326"/>
      <c r="AK194" s="1326"/>
      <c r="AL194" s="997"/>
      <c r="AM194" s="987"/>
      <c r="AN194" s="3"/>
      <c r="AO194" s="3"/>
      <c r="AP194" s="3"/>
      <c r="AQ194" s="3"/>
      <c r="AR194" s="3"/>
      <c r="AS194" s="3"/>
      <c r="AT194" s="3"/>
      <c r="AU194" s="3"/>
      <c r="BX194" s="3"/>
    </row>
    <row r="195" spans="1:95" ht="15" customHeight="1" x14ac:dyDescent="0.2">
      <c r="A195" s="1333" t="s">
        <v>249</v>
      </c>
      <c r="B195" s="67" t="s">
        <v>250</v>
      </c>
      <c r="C195" s="132">
        <f>SUM(D195:E195)</f>
        <v>1</v>
      </c>
      <c r="D195" s="24">
        <f>SUM(F195+H195+J195+L195+N195+P195+R195+T195)</f>
        <v>0</v>
      </c>
      <c r="E195" s="922">
        <f>G195+I195+K195+M195+O195+Q195+S195+U195</f>
        <v>1</v>
      </c>
      <c r="F195" s="201"/>
      <c r="G195" s="78"/>
      <c r="H195" s="201"/>
      <c r="I195" s="78">
        <v>1</v>
      </c>
      <c r="J195" s="201"/>
      <c r="K195" s="78"/>
      <c r="L195" s="201"/>
      <c r="M195" s="78"/>
      <c r="N195" s="201"/>
      <c r="O195" s="78"/>
      <c r="P195" s="201"/>
      <c r="Q195" s="78"/>
      <c r="R195" s="201"/>
      <c r="S195" s="78"/>
      <c r="T195" s="201"/>
      <c r="U195" s="203"/>
      <c r="V195" s="923"/>
      <c r="W195" s="465"/>
      <c r="X195" s="465">
        <v>1</v>
      </c>
      <c r="Y195" s="465"/>
      <c r="Z195" s="465"/>
      <c r="AA195" s="551"/>
      <c r="AB195" s="465"/>
      <c r="AC195" s="465"/>
      <c r="AD195" s="465"/>
      <c r="AE195" s="870">
        <v>1</v>
      </c>
      <c r="AF195" s="465">
        <v>1</v>
      </c>
      <c r="AG195" s="890"/>
      <c r="AH195" s="395">
        <v>0</v>
      </c>
      <c r="AI195" s="870">
        <v>0</v>
      </c>
      <c r="AJ195" s="465">
        <v>0</v>
      </c>
      <c r="AK195" s="465">
        <v>0</v>
      </c>
      <c r="AL195" s="201">
        <v>0</v>
      </c>
      <c r="AM195" s="870">
        <v>0</v>
      </c>
      <c r="AN195" s="31" t="str">
        <f>CA195&amp;CB195&amp;CC195&amp;CD195&amp;CE195</f>
        <v/>
      </c>
      <c r="AO195" s="31"/>
      <c r="AP195" s="31"/>
      <c r="AQ195" s="31"/>
      <c r="AR195" s="31"/>
      <c r="AS195" s="3"/>
      <c r="AT195" s="3"/>
      <c r="BX195" s="3"/>
      <c r="CA195" s="32" t="str">
        <f t="shared" ref="CA195:CE196" si="66">IF(AND($C195&gt;0,AI195="")," * No olvide digitar la variable "&amp;AI$193&amp;""&amp;". Digite CERO si no tiene",IF(AI195&gt;$C195," * La variable "&amp;AI$193&amp;""&amp;" No puede ser mayor al Total.",""))</f>
        <v/>
      </c>
      <c r="CB195" s="32" t="str">
        <f t="shared" si="66"/>
        <v/>
      </c>
      <c r="CC195" s="32" t="str">
        <f t="shared" si="66"/>
        <v/>
      </c>
      <c r="CD195" s="32" t="str">
        <f t="shared" si="66"/>
        <v/>
      </c>
      <c r="CE195" s="32" t="str">
        <f t="shared" si="66"/>
        <v/>
      </c>
      <c r="CM195" s="33">
        <f>IF(AND($C195&gt;0,AI195=""),1,IF(AI195&gt;$C195,1,0))</f>
        <v>0</v>
      </c>
      <c r="CN195" s="33">
        <f t="shared" ref="CN195:CP196" si="67">IF(AND($C195&gt;0,AJ195=""),1,IF(AJ195&gt;$C195,1,0))</f>
        <v>0</v>
      </c>
      <c r="CO195" s="33">
        <f t="shared" si="67"/>
        <v>0</v>
      </c>
      <c r="CP195" s="33">
        <f t="shared" si="67"/>
        <v>0</v>
      </c>
      <c r="CQ195" s="33">
        <f>IF(AND($C195&gt;0,AM195=""),1,IF(AM195&gt;$C195,1,0))</f>
        <v>0</v>
      </c>
    </row>
    <row r="196" spans="1:95" ht="15" customHeight="1" x14ac:dyDescent="0.2">
      <c r="A196" s="1333"/>
      <c r="B196" s="136" t="s">
        <v>251</v>
      </c>
      <c r="C196" s="396">
        <f>SUM(D196:E196)</f>
        <v>0</v>
      </c>
      <c r="D196" s="397">
        <f>SUM(F196+H196+J196+L196+N196+P196+R196+T196)</f>
        <v>0</v>
      </c>
      <c r="E196" s="398">
        <f>G196+I196+K196+M196+O196+Q196+S196+U196</f>
        <v>0</v>
      </c>
      <c r="F196" s="281"/>
      <c r="G196" s="399"/>
      <c r="H196" s="281"/>
      <c r="I196" s="399"/>
      <c r="J196" s="281"/>
      <c r="K196" s="399"/>
      <c r="L196" s="281"/>
      <c r="M196" s="399"/>
      <c r="N196" s="281"/>
      <c r="O196" s="399"/>
      <c r="P196" s="281"/>
      <c r="Q196" s="399"/>
      <c r="R196" s="281"/>
      <c r="S196" s="399"/>
      <c r="T196" s="281"/>
      <c r="U196" s="285"/>
      <c r="V196" s="400"/>
      <c r="W196" s="401"/>
      <c r="X196" s="401"/>
      <c r="Y196" s="401"/>
      <c r="Z196" s="401"/>
      <c r="AA196" s="283"/>
      <c r="AB196" s="401"/>
      <c r="AC196" s="401"/>
      <c r="AD196" s="401"/>
      <c r="AE196" s="286"/>
      <c r="AF196" s="401"/>
      <c r="AG196" s="402"/>
      <c r="AH196" s="403"/>
      <c r="AI196" s="286"/>
      <c r="AJ196" s="401"/>
      <c r="AK196" s="401"/>
      <c r="AL196" s="300"/>
      <c r="AM196" s="101"/>
      <c r="AN196" s="31" t="str">
        <f>CA196&amp;CB196&amp;CC196&amp;CD196&amp;CE196</f>
        <v/>
      </c>
      <c r="AO196" s="31"/>
      <c r="AP196" s="31"/>
      <c r="AQ196" s="31"/>
      <c r="AR196" s="31"/>
      <c r="AS196" s="3"/>
      <c r="AT196" s="3"/>
      <c r="BX196" s="3"/>
      <c r="CA196" s="32" t="str">
        <f t="shared" si="66"/>
        <v/>
      </c>
      <c r="CB196" s="32" t="str">
        <f t="shared" si="66"/>
        <v/>
      </c>
      <c r="CC196" s="32" t="str">
        <f t="shared" si="66"/>
        <v/>
      </c>
      <c r="CD196" s="32" t="str">
        <f t="shared" si="66"/>
        <v/>
      </c>
      <c r="CE196" s="32" t="str">
        <f t="shared" si="66"/>
        <v/>
      </c>
      <c r="CM196" s="33">
        <f>IF(AND($C196&gt;0,AI196=""),1,IF(AI196&gt;$C196,1,0))</f>
        <v>0</v>
      </c>
      <c r="CN196" s="33">
        <f t="shared" si="67"/>
        <v>0</v>
      </c>
      <c r="CO196" s="33">
        <f t="shared" si="67"/>
        <v>0</v>
      </c>
      <c r="CP196" s="33">
        <f t="shared" si="67"/>
        <v>0</v>
      </c>
      <c r="CQ196" s="33">
        <f>IF(AND($C196&gt;0,AM196=""),1,IF(AM196&gt;$C196,1,0))</f>
        <v>0</v>
      </c>
    </row>
    <row r="197" spans="1:95" s="5" customFormat="1" ht="18" customHeight="1" x14ac:dyDescent="0.15">
      <c r="A197" s="11" t="s">
        <v>252</v>
      </c>
      <c r="B197" s="11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BV197" s="12"/>
      <c r="BW197" s="12"/>
      <c r="BX197" s="12"/>
      <c r="BY197" s="12"/>
    </row>
    <row r="198" spans="1:95" ht="16.350000000000001" customHeight="1" x14ac:dyDescent="0.2">
      <c r="A198" s="334" t="s">
        <v>4</v>
      </c>
      <c r="B198" s="334" t="s">
        <v>83</v>
      </c>
      <c r="C198" s="17" t="s">
        <v>253</v>
      </c>
      <c r="D198" s="18" t="s">
        <v>254</v>
      </c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</row>
    <row r="199" spans="1:95" ht="15" customHeight="1" x14ac:dyDescent="0.2">
      <c r="A199" s="67" t="s">
        <v>255</v>
      </c>
      <c r="B199" s="924">
        <f>SUM(C199:D199)</f>
        <v>1</v>
      </c>
      <c r="C199" s="201"/>
      <c r="D199" s="870">
        <v>1</v>
      </c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</row>
    <row r="200" spans="1:95" ht="15" customHeight="1" x14ac:dyDescent="0.2">
      <c r="A200" s="136" t="s">
        <v>256</v>
      </c>
      <c r="B200" s="406">
        <f>SUM(C200)</f>
        <v>0</v>
      </c>
      <c r="C200" s="281"/>
      <c r="D200" s="925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</row>
    <row r="201" spans="1:95" s="5" customFormat="1" ht="18" customHeight="1" x14ac:dyDescent="0.15">
      <c r="A201" s="407" t="s">
        <v>257</v>
      </c>
      <c r="B201" s="408"/>
      <c r="C201" s="409"/>
      <c r="D201" s="13"/>
      <c r="F201" s="410"/>
      <c r="G201" s="267"/>
      <c r="H201" s="124"/>
      <c r="I201" s="267"/>
      <c r="J201" s="411"/>
      <c r="K201" s="411"/>
      <c r="L201" s="267"/>
      <c r="M201" s="124"/>
      <c r="N201" s="267"/>
      <c r="O201" s="267"/>
      <c r="P201" s="124"/>
      <c r="Q201" s="267"/>
      <c r="R201" s="267"/>
      <c r="S201" s="124"/>
      <c r="T201" s="267"/>
      <c r="U201" s="267"/>
      <c r="V201" s="411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BV201" s="12"/>
      <c r="BW201" s="12"/>
      <c r="BX201" s="12"/>
      <c r="BY201" s="12"/>
    </row>
    <row r="202" spans="1:95" ht="20.25" customHeight="1" x14ac:dyDescent="0.2">
      <c r="A202" s="979" t="s">
        <v>144</v>
      </c>
      <c r="B202" s="1012" t="s">
        <v>83</v>
      </c>
      <c r="C202" s="1020"/>
      <c r="D202" s="1021"/>
      <c r="E202" s="1337" t="s">
        <v>6</v>
      </c>
      <c r="F202" s="1098"/>
      <c r="G202" s="1098"/>
      <c r="H202" s="1098"/>
      <c r="I202" s="1098"/>
      <c r="J202" s="1098"/>
      <c r="K202" s="1098"/>
      <c r="L202" s="1098"/>
      <c r="M202" s="1098"/>
      <c r="N202" s="1098"/>
      <c r="O202" s="1098"/>
      <c r="P202" s="1098"/>
      <c r="Q202" s="1098"/>
      <c r="R202" s="1098"/>
      <c r="S202" s="1098"/>
      <c r="T202" s="1098"/>
      <c r="U202" s="1098"/>
      <c r="V202" s="1098"/>
      <c r="W202" s="1098"/>
      <c r="X202" s="1098"/>
      <c r="Y202" s="1098"/>
      <c r="Z202" s="1098"/>
      <c r="AA202" s="1098"/>
      <c r="AB202" s="1098"/>
      <c r="AC202" s="1098"/>
      <c r="AD202" s="1098"/>
      <c r="AE202" s="1098"/>
      <c r="AF202" s="1098"/>
      <c r="AG202" s="1098"/>
      <c r="AH202" s="1098"/>
      <c r="AI202" s="1098"/>
      <c r="AJ202" s="1338"/>
      <c r="AK202" s="1100" t="s">
        <v>258</v>
      </c>
      <c r="AL202" s="984"/>
      <c r="AM202" s="1339" t="s">
        <v>43</v>
      </c>
      <c r="AN202" s="1307" t="s">
        <v>44</v>
      </c>
      <c r="BT202" s="3"/>
      <c r="BU202" s="3"/>
      <c r="BX202" s="3"/>
      <c r="BY202" s="412"/>
    </row>
    <row r="203" spans="1:95" ht="20.25" customHeight="1" x14ac:dyDescent="0.2">
      <c r="A203" s="1096"/>
      <c r="B203" s="1314"/>
      <c r="C203" s="1022"/>
      <c r="D203" s="1023"/>
      <c r="E203" s="1309" t="s">
        <v>12</v>
      </c>
      <c r="F203" s="1307"/>
      <c r="G203" s="1309" t="s">
        <v>13</v>
      </c>
      <c r="H203" s="1307"/>
      <c r="I203" s="1309" t="s">
        <v>14</v>
      </c>
      <c r="J203" s="1307"/>
      <c r="K203" s="1309" t="s">
        <v>15</v>
      </c>
      <c r="L203" s="1307"/>
      <c r="M203" s="1310" t="s">
        <v>16</v>
      </c>
      <c r="N203" s="1311"/>
      <c r="O203" s="1310" t="s">
        <v>17</v>
      </c>
      <c r="P203" s="1311"/>
      <c r="Q203" s="1310" t="s">
        <v>18</v>
      </c>
      <c r="R203" s="1311"/>
      <c r="S203" s="1310" t="s">
        <v>19</v>
      </c>
      <c r="T203" s="1311"/>
      <c r="U203" s="1310" t="s">
        <v>20</v>
      </c>
      <c r="V203" s="1311"/>
      <c r="W203" s="1310" t="s">
        <v>21</v>
      </c>
      <c r="X203" s="1311"/>
      <c r="Y203" s="1310" t="s">
        <v>22</v>
      </c>
      <c r="Z203" s="1311"/>
      <c r="AA203" s="1310" t="s">
        <v>23</v>
      </c>
      <c r="AB203" s="1311"/>
      <c r="AC203" s="1310" t="s">
        <v>24</v>
      </c>
      <c r="AD203" s="1311"/>
      <c r="AE203" s="1310" t="s">
        <v>25</v>
      </c>
      <c r="AF203" s="1311"/>
      <c r="AG203" s="1310" t="s">
        <v>26</v>
      </c>
      <c r="AH203" s="1311"/>
      <c r="AI203" s="1310" t="s">
        <v>27</v>
      </c>
      <c r="AJ203" s="1312"/>
      <c r="AK203" s="1101"/>
      <c r="AL203" s="987"/>
      <c r="AM203" s="1339"/>
      <c r="AN203" s="1307"/>
      <c r="BT203" s="3"/>
      <c r="BU203" s="3"/>
      <c r="BX203" s="3"/>
      <c r="BY203" s="412"/>
    </row>
    <row r="204" spans="1:95" ht="20.25" customHeight="1" x14ac:dyDescent="0.2">
      <c r="A204" s="1302"/>
      <c r="B204" s="915" t="s">
        <v>32</v>
      </c>
      <c r="C204" s="15" t="s">
        <v>33</v>
      </c>
      <c r="D204" s="866" t="s">
        <v>34</v>
      </c>
      <c r="E204" s="917" t="s">
        <v>45</v>
      </c>
      <c r="F204" s="918" t="s">
        <v>34</v>
      </c>
      <c r="G204" s="917" t="s">
        <v>45</v>
      </c>
      <c r="H204" s="918" t="s">
        <v>34</v>
      </c>
      <c r="I204" s="917" t="s">
        <v>45</v>
      </c>
      <c r="J204" s="918" t="s">
        <v>34</v>
      </c>
      <c r="K204" s="917" t="s">
        <v>45</v>
      </c>
      <c r="L204" s="918" t="s">
        <v>34</v>
      </c>
      <c r="M204" s="917" t="s">
        <v>45</v>
      </c>
      <c r="N204" s="860" t="s">
        <v>34</v>
      </c>
      <c r="O204" s="917" t="s">
        <v>45</v>
      </c>
      <c r="P204" s="860" t="s">
        <v>34</v>
      </c>
      <c r="Q204" s="917" t="s">
        <v>45</v>
      </c>
      <c r="R204" s="860" t="s">
        <v>34</v>
      </c>
      <c r="S204" s="917" t="s">
        <v>45</v>
      </c>
      <c r="T204" s="918" t="s">
        <v>34</v>
      </c>
      <c r="U204" s="917" t="s">
        <v>45</v>
      </c>
      <c r="V204" s="918" t="s">
        <v>34</v>
      </c>
      <c r="W204" s="872" t="s">
        <v>45</v>
      </c>
      <c r="X204" s="918" t="s">
        <v>34</v>
      </c>
      <c r="Y204" s="872" t="s">
        <v>45</v>
      </c>
      <c r="Z204" s="918" t="s">
        <v>34</v>
      </c>
      <c r="AA204" s="872" t="s">
        <v>45</v>
      </c>
      <c r="AB204" s="918" t="s">
        <v>34</v>
      </c>
      <c r="AC204" s="872" t="s">
        <v>45</v>
      </c>
      <c r="AD204" s="918" t="s">
        <v>34</v>
      </c>
      <c r="AE204" s="872" t="s">
        <v>45</v>
      </c>
      <c r="AF204" s="918" t="s">
        <v>34</v>
      </c>
      <c r="AG204" s="872" t="s">
        <v>45</v>
      </c>
      <c r="AH204" s="918" t="s">
        <v>34</v>
      </c>
      <c r="AI204" s="872" t="s">
        <v>45</v>
      </c>
      <c r="AJ204" s="921" t="s">
        <v>34</v>
      </c>
      <c r="AK204" s="926" t="s">
        <v>259</v>
      </c>
      <c r="AL204" s="926" t="s">
        <v>260</v>
      </c>
      <c r="AM204" s="1339"/>
      <c r="AN204" s="1307"/>
      <c r="BT204" s="3"/>
      <c r="BU204" s="3"/>
      <c r="BX204" s="3"/>
      <c r="BY204" s="412"/>
    </row>
    <row r="205" spans="1:95" ht="15" customHeight="1" x14ac:dyDescent="0.2">
      <c r="A205" s="913" t="s">
        <v>261</v>
      </c>
      <c r="B205" s="927">
        <f>SUM(C205+D205)</f>
        <v>33</v>
      </c>
      <c r="C205" s="928">
        <f>E205+G205+I205+K205+M205+O205+Q205+S205+U205+W205+Y205+AA205+AC205+AE205+AG205+AI205</f>
        <v>13</v>
      </c>
      <c r="D205" s="876">
        <f>F205+H205+J205+L205+N205+P205+R205+T205+V205+X205+Z205+AB205+AD205+AF205+AH205+AJ205</f>
        <v>20</v>
      </c>
      <c r="E205" s="929"/>
      <c r="F205" s="930"/>
      <c r="G205" s="929">
        <v>0</v>
      </c>
      <c r="H205" s="930">
        <v>3</v>
      </c>
      <c r="I205" s="929">
        <v>5</v>
      </c>
      <c r="J205" s="930">
        <v>7</v>
      </c>
      <c r="K205" s="929">
        <v>3</v>
      </c>
      <c r="L205" s="930">
        <v>1</v>
      </c>
      <c r="M205" s="929">
        <v>0</v>
      </c>
      <c r="N205" s="931">
        <v>2</v>
      </c>
      <c r="O205" s="929">
        <v>1</v>
      </c>
      <c r="P205" s="931">
        <v>1</v>
      </c>
      <c r="Q205" s="929">
        <v>0</v>
      </c>
      <c r="R205" s="931">
        <v>1</v>
      </c>
      <c r="S205" s="929">
        <v>2</v>
      </c>
      <c r="T205" s="930">
        <v>2</v>
      </c>
      <c r="U205" s="929"/>
      <c r="V205" s="930"/>
      <c r="W205" s="929">
        <v>0</v>
      </c>
      <c r="X205" s="931">
        <v>1</v>
      </c>
      <c r="Y205" s="929">
        <v>1</v>
      </c>
      <c r="Z205" s="931">
        <v>1</v>
      </c>
      <c r="AA205" s="929">
        <v>0</v>
      </c>
      <c r="AB205" s="931">
        <v>1</v>
      </c>
      <c r="AC205" s="929">
        <v>1</v>
      </c>
      <c r="AD205" s="931"/>
      <c r="AE205" s="929"/>
      <c r="AF205" s="931"/>
      <c r="AG205" s="929"/>
      <c r="AH205" s="931"/>
      <c r="AI205" s="929"/>
      <c r="AJ205" s="932"/>
      <c r="AK205" s="931">
        <v>0</v>
      </c>
      <c r="AL205" s="931">
        <v>0</v>
      </c>
      <c r="AM205" s="929">
        <v>0</v>
      </c>
      <c r="AN205" s="931">
        <v>0</v>
      </c>
      <c r="AO205" s="2" t="str">
        <f>CA205&amp;CB205&amp;CC205&amp;CD205</f>
        <v/>
      </c>
      <c r="BT205" s="3"/>
      <c r="BU205" s="3"/>
      <c r="BX205" s="3"/>
      <c r="BY205" s="412"/>
      <c r="CA205" s="32" t="str">
        <f>IF(AND($D205&gt;0,AK205="")," * No olvide digitar la variable "&amp;AK$202&amp;""&amp;" Masculimo. Digite CERO si no tiene",IF(AK205&gt;$D205," * La variable "&amp;AK$202&amp;""&amp;" Masculino No puede ser mayor al Total Mujeres.",""))</f>
        <v/>
      </c>
      <c r="CB205" s="32" t="str">
        <f>IF(AND($C205&gt;0,AL205="")," * No olvide digitar la variable "&amp;AK$202&amp;""&amp;" Femenino. Digite CERO si no tiene",IF(AL205&gt;$C205," * La variable "&amp;AK$202&amp;""&amp;" Femenino No puede ser mayor al Total Hombres.",""))</f>
        <v/>
      </c>
      <c r="CC205" s="32" t="str">
        <f>IF(AND($B205&gt;0,AM205="")," * No olvide digitar la variable "&amp;AM$202&amp;""&amp;". Digite CERO si no tiene",IF(AM205&gt;$B205," * La variable "&amp;AM$202&amp;""&amp;" No puede ser mayor al Total.",""))</f>
        <v/>
      </c>
      <c r="CD205" s="32" t="str">
        <f>IF(AND($B205&gt;0,AN205="")," * No olvide digitar la variable "&amp;AN$202&amp;""&amp;". Digite CERO si no tiene",IF(AN205&gt;$B205," * La variable "&amp;AN$202&amp;""&amp;" No puede ser mayor al Total.",""))</f>
        <v/>
      </c>
      <c r="CM205" s="33">
        <f>IF(AND($D205&gt;0,AK205=""),1,IF(AK205&gt;$D205,1,0))</f>
        <v>0</v>
      </c>
      <c r="CN205" s="33">
        <f>IF(AND($C205&gt;0,AL205=""),1,IF(AL205&gt;$C205,1,0))</f>
        <v>0</v>
      </c>
      <c r="CO205" s="33">
        <f>IF(AND($B205&gt;0,AM205=""),1,IF(AM205&gt;$B205,1,0))</f>
        <v>0</v>
      </c>
      <c r="CP205" s="33">
        <f>IF(AND($B205&gt;0,AN205=""),1,IF(AN205&gt;$B205,1,0))</f>
        <v>0</v>
      </c>
    </row>
    <row r="206" spans="1:95" s="5" customFormat="1" ht="18" customHeight="1" x14ac:dyDescent="0.15">
      <c r="A206" s="11" t="s">
        <v>262</v>
      </c>
      <c r="B206" s="11"/>
      <c r="BV206" s="12"/>
      <c r="BW206" s="12"/>
      <c r="BX206" s="12"/>
      <c r="BY206" s="12"/>
    </row>
    <row r="207" spans="1:95" ht="16.350000000000001" customHeight="1" x14ac:dyDescent="0.2">
      <c r="A207" s="1021" t="s">
        <v>263</v>
      </c>
      <c r="B207" s="982" t="s">
        <v>83</v>
      </c>
      <c r="C207" s="983"/>
      <c r="D207" s="984"/>
      <c r="E207" s="1340" t="s">
        <v>264</v>
      </c>
      <c r="F207" s="1107"/>
      <c r="G207" s="1107"/>
      <c r="H207" s="1107"/>
      <c r="I207" s="1107"/>
      <c r="J207" s="1107"/>
      <c r="K207" s="1107"/>
      <c r="L207" s="1341"/>
      <c r="M207" s="983" t="s">
        <v>265</v>
      </c>
      <c r="N207" s="1109"/>
      <c r="O207" s="984" t="s">
        <v>266</v>
      </c>
      <c r="BX207" s="3"/>
      <c r="BY207" s="3"/>
    </row>
    <row r="208" spans="1:95" ht="16.350000000000001" customHeight="1" x14ac:dyDescent="0.2">
      <c r="A208" s="1054"/>
      <c r="B208" s="1303"/>
      <c r="C208" s="986"/>
      <c r="D208" s="987"/>
      <c r="E208" s="1309" t="s">
        <v>11</v>
      </c>
      <c r="F208" s="1307"/>
      <c r="G208" s="1309" t="s">
        <v>12</v>
      </c>
      <c r="H208" s="1307"/>
      <c r="I208" s="1309" t="s">
        <v>13</v>
      </c>
      <c r="J208" s="1307"/>
      <c r="K208" s="1309" t="s">
        <v>267</v>
      </c>
      <c r="L208" s="1313"/>
      <c r="M208" s="986"/>
      <c r="N208" s="1110"/>
      <c r="O208" s="990"/>
    </row>
    <row r="209" spans="1:96" ht="16.350000000000001" customHeight="1" x14ac:dyDescent="0.2">
      <c r="A209" s="1054"/>
      <c r="B209" s="915" t="s">
        <v>32</v>
      </c>
      <c r="C209" s="916" t="s">
        <v>33</v>
      </c>
      <c r="D209" s="866" t="s">
        <v>34</v>
      </c>
      <c r="E209" s="917" t="s">
        <v>45</v>
      </c>
      <c r="F209" s="423" t="s">
        <v>34</v>
      </c>
      <c r="G209" s="917" t="s">
        <v>45</v>
      </c>
      <c r="H209" s="423" t="s">
        <v>34</v>
      </c>
      <c r="I209" s="424" t="s">
        <v>45</v>
      </c>
      <c r="J209" s="425" t="s">
        <v>34</v>
      </c>
      <c r="K209" s="917" t="s">
        <v>45</v>
      </c>
      <c r="L209" s="865" t="s">
        <v>34</v>
      </c>
      <c r="M209" s="933" t="s">
        <v>268</v>
      </c>
      <c r="N209" s="428" t="s">
        <v>269</v>
      </c>
      <c r="O209" s="987"/>
    </row>
    <row r="210" spans="1:96" ht="16.350000000000001" customHeight="1" x14ac:dyDescent="0.2">
      <c r="A210" s="1023"/>
      <c r="B210" s="429">
        <f t="shared" ref="B210:B215" si="68">+C210+D210</f>
        <v>3</v>
      </c>
      <c r="C210" s="430">
        <f>+E210+G210+I210+K210</f>
        <v>1</v>
      </c>
      <c r="D210" s="431">
        <f>+F210+H210+J210+L210</f>
        <v>2</v>
      </c>
      <c r="E210" s="934">
        <f t="shared" ref="E210:O210" si="69">SUM(E211:E215)</f>
        <v>0</v>
      </c>
      <c r="F210" s="935">
        <f t="shared" si="69"/>
        <v>0</v>
      </c>
      <c r="G210" s="934">
        <f t="shared" si="69"/>
        <v>0</v>
      </c>
      <c r="H210" s="935">
        <f t="shared" si="69"/>
        <v>0</v>
      </c>
      <c r="I210" s="934">
        <f t="shared" si="69"/>
        <v>0</v>
      </c>
      <c r="J210" s="936">
        <f t="shared" si="69"/>
        <v>0</v>
      </c>
      <c r="K210" s="927">
        <f t="shared" si="69"/>
        <v>1</v>
      </c>
      <c r="L210" s="937">
        <f t="shared" si="69"/>
        <v>2</v>
      </c>
      <c r="M210" s="938">
        <f t="shared" si="69"/>
        <v>2</v>
      </c>
      <c r="N210" s="935">
        <f t="shared" si="69"/>
        <v>1</v>
      </c>
      <c r="O210" s="939">
        <f t="shared" si="69"/>
        <v>1</v>
      </c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</row>
    <row r="211" spans="1:96" ht="15" customHeight="1" x14ac:dyDescent="0.2">
      <c r="A211" s="67" t="s">
        <v>270</v>
      </c>
      <c r="B211" s="438">
        <f t="shared" si="68"/>
        <v>3</v>
      </c>
      <c r="C211" s="439">
        <f>+E211+G211+I211+K211</f>
        <v>1</v>
      </c>
      <c r="D211" s="871">
        <f>+F211+H211+J211+L211</f>
        <v>2</v>
      </c>
      <c r="E211" s="270"/>
      <c r="F211" s="275"/>
      <c r="G211" s="270"/>
      <c r="H211" s="275"/>
      <c r="I211" s="270"/>
      <c r="J211" s="271"/>
      <c r="K211" s="270">
        <v>1</v>
      </c>
      <c r="L211" s="294">
        <v>2</v>
      </c>
      <c r="M211" s="272">
        <v>2</v>
      </c>
      <c r="N211" s="275">
        <v>1</v>
      </c>
      <c r="O211" s="441">
        <v>1</v>
      </c>
      <c r="P211" s="146" t="str">
        <f>CA211&amp;CB211&amp;CC211&amp;CD211</f>
        <v/>
      </c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"/>
      <c r="AC211" s="3"/>
      <c r="AD211" s="3"/>
      <c r="AE211" s="3"/>
      <c r="CA211" s="32" t="str">
        <f>IF(AND($B211&gt;0,M211="")," * No olvide digitar la variable "&amp;M$207&amp;""&amp;" Única. Digite CERO si no tiene.","")</f>
        <v/>
      </c>
      <c r="CB211" s="32" t="str">
        <f>IF(AND($B211&gt;0,N211="")," * No olvide digitar la variable "&amp;M$207&amp;""&amp;" Múltiple. Digite CERO si no tiene.","")</f>
        <v/>
      </c>
      <c r="CC211" s="32" t="str">
        <f>IF(AND(M211+N211&gt;$B211)," * La variable "&amp;M$207&amp;""&amp;"  No puede ser mayor al Total.","")</f>
        <v/>
      </c>
      <c r="CD211" s="32" t="str">
        <f>IF(AND($B211&gt;0,O211="")," * No olvide digitar la variable "&amp;O$207&amp;""&amp;". Digite CERO si no tiene",IF(O211&gt;$B211," * La variable "&amp;O$207&amp;""&amp;" No puede ser mayor al Total.",""))</f>
        <v/>
      </c>
      <c r="CM211" s="33">
        <f>IF(AND($B211&gt;0,M211=""),1,0)</f>
        <v>0</v>
      </c>
      <c r="CN211" s="33">
        <f>IF(AND($B211&gt;0,N211=""),1,0)</f>
        <v>0</v>
      </c>
      <c r="CO211" s="33">
        <f>IF(AND(M211+N211&gt;$B211),1,0)</f>
        <v>0</v>
      </c>
      <c r="CP211" s="33">
        <f>IF(AND($B211&gt;0,O211=""),1,0)</f>
        <v>0</v>
      </c>
      <c r="CR211" s="5"/>
    </row>
    <row r="212" spans="1:96" ht="15" customHeight="1" x14ac:dyDescent="0.2">
      <c r="A212" s="35" t="s">
        <v>271</v>
      </c>
      <c r="B212" s="442">
        <f t="shared" si="68"/>
        <v>0</v>
      </c>
      <c r="C212" s="443">
        <f t="shared" ref="C212:D215" si="70">+E212+G212+I212+K212</f>
        <v>0</v>
      </c>
      <c r="D212" s="84">
        <f t="shared" si="70"/>
        <v>0</v>
      </c>
      <c r="E212" s="276"/>
      <c r="F212" s="83"/>
      <c r="G212" s="276"/>
      <c r="H212" s="83"/>
      <c r="I212" s="276"/>
      <c r="J212" s="277"/>
      <c r="K212" s="276"/>
      <c r="L212" s="444"/>
      <c r="M212" s="278"/>
      <c r="N212" s="83"/>
      <c r="O212" s="445"/>
      <c r="P212" s="146" t="str">
        <f t="shared" ref="P212:P215" si="71">CA212&amp;CB212&amp;CC212&amp;CD212</f>
        <v/>
      </c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"/>
      <c r="AC212" s="3"/>
      <c r="AD212" s="3"/>
      <c r="AE212" s="3"/>
      <c r="CA212" s="32" t="str">
        <f t="shared" ref="CA212:CA215" si="72">IF(AND($B212&gt;0,M212="")," * No olvide digitar la variable "&amp;M$207&amp;""&amp;" Única. Digite CERO si no tiene.","")</f>
        <v/>
      </c>
      <c r="CB212" s="32" t="str">
        <f t="shared" ref="CB212:CB215" si="73">IF(AND($B212&gt;0,N212="")," * No olvide digitar la variable "&amp;M$207&amp;""&amp;" Múltiple. Digite CERO si no tiene.","")</f>
        <v/>
      </c>
      <c r="CC212" s="32" t="str">
        <f t="shared" ref="CC212:CC215" si="74">IF(AND(M212+N212&gt;$B212)," * La variable "&amp;M$207&amp;""&amp;"  No puede ser mayor al Total.","")</f>
        <v/>
      </c>
      <c r="CD212" s="32" t="str">
        <f t="shared" ref="CD212:CD215" si="75">IF(AND($B212&gt;0,O212="")," * No olvide digitar la variable "&amp;O$207&amp;""&amp;". Digite CERO si no tiene",IF(O212&gt;$B212," * La variable "&amp;O$207&amp;""&amp;" No puede ser mayor al Total.",""))</f>
        <v/>
      </c>
      <c r="CM212" s="33">
        <f t="shared" ref="CM212:CN215" si="76">IF(AND($B212&gt;0,M212=""),1,0)</f>
        <v>0</v>
      </c>
      <c r="CN212" s="33">
        <f t="shared" si="76"/>
        <v>0</v>
      </c>
      <c r="CO212" s="33">
        <f t="shared" ref="CO212:CO215" si="77">IF(AND(M212+N212&gt;$B212),1,0)</f>
        <v>0</v>
      </c>
      <c r="CP212" s="33">
        <f t="shared" ref="CP212:CP215" si="78">IF(AND($B212&gt;0,O212=""),1,0)</f>
        <v>0</v>
      </c>
    </row>
    <row r="213" spans="1:96" ht="15" customHeight="1" x14ac:dyDescent="0.2">
      <c r="A213" s="35" t="s">
        <v>272</v>
      </c>
      <c r="B213" s="442">
        <f t="shared" si="68"/>
        <v>0</v>
      </c>
      <c r="C213" s="443">
        <f t="shared" si="70"/>
        <v>0</v>
      </c>
      <c r="D213" s="84">
        <f t="shared" si="70"/>
        <v>0</v>
      </c>
      <c r="E213" s="276"/>
      <c r="F213" s="83"/>
      <c r="G213" s="276"/>
      <c r="H213" s="83"/>
      <c r="I213" s="276"/>
      <c r="J213" s="277"/>
      <c r="K213" s="276"/>
      <c r="L213" s="444"/>
      <c r="M213" s="278"/>
      <c r="N213" s="83"/>
      <c r="O213" s="445"/>
      <c r="P213" s="146" t="str">
        <f t="shared" si="71"/>
        <v/>
      </c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"/>
      <c r="AC213" s="3"/>
      <c r="AD213" s="3"/>
      <c r="AE213" s="3"/>
      <c r="CA213" s="32" t="str">
        <f t="shared" si="72"/>
        <v/>
      </c>
      <c r="CB213" s="32" t="str">
        <f t="shared" si="73"/>
        <v/>
      </c>
      <c r="CC213" s="32" t="str">
        <f t="shared" si="74"/>
        <v/>
      </c>
      <c r="CD213" s="32" t="str">
        <f t="shared" si="75"/>
        <v/>
      </c>
      <c r="CM213" s="33">
        <f t="shared" si="76"/>
        <v>0</v>
      </c>
      <c r="CN213" s="33">
        <f t="shared" si="76"/>
        <v>0</v>
      </c>
      <c r="CO213" s="33">
        <f t="shared" si="77"/>
        <v>0</v>
      </c>
      <c r="CP213" s="33">
        <f t="shared" si="78"/>
        <v>0</v>
      </c>
    </row>
    <row r="214" spans="1:96" ht="15" customHeight="1" x14ac:dyDescent="0.2">
      <c r="A214" s="35" t="s">
        <v>273</v>
      </c>
      <c r="B214" s="442">
        <f t="shared" si="68"/>
        <v>0</v>
      </c>
      <c r="C214" s="443">
        <f t="shared" si="70"/>
        <v>0</v>
      </c>
      <c r="D214" s="84">
        <f t="shared" si="70"/>
        <v>0</v>
      </c>
      <c r="E214" s="446"/>
      <c r="F214" s="447"/>
      <c r="G214" s="446"/>
      <c r="H214" s="447"/>
      <c r="I214" s="446"/>
      <c r="J214" s="448"/>
      <c r="K214" s="446"/>
      <c r="L214" s="449"/>
      <c r="M214" s="450"/>
      <c r="N214" s="447"/>
      <c r="O214" s="451"/>
      <c r="P214" s="146" t="str">
        <f t="shared" si="71"/>
        <v/>
      </c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"/>
      <c r="AC214" s="3"/>
      <c r="AD214" s="3"/>
      <c r="AE214" s="3"/>
      <c r="CA214" s="32" t="str">
        <f t="shared" si="72"/>
        <v/>
      </c>
      <c r="CB214" s="32" t="str">
        <f t="shared" si="73"/>
        <v/>
      </c>
      <c r="CC214" s="32" t="str">
        <f t="shared" si="74"/>
        <v/>
      </c>
      <c r="CD214" s="32" t="str">
        <f t="shared" si="75"/>
        <v/>
      </c>
      <c r="CM214" s="33">
        <f t="shared" si="76"/>
        <v>0</v>
      </c>
      <c r="CN214" s="33">
        <f t="shared" si="76"/>
        <v>0</v>
      </c>
      <c r="CO214" s="33">
        <f t="shared" si="77"/>
        <v>0</v>
      </c>
      <c r="CP214" s="33">
        <f t="shared" si="78"/>
        <v>0</v>
      </c>
    </row>
    <row r="215" spans="1:96" ht="15" customHeight="1" x14ac:dyDescent="0.2">
      <c r="A215" s="895" t="s">
        <v>274</v>
      </c>
      <c r="B215" s="453">
        <f t="shared" si="68"/>
        <v>0</v>
      </c>
      <c r="C215" s="454">
        <f t="shared" si="70"/>
        <v>0</v>
      </c>
      <c r="D215" s="116">
        <f t="shared" si="70"/>
        <v>0</v>
      </c>
      <c r="E215" s="281"/>
      <c r="F215" s="282"/>
      <c r="G215" s="281"/>
      <c r="H215" s="282"/>
      <c r="I215" s="281"/>
      <c r="J215" s="282"/>
      <c r="K215" s="281"/>
      <c r="L215" s="285"/>
      <c r="M215" s="283"/>
      <c r="N215" s="282"/>
      <c r="O215" s="455"/>
      <c r="P215" s="146" t="str">
        <f t="shared" si="71"/>
        <v/>
      </c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"/>
      <c r="AC215" s="3"/>
      <c r="AD215" s="3"/>
      <c r="AE215" s="3"/>
      <c r="CA215" s="32" t="str">
        <f t="shared" si="72"/>
        <v/>
      </c>
      <c r="CB215" s="32" t="str">
        <f t="shared" si="73"/>
        <v/>
      </c>
      <c r="CC215" s="32" t="str">
        <f t="shared" si="74"/>
        <v/>
      </c>
      <c r="CD215" s="32" t="str">
        <f t="shared" si="75"/>
        <v/>
      </c>
      <c r="CM215" s="33">
        <f t="shared" si="76"/>
        <v>0</v>
      </c>
      <c r="CN215" s="33">
        <f t="shared" si="76"/>
        <v>0</v>
      </c>
      <c r="CO215" s="33">
        <f t="shared" si="77"/>
        <v>0</v>
      </c>
      <c r="CP215" s="33">
        <f t="shared" si="78"/>
        <v>0</v>
      </c>
    </row>
    <row r="232" spans="1:13" hidden="1" x14ac:dyDescent="0.2">
      <c r="A232" s="456">
        <f>SUM(B12:B15,B20:B25,B41:B46,B67,B101,C106:C113,D116:D118,C123:C125,C129:C130,B135,C135,D136,E136,C141:C142,B158,C161:D161,C165:C166,C169:C174,C178:C183,B188:B191,C195:C196,B199:B200,B205,B210)</f>
        <v>12662</v>
      </c>
      <c r="B232" s="456" t="e">
        <f>SUM(#REF!)</f>
        <v>#REF!</v>
      </c>
      <c r="C232" s="456"/>
      <c r="D232" s="456"/>
      <c r="E232" s="456"/>
      <c r="F232" s="456"/>
      <c r="G232" s="456"/>
      <c r="H232" s="456"/>
      <c r="I232" s="456"/>
      <c r="J232" s="456"/>
      <c r="K232" s="456"/>
      <c r="L232" s="456"/>
      <c r="M232" s="456"/>
    </row>
    <row r="248" spans="1:2" ht="15" hidden="1" x14ac:dyDescent="0.25">
      <c r="A248" s="457">
        <f>SUM(B12:B15,B20:B26,B31:B36,B41:B46,B51:B56,B61:B66,B72:B77,B81:B100,C107:C113,D116:D118,C123:C125,C129:C131,C141:C142,B146:B157,C161:D161,C165:C166,C169:F174,C178:C183,B188:B191,C195:C196,B199:B200,B205,B211:B215)</f>
        <v>12081</v>
      </c>
      <c r="B248" s="458">
        <f>SUM(CM12:CS215)</f>
        <v>0</v>
      </c>
    </row>
  </sheetData>
  <mergeCells count="344">
    <mergeCell ref="A207:A210"/>
    <mergeCell ref="B207:D208"/>
    <mergeCell ref="E207:L207"/>
    <mergeCell ref="M207:N208"/>
    <mergeCell ref="O207:O209"/>
    <mergeCell ref="E208:F208"/>
    <mergeCell ref="G208:H208"/>
    <mergeCell ref="I208:J208"/>
    <mergeCell ref="K208:L208"/>
    <mergeCell ref="A202:A204"/>
    <mergeCell ref="B202:D203"/>
    <mergeCell ref="E202:AJ202"/>
    <mergeCell ref="AK202:AL203"/>
    <mergeCell ref="AM202:AM204"/>
    <mergeCell ref="AN202:AN204"/>
    <mergeCell ref="E203:F203"/>
    <mergeCell ref="G203:H203"/>
    <mergeCell ref="I203:J203"/>
    <mergeCell ref="K203:L203"/>
    <mergeCell ref="Y203:Z203"/>
    <mergeCell ref="AA203:AB203"/>
    <mergeCell ref="AC203:AD203"/>
    <mergeCell ref="AE203:AF203"/>
    <mergeCell ref="AG203:AH203"/>
    <mergeCell ref="AI203:AJ203"/>
    <mergeCell ref="M203:N203"/>
    <mergeCell ref="O203:P203"/>
    <mergeCell ref="Q203:R203"/>
    <mergeCell ref="S203:T203"/>
    <mergeCell ref="U203:V203"/>
    <mergeCell ref="W203:X203"/>
    <mergeCell ref="AI193:AI194"/>
    <mergeCell ref="AJ193:AJ194"/>
    <mergeCell ref="AK193:AK194"/>
    <mergeCell ref="AL193:AL194"/>
    <mergeCell ref="AM193:AM194"/>
    <mergeCell ref="A195:A196"/>
    <mergeCell ref="Y193:Y194"/>
    <mergeCell ref="Z193:Z194"/>
    <mergeCell ref="AA193:AA194"/>
    <mergeCell ref="AB193:AE193"/>
    <mergeCell ref="AF193:AG193"/>
    <mergeCell ref="AH193:AH194"/>
    <mergeCell ref="P193:Q193"/>
    <mergeCell ref="R193:S193"/>
    <mergeCell ref="T193:U193"/>
    <mergeCell ref="V193:V194"/>
    <mergeCell ref="W193:W194"/>
    <mergeCell ref="X193:X194"/>
    <mergeCell ref="A193:B194"/>
    <mergeCell ref="C193:E193"/>
    <mergeCell ref="F193:G193"/>
    <mergeCell ref="H193:I193"/>
    <mergeCell ref="J193:K193"/>
    <mergeCell ref="L193:M193"/>
    <mergeCell ref="N193:O193"/>
    <mergeCell ref="U186:V186"/>
    <mergeCell ref="W186:X186"/>
    <mergeCell ref="I186:J186"/>
    <mergeCell ref="K186:L186"/>
    <mergeCell ref="M186:N186"/>
    <mergeCell ref="O186:P186"/>
    <mergeCell ref="Q186:R186"/>
    <mergeCell ref="S186:T186"/>
    <mergeCell ref="F176:F177"/>
    <mergeCell ref="G176:G177"/>
    <mergeCell ref="H176:H177"/>
    <mergeCell ref="A178:A180"/>
    <mergeCell ref="A181:A183"/>
    <mergeCell ref="A185:A187"/>
    <mergeCell ref="B185:D186"/>
    <mergeCell ref="E185:AL185"/>
    <mergeCell ref="E186:F186"/>
    <mergeCell ref="G186:H186"/>
    <mergeCell ref="AG186:AH186"/>
    <mergeCell ref="AI186:AJ186"/>
    <mergeCell ref="AK186:AL186"/>
    <mergeCell ref="Y186:Z186"/>
    <mergeCell ref="AA186:AB186"/>
    <mergeCell ref="AC186:AD186"/>
    <mergeCell ref="AE186:AF186"/>
    <mergeCell ref="A165:A166"/>
    <mergeCell ref="A168:B168"/>
    <mergeCell ref="A169:A170"/>
    <mergeCell ref="A172:A174"/>
    <mergeCell ref="A176:B177"/>
    <mergeCell ref="C176:E176"/>
    <mergeCell ref="A160:B160"/>
    <mergeCell ref="A163:B164"/>
    <mergeCell ref="C163:E163"/>
    <mergeCell ref="F163:F164"/>
    <mergeCell ref="G163:I163"/>
    <mergeCell ref="J163:L163"/>
    <mergeCell ref="A139:B140"/>
    <mergeCell ref="C139:C140"/>
    <mergeCell ref="D139:I139"/>
    <mergeCell ref="J139:J140"/>
    <mergeCell ref="A141:A142"/>
    <mergeCell ref="A144:A145"/>
    <mergeCell ref="B144:B145"/>
    <mergeCell ref="AJ127:AJ128"/>
    <mergeCell ref="AK127:AK128"/>
    <mergeCell ref="A129:B129"/>
    <mergeCell ref="A130:B130"/>
    <mergeCell ref="A131:B131"/>
    <mergeCell ref="A133:A134"/>
    <mergeCell ref="B133:E133"/>
    <mergeCell ref="F133:G133"/>
    <mergeCell ref="Z127:AD127"/>
    <mergeCell ref="AE127:AE128"/>
    <mergeCell ref="AF127:AF128"/>
    <mergeCell ref="AG127:AG128"/>
    <mergeCell ref="AH127:AH128"/>
    <mergeCell ref="AI127:AI128"/>
    <mergeCell ref="N127:O127"/>
    <mergeCell ref="P127:Q127"/>
    <mergeCell ref="R127:S127"/>
    <mergeCell ref="T127:U127"/>
    <mergeCell ref="V127:W127"/>
    <mergeCell ref="X127:Y127"/>
    <mergeCell ref="A123:B123"/>
    <mergeCell ref="A124:B124"/>
    <mergeCell ref="A125:B125"/>
    <mergeCell ref="A127:B128"/>
    <mergeCell ref="C127:E127"/>
    <mergeCell ref="F127:G127"/>
    <mergeCell ref="H127:I127"/>
    <mergeCell ref="J127:K127"/>
    <mergeCell ref="L127:M127"/>
    <mergeCell ref="A116:B118"/>
    <mergeCell ref="A119:K119"/>
    <mergeCell ref="A120:B122"/>
    <mergeCell ref="C120:E121"/>
    <mergeCell ref="F120:AM120"/>
    <mergeCell ref="AN120:AN122"/>
    <mergeCell ref="F121:G121"/>
    <mergeCell ref="H121:I121"/>
    <mergeCell ref="J121:K121"/>
    <mergeCell ref="L121:M121"/>
    <mergeCell ref="AL121:AM121"/>
    <mergeCell ref="Z121:AA121"/>
    <mergeCell ref="AB121:AC121"/>
    <mergeCell ref="AD121:AE121"/>
    <mergeCell ref="AF121:AG121"/>
    <mergeCell ref="AH121:AI121"/>
    <mergeCell ref="AJ121:AK121"/>
    <mergeCell ref="N121:O121"/>
    <mergeCell ref="P121:Q121"/>
    <mergeCell ref="R121:S121"/>
    <mergeCell ref="T121:U121"/>
    <mergeCell ref="V121:W121"/>
    <mergeCell ref="X121:Y121"/>
    <mergeCell ref="A107:A109"/>
    <mergeCell ref="A110:B110"/>
    <mergeCell ref="A111:B111"/>
    <mergeCell ref="A112:B112"/>
    <mergeCell ref="A113:B113"/>
    <mergeCell ref="A115:C115"/>
    <mergeCell ref="AD104:AE104"/>
    <mergeCell ref="AF104:AG104"/>
    <mergeCell ref="AH104:AI104"/>
    <mergeCell ref="A106:B106"/>
    <mergeCell ref="A103:B105"/>
    <mergeCell ref="C103:E104"/>
    <mergeCell ref="K70:L70"/>
    <mergeCell ref="M70:N70"/>
    <mergeCell ref="O70:P70"/>
    <mergeCell ref="Q70:R70"/>
    <mergeCell ref="S70:T70"/>
    <mergeCell ref="AN103:AN105"/>
    <mergeCell ref="AO103:AO105"/>
    <mergeCell ref="F104:G104"/>
    <mergeCell ref="H104:I104"/>
    <mergeCell ref="J104:K104"/>
    <mergeCell ref="L104:M104"/>
    <mergeCell ref="N104:O104"/>
    <mergeCell ref="P104:Q104"/>
    <mergeCell ref="R104:S104"/>
    <mergeCell ref="T104:U104"/>
    <mergeCell ref="F103:AM103"/>
    <mergeCell ref="V104:W104"/>
    <mergeCell ref="X104:Y104"/>
    <mergeCell ref="Z104:AA104"/>
    <mergeCell ref="AB104:AC104"/>
    <mergeCell ref="AJ104:AK104"/>
    <mergeCell ref="AL104:AM104"/>
    <mergeCell ref="A69:A71"/>
    <mergeCell ref="B69:D70"/>
    <mergeCell ref="E69:AL69"/>
    <mergeCell ref="E70:F70"/>
    <mergeCell ref="G70:H70"/>
    <mergeCell ref="Q59:R59"/>
    <mergeCell ref="S59:T59"/>
    <mergeCell ref="U59:V59"/>
    <mergeCell ref="W59:X59"/>
    <mergeCell ref="Y59:Z59"/>
    <mergeCell ref="AA59:AB59"/>
    <mergeCell ref="A58:A60"/>
    <mergeCell ref="B58:D59"/>
    <mergeCell ref="E58:AL58"/>
    <mergeCell ref="AG70:AH70"/>
    <mergeCell ref="AI70:AJ70"/>
    <mergeCell ref="AK70:AL70"/>
    <mergeCell ref="U70:V70"/>
    <mergeCell ref="W70:X70"/>
    <mergeCell ref="Y70:Z70"/>
    <mergeCell ref="AA70:AB70"/>
    <mergeCell ref="AC70:AD70"/>
    <mergeCell ref="AE70:AF70"/>
    <mergeCell ref="I70:J70"/>
    <mergeCell ref="AM58:AN59"/>
    <mergeCell ref="E59:F59"/>
    <mergeCell ref="G59:H59"/>
    <mergeCell ref="I59:J59"/>
    <mergeCell ref="K59:L59"/>
    <mergeCell ref="M59:N59"/>
    <mergeCell ref="O59:P59"/>
    <mergeCell ref="AA49:AB49"/>
    <mergeCell ref="AC49:AD49"/>
    <mergeCell ref="AE49:AF49"/>
    <mergeCell ref="AG49:AH49"/>
    <mergeCell ref="AI49:AJ49"/>
    <mergeCell ref="AK49:AL49"/>
    <mergeCell ref="O49:P49"/>
    <mergeCell ref="Q49:R49"/>
    <mergeCell ref="S49:T49"/>
    <mergeCell ref="U49:V49"/>
    <mergeCell ref="W49:X49"/>
    <mergeCell ref="Y49:Z49"/>
    <mergeCell ref="AC59:AD59"/>
    <mergeCell ref="AE59:AF59"/>
    <mergeCell ref="AG59:AH59"/>
    <mergeCell ref="AI59:AJ59"/>
    <mergeCell ref="AK59:AL59"/>
    <mergeCell ref="A48:A50"/>
    <mergeCell ref="B48:D49"/>
    <mergeCell ref="E48:AL48"/>
    <mergeCell ref="AM48:AM50"/>
    <mergeCell ref="AN48:AN50"/>
    <mergeCell ref="E49:F49"/>
    <mergeCell ref="G49:H49"/>
    <mergeCell ref="I49:J49"/>
    <mergeCell ref="K49:L49"/>
    <mergeCell ref="M49:N49"/>
    <mergeCell ref="A38:A40"/>
    <mergeCell ref="B38:D39"/>
    <mergeCell ref="E38:AL38"/>
    <mergeCell ref="AM38:AM40"/>
    <mergeCell ref="AN38:AN40"/>
    <mergeCell ref="E39:F39"/>
    <mergeCell ref="G39:H39"/>
    <mergeCell ref="I39:J39"/>
    <mergeCell ref="K39:L39"/>
    <mergeCell ref="M39:N39"/>
    <mergeCell ref="AA39:AB39"/>
    <mergeCell ref="AC39:AD39"/>
    <mergeCell ref="AE39:AF39"/>
    <mergeCell ref="AG39:AH39"/>
    <mergeCell ref="AI39:AJ39"/>
    <mergeCell ref="AK39:AL39"/>
    <mergeCell ref="O39:P39"/>
    <mergeCell ref="Q39:R39"/>
    <mergeCell ref="S39:T39"/>
    <mergeCell ref="U39:V39"/>
    <mergeCell ref="W39:X39"/>
    <mergeCell ref="Y39:Z39"/>
    <mergeCell ref="AM28:AM30"/>
    <mergeCell ref="AN28:AN30"/>
    <mergeCell ref="E29:F29"/>
    <mergeCell ref="G29:H29"/>
    <mergeCell ref="I29:J29"/>
    <mergeCell ref="K29:L29"/>
    <mergeCell ref="M29:N29"/>
    <mergeCell ref="O29:P29"/>
    <mergeCell ref="Q29:R29"/>
    <mergeCell ref="S29:T29"/>
    <mergeCell ref="A27:H27"/>
    <mergeCell ref="A28:A30"/>
    <mergeCell ref="B28:D29"/>
    <mergeCell ref="E28:AL28"/>
    <mergeCell ref="U29:V29"/>
    <mergeCell ref="W29:X29"/>
    <mergeCell ref="Y29:Z29"/>
    <mergeCell ref="U18:V18"/>
    <mergeCell ref="W18:X18"/>
    <mergeCell ref="Y18:Z18"/>
    <mergeCell ref="AA18:AB18"/>
    <mergeCell ref="AC18:AD18"/>
    <mergeCell ref="AE18:AF18"/>
    <mergeCell ref="AA29:AB29"/>
    <mergeCell ref="AC29:AD29"/>
    <mergeCell ref="AE29:AF29"/>
    <mergeCell ref="AG29:AH29"/>
    <mergeCell ref="AI29:AJ29"/>
    <mergeCell ref="AK29:AL29"/>
    <mergeCell ref="A17:A19"/>
    <mergeCell ref="B17:D18"/>
    <mergeCell ref="AQ17:AQ19"/>
    <mergeCell ref="AR17:AR19"/>
    <mergeCell ref="E18:F18"/>
    <mergeCell ref="G18:H18"/>
    <mergeCell ref="I18:J18"/>
    <mergeCell ref="K18:L18"/>
    <mergeCell ref="M18:N18"/>
    <mergeCell ref="O18:P18"/>
    <mergeCell ref="Q18:R18"/>
    <mergeCell ref="S18:T18"/>
    <mergeCell ref="AG18:AH18"/>
    <mergeCell ref="AI18:AJ18"/>
    <mergeCell ref="AK18:AL18"/>
    <mergeCell ref="E17:AL17"/>
    <mergeCell ref="AM17:AM19"/>
    <mergeCell ref="AN17:AN19"/>
    <mergeCell ref="AO17:AO19"/>
    <mergeCell ref="AP17:AP19"/>
    <mergeCell ref="AR9:AR11"/>
    <mergeCell ref="AS9:AS11"/>
    <mergeCell ref="E10:F10"/>
    <mergeCell ref="G10:H10"/>
    <mergeCell ref="I10:J10"/>
    <mergeCell ref="K10:L10"/>
    <mergeCell ref="M10:N10"/>
    <mergeCell ref="O10:P10"/>
    <mergeCell ref="Q10:R10"/>
    <mergeCell ref="S10:T10"/>
    <mergeCell ref="AO10:AO11"/>
    <mergeCell ref="AP10:AP11"/>
    <mergeCell ref="AQ10:AQ11"/>
    <mergeCell ref="A6:O6"/>
    <mergeCell ref="A9:A11"/>
    <mergeCell ref="B9:D10"/>
    <mergeCell ref="E9:AL9"/>
    <mergeCell ref="AM9:AM11"/>
    <mergeCell ref="AN9:AQ9"/>
    <mergeCell ref="U10:V10"/>
    <mergeCell ref="W10:X10"/>
    <mergeCell ref="Y10:Z10"/>
    <mergeCell ref="AA10:AB10"/>
    <mergeCell ref="AC10:AD10"/>
    <mergeCell ref="AE10:AF10"/>
    <mergeCell ref="AG10:AH10"/>
    <mergeCell ref="AI10:AJ10"/>
    <mergeCell ref="AK10:AL10"/>
    <mergeCell ref="AN10:AN11"/>
  </mergeCells>
  <dataValidations count="9">
    <dataValidation operator="greaterThanOrEqual" allowBlank="1" showInputMessage="1" showErrorMessage="1" errorTitle="Error" error="Favor Ingrese sólo Números." sqref="AO31:AO36" xr:uid="{CA50EF4C-4717-46B4-B58D-6A100FFBC19D}"/>
    <dataValidation type="whole" allowBlank="1" showInputMessage="1" showErrorMessage="1" sqref="E188:AL191" xr:uid="{A0F10C8A-D64B-4C9C-8744-57CC7675DCE2}">
      <formula1>0</formula1>
      <formula2>9.99999999999999E+37</formula2>
    </dataValidation>
    <dataValidation type="whole" allowBlank="1" showInputMessage="1" showErrorMessage="1" sqref="C169:F174" xr:uid="{C6A92D51-59B4-42D7-BD86-17948B4ADADB}">
      <formula1>0</formula1>
      <formula2>9.99999999999999E+35</formula2>
    </dataValidation>
    <dataValidation type="whole" allowBlank="1" showInputMessage="1" showErrorMessage="1" sqref="B135:G137" xr:uid="{24BCBC07-3C79-480E-8C50-F5AAD03B3F2E}">
      <formula1>0</formula1>
      <formula2>9.99999999999999E+32</formula2>
    </dataValidation>
    <dataValidation type="whole" allowBlank="1" showInputMessage="1" showErrorMessage="1" sqref="F107:AO113" xr:uid="{0565EFF9-12B7-43E3-9E49-3D55F95ED0AB}">
      <formula1>0</formula1>
      <formula2>9.99999999999999E+33</formula2>
    </dataValidation>
    <dataValidation type="whole" allowBlank="1" showInputMessage="1" showErrorMessage="1" sqref="E61:AN66" xr:uid="{43DD4495-5606-4AA5-92B9-B4878E01E0E1}">
      <formula1>0</formula1>
      <formula2>9.99999999999999E+46</formula2>
    </dataValidation>
    <dataValidation type="whole" allowBlank="1" showInputMessage="1" showErrorMessage="1" sqref="C199:D200 AN31:AN36 E33:AM36" xr:uid="{47A44597-220B-4EB4-8B5F-2F2E7CCF15AF}">
      <formula1>0</formula1>
      <formula2>9.99999999999999E+41</formula2>
    </dataValidation>
    <dataValidation type="whole" allowBlank="1" showInputMessage="1" showErrorMessage="1" sqref="E12:AS15 E20:AR26 E31:AM32 E41:AM42 E51:AM52" xr:uid="{1A7422F9-9942-406D-8A82-EE91E6D9F475}">
      <formula1>0</formula1>
      <formula2>9.99999999999999E+40</formula2>
    </dataValidation>
    <dataValidation type="whole" operator="greaterThanOrEqual" allowBlank="1" showInputMessage="1" showErrorMessage="1" errorTitle="Error" error="Favor Ingrese sólo Números." sqref="E211:O215 E72:AL77 F129:AK131 F123:AN125 D165:L166 F195:AM196 C161:D161 E205:AN205 C81:E100 E43:AM46 AO27:AO30 D116:D118 D178:H183 D141:J142 B146:B157 AP27:AP36 AN41:AN46 AN51:AN56 E53:AM56" xr:uid="{33C491AC-6A01-4CA8-9D5B-72333D940F65}">
      <formula1>0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T248"/>
  <sheetViews>
    <sheetView workbookViewId="0">
      <selection activeCell="A4" sqref="A4"/>
    </sheetView>
  </sheetViews>
  <sheetFormatPr baseColWidth="10" defaultColWidth="11.42578125" defaultRowHeight="14.25" x14ac:dyDescent="0.2"/>
  <cols>
    <col min="1" max="1" width="44.7109375" style="2" customWidth="1"/>
    <col min="2" max="2" width="32.5703125" style="2" customWidth="1"/>
    <col min="3" max="3" width="14.140625" style="2" customWidth="1"/>
    <col min="4" max="4" width="12.42578125" style="2" customWidth="1"/>
    <col min="5" max="5" width="13.140625" style="2" customWidth="1"/>
    <col min="6" max="6" width="11.42578125" style="2"/>
    <col min="7" max="7" width="11.85546875" style="2" customWidth="1"/>
    <col min="8" max="9" width="14.42578125" style="2" customWidth="1"/>
    <col min="10" max="10" width="12.5703125" style="2" customWidth="1"/>
    <col min="11" max="13" width="11.42578125" style="2"/>
    <col min="14" max="14" width="12.42578125" style="2" customWidth="1"/>
    <col min="15" max="15" width="12" style="2" customWidth="1"/>
    <col min="16" max="16" width="11.42578125" style="2"/>
    <col min="17" max="17" width="11.42578125" style="2" customWidth="1"/>
    <col min="18" max="22" width="11.42578125" style="2"/>
    <col min="23" max="25" width="13.5703125" style="2" customWidth="1"/>
    <col min="26" max="26" width="15.140625" style="2" customWidth="1"/>
    <col min="27" max="27" width="12.85546875" style="2" customWidth="1"/>
    <col min="28" max="28" width="13.140625" style="2" customWidth="1"/>
    <col min="29" max="30" width="11.42578125" style="2"/>
    <col min="31" max="31" width="13.28515625" style="2" customWidth="1"/>
    <col min="32" max="33" width="15.140625" style="2" customWidth="1"/>
    <col min="34" max="37" width="11.42578125" style="2"/>
    <col min="38" max="38" width="12.5703125" style="2" customWidth="1"/>
    <col min="39" max="40" width="13" style="2" customWidth="1"/>
    <col min="41" max="41" width="13.140625" style="2" customWidth="1"/>
    <col min="42" max="42" width="13.28515625" style="2" customWidth="1"/>
    <col min="43" max="43" width="14.42578125" style="2" customWidth="1"/>
    <col min="44" max="44" width="15.28515625" style="2" customWidth="1"/>
    <col min="45" max="72" width="11.42578125" style="2"/>
    <col min="73" max="73" width="15.42578125" style="2" customWidth="1"/>
    <col min="74" max="74" width="15.42578125" style="3" customWidth="1"/>
    <col min="75" max="75" width="15.7109375" style="3" customWidth="1"/>
    <col min="76" max="77" width="15.7109375" style="4" customWidth="1"/>
    <col min="78" max="78" width="11" style="2" hidden="1" customWidth="1"/>
    <col min="79" max="95" width="11.42578125" style="5" hidden="1" customWidth="1"/>
    <col min="96" max="98" width="11.42578125" style="2" hidden="1" customWidth="1"/>
    <col min="99" max="16384" width="11.42578125" style="2"/>
  </cols>
  <sheetData>
    <row r="1" spans="1:97" ht="16.350000000000001" customHeight="1" x14ac:dyDescent="0.2">
      <c r="A1" s="1" t="s">
        <v>0</v>
      </c>
    </row>
    <row r="2" spans="1:97" ht="16.350000000000001" customHeight="1" x14ac:dyDescent="0.2">
      <c r="A2" s="1" t="str">
        <f>CONCATENATE("COMUNA: ",[12]NOMBRE!B2, " (",[12]NOMBRE!C2,[12]NOMBRE!D2,[12]NOMBRE!E2,[12]NOMBRE!F2,[12]NOMBRE!G2,")")</f>
        <v>COMUNA: LINARES (07401)</v>
      </c>
    </row>
    <row r="3" spans="1:97" ht="16.350000000000001" customHeight="1" x14ac:dyDescent="0.2">
      <c r="A3" s="1" t="str">
        <f>CONCATENATE("ESTABLECIMIENTO/ESTRATEGIA: ", [12]NOMBRE!B3, " (",[12]NOMBRE!C3,[12]NOMBRE!D3,[12]NOMBRE!E3,[12]NOMBRE!F3,[12]NOMBRE!G3,[12]NOMBRE!H3,")")</f>
        <v>ESTABLECIMIENTO/ESTRATEGIA: HOSPITAL PRESIDENTE CARLOS IBAÑEZ DEL CAMPO (116108)</v>
      </c>
    </row>
    <row r="4" spans="1:97" ht="16.350000000000001" customHeight="1" x14ac:dyDescent="0.2">
      <c r="A4" s="1" t="str">
        <f>CONCATENATE("MES: ",[12]NOMBRE!B6, " (",[12]NOMBRE!C6,[12]NOMBRE!D6,")")</f>
        <v>MES: NOVIEMBRE (11)</v>
      </c>
    </row>
    <row r="5" spans="1:97" ht="16.350000000000001" customHeight="1" x14ac:dyDescent="0.2">
      <c r="A5" s="6" t="str">
        <f>CONCATENATE("AÑO: ",[12]NOMBRE!B7)</f>
        <v>AÑO: 2025</v>
      </c>
      <c r="AP5" s="7"/>
    </row>
    <row r="6" spans="1:97" ht="15" x14ac:dyDescent="0.2">
      <c r="A6" s="978" t="s">
        <v>1</v>
      </c>
      <c r="B6" s="978"/>
      <c r="C6" s="978"/>
      <c r="D6" s="978"/>
      <c r="E6" s="978"/>
      <c r="F6" s="978"/>
      <c r="G6" s="978"/>
      <c r="H6" s="978"/>
      <c r="I6" s="978"/>
      <c r="J6" s="978"/>
      <c r="K6" s="978"/>
      <c r="L6" s="978"/>
      <c r="M6" s="978"/>
      <c r="N6" s="978"/>
      <c r="O6" s="978"/>
      <c r="P6" s="8"/>
      <c r="Q6" s="8"/>
      <c r="R6" s="8"/>
      <c r="S6" s="8"/>
      <c r="T6" s="9"/>
      <c r="U6" s="9"/>
      <c r="V6" s="9"/>
      <c r="W6" s="9"/>
      <c r="X6" s="9"/>
      <c r="Y6" s="9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</row>
    <row r="7" spans="1:97" s="5" customFormat="1" ht="32.1" customHeight="1" x14ac:dyDescent="0.15">
      <c r="A7" s="11" t="s">
        <v>2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BV7" s="12"/>
      <c r="BW7" s="12"/>
      <c r="BX7" s="12"/>
      <c r="BY7" s="12"/>
    </row>
    <row r="8" spans="1:97" s="5" customFormat="1" ht="18" customHeight="1" x14ac:dyDescent="0.15">
      <c r="A8" s="13" t="s">
        <v>3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1"/>
      <c r="O8" s="11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V8" s="12"/>
      <c r="BW8" s="12"/>
      <c r="BX8" s="12"/>
      <c r="BY8" s="12"/>
    </row>
    <row r="9" spans="1:97" ht="32.1" customHeight="1" x14ac:dyDescent="0.2">
      <c r="A9" s="979" t="s">
        <v>4</v>
      </c>
      <c r="B9" s="982" t="s">
        <v>5</v>
      </c>
      <c r="C9" s="983"/>
      <c r="D9" s="984"/>
      <c r="E9" s="1211" t="s">
        <v>6</v>
      </c>
      <c r="F9" s="1211"/>
      <c r="G9" s="1211"/>
      <c r="H9" s="1211"/>
      <c r="I9" s="1211"/>
      <c r="J9" s="1211"/>
      <c r="K9" s="1211"/>
      <c r="L9" s="1211"/>
      <c r="M9" s="1211"/>
      <c r="N9" s="1211"/>
      <c r="O9" s="1211"/>
      <c r="P9" s="1211"/>
      <c r="Q9" s="1211"/>
      <c r="R9" s="1211"/>
      <c r="S9" s="1211"/>
      <c r="T9" s="1211"/>
      <c r="U9" s="1211"/>
      <c r="V9" s="1211"/>
      <c r="W9" s="1211"/>
      <c r="X9" s="1211"/>
      <c r="Y9" s="1211"/>
      <c r="Z9" s="1211"/>
      <c r="AA9" s="1211"/>
      <c r="AB9" s="1211"/>
      <c r="AC9" s="1211"/>
      <c r="AD9" s="1211"/>
      <c r="AE9" s="1211"/>
      <c r="AF9" s="1211"/>
      <c r="AG9" s="1211"/>
      <c r="AH9" s="1211"/>
      <c r="AI9" s="1211"/>
      <c r="AJ9" s="1211"/>
      <c r="AK9" s="1211"/>
      <c r="AL9" s="1342"/>
      <c r="AM9" s="984" t="s">
        <v>7</v>
      </c>
      <c r="AN9" s="1222" t="s">
        <v>8</v>
      </c>
      <c r="AO9" s="1343"/>
      <c r="AP9" s="1343"/>
      <c r="AQ9" s="1344"/>
      <c r="AR9" s="996" t="s">
        <v>9</v>
      </c>
      <c r="AS9" s="984" t="s">
        <v>10</v>
      </c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</row>
    <row r="10" spans="1:97" ht="16.350000000000001" customHeight="1" x14ac:dyDescent="0.2">
      <c r="A10" s="980"/>
      <c r="B10" s="1165"/>
      <c r="C10" s="986"/>
      <c r="D10" s="987"/>
      <c r="E10" s="1121" t="s">
        <v>11</v>
      </c>
      <c r="F10" s="1121"/>
      <c r="G10" s="1121" t="s">
        <v>12</v>
      </c>
      <c r="H10" s="1121"/>
      <c r="I10" s="1121" t="s">
        <v>13</v>
      </c>
      <c r="J10" s="1121"/>
      <c r="K10" s="1121" t="s">
        <v>14</v>
      </c>
      <c r="L10" s="1121"/>
      <c r="M10" s="1121" t="s">
        <v>15</v>
      </c>
      <c r="N10" s="1121"/>
      <c r="O10" s="1119" t="s">
        <v>16</v>
      </c>
      <c r="P10" s="1119"/>
      <c r="Q10" s="1119" t="s">
        <v>17</v>
      </c>
      <c r="R10" s="1119"/>
      <c r="S10" s="1119" t="s">
        <v>18</v>
      </c>
      <c r="T10" s="1119"/>
      <c r="U10" s="1119" t="s">
        <v>19</v>
      </c>
      <c r="V10" s="1119"/>
      <c r="W10" s="1119" t="s">
        <v>20</v>
      </c>
      <c r="X10" s="1119"/>
      <c r="Y10" s="1119" t="s">
        <v>21</v>
      </c>
      <c r="Z10" s="1119"/>
      <c r="AA10" s="1119" t="s">
        <v>22</v>
      </c>
      <c r="AB10" s="1119"/>
      <c r="AC10" s="1119" t="s">
        <v>23</v>
      </c>
      <c r="AD10" s="1119"/>
      <c r="AE10" s="1119" t="s">
        <v>24</v>
      </c>
      <c r="AF10" s="1119"/>
      <c r="AG10" s="1119" t="s">
        <v>25</v>
      </c>
      <c r="AH10" s="1119"/>
      <c r="AI10" s="1119" t="s">
        <v>26</v>
      </c>
      <c r="AJ10" s="1119"/>
      <c r="AK10" s="1119" t="s">
        <v>27</v>
      </c>
      <c r="AL10" s="1336"/>
      <c r="AM10" s="990"/>
      <c r="AN10" s="996" t="s">
        <v>28</v>
      </c>
      <c r="AO10" s="999" t="s">
        <v>29</v>
      </c>
      <c r="AP10" s="999" t="s">
        <v>30</v>
      </c>
      <c r="AQ10" s="1001" t="s">
        <v>31</v>
      </c>
      <c r="AR10" s="998"/>
      <c r="AS10" s="990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</row>
    <row r="11" spans="1:97" ht="23.25" customHeight="1" x14ac:dyDescent="0.2">
      <c r="A11" s="1147"/>
      <c r="B11" s="14" t="s">
        <v>32</v>
      </c>
      <c r="C11" s="15" t="s">
        <v>33</v>
      </c>
      <c r="D11" s="16" t="s">
        <v>34</v>
      </c>
      <c r="E11" s="17" t="s">
        <v>33</v>
      </c>
      <c r="F11" s="18" t="s">
        <v>34</v>
      </c>
      <c r="G11" s="17" t="s">
        <v>33</v>
      </c>
      <c r="H11" s="18" t="s">
        <v>34</v>
      </c>
      <c r="I11" s="17" t="s">
        <v>33</v>
      </c>
      <c r="J11" s="18" t="s">
        <v>34</v>
      </c>
      <c r="K11" s="17" t="s">
        <v>33</v>
      </c>
      <c r="L11" s="18" t="s">
        <v>34</v>
      </c>
      <c r="M11" s="17" t="s">
        <v>33</v>
      </c>
      <c r="N11" s="18" t="s">
        <v>34</v>
      </c>
      <c r="O11" s="17" t="s">
        <v>33</v>
      </c>
      <c r="P11" s="18" t="s">
        <v>34</v>
      </c>
      <c r="Q11" s="17" t="s">
        <v>33</v>
      </c>
      <c r="R11" s="18" t="s">
        <v>34</v>
      </c>
      <c r="S11" s="17" t="s">
        <v>33</v>
      </c>
      <c r="T11" s="18" t="s">
        <v>34</v>
      </c>
      <c r="U11" s="17" t="s">
        <v>33</v>
      </c>
      <c r="V11" s="18" t="s">
        <v>34</v>
      </c>
      <c r="W11" s="17" t="s">
        <v>33</v>
      </c>
      <c r="X11" s="18" t="s">
        <v>34</v>
      </c>
      <c r="Y11" s="17" t="s">
        <v>33</v>
      </c>
      <c r="Z11" s="18" t="s">
        <v>34</v>
      </c>
      <c r="AA11" s="17" t="s">
        <v>33</v>
      </c>
      <c r="AB11" s="18" t="s">
        <v>34</v>
      </c>
      <c r="AC11" s="17" t="s">
        <v>33</v>
      </c>
      <c r="AD11" s="18" t="s">
        <v>34</v>
      </c>
      <c r="AE11" s="17" t="s">
        <v>33</v>
      </c>
      <c r="AF11" s="18" t="s">
        <v>34</v>
      </c>
      <c r="AG11" s="19" t="s">
        <v>33</v>
      </c>
      <c r="AH11" s="20" t="s">
        <v>34</v>
      </c>
      <c r="AI11" s="17" t="s">
        <v>33</v>
      </c>
      <c r="AJ11" s="18" t="s">
        <v>34</v>
      </c>
      <c r="AK11" s="19" t="s">
        <v>33</v>
      </c>
      <c r="AL11" s="21" t="s">
        <v>34</v>
      </c>
      <c r="AM11" s="987"/>
      <c r="AN11" s="997"/>
      <c r="AO11" s="1000"/>
      <c r="AP11" s="1000"/>
      <c r="AQ11" s="1002"/>
      <c r="AR11" s="997"/>
      <c r="AS11" s="987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</row>
    <row r="12" spans="1:97" ht="15" customHeight="1" x14ac:dyDescent="0.25">
      <c r="A12" s="489" t="s">
        <v>35</v>
      </c>
      <c r="B12" s="23">
        <f>SUM(C12+D12)</f>
        <v>4628</v>
      </c>
      <c r="C12" s="24">
        <f t="shared" ref="C12:D15" si="0">SUM(E12+G12+I12+K12+M12+O12+Q12+S12+U12+W12+Y12+AA12+AC12+AE12+AG12+AI12+AK12)</f>
        <v>2332</v>
      </c>
      <c r="D12" s="25">
        <f t="shared" si="0"/>
        <v>2296</v>
      </c>
      <c r="E12" s="861">
        <v>486</v>
      </c>
      <c r="F12" s="27">
        <v>455</v>
      </c>
      <c r="G12" s="861">
        <v>296</v>
      </c>
      <c r="H12" s="27">
        <v>286</v>
      </c>
      <c r="I12" s="861">
        <v>252</v>
      </c>
      <c r="J12" s="27">
        <v>164</v>
      </c>
      <c r="K12" s="28">
        <v>124</v>
      </c>
      <c r="L12" s="27">
        <v>129</v>
      </c>
      <c r="M12" s="861">
        <v>78</v>
      </c>
      <c r="N12" s="27">
        <v>77</v>
      </c>
      <c r="O12" s="28">
        <v>81</v>
      </c>
      <c r="P12" s="27">
        <v>86</v>
      </c>
      <c r="Q12" s="861">
        <v>84</v>
      </c>
      <c r="R12" s="27">
        <v>91</v>
      </c>
      <c r="S12" s="28">
        <v>85</v>
      </c>
      <c r="T12" s="862">
        <v>90</v>
      </c>
      <c r="U12" s="28">
        <v>85</v>
      </c>
      <c r="V12" s="862">
        <v>89</v>
      </c>
      <c r="W12" s="28">
        <v>88</v>
      </c>
      <c r="X12" s="862">
        <v>84</v>
      </c>
      <c r="Y12" s="28">
        <v>68</v>
      </c>
      <c r="Z12" s="862">
        <v>89</v>
      </c>
      <c r="AA12" s="28">
        <v>95</v>
      </c>
      <c r="AB12" s="27">
        <v>101</v>
      </c>
      <c r="AC12" s="28">
        <v>113</v>
      </c>
      <c r="AD12" s="27">
        <v>114</v>
      </c>
      <c r="AE12" s="28">
        <v>99</v>
      </c>
      <c r="AF12" s="27">
        <v>89</v>
      </c>
      <c r="AG12" s="28">
        <v>89</v>
      </c>
      <c r="AH12" s="862">
        <v>100</v>
      </c>
      <c r="AI12" s="28">
        <v>89</v>
      </c>
      <c r="AJ12" s="862">
        <v>95</v>
      </c>
      <c r="AK12" s="28">
        <v>120</v>
      </c>
      <c r="AL12" s="863">
        <v>157</v>
      </c>
      <c r="AM12" s="862">
        <v>4521</v>
      </c>
      <c r="AN12" s="28">
        <v>131</v>
      </c>
      <c r="AO12" s="861">
        <v>1</v>
      </c>
      <c r="AP12" s="861">
        <v>179</v>
      </c>
      <c r="AQ12" s="862">
        <v>53</v>
      </c>
      <c r="AR12" s="28">
        <v>456</v>
      </c>
      <c r="AS12" s="862">
        <v>5491</v>
      </c>
      <c r="AT12" s="30" t="str">
        <f>CA12&amp;CB12&amp;CC12&amp;CD12&amp;CE12&amp;CF12&amp;CG12</f>
        <v/>
      </c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"/>
      <c r="BF12" s="3"/>
      <c r="BG12" s="3"/>
      <c r="CA12" s="32" t="str">
        <f>IF(AND($B12&gt;0,AM12="")," * No olvide digitar la variable "&amp;AM$9&amp;""&amp;". Digite CERO si no tiene",IF(AM12&gt;$B12," * La variable "&amp;AM$9&amp;""&amp;" No puede ser mayor al Total.",""))</f>
        <v/>
      </c>
      <c r="CB12" s="32" t="str">
        <f>IF(AND($B12&gt;0,AN12="")," * No olvide digitar la variable "&amp;AN$9&amp;""&amp;" SAPU/SAR/SUR. Digite CERO si no tiene",IF(AN12&gt;$B12," * La variable "&amp;AN$9&amp;""&amp;" SAPU/SAR/SUR No puede ser mayor al Total.",""))</f>
        <v/>
      </c>
      <c r="CC12" s="32" t="str">
        <f>IF(AND($B12&gt;0,AO12="")," * No olvide digitar la variable "&amp;AN$9&amp;""&amp;" Hospital Baja Complejidad. Digite CERO si no tiene",IF(AO12&gt;$B12," * La variable "&amp;AN$9&amp;""&amp;" Hospital Baja Complejidad No puede ser mayor al Total.",""))</f>
        <v/>
      </c>
      <c r="CD12" s="32" t="str">
        <f>IF(AND($B12&gt;0,AP12="")," * No olvide digitar la variable "&amp;AN$9&amp;""&amp;" Hospital Mediana/Alta Complejidad. Digite CERO si no tiene",IF(AP12&gt;$B12," * La variable "&amp;AN$9&amp;""&amp;" Hospital Mediana/Alta Complejidad No puede ser mayor al Total.",""))</f>
        <v/>
      </c>
      <c r="CE12" s="32" t="str">
        <f>IF(AND($B12&gt;0,AQ12="")," * No olvide digitar la variable "&amp;AN$9&amp;""&amp;" Otros Establecimientos de la Red. Digite CERO si no tiene",IF(AQ12&gt;$B12," * La variable "&amp;AN$9&amp;""&amp;" Otros Establecimientos de la Red No puede ser mayor al Total.",""))</f>
        <v/>
      </c>
      <c r="CF12" s="32" t="str">
        <f>IF(AND($B12&gt;0,AR12="")," * No olvide digitar la variable "&amp;AR$9&amp;""&amp;". Digite CERO si no tiene",IF(AR12&gt;$B12," * La variable "&amp;AR$9&amp;""&amp;" No puede ser mayor al Total.",""))</f>
        <v/>
      </c>
      <c r="CG12" s="32" t="str">
        <f>IF(AND($B12&gt;0,AS12="")," * No olvide digitar la variable "&amp;AS$9&amp;""&amp;". Digite CERO si no tiene",IF(B12&gt;AS12," * La variable "&amp;AS$9&amp;""&amp;" No puede ser menor al Total.",""))</f>
        <v/>
      </c>
      <c r="CM12" s="33">
        <f t="shared" ref="CM12:CR15" si="1">IF(AND($B12&gt;0,AM12=""),1,IF(AM12&gt;$B12,1,0))</f>
        <v>0</v>
      </c>
      <c r="CN12" s="33">
        <f t="shared" si="1"/>
        <v>0</v>
      </c>
      <c r="CO12" s="33">
        <f t="shared" si="1"/>
        <v>0</v>
      </c>
      <c r="CP12" s="33">
        <f t="shared" si="1"/>
        <v>0</v>
      </c>
      <c r="CQ12" s="33">
        <f t="shared" si="1"/>
        <v>0</v>
      </c>
      <c r="CR12" s="34">
        <f t="shared" si="1"/>
        <v>0</v>
      </c>
      <c r="CS12" s="34">
        <f>IF(AND($B12&gt;0,AS12=""),1,IF(B12&gt;AS12,1,0))</f>
        <v>0</v>
      </c>
    </row>
    <row r="13" spans="1:97" ht="15" customHeight="1" x14ac:dyDescent="0.25">
      <c r="A13" s="35" t="s">
        <v>36</v>
      </c>
      <c r="B13" s="36">
        <f>SUM(C13+D13)</f>
        <v>287</v>
      </c>
      <c r="C13" s="37">
        <f t="shared" si="0"/>
        <v>1</v>
      </c>
      <c r="D13" s="38">
        <f t="shared" si="0"/>
        <v>286</v>
      </c>
      <c r="E13" s="39"/>
      <c r="F13" s="40"/>
      <c r="G13" s="39"/>
      <c r="H13" s="40"/>
      <c r="I13" s="39"/>
      <c r="J13" s="40"/>
      <c r="K13" s="39"/>
      <c r="L13" s="40">
        <v>24</v>
      </c>
      <c r="M13" s="41"/>
      <c r="N13" s="42">
        <v>49</v>
      </c>
      <c r="O13" s="41"/>
      <c r="P13" s="42">
        <v>54</v>
      </c>
      <c r="Q13" s="41">
        <v>1</v>
      </c>
      <c r="R13" s="42">
        <v>58</v>
      </c>
      <c r="S13" s="41"/>
      <c r="T13" s="42">
        <v>45</v>
      </c>
      <c r="U13" s="41"/>
      <c r="V13" s="42">
        <v>30</v>
      </c>
      <c r="W13" s="41"/>
      <c r="X13" s="42">
        <v>11</v>
      </c>
      <c r="Y13" s="41"/>
      <c r="Z13" s="42">
        <v>1</v>
      </c>
      <c r="AA13" s="41"/>
      <c r="AB13" s="42">
        <v>3</v>
      </c>
      <c r="AC13" s="41"/>
      <c r="AD13" s="42">
        <v>4</v>
      </c>
      <c r="AE13" s="41"/>
      <c r="AF13" s="42">
        <v>4</v>
      </c>
      <c r="AG13" s="41"/>
      <c r="AH13" s="42">
        <v>1</v>
      </c>
      <c r="AI13" s="41"/>
      <c r="AJ13" s="42">
        <v>1</v>
      </c>
      <c r="AK13" s="41"/>
      <c r="AL13" s="43">
        <v>1</v>
      </c>
      <c r="AM13" s="42">
        <v>282</v>
      </c>
      <c r="AN13" s="41">
        <v>5</v>
      </c>
      <c r="AO13" s="39">
        <v>0</v>
      </c>
      <c r="AP13" s="39">
        <v>4</v>
      </c>
      <c r="AQ13" s="42">
        <v>4</v>
      </c>
      <c r="AR13" s="41">
        <v>15</v>
      </c>
      <c r="AS13" s="42">
        <v>508</v>
      </c>
      <c r="AT13" s="30" t="str">
        <f>CA13&amp;CB13&amp;CC13&amp;CD13&amp;CE13&amp;CF13&amp;CG13</f>
        <v/>
      </c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"/>
      <c r="BF13" s="3"/>
      <c r="BG13" s="3"/>
      <c r="CA13" s="32" t="str">
        <f t="shared" ref="CA13:CA15" si="2">IF(AND($B13&gt;0,AM13="")," * No olvide digitar la variable "&amp;AM$9&amp;""&amp;". Digite CERO si no tiene",IF(AM13&gt;$B13," * La variable "&amp;AM$9&amp;""&amp;" No puede ser mayor al Total.",""))</f>
        <v/>
      </c>
      <c r="CB13" s="32" t="str">
        <f>IF(AND($B13&gt;0,AN13="")," * No olvide digitar la variable "&amp;AN$9&amp;""&amp;" SAPU/SAR/SUR. Digite CERO si no tiene",IF(AN13&gt;$B13," * La variable "&amp;AN$9&amp;""&amp;" SAPU/SAR/SUR No puede ser mayor al Total.",""))</f>
        <v/>
      </c>
      <c r="CC13" s="32" t="str">
        <f>IF(AND($B13&gt;0,AO13="")," * No olvide digitar la variable "&amp;AN$9&amp;""&amp;" Hospital Baja Complejidad. Digite CERO si no tiene",IF(AO13&gt;$B13," * La variable "&amp;AN$9&amp;""&amp;" Hospital Baja Complejidad No puede ser mayor al Total.",""))</f>
        <v/>
      </c>
      <c r="CD13" s="32" t="str">
        <f>IF(AND($B13&gt;0,AP13="")," * No olvide digitar la variable "&amp;AN$9&amp;""&amp;" Hospital Mediana/Alta Complejidad. Digite CERO si no tiene",IF(AP13&gt;$B13," * La variable "&amp;AN$9&amp;""&amp;" Hospital Mediana/Alta Complejidad No puede ser mayor al Total.",""))</f>
        <v/>
      </c>
      <c r="CE13" s="32" t="str">
        <f>IF(AND($B13&gt;0,AQ13="")," * No olvide digitar la variable "&amp;AN$9&amp;""&amp;" Otros Establecimientos de la Red. Digite CERO si no tiene",IF(AQ13&gt;$B13," * La variable "&amp;AN$9&amp;""&amp;" Otros Establecimientos de la Red No puede ser mayor al Total.",""))</f>
        <v/>
      </c>
      <c r="CF13" s="32" t="str">
        <f>IF(AND($B13&gt;0,AR13="")," * No olvide digitar la variable "&amp;AR$9&amp;""&amp;". Digite CERO si no tiene",IF(AR13&gt;$B13," * La variable "&amp;AR$9&amp;""&amp;" No puede ser mayor al Total.",""))</f>
        <v/>
      </c>
      <c r="CG13" s="32" t="str">
        <f>IF(AND($B13&gt;0,AS13="")," * No olvide digitar la variable "&amp;AS$9&amp;""&amp;". Digite CERO si no tiene",IF(B13&gt;AS13," * La variable "&amp;AS$9&amp;""&amp;" No puede ser menor al Total.",""))</f>
        <v/>
      </c>
      <c r="CM13" s="33">
        <f t="shared" si="1"/>
        <v>0</v>
      </c>
      <c r="CN13" s="33">
        <f t="shared" si="1"/>
        <v>0</v>
      </c>
      <c r="CO13" s="33">
        <f t="shared" si="1"/>
        <v>0</v>
      </c>
      <c r="CP13" s="33">
        <f t="shared" si="1"/>
        <v>0</v>
      </c>
      <c r="CQ13" s="33">
        <f t="shared" si="1"/>
        <v>0</v>
      </c>
      <c r="CR13" s="34">
        <f t="shared" si="1"/>
        <v>0</v>
      </c>
      <c r="CS13" s="34">
        <f>IF(AND($B13&gt;0,AS13=""),1,IF(B13&gt;AS13,1,0))</f>
        <v>0</v>
      </c>
    </row>
    <row r="14" spans="1:97" ht="15" customHeight="1" x14ac:dyDescent="0.2">
      <c r="A14" s="44" t="s">
        <v>37</v>
      </c>
      <c r="B14" s="45">
        <f>SUM(C14+D14)</f>
        <v>198</v>
      </c>
      <c r="C14" s="46">
        <f t="shared" si="0"/>
        <v>0</v>
      </c>
      <c r="D14" s="47">
        <f t="shared" si="0"/>
        <v>198</v>
      </c>
      <c r="E14" s="41"/>
      <c r="F14" s="42"/>
      <c r="G14" s="41"/>
      <c r="H14" s="42"/>
      <c r="I14" s="41"/>
      <c r="J14" s="42">
        <v>1</v>
      </c>
      <c r="K14" s="41"/>
      <c r="L14" s="42">
        <v>11</v>
      </c>
      <c r="M14" s="41"/>
      <c r="N14" s="42">
        <v>33</v>
      </c>
      <c r="O14" s="41"/>
      <c r="P14" s="42">
        <v>55</v>
      </c>
      <c r="Q14" s="41"/>
      <c r="R14" s="42">
        <v>25</v>
      </c>
      <c r="S14" s="41"/>
      <c r="T14" s="42">
        <v>34</v>
      </c>
      <c r="U14" s="41"/>
      <c r="V14" s="42">
        <v>20</v>
      </c>
      <c r="W14" s="41"/>
      <c r="X14" s="42">
        <v>8</v>
      </c>
      <c r="Y14" s="41"/>
      <c r="Z14" s="42">
        <v>1</v>
      </c>
      <c r="AA14" s="41"/>
      <c r="AB14" s="42">
        <v>3</v>
      </c>
      <c r="AC14" s="41"/>
      <c r="AD14" s="42">
        <v>4</v>
      </c>
      <c r="AE14" s="41"/>
      <c r="AF14" s="42">
        <v>3</v>
      </c>
      <c r="AG14" s="41"/>
      <c r="AH14" s="42"/>
      <c r="AI14" s="41"/>
      <c r="AJ14" s="42"/>
      <c r="AK14" s="41"/>
      <c r="AL14" s="43"/>
      <c r="AM14" s="42">
        <v>191</v>
      </c>
      <c r="AN14" s="48"/>
      <c r="AO14" s="48"/>
      <c r="AP14" s="48"/>
      <c r="AQ14" s="49"/>
      <c r="AR14" s="50"/>
      <c r="AS14" s="49"/>
      <c r="AT14" s="30" t="str">
        <f t="shared" ref="AT14:AT15" si="3">CA14&amp;CB14&amp;CC14&amp;CD14&amp;CE14&amp;CF14&amp;CG14</f>
        <v/>
      </c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"/>
      <c r="BF14" s="3"/>
      <c r="BG14" s="3"/>
      <c r="CA14" s="32" t="str">
        <f t="shared" si="2"/>
        <v/>
      </c>
      <c r="CM14" s="33">
        <f t="shared" si="1"/>
        <v>0</v>
      </c>
    </row>
    <row r="15" spans="1:97" ht="15" customHeight="1" x14ac:dyDescent="0.2">
      <c r="A15" s="51" t="s">
        <v>38</v>
      </c>
      <c r="B15" s="52">
        <f>SUM(C15+D15)</f>
        <v>0</v>
      </c>
      <c r="C15" s="53">
        <f t="shared" si="0"/>
        <v>0</v>
      </c>
      <c r="D15" s="54">
        <f t="shared" si="0"/>
        <v>0</v>
      </c>
      <c r="E15" s="55"/>
      <c r="F15" s="56"/>
      <c r="G15" s="55"/>
      <c r="H15" s="56"/>
      <c r="I15" s="55"/>
      <c r="J15" s="56"/>
      <c r="K15" s="55"/>
      <c r="L15" s="56"/>
      <c r="M15" s="55"/>
      <c r="N15" s="56"/>
      <c r="O15" s="55"/>
      <c r="P15" s="56"/>
      <c r="Q15" s="55"/>
      <c r="R15" s="56"/>
      <c r="S15" s="55"/>
      <c r="T15" s="56"/>
      <c r="U15" s="55"/>
      <c r="V15" s="56"/>
      <c r="W15" s="55"/>
      <c r="X15" s="56"/>
      <c r="Y15" s="55"/>
      <c r="Z15" s="56"/>
      <c r="AA15" s="55"/>
      <c r="AB15" s="56"/>
      <c r="AC15" s="55"/>
      <c r="AD15" s="56"/>
      <c r="AE15" s="55"/>
      <c r="AF15" s="56"/>
      <c r="AG15" s="55"/>
      <c r="AH15" s="56"/>
      <c r="AI15" s="55"/>
      <c r="AJ15" s="56"/>
      <c r="AK15" s="55"/>
      <c r="AL15" s="57"/>
      <c r="AM15" s="56"/>
      <c r="AN15" s="58"/>
      <c r="AO15" s="58"/>
      <c r="AP15" s="58"/>
      <c r="AQ15" s="59"/>
      <c r="AR15" s="60"/>
      <c r="AS15" s="59"/>
      <c r="AT15" s="30" t="str">
        <f t="shared" si="3"/>
        <v/>
      </c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"/>
      <c r="BF15" s="3"/>
      <c r="BG15" s="3"/>
      <c r="CA15" s="32" t="str">
        <f t="shared" si="2"/>
        <v/>
      </c>
      <c r="CM15" s="33">
        <f t="shared" si="1"/>
        <v>0</v>
      </c>
    </row>
    <row r="16" spans="1:97" s="5" customFormat="1" ht="18" customHeight="1" x14ac:dyDescent="0.15">
      <c r="A16" s="61" t="s">
        <v>39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V16" s="12"/>
      <c r="BW16" s="12"/>
      <c r="BX16" s="12"/>
      <c r="BY16" s="12"/>
    </row>
    <row r="17" spans="1:97" ht="19.5" customHeight="1" x14ac:dyDescent="0.2">
      <c r="A17" s="979" t="s">
        <v>40</v>
      </c>
      <c r="B17" s="982" t="s">
        <v>5</v>
      </c>
      <c r="C17" s="983"/>
      <c r="D17" s="984"/>
      <c r="E17" s="1222" t="s">
        <v>6</v>
      </c>
      <c r="F17" s="1117"/>
      <c r="G17" s="1117"/>
      <c r="H17" s="1117"/>
      <c r="I17" s="1117"/>
      <c r="J17" s="1117"/>
      <c r="K17" s="1117"/>
      <c r="L17" s="1117"/>
      <c r="M17" s="1117"/>
      <c r="N17" s="1117"/>
      <c r="O17" s="1117"/>
      <c r="P17" s="1117"/>
      <c r="Q17" s="1117"/>
      <c r="R17" s="1117"/>
      <c r="S17" s="1117"/>
      <c r="T17" s="1117"/>
      <c r="U17" s="1117"/>
      <c r="V17" s="1117"/>
      <c r="W17" s="1117"/>
      <c r="X17" s="1117"/>
      <c r="Y17" s="1117"/>
      <c r="Z17" s="1117"/>
      <c r="AA17" s="1117"/>
      <c r="AB17" s="1117"/>
      <c r="AC17" s="1117"/>
      <c r="AD17" s="1117"/>
      <c r="AE17" s="1117"/>
      <c r="AF17" s="1117"/>
      <c r="AG17" s="1117"/>
      <c r="AH17" s="1117"/>
      <c r="AI17" s="1117"/>
      <c r="AJ17" s="1117"/>
      <c r="AK17" s="1117"/>
      <c r="AL17" s="1349"/>
      <c r="AM17" s="1008" t="s">
        <v>7</v>
      </c>
      <c r="AN17" s="999" t="s">
        <v>41</v>
      </c>
      <c r="AO17" s="999" t="s">
        <v>10</v>
      </c>
      <c r="AP17" s="999" t="s">
        <v>42</v>
      </c>
      <c r="AQ17" s="999" t="s">
        <v>43</v>
      </c>
      <c r="AR17" s="984" t="s">
        <v>44</v>
      </c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</row>
    <row r="18" spans="1:97" ht="15.75" customHeight="1" x14ac:dyDescent="0.2">
      <c r="A18" s="980"/>
      <c r="B18" s="1165"/>
      <c r="C18" s="986"/>
      <c r="D18" s="987"/>
      <c r="E18" s="1345" t="s">
        <v>11</v>
      </c>
      <c r="F18" s="1344"/>
      <c r="G18" s="1345" t="s">
        <v>12</v>
      </c>
      <c r="H18" s="1344"/>
      <c r="I18" s="1345" t="s">
        <v>13</v>
      </c>
      <c r="J18" s="1344"/>
      <c r="K18" s="1345" t="s">
        <v>14</v>
      </c>
      <c r="L18" s="1344"/>
      <c r="M18" s="1345" t="s">
        <v>15</v>
      </c>
      <c r="N18" s="1344"/>
      <c r="O18" s="1346" t="s">
        <v>16</v>
      </c>
      <c r="P18" s="1347"/>
      <c r="Q18" s="1346" t="s">
        <v>17</v>
      </c>
      <c r="R18" s="1347"/>
      <c r="S18" s="1346" t="s">
        <v>18</v>
      </c>
      <c r="T18" s="1347"/>
      <c r="U18" s="1346" t="s">
        <v>19</v>
      </c>
      <c r="V18" s="1347"/>
      <c r="W18" s="1346" t="s">
        <v>20</v>
      </c>
      <c r="X18" s="1347"/>
      <c r="Y18" s="1346" t="s">
        <v>21</v>
      </c>
      <c r="Z18" s="1347"/>
      <c r="AA18" s="1346" t="s">
        <v>22</v>
      </c>
      <c r="AB18" s="1347"/>
      <c r="AC18" s="1346" t="s">
        <v>23</v>
      </c>
      <c r="AD18" s="1347"/>
      <c r="AE18" s="1346" t="s">
        <v>24</v>
      </c>
      <c r="AF18" s="1347"/>
      <c r="AG18" s="1346" t="s">
        <v>25</v>
      </c>
      <c r="AH18" s="1347"/>
      <c r="AI18" s="1346" t="s">
        <v>26</v>
      </c>
      <c r="AJ18" s="1347"/>
      <c r="AK18" s="1346" t="s">
        <v>27</v>
      </c>
      <c r="AL18" s="1348"/>
      <c r="AM18" s="1009"/>
      <c r="AN18" s="1003"/>
      <c r="AO18" s="1003"/>
      <c r="AP18" s="1003"/>
      <c r="AQ18" s="1003"/>
      <c r="AR18" s="990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</row>
    <row r="19" spans="1:97" ht="15.75" customHeight="1" x14ac:dyDescent="0.2">
      <c r="A19" s="1147"/>
      <c r="B19" s="915" t="s">
        <v>32</v>
      </c>
      <c r="C19" s="916" t="s">
        <v>45</v>
      </c>
      <c r="D19" s="940" t="s">
        <v>34</v>
      </c>
      <c r="E19" s="917" t="s">
        <v>45</v>
      </c>
      <c r="F19" s="940" t="s">
        <v>34</v>
      </c>
      <c r="G19" s="917" t="s">
        <v>45</v>
      </c>
      <c r="H19" s="940" t="s">
        <v>34</v>
      </c>
      <c r="I19" s="917" t="s">
        <v>45</v>
      </c>
      <c r="J19" s="940" t="s">
        <v>34</v>
      </c>
      <c r="K19" s="917" t="s">
        <v>45</v>
      </c>
      <c r="L19" s="940" t="s">
        <v>34</v>
      </c>
      <c r="M19" s="917" t="s">
        <v>45</v>
      </c>
      <c r="N19" s="940" t="s">
        <v>34</v>
      </c>
      <c r="O19" s="917" t="s">
        <v>45</v>
      </c>
      <c r="P19" s="940" t="s">
        <v>34</v>
      </c>
      <c r="Q19" s="917" t="s">
        <v>45</v>
      </c>
      <c r="R19" s="940" t="s">
        <v>34</v>
      </c>
      <c r="S19" s="917" t="s">
        <v>45</v>
      </c>
      <c r="T19" s="940" t="s">
        <v>34</v>
      </c>
      <c r="U19" s="917" t="s">
        <v>45</v>
      </c>
      <c r="V19" s="940" t="s">
        <v>34</v>
      </c>
      <c r="W19" s="917" t="s">
        <v>45</v>
      </c>
      <c r="X19" s="940" t="s">
        <v>34</v>
      </c>
      <c r="Y19" s="917" t="s">
        <v>45</v>
      </c>
      <c r="Z19" s="940" t="s">
        <v>34</v>
      </c>
      <c r="AA19" s="917" t="s">
        <v>45</v>
      </c>
      <c r="AB19" s="940" t="s">
        <v>34</v>
      </c>
      <c r="AC19" s="917" t="s">
        <v>45</v>
      </c>
      <c r="AD19" s="940" t="s">
        <v>34</v>
      </c>
      <c r="AE19" s="917" t="s">
        <v>45</v>
      </c>
      <c r="AF19" s="940" t="s">
        <v>34</v>
      </c>
      <c r="AG19" s="917" t="s">
        <v>45</v>
      </c>
      <c r="AH19" s="940" t="s">
        <v>34</v>
      </c>
      <c r="AI19" s="917" t="s">
        <v>45</v>
      </c>
      <c r="AJ19" s="940" t="s">
        <v>34</v>
      </c>
      <c r="AK19" s="917" t="s">
        <v>45</v>
      </c>
      <c r="AL19" s="941" t="s">
        <v>34</v>
      </c>
      <c r="AM19" s="1010"/>
      <c r="AN19" s="1000"/>
      <c r="AO19" s="1000"/>
      <c r="AP19" s="1000"/>
      <c r="AQ19" s="1000"/>
      <c r="AR19" s="987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</row>
    <row r="20" spans="1:97" ht="15" customHeight="1" x14ac:dyDescent="0.25">
      <c r="A20" s="487" t="s">
        <v>46</v>
      </c>
      <c r="B20" s="68">
        <f t="shared" ref="B20:B26" si="4">SUM(C20+D20)</f>
        <v>0</v>
      </c>
      <c r="C20" s="69">
        <f t="shared" ref="C20:D26" si="5">SUM(E20+G20+I20+K20+M20+O20+Q20+S20+U20+W20+Y20+AA20+AC20+AE20+AG20+AI20+AK20)</f>
        <v>0</v>
      </c>
      <c r="D20" s="70">
        <f t="shared" si="5"/>
        <v>0</v>
      </c>
      <c r="E20" s="71"/>
      <c r="F20" s="72"/>
      <c r="G20" s="71"/>
      <c r="H20" s="72"/>
      <c r="I20" s="71"/>
      <c r="J20" s="73"/>
      <c r="K20" s="71"/>
      <c r="L20" s="73"/>
      <c r="M20" s="71"/>
      <c r="N20" s="73"/>
      <c r="O20" s="74"/>
      <c r="P20" s="73"/>
      <c r="Q20" s="74"/>
      <c r="R20" s="73"/>
      <c r="S20" s="74"/>
      <c r="T20" s="73"/>
      <c r="U20" s="74"/>
      <c r="V20" s="73"/>
      <c r="W20" s="74"/>
      <c r="X20" s="73"/>
      <c r="Y20" s="74"/>
      <c r="Z20" s="73"/>
      <c r="AA20" s="74"/>
      <c r="AB20" s="73"/>
      <c r="AC20" s="74"/>
      <c r="AD20" s="73"/>
      <c r="AE20" s="74"/>
      <c r="AF20" s="73"/>
      <c r="AG20" s="74"/>
      <c r="AH20" s="73"/>
      <c r="AI20" s="74"/>
      <c r="AJ20" s="73"/>
      <c r="AK20" s="74"/>
      <c r="AL20" s="75"/>
      <c r="AM20" s="76"/>
      <c r="AN20" s="77"/>
      <c r="AO20" s="77"/>
      <c r="AP20" s="77"/>
      <c r="AQ20" s="78"/>
      <c r="AR20" s="870"/>
      <c r="AS20" s="30" t="str">
        <f>$CA20&amp;$CB20&amp;$CC20&amp;$CD20&amp;$CE20&amp;$CF20</f>
        <v/>
      </c>
      <c r="AT20" s="31"/>
      <c r="AU20" s="31"/>
      <c r="AV20" s="31"/>
      <c r="AW20" s="31"/>
      <c r="AX20" s="31"/>
      <c r="AY20" s="31"/>
      <c r="AZ20" s="3"/>
      <c r="BA20" s="3"/>
      <c r="BB20" s="3"/>
      <c r="BC20" s="3"/>
      <c r="BD20" s="3"/>
      <c r="BE20" s="3"/>
      <c r="BF20" s="3"/>
      <c r="BG20" s="3"/>
      <c r="BH20" s="3"/>
      <c r="BI20" s="3"/>
      <c r="CA20" s="32" t="str">
        <f>IF(AND($B20&gt;0,AM20="")," * No olvide digitar la variable "&amp;AM$17&amp;""&amp;". Digite CERO si no tiene",IF(AM20&gt;$B20," * La variable "&amp;AM$20&amp;""&amp;" No puede ser mayor al Total.",""))</f>
        <v/>
      </c>
      <c r="CB20" s="32" t="str">
        <f>IF(AND($B20&gt;0,AN20="")," * No olvide digitar la variable "&amp;AN$17&amp;""&amp;". Digite CERO si no tiene",IF(AN20&gt;$B20," * La variable "&amp;AN$17&amp;""&amp;" No puede ser mayor al Total.",""))</f>
        <v/>
      </c>
      <c r="CC20" s="32" t="str">
        <f>IF(AND($B20&gt;0,AO20="")," * No olvide digitar la variable "&amp;AO$17&amp;""&amp;". Digite CERO si no tiene",IF(B20&gt;AO20," * La variable "&amp;AO$17&amp;""&amp;" No puede ser menor al Total.",""))</f>
        <v/>
      </c>
      <c r="CD20" s="32" t="str">
        <f>IF(AND($B20&gt;0,AP20="")," * No olvide digitar la variable "&amp;AP$17&amp;""&amp;". Digite CERO si no tiene",IF(AP20&gt;$B20," * La variable "&amp;AP$17&amp;""&amp;" No puede ser mayor al Total.",""))</f>
        <v/>
      </c>
      <c r="CE20" s="32" t="str">
        <f>IF(AND($B20&gt;0,AQ20="")," * No olvide digitar la variable "&amp;AQ$17&amp;""&amp;". Digite CERO si no tiene",IF(AQ20&gt;$B20," * La variable "&amp;AQ$17&amp;""&amp;" No puede ser mayor al Total.",""))</f>
        <v/>
      </c>
      <c r="CF20" s="32" t="str">
        <f>IF(AND($B20&gt;0,AR20="")," * No olvide digitar la variable "&amp;AR$17&amp;""&amp;". Digite CERO si no tiene",IF(AR20&gt;$B20," * La variable "&amp;AR$17&amp;""&amp;" No puede ser mayor al Total.",""))</f>
        <v/>
      </c>
      <c r="CG20" s="80"/>
      <c r="CM20" s="33">
        <f t="shared" ref="CM20:CR26" si="6">IF(AND($B20&gt;0,AM20=""),1,IF(AM20&gt;$B20,1,0))</f>
        <v>0</v>
      </c>
      <c r="CN20" s="33">
        <f t="shared" si="6"/>
        <v>0</v>
      </c>
      <c r="CO20" s="33">
        <f>IF(AND($B20&gt;0,AO20=""),1,IF(B20&gt;$AO20,1,0))</f>
        <v>0</v>
      </c>
      <c r="CP20" s="33">
        <f t="shared" si="6"/>
        <v>0</v>
      </c>
      <c r="CQ20" s="33">
        <f t="shared" si="6"/>
        <v>0</v>
      </c>
      <c r="CR20" s="34">
        <f t="shared" si="6"/>
        <v>0</v>
      </c>
      <c r="CS20"/>
    </row>
    <row r="21" spans="1:97" ht="15" customHeight="1" x14ac:dyDescent="0.25">
      <c r="A21" s="81" t="s">
        <v>47</v>
      </c>
      <c r="B21" s="68">
        <f t="shared" si="4"/>
        <v>0</v>
      </c>
      <c r="C21" s="69">
        <f t="shared" si="5"/>
        <v>0</v>
      </c>
      <c r="D21" s="70">
        <f t="shared" si="5"/>
        <v>0</v>
      </c>
      <c r="E21" s="71"/>
      <c r="F21" s="72"/>
      <c r="G21" s="71"/>
      <c r="H21" s="72"/>
      <c r="I21" s="71"/>
      <c r="J21" s="73"/>
      <c r="K21" s="71"/>
      <c r="L21" s="73"/>
      <c r="M21" s="71"/>
      <c r="N21" s="73"/>
      <c r="O21" s="74"/>
      <c r="P21" s="73"/>
      <c r="Q21" s="74"/>
      <c r="R21" s="73"/>
      <c r="S21" s="74"/>
      <c r="T21" s="73"/>
      <c r="U21" s="74"/>
      <c r="V21" s="73"/>
      <c r="W21" s="74"/>
      <c r="X21" s="73"/>
      <c r="Y21" s="74"/>
      <c r="Z21" s="73"/>
      <c r="AA21" s="74"/>
      <c r="AB21" s="73"/>
      <c r="AC21" s="74"/>
      <c r="AD21" s="73"/>
      <c r="AE21" s="74"/>
      <c r="AF21" s="73"/>
      <c r="AG21" s="74"/>
      <c r="AH21" s="73"/>
      <c r="AI21" s="74"/>
      <c r="AJ21" s="73"/>
      <c r="AK21" s="74"/>
      <c r="AL21" s="75"/>
      <c r="AM21" s="76"/>
      <c r="AN21" s="77"/>
      <c r="AO21" s="77"/>
      <c r="AP21" s="77"/>
      <c r="AQ21" s="82"/>
      <c r="AR21" s="83"/>
      <c r="AS21" s="30" t="str">
        <f t="shared" ref="AS21:AS26" si="7">$CA21&amp;$CB21&amp;$CC21&amp;$CD21&amp;$CE21&amp;$CF21</f>
        <v/>
      </c>
      <c r="AT21" s="31"/>
      <c r="AU21" s="31"/>
      <c r="AV21" s="31"/>
      <c r="AW21" s="31"/>
      <c r="AX21" s="31"/>
      <c r="AY21" s="31"/>
      <c r="AZ21" s="3"/>
      <c r="BA21" s="3"/>
      <c r="BB21" s="3"/>
      <c r="BC21" s="3"/>
      <c r="BD21" s="3"/>
      <c r="BE21" s="3"/>
      <c r="BF21" s="3"/>
      <c r="BG21" s="3"/>
      <c r="BH21" s="3"/>
      <c r="BI21" s="3"/>
      <c r="CA21" s="32" t="str">
        <f>IF(AND($B21&gt;0,AM21="")," * No olvide digitar la variable "&amp;AM$17&amp;""&amp;". Digite CERO si no tiene",IF(AM21&gt;$B21," * La variable "&amp;AM$20&amp;""&amp;" No puede ser mayor al Total.",""))</f>
        <v/>
      </c>
      <c r="CB21" s="32" t="str">
        <f>IF(AND($B21&gt;0,AN21="")," * No olvide digitar la variable "&amp;AN$17&amp;""&amp;". Digite CERO si no tiene",IF(AN21&gt;$B21," * La variable "&amp;AN$17&amp;""&amp;" No puede ser mayor al Total.",""))</f>
        <v/>
      </c>
      <c r="CC21" s="32" t="str">
        <f t="shared" ref="CC21:CC23" si="8">IF(AND($B21&gt;0,AO21="")," * No olvide digitar la variable "&amp;AO$17&amp;""&amp;". Digite CERO si no tiene",IF(B21&gt;AO21," * La variable "&amp;AO$17&amp;""&amp;" No puede ser menor al Total.",""))</f>
        <v/>
      </c>
      <c r="CD21" s="32" t="str">
        <f>IF(AND($B21&gt;0,AP21="")," * No olvide digitar la variable "&amp;AP$17&amp;""&amp;". Digite CERO si no tiene",IF(AP21&gt;$B21," * La variable "&amp;AP$17&amp;""&amp;" No puede ser mayor al Total.",""))</f>
        <v/>
      </c>
      <c r="CE21" s="32" t="str">
        <f t="shared" ref="CE21:CF23" si="9">IF(AND($B21&gt;0,AQ21="")," * No olvide digitar la variable "&amp;AQ$17&amp;""&amp;". Digite CERO si no tiene",IF(AQ21&gt;$B21," * La variable "&amp;AQ$17&amp;""&amp;" No puede ser mayor al Total.",""))</f>
        <v/>
      </c>
      <c r="CF21" s="32" t="str">
        <f t="shared" si="9"/>
        <v/>
      </c>
      <c r="CM21" s="33">
        <f t="shared" si="6"/>
        <v>0</v>
      </c>
      <c r="CN21" s="33">
        <f t="shared" si="6"/>
        <v>0</v>
      </c>
      <c r="CO21" s="33">
        <f t="shared" ref="CO21:CO23" si="10">IF(AND($B21&gt;0,AO21=""),1,IF(B21&gt;$AO21,1,0))</f>
        <v>0</v>
      </c>
      <c r="CP21" s="33">
        <f t="shared" si="6"/>
        <v>0</v>
      </c>
      <c r="CQ21" s="33">
        <f t="shared" si="6"/>
        <v>0</v>
      </c>
      <c r="CR21" s="34">
        <f t="shared" si="6"/>
        <v>0</v>
      </c>
    </row>
    <row r="22" spans="1:97" ht="15" customHeight="1" x14ac:dyDescent="0.25">
      <c r="A22" s="35" t="s">
        <v>48</v>
      </c>
      <c r="B22" s="68">
        <f t="shared" si="4"/>
        <v>0</v>
      </c>
      <c r="C22" s="69">
        <f t="shared" si="5"/>
        <v>0</v>
      </c>
      <c r="D22" s="84">
        <f t="shared" si="5"/>
        <v>0</v>
      </c>
      <c r="E22" s="41"/>
      <c r="F22" s="42"/>
      <c r="G22" s="41"/>
      <c r="H22" s="42"/>
      <c r="I22" s="41"/>
      <c r="J22" s="40"/>
      <c r="K22" s="41"/>
      <c r="L22" s="40"/>
      <c r="M22" s="41"/>
      <c r="N22" s="40"/>
      <c r="O22" s="85"/>
      <c r="P22" s="40"/>
      <c r="Q22" s="85"/>
      <c r="R22" s="40"/>
      <c r="S22" s="85"/>
      <c r="T22" s="40"/>
      <c r="U22" s="85"/>
      <c r="V22" s="40"/>
      <c r="W22" s="85"/>
      <c r="X22" s="40"/>
      <c r="Y22" s="85"/>
      <c r="Z22" s="40"/>
      <c r="AA22" s="85"/>
      <c r="AB22" s="40"/>
      <c r="AC22" s="85"/>
      <c r="AD22" s="40"/>
      <c r="AE22" s="85"/>
      <c r="AF22" s="40"/>
      <c r="AG22" s="85"/>
      <c r="AH22" s="40"/>
      <c r="AI22" s="85"/>
      <c r="AJ22" s="40"/>
      <c r="AK22" s="85"/>
      <c r="AL22" s="86"/>
      <c r="AM22" s="39"/>
      <c r="AN22" s="87"/>
      <c r="AO22" s="87"/>
      <c r="AP22" s="88"/>
      <c r="AQ22" s="82"/>
      <c r="AR22" s="83"/>
      <c r="AS22" s="30" t="str">
        <f t="shared" si="7"/>
        <v/>
      </c>
      <c r="AT22" s="31"/>
      <c r="AU22" s="31"/>
      <c r="AV22" s="31"/>
      <c r="AW22" s="31"/>
      <c r="AX22" s="31"/>
      <c r="AY22" s="31"/>
      <c r="AZ22" s="3"/>
      <c r="BA22" s="3"/>
      <c r="BB22" s="3"/>
      <c r="BC22" s="3"/>
      <c r="BD22" s="3"/>
      <c r="BE22" s="3"/>
      <c r="BF22" s="3"/>
      <c r="BG22" s="3"/>
      <c r="BH22" s="3"/>
      <c r="BI22" s="3"/>
      <c r="CA22" s="32" t="str">
        <f t="shared" ref="CA22:CA23" si="11">IF(AND($B22&gt;0,AM22="")," * No olvide digitar la variable "&amp;AM$17&amp;""&amp;". Digite CERO si no tiene",IF(AM22&gt;$B22," * La variable "&amp;AM$20&amp;""&amp;" No puede ser mayor al Total.",""))</f>
        <v/>
      </c>
      <c r="CB22" s="32" t="str">
        <f t="shared" ref="CB22:CB23" si="12">IF(AND($B22&gt;0,AN22="")," * No olvide digitar la variable "&amp;AN$17&amp;""&amp;". Digite CERO si no tiene",IF(AN22&gt;$B22," * La variable "&amp;AN$17&amp;""&amp;" No puede ser mayor al Total.",""))</f>
        <v/>
      </c>
      <c r="CC22" s="32" t="str">
        <f t="shared" si="8"/>
        <v/>
      </c>
      <c r="CD22" s="89"/>
      <c r="CE22" s="32" t="str">
        <f t="shared" si="9"/>
        <v/>
      </c>
      <c r="CF22" s="32" t="str">
        <f t="shared" si="9"/>
        <v/>
      </c>
      <c r="CM22" s="33">
        <f t="shared" si="6"/>
        <v>0</v>
      </c>
      <c r="CN22" s="33">
        <f t="shared" si="6"/>
        <v>0</v>
      </c>
      <c r="CO22" s="33">
        <f t="shared" si="10"/>
        <v>0</v>
      </c>
      <c r="CP22" s="89"/>
      <c r="CQ22" s="33">
        <f t="shared" si="6"/>
        <v>0</v>
      </c>
      <c r="CR22" s="34">
        <f t="shared" si="6"/>
        <v>0</v>
      </c>
    </row>
    <row r="23" spans="1:97" ht="15" customHeight="1" thickBot="1" x14ac:dyDescent="0.3">
      <c r="A23" s="90" t="s">
        <v>49</v>
      </c>
      <c r="B23" s="91">
        <f t="shared" si="4"/>
        <v>0</v>
      </c>
      <c r="C23" s="92">
        <f t="shared" si="5"/>
        <v>0</v>
      </c>
      <c r="D23" s="93">
        <f t="shared" si="5"/>
        <v>0</v>
      </c>
      <c r="E23" s="94"/>
      <c r="F23" s="95"/>
      <c r="G23" s="94"/>
      <c r="H23" s="95"/>
      <c r="I23" s="94"/>
      <c r="J23" s="96"/>
      <c r="K23" s="97"/>
      <c r="L23" s="95"/>
      <c r="M23" s="94"/>
      <c r="N23" s="95"/>
      <c r="O23" s="94"/>
      <c r="P23" s="95"/>
      <c r="Q23" s="94"/>
      <c r="R23" s="95"/>
      <c r="S23" s="94"/>
      <c r="T23" s="95"/>
      <c r="U23" s="94"/>
      <c r="V23" s="95"/>
      <c r="W23" s="94"/>
      <c r="X23" s="95"/>
      <c r="Y23" s="94"/>
      <c r="Z23" s="95"/>
      <c r="AA23" s="94"/>
      <c r="AB23" s="95"/>
      <c r="AC23" s="94"/>
      <c r="AD23" s="95"/>
      <c r="AE23" s="94"/>
      <c r="AF23" s="95"/>
      <c r="AG23" s="94"/>
      <c r="AH23" s="95"/>
      <c r="AI23" s="94"/>
      <c r="AJ23" s="95"/>
      <c r="AK23" s="94"/>
      <c r="AL23" s="98"/>
      <c r="AM23" s="97"/>
      <c r="AN23" s="99"/>
      <c r="AO23" s="99"/>
      <c r="AP23" s="99"/>
      <c r="AQ23" s="100"/>
      <c r="AR23" s="101"/>
      <c r="AS23" s="30" t="str">
        <f t="shared" si="7"/>
        <v/>
      </c>
      <c r="AT23" s="31"/>
      <c r="AU23" s="31"/>
      <c r="AV23" s="31"/>
      <c r="AW23" s="31"/>
      <c r="AX23" s="31"/>
      <c r="AY23" s="31"/>
      <c r="AZ23" s="3"/>
      <c r="BA23" s="3"/>
      <c r="BB23" s="3"/>
      <c r="BC23" s="3"/>
      <c r="BD23" s="3"/>
      <c r="BE23" s="3"/>
      <c r="BF23" s="3"/>
      <c r="BG23" s="3"/>
      <c r="BH23" s="3"/>
      <c r="BI23" s="3"/>
      <c r="CA23" s="32" t="str">
        <f t="shared" si="11"/>
        <v/>
      </c>
      <c r="CB23" s="32" t="str">
        <f t="shared" si="12"/>
        <v/>
      </c>
      <c r="CC23" s="32" t="str">
        <f t="shared" si="8"/>
        <v/>
      </c>
      <c r="CD23" s="32" t="str">
        <f>IF(AND($B23&gt;0,AP23="")," * No olvide digitar la variable "&amp;AP$17&amp;""&amp;". Digite CERO si no tiene",IF(AP23&gt;$B23," * La variable "&amp;AP$17&amp;""&amp;" No puede ser mayor al Total.",""))</f>
        <v/>
      </c>
      <c r="CE23" s="32" t="str">
        <f t="shared" si="9"/>
        <v/>
      </c>
      <c r="CF23" s="32" t="str">
        <f t="shared" si="9"/>
        <v/>
      </c>
      <c r="CM23" s="33">
        <f t="shared" si="6"/>
        <v>0</v>
      </c>
      <c r="CN23" s="33">
        <f t="shared" si="6"/>
        <v>0</v>
      </c>
      <c r="CO23" s="33">
        <f t="shared" si="10"/>
        <v>0</v>
      </c>
      <c r="CP23" s="33">
        <f t="shared" si="6"/>
        <v>0</v>
      </c>
      <c r="CQ23" s="33">
        <f t="shared" si="6"/>
        <v>0</v>
      </c>
      <c r="CR23" s="34">
        <f t="shared" si="6"/>
        <v>0</v>
      </c>
    </row>
    <row r="24" spans="1:97" ht="15" customHeight="1" thickTop="1" x14ac:dyDescent="0.25">
      <c r="A24" s="81" t="s">
        <v>50</v>
      </c>
      <c r="B24" s="102">
        <f t="shared" si="4"/>
        <v>0</v>
      </c>
      <c r="C24" s="103">
        <f t="shared" si="5"/>
        <v>0</v>
      </c>
      <c r="D24" s="104">
        <f t="shared" si="5"/>
        <v>0</v>
      </c>
      <c r="E24" s="105"/>
      <c r="F24" s="106"/>
      <c r="G24" s="105"/>
      <c r="H24" s="106"/>
      <c r="I24" s="105"/>
      <c r="J24" s="107"/>
      <c r="K24" s="108"/>
      <c r="L24" s="106"/>
      <c r="M24" s="105"/>
      <c r="N24" s="106"/>
      <c r="O24" s="105"/>
      <c r="P24" s="106"/>
      <c r="Q24" s="105"/>
      <c r="R24" s="106"/>
      <c r="S24" s="105"/>
      <c r="T24" s="106"/>
      <c r="U24" s="105"/>
      <c r="V24" s="106"/>
      <c r="W24" s="105"/>
      <c r="X24" s="106"/>
      <c r="Y24" s="105"/>
      <c r="Z24" s="106"/>
      <c r="AA24" s="105"/>
      <c r="AB24" s="106"/>
      <c r="AC24" s="105"/>
      <c r="AD24" s="106"/>
      <c r="AE24" s="105"/>
      <c r="AF24" s="106"/>
      <c r="AG24" s="105"/>
      <c r="AH24" s="106"/>
      <c r="AI24" s="105"/>
      <c r="AJ24" s="106"/>
      <c r="AK24" s="105"/>
      <c r="AL24" s="109"/>
      <c r="AM24" s="108"/>
      <c r="AN24" s="110"/>
      <c r="AO24" s="111"/>
      <c r="AP24" s="112"/>
      <c r="AQ24" s="110"/>
      <c r="AR24" s="106"/>
      <c r="AS24" s="30" t="str">
        <f t="shared" si="7"/>
        <v/>
      </c>
      <c r="AT24" s="31"/>
      <c r="AU24" s="31"/>
      <c r="AV24" s="31"/>
      <c r="AW24" s="31"/>
      <c r="AX24" s="31"/>
      <c r="AY24" s="31"/>
      <c r="AZ24" s="3"/>
      <c r="BA24" s="3"/>
      <c r="BB24" s="3"/>
      <c r="BC24" s="3"/>
      <c r="BD24" s="3"/>
      <c r="BE24" s="3"/>
      <c r="BF24" s="3"/>
      <c r="BG24" s="3"/>
      <c r="BH24" s="3"/>
      <c r="BI24" s="3"/>
      <c r="CA24" s="32" t="str">
        <f>IF(AND($B24&gt;0,AM24="")," * No olvide digitar la variable "&amp;AM$17&amp;""&amp;". Digite CERO si no tiene",IF(AM24&gt;$B24," * La variable "&amp;AM$17&amp;""&amp;" No puede ser mayor al Total.",""))</f>
        <v/>
      </c>
      <c r="CB24" s="32" t="str">
        <f>IF(AND($B24&gt;0,AN24="")," * No olvide digitar la variable "&amp;AN$17&amp;""&amp;". Digite CERO si no tiene",IF(AN24&gt;$B24," * La variable "&amp;AN$17&amp;""&amp;" No puede ser mayor al Total.",""))</f>
        <v/>
      </c>
      <c r="CC24" s="89"/>
      <c r="CD24" s="89"/>
      <c r="CE24" s="32" t="str">
        <f>IF(AND($B24&gt;0,AQ24="")," * No olvide digitar la variable "&amp;AQ$17&amp;""&amp;" Otros Establecimientos de la Red. Digite CERO si no tiene",IF(AQ24&gt;$B24," * La variable "&amp;AQ$17&amp;""&amp;" Otros Establecimientos de la Red No puede ser mayor al Total.",""))</f>
        <v/>
      </c>
      <c r="CF24" s="32" t="str">
        <f>IF(AND($B24&gt;0,AR24="")," * No olvide digitar la variable "&amp;AR$17&amp;""&amp;". Digite CERO si no tiene",IF(AR24&gt;$B24," * La variable "&amp;AR$17&amp;""&amp;" No puede ser mayor al Total.",""))</f>
        <v/>
      </c>
      <c r="CM24" s="33">
        <f t="shared" si="6"/>
        <v>0</v>
      </c>
      <c r="CN24" s="33">
        <f t="shared" si="6"/>
        <v>0</v>
      </c>
      <c r="CO24" s="89"/>
      <c r="CP24" s="89"/>
      <c r="CQ24" s="33">
        <f t="shared" si="6"/>
        <v>0</v>
      </c>
      <c r="CR24" s="34">
        <f t="shared" si="6"/>
        <v>0</v>
      </c>
    </row>
    <row r="25" spans="1:97" ht="15" customHeight="1" x14ac:dyDescent="0.25">
      <c r="A25" s="35" t="s">
        <v>51</v>
      </c>
      <c r="B25" s="68">
        <f t="shared" si="4"/>
        <v>0</v>
      </c>
      <c r="C25" s="69">
        <f t="shared" si="5"/>
        <v>0</v>
      </c>
      <c r="D25" s="84">
        <f t="shared" si="5"/>
        <v>0</v>
      </c>
      <c r="E25" s="41"/>
      <c r="F25" s="42"/>
      <c r="G25" s="41"/>
      <c r="H25" s="42"/>
      <c r="I25" s="41"/>
      <c r="J25" s="40"/>
      <c r="K25" s="39"/>
      <c r="L25" s="42"/>
      <c r="M25" s="41"/>
      <c r="N25" s="42"/>
      <c r="O25" s="41"/>
      <c r="P25" s="42"/>
      <c r="Q25" s="41"/>
      <c r="R25" s="42"/>
      <c r="S25" s="41"/>
      <c r="T25" s="42"/>
      <c r="U25" s="41"/>
      <c r="V25" s="42"/>
      <c r="W25" s="41"/>
      <c r="X25" s="42"/>
      <c r="Y25" s="41"/>
      <c r="Z25" s="42"/>
      <c r="AA25" s="41"/>
      <c r="AB25" s="42"/>
      <c r="AC25" s="41"/>
      <c r="AD25" s="42"/>
      <c r="AE25" s="41"/>
      <c r="AF25" s="42"/>
      <c r="AG25" s="41"/>
      <c r="AH25" s="42"/>
      <c r="AI25" s="41"/>
      <c r="AJ25" s="42"/>
      <c r="AK25" s="41"/>
      <c r="AL25" s="43"/>
      <c r="AM25" s="39"/>
      <c r="AN25" s="87"/>
      <c r="AO25" s="88"/>
      <c r="AP25" s="88"/>
      <c r="AQ25" s="82"/>
      <c r="AR25" s="83"/>
      <c r="AS25" s="30" t="str">
        <f t="shared" si="7"/>
        <v/>
      </c>
      <c r="AT25" s="31"/>
      <c r="AU25" s="31"/>
      <c r="AV25" s="31"/>
      <c r="AW25" s="31"/>
      <c r="AX25" s="31"/>
      <c r="AY25" s="31"/>
      <c r="AZ25" s="3"/>
      <c r="BA25" s="3"/>
      <c r="BB25" s="3"/>
      <c r="BC25" s="3"/>
      <c r="BD25" s="3"/>
      <c r="BE25" s="3"/>
      <c r="BF25" s="3"/>
      <c r="BG25" s="3"/>
      <c r="BH25" s="3"/>
      <c r="BI25" s="3"/>
      <c r="CA25" s="32" t="str">
        <f t="shared" ref="CA25" si="13">IF(AND($B25&gt;0,AM25="")," * No olvide digitar la variable "&amp;AM$17&amp;""&amp;". Digite CERO si no tiene",IF(AM25&gt;$B25," * La variable "&amp;AM$17&amp;""&amp;" No puede ser mayor al Total.",""))</f>
        <v/>
      </c>
      <c r="CB25" s="32" t="str">
        <f>IF(AND($B25&gt;0,AN25="")," * No olvide digitar la variable "&amp;AN$17&amp;""&amp;". Digite CERO si no tiene",IF(AN25&gt;$B25," * La variable "&amp;AN$17&amp;""&amp;" No puede ser mayor al Total.",""))</f>
        <v/>
      </c>
      <c r="CC25" s="89"/>
      <c r="CD25" s="89"/>
      <c r="CE25" s="32" t="str">
        <f t="shared" ref="CE25" si="14">IF(AND($B25&gt;0,AQ25="")," * No olvide digitar la variable "&amp;AQ$17&amp;""&amp;" Otros Establecimientos de la Red. Digite CERO si no tiene",IF(AQ25&gt;$B25," * La variable "&amp;AQ$17&amp;""&amp;" Otros Establecimientos de la Red No puede ser mayor al Total.",""))</f>
        <v/>
      </c>
      <c r="CF25" s="32" t="str">
        <f t="shared" ref="CF25:CF26" si="15">IF(AND($B25&gt;0,AR25="")," * No olvide digitar la variable "&amp;AR$17&amp;""&amp;". Digite CERO si no tiene",IF(AR25&gt;$B25," * La variable "&amp;AR$17&amp;""&amp;" No puede ser mayor al Total.",""))</f>
        <v/>
      </c>
      <c r="CM25" s="33">
        <f t="shared" si="6"/>
        <v>0</v>
      </c>
      <c r="CN25" s="33">
        <f t="shared" si="6"/>
        <v>0</v>
      </c>
      <c r="CO25" s="89"/>
      <c r="CP25" s="89"/>
      <c r="CQ25" s="33">
        <f t="shared" si="6"/>
        <v>0</v>
      </c>
      <c r="CR25" s="34">
        <f t="shared" si="6"/>
        <v>0</v>
      </c>
    </row>
    <row r="26" spans="1:97" ht="15" customHeight="1" x14ac:dyDescent="0.25">
      <c r="A26" s="113" t="s">
        <v>52</v>
      </c>
      <c r="B26" s="114">
        <f t="shared" si="4"/>
        <v>0</v>
      </c>
      <c r="C26" s="115">
        <f t="shared" si="5"/>
        <v>0</v>
      </c>
      <c r="D26" s="116">
        <f t="shared" si="5"/>
        <v>0</v>
      </c>
      <c r="E26" s="117"/>
      <c r="F26" s="118"/>
      <c r="G26" s="117"/>
      <c r="H26" s="118"/>
      <c r="I26" s="117"/>
      <c r="J26" s="119"/>
      <c r="K26" s="120"/>
      <c r="L26" s="118"/>
      <c r="M26" s="117"/>
      <c r="N26" s="118"/>
      <c r="O26" s="117"/>
      <c r="P26" s="118"/>
      <c r="Q26" s="117"/>
      <c r="R26" s="118"/>
      <c r="S26" s="117"/>
      <c r="T26" s="118"/>
      <c r="U26" s="117"/>
      <c r="V26" s="118"/>
      <c r="W26" s="117"/>
      <c r="X26" s="118"/>
      <c r="Y26" s="117"/>
      <c r="Z26" s="118"/>
      <c r="AA26" s="117"/>
      <c r="AB26" s="118"/>
      <c r="AC26" s="117"/>
      <c r="AD26" s="118"/>
      <c r="AE26" s="117"/>
      <c r="AF26" s="118"/>
      <c r="AG26" s="117"/>
      <c r="AH26" s="118"/>
      <c r="AI26" s="117"/>
      <c r="AJ26" s="118"/>
      <c r="AK26" s="117"/>
      <c r="AL26" s="121"/>
      <c r="AM26" s="120"/>
      <c r="AN26" s="122"/>
      <c r="AO26" s="123"/>
      <c r="AP26" s="123"/>
      <c r="AQ26" s="100"/>
      <c r="AR26" s="101"/>
      <c r="AS26" s="30" t="str">
        <f t="shared" si="7"/>
        <v/>
      </c>
      <c r="AT26" s="31"/>
      <c r="AU26" s="31"/>
      <c r="AV26" s="31"/>
      <c r="AW26" s="31"/>
      <c r="AX26" s="31"/>
      <c r="AY26" s="31"/>
      <c r="AZ26" s="3"/>
      <c r="BA26" s="3"/>
      <c r="BB26" s="3"/>
      <c r="BC26" s="3"/>
      <c r="BD26" s="3"/>
      <c r="BE26" s="3"/>
      <c r="BF26" s="3"/>
      <c r="BG26" s="3"/>
      <c r="BH26" s="3"/>
      <c r="BI26" s="3"/>
      <c r="CA26" s="32" t="str">
        <f>IF(AND($B26&gt;0,AM26="")," * No olvide digitar la variable "&amp;AM$17&amp;""&amp;". Digite CERO si no tiene",IF(AM26&gt;$B26," * La variable "&amp;AM$17&amp;""&amp;" No puede ser mayor al Total.",""))</f>
        <v/>
      </c>
      <c r="CB26" s="32" t="str">
        <f>IF(AND($B26&gt;0,AN26="")," * No olvide digitar la variable "&amp;AN$17&amp;""&amp;". Digite CERO si no tiene",IF(AN26&gt;$B26," * La variable "&amp;AN$17&amp;""&amp;" No puede ser mayor al Total.",""))</f>
        <v/>
      </c>
      <c r="CC26" s="89"/>
      <c r="CD26" s="89"/>
      <c r="CE26" s="32" t="str">
        <f>IF(AND($B26&gt;0,AQ26="")," * No olvide digitar la variable "&amp;AQ$17&amp;""&amp;" Otros Establecimientos de la Red. Digite CERO si no tiene",IF(AQ26&gt;$B26," * La variable "&amp;AQ$17&amp;""&amp;" Otros Establecimientos de la Red No puede ser mayor al Total.",""))</f>
        <v/>
      </c>
      <c r="CF26" s="32" t="str">
        <f t="shared" si="15"/>
        <v/>
      </c>
      <c r="CM26" s="33">
        <f t="shared" si="6"/>
        <v>0</v>
      </c>
      <c r="CN26" s="33">
        <f t="shared" si="6"/>
        <v>0</v>
      </c>
      <c r="CO26" s="89"/>
      <c r="CP26" s="89"/>
      <c r="CQ26" s="33">
        <f t="shared" si="6"/>
        <v>0</v>
      </c>
      <c r="CR26" s="34">
        <f t="shared" si="6"/>
        <v>0</v>
      </c>
    </row>
    <row r="27" spans="1:97" s="5" customFormat="1" ht="18" customHeight="1" x14ac:dyDescent="0.15">
      <c r="A27" s="1126" t="s">
        <v>53</v>
      </c>
      <c r="B27" s="1126"/>
      <c r="C27" s="1126"/>
      <c r="D27" s="1126"/>
      <c r="E27" s="1126"/>
      <c r="F27" s="1126"/>
      <c r="G27" s="1126"/>
      <c r="H27" s="1126"/>
      <c r="I27" s="11"/>
      <c r="J27" s="11"/>
      <c r="K27" s="11"/>
      <c r="L27" s="11"/>
      <c r="M27" s="11"/>
      <c r="N27" s="11"/>
      <c r="X27" s="124"/>
      <c r="Y27" s="124"/>
      <c r="Z27" s="124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5"/>
      <c r="AN27" s="12"/>
      <c r="AO27" s="126"/>
      <c r="AP27" s="126"/>
      <c r="AQ27" s="127"/>
      <c r="AR27" s="128"/>
      <c r="AS27" s="128"/>
      <c r="AT27" s="128"/>
      <c r="AU27" s="128"/>
      <c r="AV27" s="128"/>
      <c r="AW27" s="128"/>
      <c r="AX27" s="128"/>
      <c r="AY27" s="128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V27" s="12"/>
      <c r="BW27" s="12"/>
      <c r="BX27" s="129"/>
      <c r="BY27" s="129"/>
    </row>
    <row r="28" spans="1:97" ht="16.350000000000001" customHeight="1" x14ac:dyDescent="0.2">
      <c r="A28" s="1012" t="s">
        <v>54</v>
      </c>
      <c r="B28" s="982" t="s">
        <v>5</v>
      </c>
      <c r="C28" s="983"/>
      <c r="D28" s="984"/>
      <c r="E28" s="1345" t="s">
        <v>6</v>
      </c>
      <c r="F28" s="1117"/>
      <c r="G28" s="1117"/>
      <c r="H28" s="1117"/>
      <c r="I28" s="1117"/>
      <c r="J28" s="1117"/>
      <c r="K28" s="1117"/>
      <c r="L28" s="1117"/>
      <c r="M28" s="1117"/>
      <c r="N28" s="1117"/>
      <c r="O28" s="1117"/>
      <c r="P28" s="1117"/>
      <c r="Q28" s="1117"/>
      <c r="R28" s="1117"/>
      <c r="S28" s="1117"/>
      <c r="T28" s="1117"/>
      <c r="U28" s="1117"/>
      <c r="V28" s="1117"/>
      <c r="W28" s="1117"/>
      <c r="X28" s="1117"/>
      <c r="Y28" s="1117"/>
      <c r="Z28" s="1117"/>
      <c r="AA28" s="1117"/>
      <c r="AB28" s="1117"/>
      <c r="AC28" s="1117"/>
      <c r="AD28" s="1117"/>
      <c r="AE28" s="1117"/>
      <c r="AF28" s="1117"/>
      <c r="AG28" s="1117"/>
      <c r="AH28" s="1117"/>
      <c r="AI28" s="1117"/>
      <c r="AJ28" s="1117"/>
      <c r="AK28" s="1117"/>
      <c r="AL28" s="1349"/>
      <c r="AM28" s="1008" t="s">
        <v>7</v>
      </c>
      <c r="AN28" s="984" t="s">
        <v>10</v>
      </c>
      <c r="AO28" s="130"/>
      <c r="AP28" s="130"/>
      <c r="AQ28" s="30"/>
      <c r="AR28" s="31"/>
      <c r="AS28" s="31"/>
      <c r="AT28" s="31"/>
      <c r="AU28" s="31"/>
      <c r="AV28" s="31"/>
      <c r="AW28" s="31"/>
      <c r="AX28" s="31"/>
      <c r="AY28" s="31"/>
      <c r="AZ28" s="3"/>
      <c r="BA28" s="3"/>
      <c r="BB28" s="3"/>
      <c r="BC28" s="3"/>
      <c r="BD28" s="3"/>
      <c r="BE28" s="3"/>
      <c r="BF28" s="3"/>
      <c r="BG28" s="3"/>
      <c r="BH28" s="3"/>
      <c r="BI28" s="3"/>
    </row>
    <row r="29" spans="1:97" ht="16.350000000000001" customHeight="1" x14ac:dyDescent="0.2">
      <c r="A29" s="1013"/>
      <c r="B29" s="1165"/>
      <c r="C29" s="986"/>
      <c r="D29" s="987"/>
      <c r="E29" s="1345" t="s">
        <v>55</v>
      </c>
      <c r="F29" s="1344"/>
      <c r="G29" s="1345" t="s">
        <v>56</v>
      </c>
      <c r="H29" s="1344"/>
      <c r="I29" s="1345" t="s">
        <v>57</v>
      </c>
      <c r="J29" s="1344"/>
      <c r="K29" s="1345" t="s">
        <v>58</v>
      </c>
      <c r="L29" s="1344"/>
      <c r="M29" s="1345" t="s">
        <v>59</v>
      </c>
      <c r="N29" s="1344"/>
      <c r="O29" s="1346" t="s">
        <v>60</v>
      </c>
      <c r="P29" s="1347"/>
      <c r="Q29" s="1346" t="s">
        <v>61</v>
      </c>
      <c r="R29" s="1347"/>
      <c r="S29" s="1346" t="s">
        <v>62</v>
      </c>
      <c r="T29" s="1347"/>
      <c r="U29" s="1346" t="s">
        <v>63</v>
      </c>
      <c r="V29" s="1347"/>
      <c r="W29" s="1346" t="s">
        <v>64</v>
      </c>
      <c r="X29" s="1347"/>
      <c r="Y29" s="1346" t="s">
        <v>65</v>
      </c>
      <c r="Z29" s="1347"/>
      <c r="AA29" s="1346" t="s">
        <v>66</v>
      </c>
      <c r="AB29" s="1347"/>
      <c r="AC29" s="1346" t="s">
        <v>67</v>
      </c>
      <c r="AD29" s="1347"/>
      <c r="AE29" s="1346" t="s">
        <v>68</v>
      </c>
      <c r="AF29" s="1347"/>
      <c r="AG29" s="1346" t="s">
        <v>69</v>
      </c>
      <c r="AH29" s="1347"/>
      <c r="AI29" s="1346" t="s">
        <v>70</v>
      </c>
      <c r="AJ29" s="1347"/>
      <c r="AK29" s="1346" t="s">
        <v>71</v>
      </c>
      <c r="AL29" s="1348"/>
      <c r="AM29" s="1009"/>
      <c r="AN29" s="990"/>
      <c r="AO29" s="130"/>
      <c r="AP29" s="130"/>
      <c r="AQ29" s="30"/>
      <c r="AR29" s="31"/>
      <c r="AS29" s="31"/>
      <c r="AT29" s="31"/>
      <c r="AU29" s="31"/>
      <c r="AV29" s="31"/>
      <c r="AW29" s="31"/>
      <c r="AX29" s="31"/>
      <c r="AY29" s="31"/>
      <c r="AZ29" s="3"/>
      <c r="BA29" s="3"/>
      <c r="BB29" s="3"/>
      <c r="BC29" s="3"/>
      <c r="BD29" s="3"/>
      <c r="BE29" s="3"/>
      <c r="BF29" s="3"/>
      <c r="BG29" s="3"/>
      <c r="BH29" s="3"/>
      <c r="BI29" s="3"/>
    </row>
    <row r="30" spans="1:97" ht="16.350000000000001" customHeight="1" x14ac:dyDescent="0.2">
      <c r="A30" s="1146"/>
      <c r="B30" s="915" t="s">
        <v>32</v>
      </c>
      <c r="C30" s="15" t="s">
        <v>45</v>
      </c>
      <c r="D30" s="16" t="s">
        <v>34</v>
      </c>
      <c r="E30" s="942" t="s">
        <v>45</v>
      </c>
      <c r="F30" s="940" t="s">
        <v>34</v>
      </c>
      <c r="G30" s="942" t="s">
        <v>45</v>
      </c>
      <c r="H30" s="940" t="s">
        <v>34</v>
      </c>
      <c r="I30" s="942" t="s">
        <v>45</v>
      </c>
      <c r="J30" s="940" t="s">
        <v>34</v>
      </c>
      <c r="K30" s="942" t="s">
        <v>45</v>
      </c>
      <c r="L30" s="940" t="s">
        <v>34</v>
      </c>
      <c r="M30" s="942" t="s">
        <v>45</v>
      </c>
      <c r="N30" s="940" t="s">
        <v>34</v>
      </c>
      <c r="O30" s="942" t="s">
        <v>45</v>
      </c>
      <c r="P30" s="940" t="s">
        <v>34</v>
      </c>
      <c r="Q30" s="942" t="s">
        <v>45</v>
      </c>
      <c r="R30" s="940" t="s">
        <v>34</v>
      </c>
      <c r="S30" s="942" t="s">
        <v>45</v>
      </c>
      <c r="T30" s="940" t="s">
        <v>34</v>
      </c>
      <c r="U30" s="942" t="s">
        <v>45</v>
      </c>
      <c r="V30" s="940" t="s">
        <v>34</v>
      </c>
      <c r="W30" s="942" t="s">
        <v>45</v>
      </c>
      <c r="X30" s="940" t="s">
        <v>34</v>
      </c>
      <c r="Y30" s="942" t="s">
        <v>45</v>
      </c>
      <c r="Z30" s="940" t="s">
        <v>34</v>
      </c>
      <c r="AA30" s="942" t="s">
        <v>45</v>
      </c>
      <c r="AB30" s="940" t="s">
        <v>34</v>
      </c>
      <c r="AC30" s="942" t="s">
        <v>45</v>
      </c>
      <c r="AD30" s="940" t="s">
        <v>34</v>
      </c>
      <c r="AE30" s="942" t="s">
        <v>45</v>
      </c>
      <c r="AF30" s="940" t="s">
        <v>34</v>
      </c>
      <c r="AG30" s="942" t="s">
        <v>45</v>
      </c>
      <c r="AH30" s="940" t="s">
        <v>34</v>
      </c>
      <c r="AI30" s="942" t="s">
        <v>45</v>
      </c>
      <c r="AJ30" s="940" t="s">
        <v>34</v>
      </c>
      <c r="AK30" s="942" t="s">
        <v>45</v>
      </c>
      <c r="AL30" s="941" t="s">
        <v>34</v>
      </c>
      <c r="AM30" s="1010"/>
      <c r="AN30" s="987"/>
      <c r="AO30" s="130"/>
      <c r="AP30" s="130"/>
      <c r="AQ30" s="30"/>
      <c r="AR30" s="31"/>
      <c r="AS30" s="31"/>
      <c r="AT30" s="31"/>
      <c r="AU30" s="31"/>
      <c r="AV30" s="31"/>
      <c r="AW30" s="31"/>
      <c r="AX30" s="31"/>
      <c r="AY30" s="31"/>
      <c r="AZ30" s="3"/>
      <c r="BA30" s="3"/>
      <c r="BB30" s="3"/>
      <c r="BC30" s="3"/>
      <c r="BD30" s="3"/>
      <c r="BE30" s="3"/>
      <c r="BF30" s="3"/>
      <c r="BG30" s="3"/>
      <c r="BH30" s="3"/>
      <c r="BI30" s="3"/>
    </row>
    <row r="31" spans="1:97" ht="15" customHeight="1" x14ac:dyDescent="0.2">
      <c r="A31" s="487" t="s">
        <v>72</v>
      </c>
      <c r="B31" s="132">
        <f t="shared" ref="B31:B36" si="16">SUM(C31+D31)</f>
        <v>0</v>
      </c>
      <c r="C31" s="133">
        <f t="shared" ref="C31:D36" si="17">SUM(E31+G31+I31+K31+M31+O31+Q31+S31+U31+W31+Y31+AA31+AC31+AE31+AG31+AI31+AK31)</f>
        <v>0</v>
      </c>
      <c r="D31" s="871">
        <f t="shared" si="17"/>
        <v>0</v>
      </c>
      <c r="E31" s="71"/>
      <c r="F31" s="72"/>
      <c r="G31" s="71"/>
      <c r="H31" s="72"/>
      <c r="I31" s="71"/>
      <c r="J31" s="73"/>
      <c r="K31" s="71"/>
      <c r="L31" s="73"/>
      <c r="M31" s="71"/>
      <c r="N31" s="73"/>
      <c r="O31" s="74"/>
      <c r="P31" s="73"/>
      <c r="Q31" s="74"/>
      <c r="R31" s="73"/>
      <c r="S31" s="74"/>
      <c r="T31" s="73"/>
      <c r="U31" s="74"/>
      <c r="V31" s="73"/>
      <c r="W31" s="74"/>
      <c r="X31" s="73"/>
      <c r="Y31" s="74"/>
      <c r="Z31" s="73"/>
      <c r="AA31" s="74"/>
      <c r="AB31" s="73"/>
      <c r="AC31" s="74"/>
      <c r="AD31" s="73"/>
      <c r="AE31" s="74"/>
      <c r="AF31" s="73"/>
      <c r="AG31" s="74"/>
      <c r="AH31" s="73"/>
      <c r="AI31" s="74"/>
      <c r="AJ31" s="73"/>
      <c r="AK31" s="74"/>
      <c r="AL31" s="75"/>
      <c r="AM31" s="76"/>
      <c r="AN31" s="862"/>
      <c r="AO31" s="130" t="str">
        <f>CA31&amp;CB31</f>
        <v/>
      </c>
      <c r="AP31" s="130"/>
      <c r="AQ31" s="30"/>
      <c r="AR31" s="31"/>
      <c r="AS31" s="31"/>
      <c r="AT31" s="31"/>
      <c r="AU31" s="31"/>
      <c r="AV31" s="31"/>
      <c r="AW31" s="31"/>
      <c r="AX31" s="31"/>
      <c r="AY31" s="31"/>
      <c r="AZ31" s="3"/>
      <c r="BA31" s="3"/>
      <c r="BB31" s="3"/>
      <c r="BC31" s="3"/>
      <c r="BD31" s="3"/>
      <c r="BE31" s="3"/>
      <c r="BF31" s="3"/>
      <c r="BG31" s="3"/>
      <c r="BH31" s="3"/>
      <c r="BI31" s="3"/>
      <c r="CA31" s="32" t="str">
        <f>IF(AND($B31&gt;0,AM31="")," * No olvide digitar la variable "&amp;AM$28&amp;""&amp;". Digite CERO si no tiene",IF(AM31&gt;$B31," * La variable "&amp;AM$28&amp;""&amp;" No puede ser mayor al Total.",""))</f>
        <v/>
      </c>
      <c r="CB31" s="32" t="str">
        <f>IF(AND($B31&gt;0,AN31="")," * No olvide digitar la variable "&amp;AN$28&amp;""&amp;". Digite CERO si no tiene",IF(B31&gt;AN31," * La variable "&amp;AN$28&amp;""&amp;" No puede ser menor al Total.",""))</f>
        <v/>
      </c>
      <c r="CM31" s="33">
        <f>IF(AND($B31&gt;0,AM31=""),1,IF(AM31&gt;$B31,1,0))</f>
        <v>0</v>
      </c>
      <c r="CN31" s="33">
        <f>IF(AND($B31&gt;0,AN31=""),1,IF(B31&gt;$AN31,1,0))</f>
        <v>0</v>
      </c>
    </row>
    <row r="32" spans="1:97" ht="15" customHeight="1" x14ac:dyDescent="0.2">
      <c r="A32" s="35" t="s">
        <v>73</v>
      </c>
      <c r="B32" s="68">
        <f t="shared" si="16"/>
        <v>0</v>
      </c>
      <c r="C32" s="69">
        <f t="shared" si="17"/>
        <v>0</v>
      </c>
      <c r="D32" s="84">
        <f t="shared" si="17"/>
        <v>0</v>
      </c>
      <c r="E32" s="71"/>
      <c r="F32" s="72"/>
      <c r="G32" s="71"/>
      <c r="H32" s="72"/>
      <c r="I32" s="71"/>
      <c r="J32" s="73"/>
      <c r="K32" s="71"/>
      <c r="L32" s="73"/>
      <c r="M32" s="71"/>
      <c r="N32" s="73"/>
      <c r="O32" s="74"/>
      <c r="P32" s="73"/>
      <c r="Q32" s="74"/>
      <c r="R32" s="73"/>
      <c r="S32" s="74"/>
      <c r="T32" s="73"/>
      <c r="U32" s="74"/>
      <c r="V32" s="73"/>
      <c r="W32" s="74"/>
      <c r="X32" s="73"/>
      <c r="Y32" s="74"/>
      <c r="Z32" s="73"/>
      <c r="AA32" s="74"/>
      <c r="AB32" s="73"/>
      <c r="AC32" s="74"/>
      <c r="AD32" s="73"/>
      <c r="AE32" s="74"/>
      <c r="AF32" s="73"/>
      <c r="AG32" s="74"/>
      <c r="AH32" s="73"/>
      <c r="AI32" s="74"/>
      <c r="AJ32" s="73"/>
      <c r="AK32" s="74"/>
      <c r="AL32" s="75"/>
      <c r="AM32" s="76"/>
      <c r="AN32" s="135"/>
      <c r="AO32" s="130" t="str">
        <f>CA32</f>
        <v/>
      </c>
      <c r="AP32" s="130"/>
      <c r="AQ32" s="30"/>
      <c r="AR32" s="31"/>
      <c r="AS32" s="31"/>
      <c r="AT32" s="31"/>
      <c r="AU32" s="31"/>
      <c r="AV32" s="31"/>
      <c r="AW32" s="31"/>
      <c r="AX32" s="31"/>
      <c r="AY32" s="31"/>
      <c r="AZ32" s="3"/>
      <c r="BA32" s="3"/>
      <c r="BB32" s="3"/>
      <c r="BC32" s="3"/>
      <c r="BD32" s="3"/>
      <c r="BE32" s="3"/>
      <c r="BF32" s="3"/>
      <c r="BG32" s="3"/>
      <c r="BH32" s="3"/>
      <c r="BI32" s="3"/>
      <c r="CA32" s="32" t="str">
        <f t="shared" ref="CA32:CA36" si="18">IF(AND($B32&gt;0,AM32="")," * No olvide digitar la variable "&amp;AM$28&amp;""&amp;". Digite CERO si no tiene",IF(AM32&gt;$B32," * La variable "&amp;AM$28&amp;""&amp;" No puede ser mayor al Total.",""))</f>
        <v/>
      </c>
      <c r="CM32" s="33">
        <f t="shared" ref="CM32:CM35" si="19">IF(AND($B32&gt;0,AM32=""),1,IF(AM32&gt;$B32,1,0))</f>
        <v>0</v>
      </c>
    </row>
    <row r="33" spans="1:92" ht="15" customHeight="1" x14ac:dyDescent="0.2">
      <c r="A33" s="35" t="s">
        <v>74</v>
      </c>
      <c r="B33" s="68">
        <f t="shared" si="16"/>
        <v>0</v>
      </c>
      <c r="C33" s="69">
        <f t="shared" si="17"/>
        <v>0</v>
      </c>
      <c r="D33" s="84">
        <f t="shared" si="17"/>
        <v>0</v>
      </c>
      <c r="E33" s="41"/>
      <c r="F33" s="42"/>
      <c r="G33" s="41"/>
      <c r="H33" s="42"/>
      <c r="I33" s="41"/>
      <c r="J33" s="40"/>
      <c r="K33" s="41"/>
      <c r="L33" s="40"/>
      <c r="M33" s="41"/>
      <c r="N33" s="40"/>
      <c r="O33" s="85"/>
      <c r="P33" s="40"/>
      <c r="Q33" s="85"/>
      <c r="R33" s="40"/>
      <c r="S33" s="85"/>
      <c r="T33" s="40"/>
      <c r="U33" s="85"/>
      <c r="V33" s="40"/>
      <c r="W33" s="85"/>
      <c r="X33" s="40"/>
      <c r="Y33" s="85"/>
      <c r="Z33" s="40"/>
      <c r="AA33" s="85"/>
      <c r="AB33" s="40"/>
      <c r="AC33" s="85"/>
      <c r="AD33" s="40"/>
      <c r="AE33" s="85"/>
      <c r="AF33" s="40"/>
      <c r="AG33" s="85"/>
      <c r="AH33" s="40"/>
      <c r="AI33" s="85"/>
      <c r="AJ33" s="40"/>
      <c r="AK33" s="85"/>
      <c r="AL33" s="86"/>
      <c r="AM33" s="39"/>
      <c r="AN33" s="135"/>
      <c r="AO33" s="130" t="str">
        <f t="shared" ref="AO33:AO36" si="20">CA33</f>
        <v/>
      </c>
      <c r="AP33" s="130"/>
      <c r="AQ33" s="30"/>
      <c r="AR33" s="31"/>
      <c r="AS33" s="31"/>
      <c r="AT33" s="31"/>
      <c r="AU33" s="31"/>
      <c r="AV33" s="31"/>
      <c r="AW33" s="31"/>
      <c r="AX33" s="31"/>
      <c r="AY33" s="31"/>
      <c r="AZ33" s="3"/>
      <c r="BA33" s="3"/>
      <c r="BB33" s="3"/>
      <c r="BC33" s="3"/>
      <c r="BD33" s="3"/>
      <c r="BE33" s="3"/>
      <c r="BF33" s="3"/>
      <c r="BG33" s="3"/>
      <c r="BH33" s="3"/>
      <c r="BI33" s="3"/>
      <c r="CA33" s="32" t="str">
        <f t="shared" si="18"/>
        <v/>
      </c>
      <c r="CM33" s="33">
        <f t="shared" si="19"/>
        <v>0</v>
      </c>
    </row>
    <row r="34" spans="1:92" ht="15" customHeight="1" x14ac:dyDescent="0.2">
      <c r="A34" s="35" t="s">
        <v>75</v>
      </c>
      <c r="B34" s="68">
        <f t="shared" si="16"/>
        <v>0</v>
      </c>
      <c r="C34" s="69">
        <f t="shared" si="17"/>
        <v>0</v>
      </c>
      <c r="D34" s="84">
        <f t="shared" si="17"/>
        <v>0</v>
      </c>
      <c r="E34" s="41"/>
      <c r="F34" s="42"/>
      <c r="G34" s="41"/>
      <c r="H34" s="42"/>
      <c r="I34" s="41"/>
      <c r="J34" s="40"/>
      <c r="K34" s="41"/>
      <c r="L34" s="40"/>
      <c r="M34" s="41"/>
      <c r="N34" s="40"/>
      <c r="O34" s="85"/>
      <c r="P34" s="40"/>
      <c r="Q34" s="85"/>
      <c r="R34" s="40"/>
      <c r="S34" s="85"/>
      <c r="T34" s="40"/>
      <c r="U34" s="85"/>
      <c r="V34" s="40"/>
      <c r="W34" s="85"/>
      <c r="X34" s="40"/>
      <c r="Y34" s="85"/>
      <c r="Z34" s="40"/>
      <c r="AA34" s="85"/>
      <c r="AB34" s="40"/>
      <c r="AC34" s="85"/>
      <c r="AD34" s="40"/>
      <c r="AE34" s="85"/>
      <c r="AF34" s="40"/>
      <c r="AG34" s="85"/>
      <c r="AH34" s="40"/>
      <c r="AI34" s="85"/>
      <c r="AJ34" s="40"/>
      <c r="AK34" s="85"/>
      <c r="AL34" s="86"/>
      <c r="AM34" s="39"/>
      <c r="AN34" s="135"/>
      <c r="AO34" s="130" t="str">
        <f t="shared" si="20"/>
        <v/>
      </c>
      <c r="AP34" s="130"/>
      <c r="AQ34" s="30"/>
      <c r="AR34" s="31"/>
      <c r="AS34" s="31"/>
      <c r="AT34" s="31"/>
      <c r="AU34" s="31"/>
      <c r="AV34" s="31"/>
      <c r="AW34" s="31"/>
      <c r="AX34" s="31"/>
      <c r="AY34" s="31"/>
      <c r="AZ34" s="3"/>
      <c r="BA34" s="3"/>
      <c r="BB34" s="3"/>
      <c r="BC34" s="3"/>
      <c r="BD34" s="3"/>
      <c r="BE34" s="3"/>
      <c r="BF34" s="3"/>
      <c r="BG34" s="3"/>
      <c r="BH34" s="3"/>
      <c r="BI34" s="3"/>
      <c r="CA34" s="32" t="str">
        <f t="shared" si="18"/>
        <v/>
      </c>
      <c r="CM34" s="33">
        <f t="shared" si="19"/>
        <v>0</v>
      </c>
    </row>
    <row r="35" spans="1:92" ht="15" customHeight="1" x14ac:dyDescent="0.2">
      <c r="A35" s="35" t="s">
        <v>76</v>
      </c>
      <c r="B35" s="68">
        <f t="shared" si="16"/>
        <v>0</v>
      </c>
      <c r="C35" s="69">
        <f t="shared" si="17"/>
        <v>0</v>
      </c>
      <c r="D35" s="84">
        <f t="shared" si="17"/>
        <v>0</v>
      </c>
      <c r="E35" s="41"/>
      <c r="F35" s="42"/>
      <c r="G35" s="41"/>
      <c r="H35" s="42"/>
      <c r="I35" s="41"/>
      <c r="J35" s="40"/>
      <c r="K35" s="41"/>
      <c r="L35" s="40"/>
      <c r="M35" s="41"/>
      <c r="N35" s="40"/>
      <c r="O35" s="85"/>
      <c r="P35" s="40"/>
      <c r="Q35" s="85"/>
      <c r="R35" s="40"/>
      <c r="S35" s="85"/>
      <c r="T35" s="40"/>
      <c r="U35" s="85"/>
      <c r="V35" s="40"/>
      <c r="W35" s="85"/>
      <c r="X35" s="40"/>
      <c r="Y35" s="85"/>
      <c r="Z35" s="40"/>
      <c r="AA35" s="85"/>
      <c r="AB35" s="40"/>
      <c r="AC35" s="85"/>
      <c r="AD35" s="40"/>
      <c r="AE35" s="85"/>
      <c r="AF35" s="40"/>
      <c r="AG35" s="85"/>
      <c r="AH35" s="40"/>
      <c r="AI35" s="85"/>
      <c r="AJ35" s="40"/>
      <c r="AK35" s="85"/>
      <c r="AL35" s="86"/>
      <c r="AM35" s="39"/>
      <c r="AN35" s="135"/>
      <c r="AO35" s="130" t="str">
        <f t="shared" si="20"/>
        <v/>
      </c>
      <c r="AP35" s="130"/>
      <c r="AQ35" s="30"/>
      <c r="AR35" s="31"/>
      <c r="AS35" s="31"/>
      <c r="AT35" s="31"/>
      <c r="AU35" s="31"/>
      <c r="AV35" s="31"/>
      <c r="AW35" s="31"/>
      <c r="AX35" s="31"/>
      <c r="AY35" s="31"/>
      <c r="AZ35" s="3"/>
      <c r="BA35" s="3"/>
      <c r="BB35" s="3"/>
      <c r="BC35" s="3"/>
      <c r="BD35" s="3"/>
      <c r="BE35" s="3"/>
      <c r="BF35" s="3"/>
      <c r="BG35" s="3"/>
      <c r="BH35" s="3"/>
      <c r="BI35" s="3"/>
      <c r="CA35" s="32" t="str">
        <f t="shared" si="18"/>
        <v/>
      </c>
      <c r="CM35" s="33">
        <f t="shared" si="19"/>
        <v>0</v>
      </c>
    </row>
    <row r="36" spans="1:92" ht="15" customHeight="1" x14ac:dyDescent="0.2">
      <c r="A36" s="136" t="s">
        <v>77</v>
      </c>
      <c r="B36" s="137">
        <f t="shared" si="16"/>
        <v>0</v>
      </c>
      <c r="C36" s="138">
        <f t="shared" si="17"/>
        <v>0</v>
      </c>
      <c r="D36" s="139">
        <f t="shared" si="17"/>
        <v>0</v>
      </c>
      <c r="E36" s="55"/>
      <c r="F36" s="56"/>
      <c r="G36" s="55"/>
      <c r="H36" s="56"/>
      <c r="I36" s="55"/>
      <c r="J36" s="140"/>
      <c r="K36" s="55"/>
      <c r="L36" s="140"/>
      <c r="M36" s="55"/>
      <c r="N36" s="140"/>
      <c r="O36" s="141"/>
      <c r="P36" s="140"/>
      <c r="Q36" s="141"/>
      <c r="R36" s="140"/>
      <c r="S36" s="141"/>
      <c r="T36" s="140"/>
      <c r="U36" s="141"/>
      <c r="V36" s="140"/>
      <c r="W36" s="141"/>
      <c r="X36" s="140"/>
      <c r="Y36" s="141"/>
      <c r="Z36" s="140"/>
      <c r="AA36" s="141"/>
      <c r="AB36" s="140"/>
      <c r="AC36" s="141"/>
      <c r="AD36" s="140"/>
      <c r="AE36" s="141"/>
      <c r="AF36" s="140"/>
      <c r="AG36" s="141"/>
      <c r="AH36" s="140"/>
      <c r="AI36" s="141"/>
      <c r="AJ36" s="140"/>
      <c r="AK36" s="141"/>
      <c r="AL36" s="142"/>
      <c r="AM36" s="143"/>
      <c r="AN36" s="144"/>
      <c r="AO36" s="130" t="str">
        <f t="shared" si="20"/>
        <v/>
      </c>
      <c r="AP36" s="130"/>
      <c r="AQ36" s="30"/>
      <c r="AR36" s="31"/>
      <c r="AS36" s="31"/>
      <c r="AT36" s="31"/>
      <c r="AU36" s="31"/>
      <c r="AV36" s="31"/>
      <c r="AW36" s="31"/>
      <c r="AX36" s="31"/>
      <c r="AY36" s="31"/>
      <c r="AZ36" s="3"/>
      <c r="BA36" s="3"/>
      <c r="BB36" s="3"/>
      <c r="BC36" s="3"/>
      <c r="BD36" s="3"/>
      <c r="BE36" s="3"/>
      <c r="BF36" s="3"/>
      <c r="BG36" s="3"/>
      <c r="BH36" s="3"/>
      <c r="BI36" s="3"/>
      <c r="CA36" s="32" t="str">
        <f t="shared" si="18"/>
        <v/>
      </c>
      <c r="CM36" s="33">
        <f>IF(AND($B36&gt;0,AM36=""),1,IF(AM36&gt;$B36,1,0))</f>
        <v>0</v>
      </c>
    </row>
    <row r="37" spans="1:92" s="5" customFormat="1" ht="18" customHeight="1" x14ac:dyDescent="0.15">
      <c r="A37" s="145" t="s">
        <v>78</v>
      </c>
      <c r="B37" s="145"/>
      <c r="C37" s="145"/>
      <c r="D37" s="145"/>
      <c r="E37" s="145"/>
      <c r="F37" s="145"/>
      <c r="G37" s="11"/>
      <c r="H37" s="11"/>
      <c r="I37" s="11"/>
      <c r="J37" s="11"/>
      <c r="K37" s="145"/>
      <c r="L37" s="11"/>
      <c r="M37" s="11"/>
      <c r="N37" s="11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V37" s="12"/>
      <c r="BW37" s="12"/>
      <c r="BX37" s="12"/>
      <c r="BY37" s="12"/>
    </row>
    <row r="38" spans="1:92" ht="16.350000000000001" customHeight="1" x14ac:dyDescent="0.2">
      <c r="A38" s="1012" t="s">
        <v>54</v>
      </c>
      <c r="B38" s="982" t="s">
        <v>5</v>
      </c>
      <c r="C38" s="983"/>
      <c r="D38" s="984"/>
      <c r="E38" s="1121" t="s">
        <v>6</v>
      </c>
      <c r="F38" s="1121"/>
      <c r="G38" s="1121"/>
      <c r="H38" s="1121"/>
      <c r="I38" s="1121"/>
      <c r="J38" s="1121"/>
      <c r="K38" s="1121"/>
      <c r="L38" s="1121"/>
      <c r="M38" s="1121"/>
      <c r="N38" s="1121"/>
      <c r="O38" s="1121"/>
      <c r="P38" s="1121"/>
      <c r="Q38" s="1121"/>
      <c r="R38" s="1121"/>
      <c r="S38" s="1121"/>
      <c r="T38" s="1121"/>
      <c r="U38" s="1121"/>
      <c r="V38" s="1121"/>
      <c r="W38" s="1121"/>
      <c r="X38" s="1121"/>
      <c r="Y38" s="1121"/>
      <c r="Z38" s="1121"/>
      <c r="AA38" s="1121"/>
      <c r="AB38" s="1121"/>
      <c r="AC38" s="1121"/>
      <c r="AD38" s="1121"/>
      <c r="AE38" s="1121"/>
      <c r="AF38" s="1121"/>
      <c r="AG38" s="1121"/>
      <c r="AH38" s="1121"/>
      <c r="AI38" s="1121"/>
      <c r="AJ38" s="1121"/>
      <c r="AK38" s="1121"/>
      <c r="AL38" s="1342"/>
      <c r="AM38" s="1008" t="s">
        <v>7</v>
      </c>
      <c r="AN38" s="984" t="s">
        <v>10</v>
      </c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</row>
    <row r="39" spans="1:92" ht="16.350000000000001" customHeight="1" x14ac:dyDescent="0.2">
      <c r="A39" s="1013"/>
      <c r="B39" s="1165"/>
      <c r="C39" s="986"/>
      <c r="D39" s="987"/>
      <c r="E39" s="1121" t="s">
        <v>11</v>
      </c>
      <c r="F39" s="1121"/>
      <c r="G39" s="1121" t="s">
        <v>12</v>
      </c>
      <c r="H39" s="1121"/>
      <c r="I39" s="1121" t="s">
        <v>13</v>
      </c>
      <c r="J39" s="1121"/>
      <c r="K39" s="1121" t="s">
        <v>14</v>
      </c>
      <c r="L39" s="1121"/>
      <c r="M39" s="1121" t="s">
        <v>15</v>
      </c>
      <c r="N39" s="1121"/>
      <c r="O39" s="1119" t="s">
        <v>16</v>
      </c>
      <c r="P39" s="1119"/>
      <c r="Q39" s="1119" t="s">
        <v>17</v>
      </c>
      <c r="R39" s="1119"/>
      <c r="S39" s="1119" t="s">
        <v>18</v>
      </c>
      <c r="T39" s="1119"/>
      <c r="U39" s="1119" t="s">
        <v>19</v>
      </c>
      <c r="V39" s="1119"/>
      <c r="W39" s="1119" t="s">
        <v>20</v>
      </c>
      <c r="X39" s="1119"/>
      <c r="Y39" s="1119" t="s">
        <v>21</v>
      </c>
      <c r="Z39" s="1119"/>
      <c r="AA39" s="1119" t="s">
        <v>22</v>
      </c>
      <c r="AB39" s="1119"/>
      <c r="AC39" s="1119" t="s">
        <v>23</v>
      </c>
      <c r="AD39" s="1119"/>
      <c r="AE39" s="1119" t="s">
        <v>24</v>
      </c>
      <c r="AF39" s="1119"/>
      <c r="AG39" s="1119" t="s">
        <v>25</v>
      </c>
      <c r="AH39" s="1119"/>
      <c r="AI39" s="1119" t="s">
        <v>26</v>
      </c>
      <c r="AJ39" s="1119"/>
      <c r="AK39" s="1119" t="s">
        <v>27</v>
      </c>
      <c r="AL39" s="1336"/>
      <c r="AM39" s="1009"/>
      <c r="AN39" s="990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</row>
    <row r="40" spans="1:92" ht="16.350000000000001" customHeight="1" x14ac:dyDescent="0.2">
      <c r="A40" s="1146"/>
      <c r="B40" s="915" t="s">
        <v>32</v>
      </c>
      <c r="C40" s="15" t="s">
        <v>45</v>
      </c>
      <c r="D40" s="16" t="s">
        <v>34</v>
      </c>
      <c r="E40" s="942" t="s">
        <v>45</v>
      </c>
      <c r="F40" s="940" t="s">
        <v>34</v>
      </c>
      <c r="G40" s="942" t="s">
        <v>45</v>
      </c>
      <c r="H40" s="940" t="s">
        <v>34</v>
      </c>
      <c r="I40" s="942" t="s">
        <v>45</v>
      </c>
      <c r="J40" s="940" t="s">
        <v>34</v>
      </c>
      <c r="K40" s="942" t="s">
        <v>45</v>
      </c>
      <c r="L40" s="940" t="s">
        <v>34</v>
      </c>
      <c r="M40" s="942" t="s">
        <v>45</v>
      </c>
      <c r="N40" s="940" t="s">
        <v>34</v>
      </c>
      <c r="O40" s="942" t="s">
        <v>45</v>
      </c>
      <c r="P40" s="940" t="s">
        <v>34</v>
      </c>
      <c r="Q40" s="942" t="s">
        <v>45</v>
      </c>
      <c r="R40" s="940" t="s">
        <v>34</v>
      </c>
      <c r="S40" s="942" t="s">
        <v>45</v>
      </c>
      <c r="T40" s="940" t="s">
        <v>34</v>
      </c>
      <c r="U40" s="942" t="s">
        <v>45</v>
      </c>
      <c r="V40" s="940" t="s">
        <v>34</v>
      </c>
      <c r="W40" s="942" t="s">
        <v>45</v>
      </c>
      <c r="X40" s="940" t="s">
        <v>34</v>
      </c>
      <c r="Y40" s="942" t="s">
        <v>45</v>
      </c>
      <c r="Z40" s="940" t="s">
        <v>34</v>
      </c>
      <c r="AA40" s="942" t="s">
        <v>45</v>
      </c>
      <c r="AB40" s="940" t="s">
        <v>34</v>
      </c>
      <c r="AC40" s="942" t="s">
        <v>45</v>
      </c>
      <c r="AD40" s="940" t="s">
        <v>34</v>
      </c>
      <c r="AE40" s="942" t="s">
        <v>45</v>
      </c>
      <c r="AF40" s="940" t="s">
        <v>34</v>
      </c>
      <c r="AG40" s="942" t="s">
        <v>45</v>
      </c>
      <c r="AH40" s="940" t="s">
        <v>34</v>
      </c>
      <c r="AI40" s="942" t="s">
        <v>45</v>
      </c>
      <c r="AJ40" s="940" t="s">
        <v>34</v>
      </c>
      <c r="AK40" s="942" t="s">
        <v>45</v>
      </c>
      <c r="AL40" s="941" t="s">
        <v>34</v>
      </c>
      <c r="AM40" s="1010"/>
      <c r="AN40" s="987"/>
      <c r="AO40" s="4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</row>
    <row r="41" spans="1:92" ht="15" customHeight="1" x14ac:dyDescent="0.2">
      <c r="A41" s="487" t="s">
        <v>72</v>
      </c>
      <c r="B41" s="132">
        <f t="shared" ref="B41:B46" si="21">SUM(C41+D41)</f>
        <v>0</v>
      </c>
      <c r="C41" s="133">
        <f>SUM(E41+G41+I41+K41+M41+O41+Q41+S41+U41+W41+Y41+AA41+AC41+AE41+AG41+AI41+AK41)</f>
        <v>0</v>
      </c>
      <c r="D41" s="871">
        <f>SUM(F41+H41+J41+L41+N41+P41+R41+T41+V41+X41+Z41+AB41+AD41+AF41+AH41+AJ41+AL41)</f>
        <v>0</v>
      </c>
      <c r="E41" s="71"/>
      <c r="F41" s="72"/>
      <c r="G41" s="71"/>
      <c r="H41" s="72"/>
      <c r="I41" s="71"/>
      <c r="J41" s="73"/>
      <c r="K41" s="71"/>
      <c r="L41" s="73"/>
      <c r="M41" s="71"/>
      <c r="N41" s="73"/>
      <c r="O41" s="74"/>
      <c r="P41" s="73"/>
      <c r="Q41" s="74"/>
      <c r="R41" s="73"/>
      <c r="S41" s="74"/>
      <c r="T41" s="73"/>
      <c r="U41" s="74"/>
      <c r="V41" s="73"/>
      <c r="W41" s="74"/>
      <c r="X41" s="73"/>
      <c r="Y41" s="74"/>
      <c r="Z41" s="73"/>
      <c r="AA41" s="74"/>
      <c r="AB41" s="73"/>
      <c r="AC41" s="74"/>
      <c r="AD41" s="73"/>
      <c r="AE41" s="74"/>
      <c r="AF41" s="73"/>
      <c r="AG41" s="74"/>
      <c r="AH41" s="73"/>
      <c r="AI41" s="74"/>
      <c r="AJ41" s="73"/>
      <c r="AK41" s="74"/>
      <c r="AL41" s="75"/>
      <c r="AM41" s="76"/>
      <c r="AN41" s="862"/>
      <c r="AO41" s="146" t="str">
        <f>CA41&amp;CB41</f>
        <v/>
      </c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"/>
      <c r="BA41" s="3"/>
      <c r="BB41" s="3"/>
      <c r="BC41" s="3"/>
      <c r="BD41" s="3"/>
      <c r="BE41" s="3"/>
      <c r="BF41" s="3"/>
      <c r="BG41" s="3"/>
      <c r="BH41" s="3"/>
      <c r="BI41" s="3"/>
      <c r="CA41" s="32" t="str">
        <f>IF(AND($B41&gt;0,AM41="")," * No olvide digitar la variable "&amp;AM$38&amp;""&amp;". Digite CERO si no tiene",IF(AM41&gt;$B41," * La variable "&amp;AM$41&amp;""&amp;" No puede ser mayor al Total.",""))</f>
        <v/>
      </c>
      <c r="CB41" s="32" t="str">
        <f>IF(AND($B41&gt;0,AN41="")," * No olvide digitar la variable "&amp;AN$38&amp;""&amp;". Digite CERO si no tiene",IF(B41&gt;AN41," * La variable "&amp;AN$38&amp;""&amp;" No puede ser menor al Total.",""))</f>
        <v/>
      </c>
      <c r="CM41" s="33">
        <f>IF(AND($B41&gt;0,AM41=""),1,IF(AM41&gt;$B41,1,0))</f>
        <v>0</v>
      </c>
      <c r="CN41" s="33">
        <f>IF(AND($B41&gt;0,AN41=""),1,IF(B41&gt;$AN41,1,0))</f>
        <v>0</v>
      </c>
    </row>
    <row r="42" spans="1:92" ht="15" customHeight="1" x14ac:dyDescent="0.2">
      <c r="A42" s="35" t="s">
        <v>73</v>
      </c>
      <c r="B42" s="68">
        <f t="shared" si="21"/>
        <v>0</v>
      </c>
      <c r="C42" s="69">
        <f t="shared" ref="C42:D46" si="22">SUM(E42+G42+I42+K42+M42+O42+Q42+S42+U42+W42+Y42+AA42+AC42+AE42+AG42+AI42+AK42)</f>
        <v>0</v>
      </c>
      <c r="D42" s="84">
        <f t="shared" si="22"/>
        <v>0</v>
      </c>
      <c r="E42" s="71"/>
      <c r="F42" s="72"/>
      <c r="G42" s="71"/>
      <c r="H42" s="72"/>
      <c r="I42" s="71"/>
      <c r="J42" s="73"/>
      <c r="K42" s="71"/>
      <c r="L42" s="73"/>
      <c r="M42" s="71"/>
      <c r="N42" s="73"/>
      <c r="O42" s="74"/>
      <c r="P42" s="73"/>
      <c r="Q42" s="74"/>
      <c r="R42" s="73"/>
      <c r="S42" s="74"/>
      <c r="T42" s="73"/>
      <c r="U42" s="74"/>
      <c r="V42" s="73"/>
      <c r="W42" s="74"/>
      <c r="X42" s="73"/>
      <c r="Y42" s="74"/>
      <c r="Z42" s="73"/>
      <c r="AA42" s="74"/>
      <c r="AB42" s="73"/>
      <c r="AC42" s="74"/>
      <c r="AD42" s="73"/>
      <c r="AE42" s="74"/>
      <c r="AF42" s="73"/>
      <c r="AG42" s="74"/>
      <c r="AH42" s="73"/>
      <c r="AI42" s="74"/>
      <c r="AJ42" s="73"/>
      <c r="AK42" s="74"/>
      <c r="AL42" s="75"/>
      <c r="AM42" s="76"/>
      <c r="AN42" s="42"/>
      <c r="AO42" s="146" t="str">
        <f t="shared" ref="AO42:AO46" si="23">CA42&amp;CB42</f>
        <v/>
      </c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"/>
      <c r="BA42" s="3"/>
      <c r="BB42" s="3"/>
      <c r="BC42" s="3"/>
      <c r="BD42" s="3"/>
      <c r="BE42" s="3"/>
      <c r="BF42" s="3"/>
      <c r="BG42" s="3"/>
      <c r="BH42" s="3"/>
      <c r="BI42" s="3"/>
      <c r="CA42" s="32" t="str">
        <f t="shared" ref="CA42:CA46" si="24">IF(AND($B42&gt;0,AM42="")," * No olvide digitar la variable "&amp;AM$38&amp;""&amp;". Digite CERO si no tiene",IF(AM42&gt;$B42," * La variable "&amp;AM$41&amp;""&amp;" No puede ser mayor al Total.",""))</f>
        <v/>
      </c>
      <c r="CB42" s="32" t="str">
        <f t="shared" ref="CB42:CB46" si="25">IF(AND($B42&gt;0,AN42="")," * No olvide digitar la variable "&amp;AN$38&amp;""&amp;". Digite CERO si no tiene",IF(B42&gt;AN42," * La variable "&amp;AN$38&amp;""&amp;" No puede ser menor al Total.",""))</f>
        <v/>
      </c>
      <c r="CM42" s="33">
        <f t="shared" ref="CM42:CM45" si="26">IF(AND($B42&gt;0,AM42=""),1,IF(AM42&gt;$B42,1,0))</f>
        <v>0</v>
      </c>
      <c r="CN42" s="33">
        <f t="shared" ref="CN42:CN46" si="27">IF(AND($B42&gt;0,AN42=""),1,IF(B42&gt;$AN42,1,0))</f>
        <v>0</v>
      </c>
    </row>
    <row r="43" spans="1:92" ht="15" customHeight="1" x14ac:dyDescent="0.2">
      <c r="A43" s="35" t="s">
        <v>74</v>
      </c>
      <c r="B43" s="68">
        <f t="shared" si="21"/>
        <v>0</v>
      </c>
      <c r="C43" s="69">
        <f t="shared" si="22"/>
        <v>0</v>
      </c>
      <c r="D43" s="84">
        <f t="shared" si="22"/>
        <v>0</v>
      </c>
      <c r="E43" s="41"/>
      <c r="F43" s="42"/>
      <c r="G43" s="41"/>
      <c r="H43" s="42"/>
      <c r="I43" s="41"/>
      <c r="J43" s="40"/>
      <c r="K43" s="41"/>
      <c r="L43" s="40"/>
      <c r="M43" s="41"/>
      <c r="N43" s="40"/>
      <c r="O43" s="85"/>
      <c r="P43" s="40"/>
      <c r="Q43" s="85"/>
      <c r="R43" s="40"/>
      <c r="S43" s="85"/>
      <c r="T43" s="40"/>
      <c r="U43" s="85"/>
      <c r="V43" s="40"/>
      <c r="W43" s="85"/>
      <c r="X43" s="40"/>
      <c r="Y43" s="85"/>
      <c r="Z43" s="40"/>
      <c r="AA43" s="85"/>
      <c r="AB43" s="40"/>
      <c r="AC43" s="85"/>
      <c r="AD43" s="40"/>
      <c r="AE43" s="85"/>
      <c r="AF43" s="40"/>
      <c r="AG43" s="85"/>
      <c r="AH43" s="40"/>
      <c r="AI43" s="85"/>
      <c r="AJ43" s="40"/>
      <c r="AK43" s="85"/>
      <c r="AL43" s="86"/>
      <c r="AM43" s="39"/>
      <c r="AN43" s="42"/>
      <c r="AO43" s="146" t="str">
        <f t="shared" si="23"/>
        <v/>
      </c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"/>
      <c r="BA43" s="3"/>
      <c r="BB43" s="3"/>
      <c r="BC43" s="3"/>
      <c r="BD43" s="3"/>
      <c r="BE43" s="3"/>
      <c r="BF43" s="3"/>
      <c r="BG43" s="3"/>
      <c r="BH43" s="3"/>
      <c r="BI43" s="3"/>
      <c r="CA43" s="32" t="str">
        <f t="shared" si="24"/>
        <v/>
      </c>
      <c r="CB43" s="32" t="str">
        <f t="shared" si="25"/>
        <v/>
      </c>
      <c r="CM43" s="33">
        <f t="shared" si="26"/>
        <v>0</v>
      </c>
      <c r="CN43" s="33">
        <f t="shared" si="27"/>
        <v>0</v>
      </c>
    </row>
    <row r="44" spans="1:92" ht="15" customHeight="1" x14ac:dyDescent="0.2">
      <c r="A44" s="35" t="s">
        <v>75</v>
      </c>
      <c r="B44" s="68">
        <f t="shared" si="21"/>
        <v>0</v>
      </c>
      <c r="C44" s="69">
        <f t="shared" si="22"/>
        <v>0</v>
      </c>
      <c r="D44" s="84">
        <f t="shared" si="22"/>
        <v>0</v>
      </c>
      <c r="E44" s="41"/>
      <c r="F44" s="42"/>
      <c r="G44" s="41"/>
      <c r="H44" s="42"/>
      <c r="I44" s="41"/>
      <c r="J44" s="40"/>
      <c r="K44" s="41"/>
      <c r="L44" s="40"/>
      <c r="M44" s="41"/>
      <c r="N44" s="40"/>
      <c r="O44" s="85"/>
      <c r="P44" s="40"/>
      <c r="Q44" s="85"/>
      <c r="R44" s="40"/>
      <c r="S44" s="85"/>
      <c r="T44" s="40"/>
      <c r="U44" s="85"/>
      <c r="V44" s="40"/>
      <c r="W44" s="85"/>
      <c r="X44" s="40"/>
      <c r="Y44" s="85"/>
      <c r="Z44" s="40"/>
      <c r="AA44" s="85"/>
      <c r="AB44" s="40"/>
      <c r="AC44" s="85"/>
      <c r="AD44" s="40"/>
      <c r="AE44" s="85"/>
      <c r="AF44" s="40"/>
      <c r="AG44" s="85"/>
      <c r="AH44" s="40"/>
      <c r="AI44" s="85"/>
      <c r="AJ44" s="40"/>
      <c r="AK44" s="85"/>
      <c r="AL44" s="86"/>
      <c r="AM44" s="39"/>
      <c r="AN44" s="42"/>
      <c r="AO44" s="146" t="str">
        <f t="shared" si="23"/>
        <v/>
      </c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"/>
      <c r="BA44" s="3"/>
      <c r="BB44" s="3"/>
      <c r="BC44" s="3"/>
      <c r="BD44" s="3"/>
      <c r="BE44" s="3"/>
      <c r="BF44" s="3"/>
      <c r="BG44" s="3"/>
      <c r="BH44" s="3"/>
      <c r="BI44" s="3"/>
      <c r="CA44" s="32" t="str">
        <f t="shared" si="24"/>
        <v/>
      </c>
      <c r="CB44" s="32" t="str">
        <f t="shared" si="25"/>
        <v/>
      </c>
      <c r="CM44" s="33">
        <f t="shared" si="26"/>
        <v>0</v>
      </c>
      <c r="CN44" s="33">
        <f t="shared" si="27"/>
        <v>0</v>
      </c>
    </row>
    <row r="45" spans="1:92" ht="15" customHeight="1" x14ac:dyDescent="0.2">
      <c r="A45" s="35" t="s">
        <v>76</v>
      </c>
      <c r="B45" s="68">
        <f t="shared" si="21"/>
        <v>0</v>
      </c>
      <c r="C45" s="69">
        <f t="shared" si="22"/>
        <v>0</v>
      </c>
      <c r="D45" s="84">
        <f t="shared" si="22"/>
        <v>0</v>
      </c>
      <c r="E45" s="41"/>
      <c r="F45" s="42"/>
      <c r="G45" s="41"/>
      <c r="H45" s="42"/>
      <c r="I45" s="41"/>
      <c r="J45" s="40"/>
      <c r="K45" s="41"/>
      <c r="L45" s="40"/>
      <c r="M45" s="41"/>
      <c r="N45" s="40"/>
      <c r="O45" s="85"/>
      <c r="P45" s="40"/>
      <c r="Q45" s="85"/>
      <c r="R45" s="40"/>
      <c r="S45" s="85"/>
      <c r="T45" s="40"/>
      <c r="U45" s="85"/>
      <c r="V45" s="40"/>
      <c r="W45" s="85"/>
      <c r="X45" s="40"/>
      <c r="Y45" s="85"/>
      <c r="Z45" s="40"/>
      <c r="AA45" s="85"/>
      <c r="AB45" s="40"/>
      <c r="AC45" s="85"/>
      <c r="AD45" s="40"/>
      <c r="AE45" s="85"/>
      <c r="AF45" s="40"/>
      <c r="AG45" s="85"/>
      <c r="AH45" s="40"/>
      <c r="AI45" s="85"/>
      <c r="AJ45" s="40"/>
      <c r="AK45" s="85"/>
      <c r="AL45" s="86"/>
      <c r="AM45" s="39"/>
      <c r="AN45" s="42"/>
      <c r="AO45" s="146" t="str">
        <f t="shared" si="23"/>
        <v/>
      </c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"/>
      <c r="BA45" s="3"/>
      <c r="BB45" s="3"/>
      <c r="BC45" s="3"/>
      <c r="BD45" s="3"/>
      <c r="BE45" s="3"/>
      <c r="BF45" s="3"/>
      <c r="BG45" s="3"/>
      <c r="BH45" s="3"/>
      <c r="BI45" s="3"/>
      <c r="CA45" s="32" t="str">
        <f t="shared" si="24"/>
        <v/>
      </c>
      <c r="CB45" s="32" t="str">
        <f t="shared" si="25"/>
        <v/>
      </c>
      <c r="CM45" s="33">
        <f t="shared" si="26"/>
        <v>0</v>
      </c>
      <c r="CN45" s="33">
        <f t="shared" si="27"/>
        <v>0</v>
      </c>
    </row>
    <row r="46" spans="1:92" ht="15" customHeight="1" x14ac:dyDescent="0.2">
      <c r="A46" s="136" t="s">
        <v>77</v>
      </c>
      <c r="B46" s="137">
        <f t="shared" si="21"/>
        <v>0</v>
      </c>
      <c r="C46" s="138">
        <f t="shared" si="22"/>
        <v>0</v>
      </c>
      <c r="D46" s="139">
        <f t="shared" si="22"/>
        <v>0</v>
      </c>
      <c r="E46" s="55"/>
      <c r="F46" s="56"/>
      <c r="G46" s="55"/>
      <c r="H46" s="56"/>
      <c r="I46" s="55"/>
      <c r="J46" s="140"/>
      <c r="K46" s="55"/>
      <c r="L46" s="140"/>
      <c r="M46" s="55"/>
      <c r="N46" s="140"/>
      <c r="O46" s="141"/>
      <c r="P46" s="140"/>
      <c r="Q46" s="141"/>
      <c r="R46" s="140"/>
      <c r="S46" s="141"/>
      <c r="T46" s="140"/>
      <c r="U46" s="141"/>
      <c r="V46" s="140"/>
      <c r="W46" s="141"/>
      <c r="X46" s="140"/>
      <c r="Y46" s="141"/>
      <c r="Z46" s="140"/>
      <c r="AA46" s="141"/>
      <c r="AB46" s="140"/>
      <c r="AC46" s="141"/>
      <c r="AD46" s="140"/>
      <c r="AE46" s="141"/>
      <c r="AF46" s="140"/>
      <c r="AG46" s="141"/>
      <c r="AH46" s="140"/>
      <c r="AI46" s="141"/>
      <c r="AJ46" s="140"/>
      <c r="AK46" s="141"/>
      <c r="AL46" s="142"/>
      <c r="AM46" s="143"/>
      <c r="AN46" s="56"/>
      <c r="AO46" s="146" t="str">
        <f t="shared" si="23"/>
        <v/>
      </c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"/>
      <c r="BA46" s="3"/>
      <c r="BB46" s="3"/>
      <c r="BC46" s="3"/>
      <c r="BD46" s="3"/>
      <c r="BE46" s="3"/>
      <c r="BF46" s="3"/>
      <c r="BG46" s="3"/>
      <c r="BH46" s="3"/>
      <c r="BI46" s="3"/>
      <c r="CA46" s="32" t="str">
        <f t="shared" si="24"/>
        <v/>
      </c>
      <c r="CB46" s="32" t="str">
        <f t="shared" si="25"/>
        <v/>
      </c>
      <c r="CM46" s="33">
        <f>IF(AND($B46&gt;0,AM46=""),1,IF(AM46&gt;$B46,1,0))</f>
        <v>0</v>
      </c>
      <c r="CN46" s="33">
        <f t="shared" si="27"/>
        <v>0</v>
      </c>
    </row>
    <row r="47" spans="1:92" s="5" customFormat="1" ht="18" customHeight="1" x14ac:dyDescent="0.15">
      <c r="A47" s="145" t="s">
        <v>79</v>
      </c>
      <c r="B47" s="145"/>
      <c r="C47" s="145"/>
      <c r="D47" s="145"/>
      <c r="E47" s="145"/>
      <c r="F47" s="145"/>
      <c r="G47" s="145"/>
      <c r="H47" s="11"/>
      <c r="I47" s="11"/>
      <c r="J47" s="11"/>
      <c r="K47" s="11"/>
      <c r="L47" s="11"/>
      <c r="M47" s="11"/>
      <c r="N47" s="11"/>
      <c r="X47" s="124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124"/>
      <c r="AK47" s="124"/>
      <c r="AL47" s="124"/>
      <c r="AM47" s="125"/>
      <c r="AN47" s="12"/>
      <c r="AO47" s="127"/>
      <c r="AP47" s="128"/>
      <c r="AQ47" s="128"/>
      <c r="AR47" s="128"/>
      <c r="AS47" s="128"/>
      <c r="AT47" s="128"/>
      <c r="AU47" s="128"/>
      <c r="AV47" s="128"/>
      <c r="AW47" s="128"/>
      <c r="AX47" s="128"/>
      <c r="AY47" s="128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V47" s="12"/>
      <c r="BW47" s="12"/>
      <c r="BX47" s="129"/>
      <c r="BY47" s="129"/>
    </row>
    <row r="48" spans="1:92" ht="16.350000000000001" customHeight="1" x14ac:dyDescent="0.2">
      <c r="A48" s="1012" t="s">
        <v>54</v>
      </c>
      <c r="B48" s="982" t="s">
        <v>5</v>
      </c>
      <c r="C48" s="983"/>
      <c r="D48" s="984"/>
      <c r="E48" s="1345" t="s">
        <v>80</v>
      </c>
      <c r="F48" s="1117"/>
      <c r="G48" s="1117"/>
      <c r="H48" s="1117"/>
      <c r="I48" s="1117"/>
      <c r="J48" s="1117"/>
      <c r="K48" s="1117"/>
      <c r="L48" s="1117"/>
      <c r="M48" s="1117"/>
      <c r="N48" s="1117"/>
      <c r="O48" s="1117"/>
      <c r="P48" s="1117"/>
      <c r="Q48" s="1117"/>
      <c r="R48" s="1117"/>
      <c r="S48" s="1117"/>
      <c r="T48" s="1117"/>
      <c r="U48" s="1117"/>
      <c r="V48" s="1117"/>
      <c r="W48" s="1117"/>
      <c r="X48" s="1117"/>
      <c r="Y48" s="1117"/>
      <c r="Z48" s="1117"/>
      <c r="AA48" s="1117"/>
      <c r="AB48" s="1117"/>
      <c r="AC48" s="1117"/>
      <c r="AD48" s="1117"/>
      <c r="AE48" s="1117"/>
      <c r="AF48" s="1117"/>
      <c r="AG48" s="1117"/>
      <c r="AH48" s="1117"/>
      <c r="AI48" s="1117"/>
      <c r="AJ48" s="1117"/>
      <c r="AK48" s="1117"/>
      <c r="AL48" s="1349"/>
      <c r="AM48" s="1008" t="s">
        <v>7</v>
      </c>
      <c r="AN48" s="984" t="s">
        <v>10</v>
      </c>
      <c r="AO48" s="30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"/>
      <c r="BA48" s="3"/>
      <c r="BB48" s="3"/>
      <c r="BC48" s="3"/>
      <c r="BD48" s="3"/>
      <c r="BE48" s="3"/>
      <c r="BF48" s="3"/>
      <c r="BG48" s="3"/>
      <c r="BH48" s="3"/>
      <c r="BI48" s="3"/>
    </row>
    <row r="49" spans="1:92" ht="16.350000000000001" customHeight="1" x14ac:dyDescent="0.2">
      <c r="A49" s="1013"/>
      <c r="B49" s="1165"/>
      <c r="C49" s="986"/>
      <c r="D49" s="987"/>
      <c r="E49" s="1345" t="s">
        <v>55</v>
      </c>
      <c r="F49" s="1344"/>
      <c r="G49" s="1345" t="s">
        <v>56</v>
      </c>
      <c r="H49" s="1344"/>
      <c r="I49" s="1345" t="s">
        <v>57</v>
      </c>
      <c r="J49" s="1344"/>
      <c r="K49" s="1345" t="s">
        <v>58</v>
      </c>
      <c r="L49" s="1344"/>
      <c r="M49" s="1345" t="s">
        <v>59</v>
      </c>
      <c r="N49" s="1344"/>
      <c r="O49" s="1346" t="s">
        <v>60</v>
      </c>
      <c r="P49" s="1347"/>
      <c r="Q49" s="1346" t="s">
        <v>61</v>
      </c>
      <c r="R49" s="1347"/>
      <c r="S49" s="1346" t="s">
        <v>62</v>
      </c>
      <c r="T49" s="1347"/>
      <c r="U49" s="1346" t="s">
        <v>63</v>
      </c>
      <c r="V49" s="1347"/>
      <c r="W49" s="1346" t="s">
        <v>64</v>
      </c>
      <c r="X49" s="1347"/>
      <c r="Y49" s="1346" t="s">
        <v>65</v>
      </c>
      <c r="Z49" s="1347"/>
      <c r="AA49" s="1346" t="s">
        <v>66</v>
      </c>
      <c r="AB49" s="1347"/>
      <c r="AC49" s="1346" t="s">
        <v>67</v>
      </c>
      <c r="AD49" s="1347"/>
      <c r="AE49" s="1346" t="s">
        <v>68</v>
      </c>
      <c r="AF49" s="1347"/>
      <c r="AG49" s="1346" t="s">
        <v>69</v>
      </c>
      <c r="AH49" s="1347"/>
      <c r="AI49" s="1346" t="s">
        <v>70</v>
      </c>
      <c r="AJ49" s="1347"/>
      <c r="AK49" s="1346" t="s">
        <v>71</v>
      </c>
      <c r="AL49" s="1348"/>
      <c r="AM49" s="1009"/>
      <c r="AN49" s="990"/>
      <c r="AO49" s="30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"/>
      <c r="BA49" s="3"/>
      <c r="BB49" s="3"/>
      <c r="BC49" s="3"/>
      <c r="BD49" s="3"/>
      <c r="BE49" s="3"/>
      <c r="BF49" s="3"/>
      <c r="BG49" s="3"/>
      <c r="BH49" s="3"/>
      <c r="BI49" s="3"/>
    </row>
    <row r="50" spans="1:92" ht="16.350000000000001" customHeight="1" x14ac:dyDescent="0.2">
      <c r="A50" s="1146"/>
      <c r="B50" s="915" t="s">
        <v>32</v>
      </c>
      <c r="C50" s="15" t="s">
        <v>45</v>
      </c>
      <c r="D50" s="16" t="s">
        <v>34</v>
      </c>
      <c r="E50" s="917" t="s">
        <v>45</v>
      </c>
      <c r="F50" s="18" t="s">
        <v>34</v>
      </c>
      <c r="G50" s="917" t="s">
        <v>45</v>
      </c>
      <c r="H50" s="918" t="s">
        <v>34</v>
      </c>
      <c r="I50" s="917" t="s">
        <v>45</v>
      </c>
      <c r="J50" s="18" t="s">
        <v>34</v>
      </c>
      <c r="K50" s="917" t="s">
        <v>45</v>
      </c>
      <c r="L50" s="18" t="s">
        <v>34</v>
      </c>
      <c r="M50" s="917" t="s">
        <v>45</v>
      </c>
      <c r="N50" s="18" t="s">
        <v>34</v>
      </c>
      <c r="O50" s="917" t="s">
        <v>45</v>
      </c>
      <c r="P50" s="18" t="s">
        <v>34</v>
      </c>
      <c r="Q50" s="917" t="s">
        <v>45</v>
      </c>
      <c r="R50" s="18" t="s">
        <v>34</v>
      </c>
      <c r="S50" s="917" t="s">
        <v>45</v>
      </c>
      <c r="T50" s="918" t="s">
        <v>34</v>
      </c>
      <c r="U50" s="917" t="s">
        <v>45</v>
      </c>
      <c r="V50" s="918" t="s">
        <v>34</v>
      </c>
      <c r="W50" s="917" t="s">
        <v>45</v>
      </c>
      <c r="X50" s="18" t="s">
        <v>34</v>
      </c>
      <c r="Y50" s="917" t="s">
        <v>45</v>
      </c>
      <c r="Z50" s="18" t="s">
        <v>34</v>
      </c>
      <c r="AA50" s="917" t="s">
        <v>45</v>
      </c>
      <c r="AB50" s="18" t="s">
        <v>34</v>
      </c>
      <c r="AC50" s="917" t="s">
        <v>45</v>
      </c>
      <c r="AD50" s="18" t="s">
        <v>34</v>
      </c>
      <c r="AE50" s="917" t="s">
        <v>45</v>
      </c>
      <c r="AF50" s="918" t="s">
        <v>34</v>
      </c>
      <c r="AG50" s="917" t="s">
        <v>45</v>
      </c>
      <c r="AH50" s="18" t="s">
        <v>34</v>
      </c>
      <c r="AI50" s="917" t="s">
        <v>45</v>
      </c>
      <c r="AJ50" s="18" t="s">
        <v>34</v>
      </c>
      <c r="AK50" s="917" t="s">
        <v>45</v>
      </c>
      <c r="AL50" s="21" t="s">
        <v>34</v>
      </c>
      <c r="AM50" s="1010"/>
      <c r="AN50" s="987"/>
      <c r="AO50" s="30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"/>
      <c r="BA50" s="3"/>
      <c r="BB50" s="3"/>
      <c r="BC50" s="3"/>
      <c r="BD50" s="3"/>
      <c r="BE50" s="3"/>
      <c r="BF50" s="3"/>
      <c r="BG50" s="3"/>
      <c r="BH50" s="3"/>
      <c r="BI50" s="3"/>
    </row>
    <row r="51" spans="1:92" ht="15" customHeight="1" x14ac:dyDescent="0.2">
      <c r="A51" s="487" t="s">
        <v>72</v>
      </c>
      <c r="B51" s="132">
        <f t="shared" ref="B51:B56" si="28">SUM(C51+D51)</f>
        <v>0</v>
      </c>
      <c r="C51" s="133">
        <f t="shared" ref="C51:D56" si="29">SUM(E51+G51+I51+K51+M51+O51+Q51+S51+U51+W51+Y51+AA51+AC51+AE51+AG51+AI51+AK51)</f>
        <v>0</v>
      </c>
      <c r="D51" s="871">
        <f t="shared" si="29"/>
        <v>0</v>
      </c>
      <c r="E51" s="71"/>
      <c r="F51" s="27"/>
      <c r="G51" s="71"/>
      <c r="H51" s="72"/>
      <c r="I51" s="71"/>
      <c r="J51" s="27"/>
      <c r="K51" s="71"/>
      <c r="L51" s="27"/>
      <c r="M51" s="71"/>
      <c r="N51" s="27"/>
      <c r="O51" s="74"/>
      <c r="P51" s="27"/>
      <c r="Q51" s="74"/>
      <c r="R51" s="27"/>
      <c r="S51" s="74"/>
      <c r="T51" s="73"/>
      <c r="U51" s="74"/>
      <c r="V51" s="73"/>
      <c r="W51" s="74"/>
      <c r="X51" s="27"/>
      <c r="Y51" s="74"/>
      <c r="Z51" s="27"/>
      <c r="AA51" s="74"/>
      <c r="AB51" s="27"/>
      <c r="AC51" s="74"/>
      <c r="AD51" s="27"/>
      <c r="AE51" s="74"/>
      <c r="AF51" s="73"/>
      <c r="AG51" s="74"/>
      <c r="AH51" s="27"/>
      <c r="AI51" s="74"/>
      <c r="AJ51" s="27"/>
      <c r="AK51" s="74"/>
      <c r="AL51" s="148"/>
      <c r="AM51" s="76"/>
      <c r="AN51" s="862"/>
      <c r="AO51" s="146" t="str">
        <f t="shared" ref="AO51:AO56" si="30">CA51&amp;CB51</f>
        <v/>
      </c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"/>
      <c r="BA51" s="3"/>
      <c r="BB51" s="3"/>
      <c r="BC51" s="3"/>
      <c r="BD51" s="3"/>
      <c r="BE51" s="3"/>
      <c r="BF51" s="3"/>
      <c r="BG51" s="3"/>
      <c r="BH51" s="3"/>
      <c r="BI51" s="3"/>
      <c r="CA51" s="32" t="str">
        <f>IF(AND($B51&gt;0,AM51="")," * No olvide digitar la variable "&amp;AM$48&amp;""&amp;". Digite CERO si no tiene",IF(AM51&gt;$B51," * La variable "&amp;AM$48&amp;""&amp;" No puede ser mayor al Total.",""))</f>
        <v/>
      </c>
      <c r="CB51" s="32" t="str">
        <f>IF(AND($B51&gt;0,AN51="")," * No olvide digitar la variable "&amp;AN$48&amp;""&amp;". Digite CERO si no tiene",IF(B51&gt;AN51," * La variable "&amp;AN$48&amp;""&amp;" No puede ser menor al Total.",""))</f>
        <v/>
      </c>
      <c r="CM51" s="33">
        <f>IF(AND($B51&gt;0,AM51=""),1,IF(AM51&gt;$B51,1,0))</f>
        <v>0</v>
      </c>
      <c r="CN51" s="33">
        <f t="shared" ref="CN51:CN56" si="31">IF(AND($B51&gt;0,AN51=""),1,IF(B51&gt;$AN51,1,0))</f>
        <v>0</v>
      </c>
    </row>
    <row r="52" spans="1:92" ht="15" customHeight="1" x14ac:dyDescent="0.2">
      <c r="A52" s="35" t="s">
        <v>73</v>
      </c>
      <c r="B52" s="68">
        <f t="shared" si="28"/>
        <v>0</v>
      </c>
      <c r="C52" s="69">
        <f t="shared" si="29"/>
        <v>0</v>
      </c>
      <c r="D52" s="84">
        <f t="shared" si="29"/>
        <v>0</v>
      </c>
      <c r="E52" s="71"/>
      <c r="F52" s="72"/>
      <c r="G52" s="71"/>
      <c r="H52" s="72"/>
      <c r="I52" s="71"/>
      <c r="J52" s="73"/>
      <c r="K52" s="71"/>
      <c r="L52" s="73"/>
      <c r="M52" s="71"/>
      <c r="N52" s="73"/>
      <c r="O52" s="74"/>
      <c r="P52" s="73"/>
      <c r="Q52" s="74"/>
      <c r="R52" s="73"/>
      <c r="S52" s="74"/>
      <c r="T52" s="73"/>
      <c r="U52" s="74"/>
      <c r="V52" s="73"/>
      <c r="W52" s="74"/>
      <c r="X52" s="73"/>
      <c r="Y52" s="74"/>
      <c r="Z52" s="73"/>
      <c r="AA52" s="74"/>
      <c r="AB52" s="73"/>
      <c r="AC52" s="74"/>
      <c r="AD52" s="73"/>
      <c r="AE52" s="74"/>
      <c r="AF52" s="73"/>
      <c r="AG52" s="74"/>
      <c r="AH52" s="73"/>
      <c r="AI52" s="74"/>
      <c r="AJ52" s="73"/>
      <c r="AK52" s="74"/>
      <c r="AL52" s="75"/>
      <c r="AM52" s="76"/>
      <c r="AN52" s="42"/>
      <c r="AO52" s="146" t="str">
        <f t="shared" si="30"/>
        <v/>
      </c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"/>
      <c r="BA52" s="3"/>
      <c r="BB52" s="3"/>
      <c r="BC52" s="3"/>
      <c r="BD52" s="3"/>
      <c r="BE52" s="3"/>
      <c r="BF52" s="3"/>
      <c r="BG52" s="3"/>
      <c r="BH52" s="3"/>
      <c r="BI52" s="3"/>
      <c r="CA52" s="32" t="str">
        <f t="shared" ref="CA52:CA55" si="32">IF(AND($B52&gt;0,AM52="")," * No olvide digitar la variable "&amp;AM$48&amp;""&amp;". Digite CERO si no tiene",IF(AM52&gt;$B52," * La variable "&amp;AM$48&amp;""&amp;" No puede ser mayor al Total.",""))</f>
        <v/>
      </c>
      <c r="CB52" s="32" t="str">
        <f t="shared" ref="CB52:CB56" si="33">IF(AND($B52&gt;0,AN52="")," * No olvide digitar la variable "&amp;AN$48&amp;""&amp;". Digite CERO si no tiene",IF(B52&gt;AN52," * La variable "&amp;AN$48&amp;""&amp;" No puede ser menor al Total.",""))</f>
        <v/>
      </c>
      <c r="CM52" s="33">
        <f t="shared" ref="CM52:CM55" si="34">IF(AND($B52&gt;0,AM52=""),1,IF(AM52&gt;$B52,1,0))</f>
        <v>0</v>
      </c>
      <c r="CN52" s="33">
        <f t="shared" si="31"/>
        <v>0</v>
      </c>
    </row>
    <row r="53" spans="1:92" ht="15" customHeight="1" x14ac:dyDescent="0.2">
      <c r="A53" s="35" t="s">
        <v>74</v>
      </c>
      <c r="B53" s="68">
        <f t="shared" si="28"/>
        <v>0</v>
      </c>
      <c r="C53" s="69">
        <f t="shared" si="29"/>
        <v>0</v>
      </c>
      <c r="D53" s="84">
        <f t="shared" si="29"/>
        <v>0</v>
      </c>
      <c r="E53" s="41"/>
      <c r="F53" s="42"/>
      <c r="G53" s="41"/>
      <c r="H53" s="42"/>
      <c r="I53" s="41"/>
      <c r="J53" s="40"/>
      <c r="K53" s="41"/>
      <c r="L53" s="40"/>
      <c r="M53" s="41"/>
      <c r="N53" s="40"/>
      <c r="O53" s="85"/>
      <c r="P53" s="40"/>
      <c r="Q53" s="85"/>
      <c r="R53" s="40"/>
      <c r="S53" s="85"/>
      <c r="T53" s="40"/>
      <c r="U53" s="85"/>
      <c r="V53" s="40"/>
      <c r="W53" s="85"/>
      <c r="X53" s="40"/>
      <c r="Y53" s="85"/>
      <c r="Z53" s="40"/>
      <c r="AA53" s="85"/>
      <c r="AB53" s="40"/>
      <c r="AC53" s="85"/>
      <c r="AD53" s="40"/>
      <c r="AE53" s="85"/>
      <c r="AF53" s="40"/>
      <c r="AG53" s="85"/>
      <c r="AH53" s="40"/>
      <c r="AI53" s="85"/>
      <c r="AJ53" s="40"/>
      <c r="AK53" s="85"/>
      <c r="AL53" s="86"/>
      <c r="AM53" s="39"/>
      <c r="AN53" s="42"/>
      <c r="AO53" s="146" t="str">
        <f t="shared" si="30"/>
        <v/>
      </c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"/>
      <c r="BA53" s="3"/>
      <c r="BB53" s="3"/>
      <c r="BC53" s="3"/>
      <c r="BD53" s="3"/>
      <c r="BE53" s="3"/>
      <c r="BF53" s="3"/>
      <c r="BG53" s="3"/>
      <c r="BH53" s="3"/>
      <c r="BI53" s="3"/>
      <c r="CA53" s="32" t="str">
        <f t="shared" si="32"/>
        <v/>
      </c>
      <c r="CB53" s="32" t="str">
        <f t="shared" si="33"/>
        <v/>
      </c>
      <c r="CM53" s="33">
        <f t="shared" si="34"/>
        <v>0</v>
      </c>
      <c r="CN53" s="33">
        <f t="shared" si="31"/>
        <v>0</v>
      </c>
    </row>
    <row r="54" spans="1:92" ht="15" customHeight="1" x14ac:dyDescent="0.2">
      <c r="A54" s="35" t="s">
        <v>75</v>
      </c>
      <c r="B54" s="68">
        <f t="shared" si="28"/>
        <v>0</v>
      </c>
      <c r="C54" s="69">
        <f t="shared" si="29"/>
        <v>0</v>
      </c>
      <c r="D54" s="84">
        <f t="shared" si="29"/>
        <v>0</v>
      </c>
      <c r="E54" s="41"/>
      <c r="F54" s="42"/>
      <c r="G54" s="41"/>
      <c r="H54" s="42"/>
      <c r="I54" s="41"/>
      <c r="J54" s="40"/>
      <c r="K54" s="41"/>
      <c r="L54" s="40"/>
      <c r="M54" s="41"/>
      <c r="N54" s="40"/>
      <c r="O54" s="85"/>
      <c r="P54" s="40"/>
      <c r="Q54" s="85"/>
      <c r="R54" s="40"/>
      <c r="S54" s="85"/>
      <c r="T54" s="40"/>
      <c r="U54" s="85"/>
      <c r="V54" s="40"/>
      <c r="W54" s="85"/>
      <c r="X54" s="40"/>
      <c r="Y54" s="85"/>
      <c r="Z54" s="40"/>
      <c r="AA54" s="85"/>
      <c r="AB54" s="40"/>
      <c r="AC54" s="85"/>
      <c r="AD54" s="40"/>
      <c r="AE54" s="85"/>
      <c r="AF54" s="40"/>
      <c r="AG54" s="85"/>
      <c r="AH54" s="40"/>
      <c r="AI54" s="85"/>
      <c r="AJ54" s="40"/>
      <c r="AK54" s="85"/>
      <c r="AL54" s="86"/>
      <c r="AM54" s="39"/>
      <c r="AN54" s="42"/>
      <c r="AO54" s="146" t="str">
        <f t="shared" si="30"/>
        <v/>
      </c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"/>
      <c r="BA54" s="3"/>
      <c r="BB54" s="3"/>
      <c r="BC54" s="3"/>
      <c r="BD54" s="3"/>
      <c r="BE54" s="3"/>
      <c r="BF54" s="3"/>
      <c r="BG54" s="3"/>
      <c r="BH54" s="3"/>
      <c r="BI54" s="3"/>
      <c r="CA54" s="32" t="str">
        <f t="shared" si="32"/>
        <v/>
      </c>
      <c r="CB54" s="32" t="str">
        <f t="shared" si="33"/>
        <v/>
      </c>
      <c r="CM54" s="33">
        <f t="shared" si="34"/>
        <v>0</v>
      </c>
      <c r="CN54" s="33">
        <f t="shared" si="31"/>
        <v>0</v>
      </c>
    </row>
    <row r="55" spans="1:92" ht="15" customHeight="1" x14ac:dyDescent="0.2">
      <c r="A55" s="35" t="s">
        <v>76</v>
      </c>
      <c r="B55" s="68">
        <f t="shared" si="28"/>
        <v>0</v>
      </c>
      <c r="C55" s="69">
        <f t="shared" si="29"/>
        <v>0</v>
      </c>
      <c r="D55" s="84">
        <f t="shared" si="29"/>
        <v>0</v>
      </c>
      <c r="E55" s="41"/>
      <c r="F55" s="42"/>
      <c r="G55" s="41"/>
      <c r="H55" s="42"/>
      <c r="I55" s="41"/>
      <c r="J55" s="40"/>
      <c r="K55" s="41"/>
      <c r="L55" s="40"/>
      <c r="M55" s="41"/>
      <c r="N55" s="40"/>
      <c r="O55" s="85"/>
      <c r="P55" s="40"/>
      <c r="Q55" s="85"/>
      <c r="R55" s="40"/>
      <c r="S55" s="85"/>
      <c r="T55" s="40"/>
      <c r="U55" s="85"/>
      <c r="V55" s="40"/>
      <c r="W55" s="85"/>
      <c r="X55" s="40"/>
      <c r="Y55" s="85"/>
      <c r="Z55" s="40"/>
      <c r="AA55" s="85"/>
      <c r="AB55" s="40"/>
      <c r="AC55" s="85"/>
      <c r="AD55" s="40"/>
      <c r="AE55" s="85"/>
      <c r="AF55" s="40"/>
      <c r="AG55" s="85"/>
      <c r="AH55" s="40"/>
      <c r="AI55" s="85"/>
      <c r="AJ55" s="40"/>
      <c r="AK55" s="85"/>
      <c r="AL55" s="86"/>
      <c r="AM55" s="39"/>
      <c r="AN55" s="42"/>
      <c r="AO55" s="146" t="str">
        <f t="shared" si="30"/>
        <v/>
      </c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"/>
      <c r="BA55" s="3"/>
      <c r="BB55" s="3"/>
      <c r="BC55" s="3"/>
      <c r="BD55" s="3"/>
      <c r="BE55" s="3"/>
      <c r="BF55" s="3"/>
      <c r="BG55" s="3"/>
      <c r="BH55" s="3"/>
      <c r="BI55" s="3"/>
      <c r="CA55" s="32" t="str">
        <f t="shared" si="32"/>
        <v/>
      </c>
      <c r="CB55" s="32" t="str">
        <f t="shared" si="33"/>
        <v/>
      </c>
      <c r="CM55" s="33">
        <f t="shared" si="34"/>
        <v>0</v>
      </c>
      <c r="CN55" s="33">
        <f t="shared" si="31"/>
        <v>0</v>
      </c>
    </row>
    <row r="56" spans="1:92" ht="15" customHeight="1" x14ac:dyDescent="0.2">
      <c r="A56" s="136" t="s">
        <v>77</v>
      </c>
      <c r="B56" s="137">
        <f t="shared" si="28"/>
        <v>0</v>
      </c>
      <c r="C56" s="138">
        <f t="shared" si="29"/>
        <v>0</v>
      </c>
      <c r="D56" s="139">
        <f t="shared" si="29"/>
        <v>0</v>
      </c>
      <c r="E56" s="55"/>
      <c r="F56" s="56"/>
      <c r="G56" s="55"/>
      <c r="H56" s="56"/>
      <c r="I56" s="55"/>
      <c r="J56" s="140"/>
      <c r="K56" s="55"/>
      <c r="L56" s="140"/>
      <c r="M56" s="55"/>
      <c r="N56" s="140"/>
      <c r="O56" s="141"/>
      <c r="P56" s="140"/>
      <c r="Q56" s="141"/>
      <c r="R56" s="140"/>
      <c r="S56" s="141"/>
      <c r="T56" s="140"/>
      <c r="U56" s="141"/>
      <c r="V56" s="140"/>
      <c r="W56" s="141"/>
      <c r="X56" s="140"/>
      <c r="Y56" s="141"/>
      <c r="Z56" s="140"/>
      <c r="AA56" s="141"/>
      <c r="AB56" s="140"/>
      <c r="AC56" s="141"/>
      <c r="AD56" s="140"/>
      <c r="AE56" s="141"/>
      <c r="AF56" s="140"/>
      <c r="AG56" s="141"/>
      <c r="AH56" s="140"/>
      <c r="AI56" s="141"/>
      <c r="AJ56" s="140"/>
      <c r="AK56" s="141"/>
      <c r="AL56" s="142"/>
      <c r="AM56" s="143"/>
      <c r="AN56" s="56"/>
      <c r="AO56" s="146" t="str">
        <f t="shared" si="30"/>
        <v/>
      </c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"/>
      <c r="BA56" s="3"/>
      <c r="BB56" s="3"/>
      <c r="BC56" s="3"/>
      <c r="BD56" s="3"/>
      <c r="BE56" s="3"/>
      <c r="BF56" s="3"/>
      <c r="BG56" s="3"/>
      <c r="BH56" s="3"/>
      <c r="BI56" s="3"/>
      <c r="CA56" s="32" t="str">
        <f>IF(AND($B56&gt;0,AM56="")," * No olvide digitar la variable "&amp;AM$48&amp;""&amp;". Digite CERO si no tiene",IF(AM56&gt;$B56," * La variable "&amp;AM$48&amp;""&amp;" No puede ser mayor al Total.",""))</f>
        <v/>
      </c>
      <c r="CB56" s="32" t="str">
        <f t="shared" si="33"/>
        <v/>
      </c>
      <c r="CM56" s="33">
        <f>IF(AND($B56&gt;0,AM56=""),1,IF(AM56&gt;$B56,1,0))</f>
        <v>0</v>
      </c>
      <c r="CN56" s="33">
        <f t="shared" si="31"/>
        <v>0</v>
      </c>
    </row>
    <row r="57" spans="1:92" s="124" customFormat="1" ht="18" customHeight="1" x14ac:dyDescent="0.15">
      <c r="A57" s="149" t="s">
        <v>81</v>
      </c>
      <c r="B57" s="149"/>
      <c r="C57" s="149"/>
      <c r="D57" s="149"/>
      <c r="E57" s="149"/>
      <c r="F57" s="149"/>
      <c r="G57" s="149"/>
      <c r="H57" s="149"/>
      <c r="I57" s="149"/>
      <c r="J57" s="150"/>
      <c r="K57" s="150"/>
      <c r="L57" s="150"/>
      <c r="M57" s="150"/>
      <c r="N57" s="150"/>
      <c r="O57" s="150"/>
      <c r="P57" s="150"/>
      <c r="Q57" s="150"/>
      <c r="R57" s="150"/>
      <c r="S57" s="150"/>
      <c r="T57" s="150"/>
      <c r="U57" s="150"/>
      <c r="V57" s="150"/>
      <c r="W57" s="150"/>
      <c r="X57" s="150"/>
      <c r="Y57" s="150"/>
      <c r="Z57" s="150"/>
      <c r="AA57" s="150"/>
      <c r="AB57" s="150"/>
      <c r="AC57" s="150"/>
      <c r="AD57" s="150"/>
      <c r="AE57" s="150"/>
      <c r="AF57" s="150"/>
      <c r="AG57" s="150"/>
      <c r="AH57" s="150"/>
      <c r="AI57" s="150"/>
      <c r="AJ57" s="150"/>
      <c r="AK57" s="150"/>
      <c r="AL57" s="150"/>
      <c r="AM57" s="150"/>
      <c r="AN57" s="150"/>
      <c r="AO57" s="5"/>
      <c r="AP57" s="5"/>
      <c r="AQ57" s="5"/>
      <c r="AR57" s="12"/>
      <c r="AS57" s="12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12"/>
      <c r="BW57" s="12"/>
      <c r="BX57" s="12"/>
      <c r="BY57" s="12"/>
    </row>
    <row r="58" spans="1:92" ht="16.350000000000001" customHeight="1" x14ac:dyDescent="0.2">
      <c r="A58" s="983" t="s">
        <v>82</v>
      </c>
      <c r="B58" s="1025" t="s">
        <v>83</v>
      </c>
      <c r="C58" s="1026"/>
      <c r="D58" s="1027"/>
      <c r="E58" s="1130" t="s">
        <v>6</v>
      </c>
      <c r="F58" s="1131"/>
      <c r="G58" s="1131"/>
      <c r="H58" s="1131"/>
      <c r="I58" s="1131"/>
      <c r="J58" s="1131"/>
      <c r="K58" s="1131"/>
      <c r="L58" s="1131"/>
      <c r="M58" s="1131"/>
      <c r="N58" s="1131"/>
      <c r="O58" s="1131"/>
      <c r="P58" s="1131"/>
      <c r="Q58" s="1131"/>
      <c r="R58" s="1131"/>
      <c r="S58" s="1131"/>
      <c r="T58" s="1131"/>
      <c r="U58" s="1131"/>
      <c r="V58" s="1131"/>
      <c r="W58" s="1131"/>
      <c r="X58" s="1131"/>
      <c r="Y58" s="1131"/>
      <c r="Z58" s="1131"/>
      <c r="AA58" s="1131"/>
      <c r="AB58" s="1131"/>
      <c r="AC58" s="1131"/>
      <c r="AD58" s="1131"/>
      <c r="AE58" s="1131"/>
      <c r="AF58" s="1131"/>
      <c r="AG58" s="1131"/>
      <c r="AH58" s="1131"/>
      <c r="AI58" s="1131"/>
      <c r="AJ58" s="1131"/>
      <c r="AK58" s="1131"/>
      <c r="AL58" s="1350"/>
      <c r="AM58" s="1015" t="s">
        <v>84</v>
      </c>
      <c r="AN58" s="1016"/>
      <c r="AO58" s="9"/>
      <c r="AP58" s="9"/>
      <c r="AQ58" s="9"/>
      <c r="AR58" s="151"/>
      <c r="AS58" s="151"/>
      <c r="AT58" s="9"/>
      <c r="BX58" s="3"/>
      <c r="BY58" s="3"/>
    </row>
    <row r="59" spans="1:92" ht="16.350000000000001" customHeight="1" x14ac:dyDescent="0.2">
      <c r="A59" s="1019"/>
      <c r="B59" s="1152"/>
      <c r="C59" s="1029"/>
      <c r="D59" s="1030"/>
      <c r="E59" s="1121" t="s">
        <v>11</v>
      </c>
      <c r="F59" s="1121"/>
      <c r="G59" s="1121" t="s">
        <v>12</v>
      </c>
      <c r="H59" s="1121"/>
      <c r="I59" s="1121" t="s">
        <v>13</v>
      </c>
      <c r="J59" s="1121"/>
      <c r="K59" s="1121" t="s">
        <v>14</v>
      </c>
      <c r="L59" s="1121"/>
      <c r="M59" s="1121" t="s">
        <v>15</v>
      </c>
      <c r="N59" s="1121"/>
      <c r="O59" s="1119" t="s">
        <v>16</v>
      </c>
      <c r="P59" s="1119"/>
      <c r="Q59" s="1119" t="s">
        <v>17</v>
      </c>
      <c r="R59" s="1119"/>
      <c r="S59" s="1119" t="s">
        <v>18</v>
      </c>
      <c r="T59" s="1119"/>
      <c r="U59" s="1119" t="s">
        <v>19</v>
      </c>
      <c r="V59" s="1119"/>
      <c r="W59" s="1119" t="s">
        <v>20</v>
      </c>
      <c r="X59" s="1119"/>
      <c r="Y59" s="1119" t="s">
        <v>21</v>
      </c>
      <c r="Z59" s="1119"/>
      <c r="AA59" s="1119" t="s">
        <v>22</v>
      </c>
      <c r="AB59" s="1119"/>
      <c r="AC59" s="1119" t="s">
        <v>23</v>
      </c>
      <c r="AD59" s="1119"/>
      <c r="AE59" s="1119" t="s">
        <v>24</v>
      </c>
      <c r="AF59" s="1119"/>
      <c r="AG59" s="1119" t="s">
        <v>25</v>
      </c>
      <c r="AH59" s="1119"/>
      <c r="AI59" s="1119" t="s">
        <v>26</v>
      </c>
      <c r="AJ59" s="1119"/>
      <c r="AK59" s="1119" t="s">
        <v>27</v>
      </c>
      <c r="AL59" s="1336"/>
      <c r="AM59" s="1017"/>
      <c r="AN59" s="1018"/>
      <c r="AO59" s="151"/>
      <c r="AP59" s="151"/>
      <c r="AQ59" s="151"/>
      <c r="AR59" s="151"/>
      <c r="AS59" s="151"/>
      <c r="AT59" s="151"/>
      <c r="AU59" s="3"/>
      <c r="AV59" s="3"/>
      <c r="AW59" s="3"/>
      <c r="AX59" s="3"/>
      <c r="AY59" s="3"/>
      <c r="AZ59" s="3"/>
      <c r="BA59" s="3"/>
      <c r="BB59" s="3"/>
      <c r="BC59" s="3"/>
      <c r="BX59" s="3"/>
      <c r="BY59" s="3"/>
    </row>
    <row r="60" spans="1:92" ht="32.1" customHeight="1" x14ac:dyDescent="0.2">
      <c r="A60" s="986"/>
      <c r="B60" s="17" t="s">
        <v>32</v>
      </c>
      <c r="C60" s="152" t="s">
        <v>33</v>
      </c>
      <c r="D60" s="940" t="s">
        <v>34</v>
      </c>
      <c r="E60" s="917" t="s">
        <v>33</v>
      </c>
      <c r="F60" s="940" t="s">
        <v>34</v>
      </c>
      <c r="G60" s="917" t="s">
        <v>33</v>
      </c>
      <c r="H60" s="940" t="s">
        <v>34</v>
      </c>
      <c r="I60" s="917" t="s">
        <v>33</v>
      </c>
      <c r="J60" s="940" t="s">
        <v>34</v>
      </c>
      <c r="K60" s="917" t="s">
        <v>33</v>
      </c>
      <c r="L60" s="940" t="s">
        <v>34</v>
      </c>
      <c r="M60" s="917" t="s">
        <v>33</v>
      </c>
      <c r="N60" s="940" t="s">
        <v>34</v>
      </c>
      <c r="O60" s="917" t="s">
        <v>33</v>
      </c>
      <c r="P60" s="940" t="s">
        <v>34</v>
      </c>
      <c r="Q60" s="917" t="s">
        <v>33</v>
      </c>
      <c r="R60" s="940" t="s">
        <v>34</v>
      </c>
      <c r="S60" s="917" t="s">
        <v>33</v>
      </c>
      <c r="T60" s="940" t="s">
        <v>34</v>
      </c>
      <c r="U60" s="917" t="s">
        <v>33</v>
      </c>
      <c r="V60" s="615" t="s">
        <v>34</v>
      </c>
      <c r="W60" s="917" t="s">
        <v>33</v>
      </c>
      <c r="X60" s="940" t="s">
        <v>34</v>
      </c>
      <c r="Y60" s="917" t="s">
        <v>33</v>
      </c>
      <c r="Z60" s="940" t="s">
        <v>34</v>
      </c>
      <c r="AA60" s="917" t="s">
        <v>33</v>
      </c>
      <c r="AB60" s="940" t="s">
        <v>34</v>
      </c>
      <c r="AC60" s="917" t="s">
        <v>33</v>
      </c>
      <c r="AD60" s="940" t="s">
        <v>34</v>
      </c>
      <c r="AE60" s="917" t="s">
        <v>33</v>
      </c>
      <c r="AF60" s="940" t="s">
        <v>34</v>
      </c>
      <c r="AG60" s="917" t="s">
        <v>33</v>
      </c>
      <c r="AH60" s="940" t="s">
        <v>34</v>
      </c>
      <c r="AI60" s="917" t="s">
        <v>33</v>
      </c>
      <c r="AJ60" s="940" t="s">
        <v>34</v>
      </c>
      <c r="AK60" s="917" t="s">
        <v>33</v>
      </c>
      <c r="AL60" s="941" t="s">
        <v>34</v>
      </c>
      <c r="AM60" s="944" t="s">
        <v>85</v>
      </c>
      <c r="AN60" s="940" t="s">
        <v>86</v>
      </c>
      <c r="AO60" s="151"/>
      <c r="AP60" s="151"/>
      <c r="AQ60" s="151"/>
      <c r="AR60" s="151"/>
      <c r="AS60" s="151"/>
      <c r="AT60" s="151"/>
      <c r="AU60" s="3"/>
      <c r="AV60" s="3"/>
      <c r="AW60" s="3"/>
      <c r="AX60" s="3"/>
      <c r="AY60" s="3"/>
      <c r="AZ60" s="3"/>
      <c r="BA60" s="3"/>
      <c r="BB60" s="3"/>
      <c r="BC60" s="3"/>
      <c r="BX60" s="3"/>
      <c r="BY60" s="3"/>
    </row>
    <row r="61" spans="1:92" ht="15" customHeight="1" x14ac:dyDescent="0.2">
      <c r="A61" s="529" t="s">
        <v>87</v>
      </c>
      <c r="B61" s="132">
        <f t="shared" ref="B61:B66" si="35">SUM(C61+D61)</f>
        <v>53</v>
      </c>
      <c r="C61" s="133">
        <f>SUM(E61+G61+I61+K61+M61+O61+Q61+S61+U61+W61+Y61+AA61+AC61+AE61+AG61+AI61+AK61)</f>
        <v>35</v>
      </c>
      <c r="D61" s="871">
        <f>SUM(F61+H61+J61+L61+N61+P61+R61+T61+V61+X61+Z61+AB61+AD61+AF61+AH61+AJ61+AL61)</f>
        <v>18</v>
      </c>
      <c r="E61" s="28"/>
      <c r="F61" s="862"/>
      <c r="G61" s="28">
        <v>3</v>
      </c>
      <c r="H61" s="27"/>
      <c r="I61" s="28">
        <v>2</v>
      </c>
      <c r="J61" s="27"/>
      <c r="K61" s="28">
        <v>2</v>
      </c>
      <c r="L61" s="27"/>
      <c r="M61" s="28"/>
      <c r="N61" s="27"/>
      <c r="O61" s="28">
        <v>3</v>
      </c>
      <c r="P61" s="27">
        <v>1</v>
      </c>
      <c r="Q61" s="28">
        <v>1</v>
      </c>
      <c r="R61" s="27"/>
      <c r="S61" s="28">
        <v>2</v>
      </c>
      <c r="T61" s="27"/>
      <c r="U61" s="28">
        <v>1</v>
      </c>
      <c r="V61" s="156"/>
      <c r="W61" s="28"/>
      <c r="X61" s="27"/>
      <c r="Y61" s="28"/>
      <c r="Z61" s="27"/>
      <c r="AA61" s="28">
        <v>1</v>
      </c>
      <c r="AB61" s="27">
        <v>3</v>
      </c>
      <c r="AC61" s="28">
        <v>3</v>
      </c>
      <c r="AD61" s="27">
        <v>2</v>
      </c>
      <c r="AE61" s="28">
        <v>4</v>
      </c>
      <c r="AF61" s="27">
        <v>3</v>
      </c>
      <c r="AG61" s="28">
        <v>3</v>
      </c>
      <c r="AH61" s="27">
        <v>4</v>
      </c>
      <c r="AI61" s="28">
        <v>1</v>
      </c>
      <c r="AJ61" s="27">
        <v>4</v>
      </c>
      <c r="AK61" s="530">
        <v>9</v>
      </c>
      <c r="AL61" s="148">
        <v>1</v>
      </c>
      <c r="AM61" s="873">
        <v>0</v>
      </c>
      <c r="AN61" s="27">
        <v>53</v>
      </c>
      <c r="AO61" s="146" t="str">
        <f t="shared" ref="AO61:AO65" si="36">CA61&amp;CB61</f>
        <v/>
      </c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"/>
      <c r="BB61" s="3"/>
      <c r="BC61" s="3"/>
      <c r="BX61" s="3"/>
      <c r="BY61" s="3"/>
      <c r="CA61" s="32" t="str">
        <f>IF(AND($B61&gt;0,AM61="")," * No olvide digitar la variable "&amp;AM$58&amp;""&amp;" Discrecional. Digite CERO si no tiene",IF(AM61&gt;$B61," * La variable "&amp;AM$58&amp;""&amp;" Discrecional No puede ser mayor al Total.",""))</f>
        <v/>
      </c>
      <c r="CB61" s="32" t="str">
        <f>IF(AND($B61&gt;0,AN61="")," * No olvide digitar la variable "&amp;AM$58&amp;""&amp;" Estructurado (ESI). Digite CERO si no tiene",IF(AN61&gt;$B61," * La variable "&amp;AM$58&amp;""&amp;" Estructurado (ESI) No puede ser mayor al Total.",""))</f>
        <v/>
      </c>
      <c r="CM61" s="33">
        <f>IF(AND($B61&gt;0,AM61=""),1,IF(AM61&gt;$B61,1,0))</f>
        <v>0</v>
      </c>
      <c r="CN61" s="33">
        <f>IF(AND($B61&gt;0,AN61=""),1,IF(AN61&gt;$B61,1,0))</f>
        <v>0</v>
      </c>
    </row>
    <row r="62" spans="1:92" ht="15" customHeight="1" x14ac:dyDescent="0.2">
      <c r="A62" s="157" t="s">
        <v>88</v>
      </c>
      <c r="B62" s="68">
        <f t="shared" si="35"/>
        <v>1588</v>
      </c>
      <c r="C62" s="69">
        <f t="shared" ref="C62:D66" si="37">SUM(E62+G62+I62+K62+M62+O62+Q62+S62+U62+W62+Y62+AA62+AC62+AE62+AG62+AI62+AK62)</f>
        <v>806</v>
      </c>
      <c r="D62" s="84">
        <f t="shared" si="37"/>
        <v>782</v>
      </c>
      <c r="E62" s="41">
        <v>202</v>
      </c>
      <c r="F62" s="42">
        <v>182</v>
      </c>
      <c r="G62" s="41">
        <v>71</v>
      </c>
      <c r="H62" s="40">
        <v>83</v>
      </c>
      <c r="I62" s="41">
        <v>58</v>
      </c>
      <c r="J62" s="40">
        <v>55</v>
      </c>
      <c r="K62" s="41">
        <v>29</v>
      </c>
      <c r="L62" s="40">
        <v>35</v>
      </c>
      <c r="M62" s="41">
        <v>24</v>
      </c>
      <c r="N62" s="40">
        <v>29</v>
      </c>
      <c r="O62" s="41">
        <v>21</v>
      </c>
      <c r="P62" s="40">
        <v>32</v>
      </c>
      <c r="Q62" s="41">
        <v>29</v>
      </c>
      <c r="R62" s="40">
        <v>21</v>
      </c>
      <c r="S62" s="41">
        <v>32</v>
      </c>
      <c r="T62" s="40">
        <v>18</v>
      </c>
      <c r="U62" s="41">
        <v>25</v>
      </c>
      <c r="V62" s="158">
        <v>27</v>
      </c>
      <c r="W62" s="41">
        <v>28</v>
      </c>
      <c r="X62" s="40">
        <v>29</v>
      </c>
      <c r="Y62" s="41">
        <v>29</v>
      </c>
      <c r="Z62" s="40">
        <v>28</v>
      </c>
      <c r="AA62" s="41">
        <v>39</v>
      </c>
      <c r="AB62" s="40">
        <v>23</v>
      </c>
      <c r="AC62" s="41">
        <v>44</v>
      </c>
      <c r="AD62" s="40">
        <v>38</v>
      </c>
      <c r="AE62" s="41">
        <v>40</v>
      </c>
      <c r="AF62" s="40">
        <v>29</v>
      </c>
      <c r="AG62" s="41">
        <v>48</v>
      </c>
      <c r="AH62" s="40">
        <v>32</v>
      </c>
      <c r="AI62" s="41">
        <v>40</v>
      </c>
      <c r="AJ62" s="40">
        <v>41</v>
      </c>
      <c r="AK62" s="85">
        <v>47</v>
      </c>
      <c r="AL62" s="86">
        <v>80</v>
      </c>
      <c r="AM62" s="159">
        <v>0</v>
      </c>
      <c r="AN62" s="40">
        <v>1588</v>
      </c>
      <c r="AO62" s="146" t="str">
        <f t="shared" si="36"/>
        <v/>
      </c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"/>
      <c r="BB62" s="3"/>
      <c r="BC62" s="3"/>
      <c r="BX62" s="3"/>
      <c r="BY62" s="3"/>
      <c r="CA62" s="32" t="str">
        <f t="shared" ref="CA62:CA65" si="38">IF(AND($B62&gt;0,AM62="")," * No olvide digitar la variable "&amp;AM$58&amp;""&amp;" Discrecional. Digite CERO si no tiene",IF(AM62&gt;$B62," * La variable "&amp;AM$58&amp;""&amp;" Discrecional No puede ser mayor al Total.",""))</f>
        <v/>
      </c>
      <c r="CB62" s="32" t="str">
        <f t="shared" ref="CB62:CB65" si="39">IF(AND($B62&gt;0,AN62="")," * No olvide digitar la variable "&amp;AM$58&amp;""&amp;" Estructurado (ESI). Digite CERO si no tiene",IF(AN62&gt;$B62," * La variable "&amp;AM$58&amp;""&amp;" Estructurado (ESI) No puede ser mayor al Total.",""))</f>
        <v/>
      </c>
      <c r="CM62" s="33">
        <f t="shared" ref="CM62:CN65" si="40">IF(AND($B62&gt;0,AM62=""),1,IF(AM62&gt;$B62,1,0))</f>
        <v>0</v>
      </c>
      <c r="CN62" s="33">
        <f t="shared" si="40"/>
        <v>0</v>
      </c>
    </row>
    <row r="63" spans="1:92" ht="15" customHeight="1" x14ac:dyDescent="0.2">
      <c r="A63" s="157" t="s">
        <v>89</v>
      </c>
      <c r="B63" s="68">
        <f t="shared" si="35"/>
        <v>2644</v>
      </c>
      <c r="C63" s="69">
        <f t="shared" si="37"/>
        <v>1324</v>
      </c>
      <c r="D63" s="84">
        <f t="shared" si="37"/>
        <v>1320</v>
      </c>
      <c r="E63" s="41">
        <v>259</v>
      </c>
      <c r="F63" s="42">
        <v>248</v>
      </c>
      <c r="G63" s="41">
        <v>195</v>
      </c>
      <c r="H63" s="40">
        <v>157</v>
      </c>
      <c r="I63" s="41">
        <v>149</v>
      </c>
      <c r="J63" s="40">
        <v>76</v>
      </c>
      <c r="K63" s="41">
        <v>78</v>
      </c>
      <c r="L63" s="40">
        <v>82</v>
      </c>
      <c r="M63" s="41">
        <v>48</v>
      </c>
      <c r="N63" s="40">
        <v>42</v>
      </c>
      <c r="O63" s="41">
        <v>46</v>
      </c>
      <c r="P63" s="40">
        <v>47</v>
      </c>
      <c r="Q63" s="41">
        <v>47</v>
      </c>
      <c r="R63" s="40">
        <v>59</v>
      </c>
      <c r="S63" s="41">
        <v>46</v>
      </c>
      <c r="T63" s="40">
        <v>64</v>
      </c>
      <c r="U63" s="41">
        <v>54</v>
      </c>
      <c r="V63" s="158">
        <v>57</v>
      </c>
      <c r="W63" s="41">
        <v>49</v>
      </c>
      <c r="X63" s="40">
        <v>50</v>
      </c>
      <c r="Y63" s="41">
        <v>38</v>
      </c>
      <c r="Z63" s="40">
        <v>59</v>
      </c>
      <c r="AA63" s="41">
        <v>50</v>
      </c>
      <c r="AB63" s="40">
        <v>68</v>
      </c>
      <c r="AC63" s="41">
        <v>64</v>
      </c>
      <c r="AD63" s="40">
        <v>68</v>
      </c>
      <c r="AE63" s="41">
        <v>53</v>
      </c>
      <c r="AF63" s="40">
        <v>55</v>
      </c>
      <c r="AG63" s="41">
        <v>37</v>
      </c>
      <c r="AH63" s="40">
        <v>63</v>
      </c>
      <c r="AI63" s="41">
        <v>47</v>
      </c>
      <c r="AJ63" s="40">
        <v>50</v>
      </c>
      <c r="AK63" s="85">
        <v>64</v>
      </c>
      <c r="AL63" s="86">
        <v>75</v>
      </c>
      <c r="AM63" s="159">
        <v>0</v>
      </c>
      <c r="AN63" s="40">
        <v>2644</v>
      </c>
      <c r="AO63" s="146" t="str">
        <f t="shared" si="36"/>
        <v/>
      </c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"/>
      <c r="BB63" s="3"/>
      <c r="BC63" s="3"/>
      <c r="BX63" s="3"/>
      <c r="BY63" s="3"/>
      <c r="CA63" s="32" t="str">
        <f t="shared" si="38"/>
        <v/>
      </c>
      <c r="CB63" s="32" t="str">
        <f t="shared" si="39"/>
        <v/>
      </c>
      <c r="CM63" s="33">
        <f t="shared" si="40"/>
        <v>0</v>
      </c>
      <c r="CN63" s="33">
        <f t="shared" si="40"/>
        <v>0</v>
      </c>
    </row>
    <row r="64" spans="1:92" ht="15" customHeight="1" x14ac:dyDescent="0.2">
      <c r="A64" s="157" t="s">
        <v>90</v>
      </c>
      <c r="B64" s="68">
        <f t="shared" si="35"/>
        <v>335</v>
      </c>
      <c r="C64" s="69">
        <f t="shared" si="37"/>
        <v>164</v>
      </c>
      <c r="D64" s="84">
        <f t="shared" si="37"/>
        <v>171</v>
      </c>
      <c r="E64" s="41">
        <v>25</v>
      </c>
      <c r="F64" s="42">
        <v>25</v>
      </c>
      <c r="G64" s="41">
        <v>26</v>
      </c>
      <c r="H64" s="40">
        <v>45</v>
      </c>
      <c r="I64" s="41">
        <v>43</v>
      </c>
      <c r="J64" s="40">
        <v>33</v>
      </c>
      <c r="K64" s="41">
        <v>15</v>
      </c>
      <c r="L64" s="40">
        <v>12</v>
      </c>
      <c r="M64" s="41">
        <v>6</v>
      </c>
      <c r="N64" s="40">
        <v>6</v>
      </c>
      <c r="O64" s="41">
        <v>11</v>
      </c>
      <c r="P64" s="40">
        <v>6</v>
      </c>
      <c r="Q64" s="41">
        <v>7</v>
      </c>
      <c r="R64" s="40">
        <v>10</v>
      </c>
      <c r="S64" s="41">
        <v>4</v>
      </c>
      <c r="T64" s="40">
        <v>7</v>
      </c>
      <c r="U64" s="41">
        <v>5</v>
      </c>
      <c r="V64" s="158">
        <v>4</v>
      </c>
      <c r="W64" s="41">
        <v>11</v>
      </c>
      <c r="X64" s="40">
        <v>5</v>
      </c>
      <c r="Y64" s="41">
        <v>1</v>
      </c>
      <c r="Z64" s="40">
        <v>2</v>
      </c>
      <c r="AA64" s="41">
        <v>4</v>
      </c>
      <c r="AB64" s="40">
        <v>6</v>
      </c>
      <c r="AC64" s="41">
        <v>2</v>
      </c>
      <c r="AD64" s="40">
        <v>6</v>
      </c>
      <c r="AE64" s="41">
        <v>2</v>
      </c>
      <c r="AF64" s="40">
        <v>2</v>
      </c>
      <c r="AG64" s="41">
        <v>1</v>
      </c>
      <c r="AH64" s="40">
        <v>1</v>
      </c>
      <c r="AI64" s="41">
        <v>1</v>
      </c>
      <c r="AJ64" s="40"/>
      <c r="AK64" s="85"/>
      <c r="AL64" s="86">
        <v>1</v>
      </c>
      <c r="AM64" s="159">
        <v>0</v>
      </c>
      <c r="AN64" s="40">
        <v>335</v>
      </c>
      <c r="AO64" s="146" t="str">
        <f t="shared" si="36"/>
        <v/>
      </c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"/>
      <c r="BB64" s="3"/>
      <c r="BC64" s="3"/>
      <c r="BX64" s="3"/>
      <c r="BY64" s="3"/>
      <c r="CA64" s="32" t="str">
        <f t="shared" si="38"/>
        <v/>
      </c>
      <c r="CB64" s="32" t="str">
        <f t="shared" si="39"/>
        <v/>
      </c>
      <c r="CM64" s="33">
        <f t="shared" si="40"/>
        <v>0</v>
      </c>
      <c r="CN64" s="33">
        <f t="shared" si="40"/>
        <v>0</v>
      </c>
    </row>
    <row r="65" spans="1:95" ht="15" customHeight="1" x14ac:dyDescent="0.2">
      <c r="A65" s="160" t="s">
        <v>91</v>
      </c>
      <c r="B65" s="161">
        <f t="shared" si="35"/>
        <v>8</v>
      </c>
      <c r="C65" s="92">
        <f t="shared" si="37"/>
        <v>3</v>
      </c>
      <c r="D65" s="93">
        <f t="shared" si="37"/>
        <v>5</v>
      </c>
      <c r="E65" s="94"/>
      <c r="F65" s="95"/>
      <c r="G65" s="94">
        <v>1</v>
      </c>
      <c r="H65" s="96">
        <v>1</v>
      </c>
      <c r="I65" s="94"/>
      <c r="J65" s="96"/>
      <c r="K65" s="94"/>
      <c r="L65" s="96"/>
      <c r="M65" s="94"/>
      <c r="N65" s="96"/>
      <c r="O65" s="94"/>
      <c r="P65" s="96"/>
      <c r="Q65" s="94"/>
      <c r="R65" s="96">
        <v>1</v>
      </c>
      <c r="S65" s="94">
        <v>1</v>
      </c>
      <c r="T65" s="96">
        <v>1</v>
      </c>
      <c r="U65" s="94"/>
      <c r="V65" s="162">
        <v>1</v>
      </c>
      <c r="W65" s="94"/>
      <c r="X65" s="96"/>
      <c r="Y65" s="94"/>
      <c r="Z65" s="96"/>
      <c r="AA65" s="94">
        <v>1</v>
      </c>
      <c r="AB65" s="96">
        <v>1</v>
      </c>
      <c r="AC65" s="94"/>
      <c r="AD65" s="96"/>
      <c r="AE65" s="94"/>
      <c r="AF65" s="96"/>
      <c r="AG65" s="94"/>
      <c r="AH65" s="96"/>
      <c r="AI65" s="94"/>
      <c r="AJ65" s="96"/>
      <c r="AK65" s="163"/>
      <c r="AL65" s="164"/>
      <c r="AM65" s="165">
        <v>0</v>
      </c>
      <c r="AN65" s="96">
        <v>8</v>
      </c>
      <c r="AO65" s="146" t="str">
        <f t="shared" si="36"/>
        <v/>
      </c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"/>
      <c r="BB65" s="3"/>
      <c r="BC65" s="3"/>
      <c r="BX65" s="3"/>
      <c r="BY65" s="3"/>
      <c r="CA65" s="32" t="str">
        <f t="shared" si="38"/>
        <v/>
      </c>
      <c r="CB65" s="32" t="str">
        <f t="shared" si="39"/>
        <v/>
      </c>
      <c r="CM65" s="33">
        <f t="shared" si="40"/>
        <v>0</v>
      </c>
      <c r="CN65" s="33">
        <f t="shared" si="40"/>
        <v>0</v>
      </c>
    </row>
    <row r="66" spans="1:95" ht="15" customHeight="1" x14ac:dyDescent="0.2">
      <c r="A66" s="166" t="s">
        <v>92</v>
      </c>
      <c r="B66" s="137">
        <f t="shared" si="35"/>
        <v>0</v>
      </c>
      <c r="C66" s="138">
        <f t="shared" si="37"/>
        <v>0</v>
      </c>
      <c r="D66" s="139">
        <f t="shared" si="37"/>
        <v>0</v>
      </c>
      <c r="E66" s="55"/>
      <c r="F66" s="56"/>
      <c r="G66" s="55"/>
      <c r="H66" s="140"/>
      <c r="I66" s="55"/>
      <c r="J66" s="140"/>
      <c r="K66" s="55"/>
      <c r="L66" s="140"/>
      <c r="M66" s="55"/>
      <c r="N66" s="140"/>
      <c r="O66" s="55"/>
      <c r="P66" s="140"/>
      <c r="Q66" s="55"/>
      <c r="R66" s="140"/>
      <c r="S66" s="55"/>
      <c r="T66" s="140"/>
      <c r="U66" s="55"/>
      <c r="V66" s="167"/>
      <c r="W66" s="55"/>
      <c r="X66" s="140"/>
      <c r="Y66" s="55"/>
      <c r="Z66" s="140"/>
      <c r="AA66" s="55"/>
      <c r="AB66" s="140"/>
      <c r="AC66" s="55"/>
      <c r="AD66" s="140"/>
      <c r="AE66" s="55"/>
      <c r="AF66" s="140"/>
      <c r="AG66" s="55"/>
      <c r="AH66" s="140"/>
      <c r="AI66" s="55"/>
      <c r="AJ66" s="140"/>
      <c r="AK66" s="141"/>
      <c r="AL66" s="142"/>
      <c r="AM66" s="58"/>
      <c r="AN66" s="168"/>
      <c r="AO66" s="169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"/>
      <c r="BB66" s="3"/>
      <c r="BC66" s="3"/>
      <c r="BX66" s="3"/>
      <c r="BY66" s="3"/>
      <c r="CA66" s="89"/>
      <c r="CB66" s="89"/>
      <c r="CC66" s="124"/>
      <c r="CD66" s="124"/>
      <c r="CE66" s="124"/>
      <c r="CF66" s="124"/>
      <c r="CG66" s="124"/>
      <c r="CH66" s="124"/>
      <c r="CI66" s="124"/>
      <c r="CJ66" s="124"/>
      <c r="CK66" s="124"/>
      <c r="CL66" s="124"/>
      <c r="CM66" s="89"/>
      <c r="CN66" s="89"/>
    </row>
    <row r="67" spans="1:95" ht="15" customHeight="1" x14ac:dyDescent="0.2">
      <c r="A67" s="942" t="s">
        <v>83</v>
      </c>
      <c r="B67" s="945">
        <f t="shared" ref="B67:AL67" si="41">SUM(B61:B66)</f>
        <v>4628</v>
      </c>
      <c r="C67" s="946">
        <f t="shared" si="41"/>
        <v>2332</v>
      </c>
      <c r="D67" s="947">
        <f t="shared" si="41"/>
        <v>2296</v>
      </c>
      <c r="E67" s="948">
        <f t="shared" si="41"/>
        <v>486</v>
      </c>
      <c r="F67" s="949">
        <f t="shared" si="41"/>
        <v>455</v>
      </c>
      <c r="G67" s="948">
        <f t="shared" si="41"/>
        <v>296</v>
      </c>
      <c r="H67" s="950">
        <f t="shared" si="41"/>
        <v>286</v>
      </c>
      <c r="I67" s="948">
        <f t="shared" si="41"/>
        <v>252</v>
      </c>
      <c r="J67" s="950">
        <f t="shared" si="41"/>
        <v>164</v>
      </c>
      <c r="K67" s="948">
        <f t="shared" si="41"/>
        <v>124</v>
      </c>
      <c r="L67" s="950">
        <f t="shared" si="41"/>
        <v>129</v>
      </c>
      <c r="M67" s="948">
        <f t="shared" si="41"/>
        <v>78</v>
      </c>
      <c r="N67" s="950">
        <f t="shared" si="41"/>
        <v>77</v>
      </c>
      <c r="O67" s="948">
        <f t="shared" si="41"/>
        <v>81</v>
      </c>
      <c r="P67" s="950">
        <f t="shared" si="41"/>
        <v>86</v>
      </c>
      <c r="Q67" s="948">
        <f t="shared" si="41"/>
        <v>84</v>
      </c>
      <c r="R67" s="950">
        <f t="shared" si="41"/>
        <v>91</v>
      </c>
      <c r="S67" s="948">
        <f t="shared" si="41"/>
        <v>85</v>
      </c>
      <c r="T67" s="950">
        <f t="shared" si="41"/>
        <v>90</v>
      </c>
      <c r="U67" s="951">
        <f t="shared" si="41"/>
        <v>85</v>
      </c>
      <c r="V67" s="828">
        <f t="shared" si="41"/>
        <v>89</v>
      </c>
      <c r="W67" s="948">
        <f t="shared" si="41"/>
        <v>88</v>
      </c>
      <c r="X67" s="950">
        <f t="shared" si="41"/>
        <v>84</v>
      </c>
      <c r="Y67" s="948">
        <f t="shared" si="41"/>
        <v>68</v>
      </c>
      <c r="Z67" s="950">
        <f t="shared" si="41"/>
        <v>89</v>
      </c>
      <c r="AA67" s="948">
        <f t="shared" si="41"/>
        <v>95</v>
      </c>
      <c r="AB67" s="950">
        <f t="shared" si="41"/>
        <v>101</v>
      </c>
      <c r="AC67" s="948">
        <f t="shared" si="41"/>
        <v>113</v>
      </c>
      <c r="AD67" s="950">
        <f t="shared" si="41"/>
        <v>114</v>
      </c>
      <c r="AE67" s="948">
        <f t="shared" si="41"/>
        <v>99</v>
      </c>
      <c r="AF67" s="950">
        <f t="shared" si="41"/>
        <v>89</v>
      </c>
      <c r="AG67" s="948">
        <f t="shared" si="41"/>
        <v>89</v>
      </c>
      <c r="AH67" s="950">
        <f t="shared" si="41"/>
        <v>100</v>
      </c>
      <c r="AI67" s="948">
        <f t="shared" si="41"/>
        <v>89</v>
      </c>
      <c r="AJ67" s="950">
        <f t="shared" si="41"/>
        <v>95</v>
      </c>
      <c r="AK67" s="952">
        <f t="shared" si="41"/>
        <v>120</v>
      </c>
      <c r="AL67" s="953">
        <f t="shared" si="41"/>
        <v>157</v>
      </c>
      <c r="AM67" s="627">
        <f>SUM(AM61:AM65)</f>
        <v>0</v>
      </c>
      <c r="AN67" s="950">
        <f>SUM(AN61:AN65)</f>
        <v>4628</v>
      </c>
      <c r="AO67" s="151"/>
      <c r="AP67" s="151"/>
      <c r="AQ67" s="151"/>
      <c r="AR67" s="151"/>
      <c r="AS67" s="151"/>
      <c r="AT67" s="151"/>
      <c r="AU67" s="151"/>
      <c r="AV67" s="151"/>
      <c r="AW67" s="151"/>
      <c r="AX67" s="151"/>
      <c r="AY67" s="151"/>
      <c r="AZ67" s="151"/>
      <c r="BA67" s="151"/>
      <c r="BB67" s="151"/>
      <c r="BC67" s="151"/>
      <c r="BD67" s="9"/>
      <c r="BE67" s="9"/>
      <c r="BX67" s="3"/>
      <c r="BY67" s="3"/>
      <c r="CA67" s="80"/>
      <c r="CB67" s="80"/>
      <c r="CC67" s="124"/>
      <c r="CD67" s="124"/>
      <c r="CE67" s="124"/>
      <c r="CF67" s="124"/>
      <c r="CG67" s="124"/>
      <c r="CH67" s="124"/>
      <c r="CI67" s="124"/>
      <c r="CJ67" s="124"/>
      <c r="CK67" s="124"/>
      <c r="CL67" s="124"/>
      <c r="CM67" s="80"/>
      <c r="CN67" s="80"/>
    </row>
    <row r="68" spans="1:95" s="80" customFormat="1" ht="18" customHeight="1" x14ac:dyDescent="0.2">
      <c r="A68" s="149" t="s">
        <v>93</v>
      </c>
      <c r="B68" s="149"/>
      <c r="C68" s="149"/>
      <c r="D68" s="149"/>
      <c r="E68" s="149"/>
      <c r="F68" s="149"/>
      <c r="G68" s="149"/>
      <c r="H68" s="149"/>
      <c r="I68" s="149"/>
      <c r="J68" s="181"/>
      <c r="K68" s="181"/>
      <c r="L68" s="181"/>
      <c r="M68" s="181"/>
      <c r="N68" s="181"/>
      <c r="O68" s="181"/>
      <c r="P68" s="181"/>
      <c r="Q68" s="181"/>
      <c r="R68" s="181"/>
      <c r="S68" s="181"/>
      <c r="T68" s="181"/>
      <c r="U68" s="181"/>
      <c r="V68" s="181"/>
      <c r="W68" s="181"/>
      <c r="X68" s="181"/>
      <c r="Y68" s="181"/>
      <c r="Z68" s="181"/>
      <c r="AA68" s="181"/>
      <c r="AB68" s="181"/>
      <c r="AC68" s="181"/>
      <c r="AD68" s="181"/>
      <c r="AE68" s="181"/>
      <c r="AF68" s="181"/>
      <c r="AG68" s="181"/>
      <c r="AH68" s="181"/>
      <c r="AI68" s="181"/>
      <c r="AJ68" s="181"/>
      <c r="AK68" s="181"/>
      <c r="AL68" s="181"/>
      <c r="AM68" s="181"/>
      <c r="AN68" s="181"/>
    </row>
    <row r="69" spans="1:95" customFormat="1" ht="15" x14ac:dyDescent="0.25">
      <c r="A69" s="983" t="s">
        <v>82</v>
      </c>
      <c r="B69" s="1012" t="s">
        <v>83</v>
      </c>
      <c r="C69" s="1020"/>
      <c r="D69" s="1021"/>
      <c r="E69" s="1346" t="s">
        <v>94</v>
      </c>
      <c r="F69" s="1128"/>
      <c r="G69" s="1128"/>
      <c r="H69" s="1128"/>
      <c r="I69" s="1128"/>
      <c r="J69" s="1128"/>
      <c r="K69" s="1128"/>
      <c r="L69" s="1128"/>
      <c r="M69" s="1128"/>
      <c r="N69" s="1128"/>
      <c r="O69" s="1128"/>
      <c r="P69" s="1128"/>
      <c r="Q69" s="1128"/>
      <c r="R69" s="1128"/>
      <c r="S69" s="1128"/>
      <c r="T69" s="1128"/>
      <c r="U69" s="1128"/>
      <c r="V69" s="1128"/>
      <c r="W69" s="1128"/>
      <c r="X69" s="1128"/>
      <c r="Y69" s="1128"/>
      <c r="Z69" s="1128"/>
      <c r="AA69" s="1128"/>
      <c r="AB69" s="1128"/>
      <c r="AC69" s="1128"/>
      <c r="AD69" s="1128"/>
      <c r="AE69" s="1128"/>
      <c r="AF69" s="1128"/>
      <c r="AG69" s="1128"/>
      <c r="AH69" s="1128"/>
      <c r="AI69" s="1128"/>
      <c r="AJ69" s="1128"/>
      <c r="AK69" s="1128"/>
      <c r="AL69" s="1347"/>
      <c r="CA69" s="80"/>
      <c r="CB69" s="80"/>
      <c r="CC69" s="80"/>
      <c r="CD69" s="80"/>
      <c r="CE69" s="80"/>
      <c r="CF69" s="80"/>
      <c r="CG69" s="80"/>
      <c r="CH69" s="80"/>
      <c r="CI69" s="80"/>
      <c r="CJ69" s="80"/>
      <c r="CK69" s="80"/>
      <c r="CL69" s="80"/>
      <c r="CM69" s="80"/>
      <c r="CN69" s="80"/>
      <c r="CO69" s="80"/>
      <c r="CP69" s="80"/>
      <c r="CQ69" s="80"/>
    </row>
    <row r="70" spans="1:95" customFormat="1" ht="15" x14ac:dyDescent="0.25">
      <c r="A70" s="1019"/>
      <c r="B70" s="1146"/>
      <c r="C70" s="1022"/>
      <c r="D70" s="1023"/>
      <c r="E70" s="1345" t="s">
        <v>11</v>
      </c>
      <c r="F70" s="1344"/>
      <c r="G70" s="1345" t="s">
        <v>12</v>
      </c>
      <c r="H70" s="1344"/>
      <c r="I70" s="1345" t="s">
        <v>13</v>
      </c>
      <c r="J70" s="1344"/>
      <c r="K70" s="1345" t="s">
        <v>14</v>
      </c>
      <c r="L70" s="1344"/>
      <c r="M70" s="1345" t="s">
        <v>15</v>
      </c>
      <c r="N70" s="1344"/>
      <c r="O70" s="1346" t="s">
        <v>16</v>
      </c>
      <c r="P70" s="1347"/>
      <c r="Q70" s="1346" t="s">
        <v>17</v>
      </c>
      <c r="R70" s="1347"/>
      <c r="S70" s="1346" t="s">
        <v>18</v>
      </c>
      <c r="T70" s="1347"/>
      <c r="U70" s="1346" t="s">
        <v>19</v>
      </c>
      <c r="V70" s="1347"/>
      <c r="W70" s="1346" t="s">
        <v>20</v>
      </c>
      <c r="X70" s="1347"/>
      <c r="Y70" s="1346" t="s">
        <v>21</v>
      </c>
      <c r="Z70" s="1347"/>
      <c r="AA70" s="1346" t="s">
        <v>22</v>
      </c>
      <c r="AB70" s="1347"/>
      <c r="AC70" s="1346" t="s">
        <v>23</v>
      </c>
      <c r="AD70" s="1347"/>
      <c r="AE70" s="1346" t="s">
        <v>24</v>
      </c>
      <c r="AF70" s="1347"/>
      <c r="AG70" s="1346" t="s">
        <v>25</v>
      </c>
      <c r="AH70" s="1347"/>
      <c r="AI70" s="1346" t="s">
        <v>26</v>
      </c>
      <c r="AJ70" s="1347"/>
      <c r="AK70" s="1346" t="s">
        <v>27</v>
      </c>
      <c r="AL70" s="1347"/>
      <c r="CA70" s="80"/>
      <c r="CB70" s="80"/>
      <c r="CC70" s="80"/>
      <c r="CD70" s="80"/>
      <c r="CE70" s="80"/>
      <c r="CF70" s="80"/>
      <c r="CG70" s="80"/>
      <c r="CH70" s="80"/>
      <c r="CI70" s="80"/>
      <c r="CJ70" s="80"/>
      <c r="CK70" s="80"/>
      <c r="CL70" s="80"/>
      <c r="CM70" s="80"/>
      <c r="CN70" s="80"/>
      <c r="CO70" s="80"/>
      <c r="CP70" s="80"/>
      <c r="CQ70" s="80"/>
    </row>
    <row r="71" spans="1:95" customFormat="1" ht="15" x14ac:dyDescent="0.25">
      <c r="A71" s="986"/>
      <c r="B71" s="17" t="s">
        <v>32</v>
      </c>
      <c r="C71" s="152" t="s">
        <v>33</v>
      </c>
      <c r="D71" s="940" t="s">
        <v>34</v>
      </c>
      <c r="E71" s="917" t="s">
        <v>33</v>
      </c>
      <c r="F71" s="940" t="s">
        <v>34</v>
      </c>
      <c r="G71" s="917" t="s">
        <v>33</v>
      </c>
      <c r="H71" s="940" t="s">
        <v>34</v>
      </c>
      <c r="I71" s="917" t="s">
        <v>33</v>
      </c>
      <c r="J71" s="940" t="s">
        <v>34</v>
      </c>
      <c r="K71" s="917" t="s">
        <v>33</v>
      </c>
      <c r="L71" s="940" t="s">
        <v>34</v>
      </c>
      <c r="M71" s="917" t="s">
        <v>33</v>
      </c>
      <c r="N71" s="940" t="s">
        <v>34</v>
      </c>
      <c r="O71" s="917" t="s">
        <v>33</v>
      </c>
      <c r="P71" s="940" t="s">
        <v>34</v>
      </c>
      <c r="Q71" s="917" t="s">
        <v>33</v>
      </c>
      <c r="R71" s="940" t="s">
        <v>34</v>
      </c>
      <c r="S71" s="917" t="s">
        <v>33</v>
      </c>
      <c r="T71" s="940" t="s">
        <v>34</v>
      </c>
      <c r="U71" s="917" t="s">
        <v>33</v>
      </c>
      <c r="V71" s="615" t="s">
        <v>34</v>
      </c>
      <c r="W71" s="917" t="s">
        <v>33</v>
      </c>
      <c r="X71" s="940" t="s">
        <v>34</v>
      </c>
      <c r="Y71" s="917" t="s">
        <v>33</v>
      </c>
      <c r="Z71" s="940" t="s">
        <v>34</v>
      </c>
      <c r="AA71" s="917" t="s">
        <v>33</v>
      </c>
      <c r="AB71" s="940" t="s">
        <v>34</v>
      </c>
      <c r="AC71" s="917" t="s">
        <v>33</v>
      </c>
      <c r="AD71" s="940" t="s">
        <v>34</v>
      </c>
      <c r="AE71" s="917" t="s">
        <v>33</v>
      </c>
      <c r="AF71" s="940" t="s">
        <v>34</v>
      </c>
      <c r="AG71" s="917" t="s">
        <v>33</v>
      </c>
      <c r="AH71" s="940" t="s">
        <v>34</v>
      </c>
      <c r="AI71" s="917" t="s">
        <v>33</v>
      </c>
      <c r="AJ71" s="940" t="s">
        <v>34</v>
      </c>
      <c r="AK71" s="917" t="s">
        <v>33</v>
      </c>
      <c r="AL71" s="940" t="s">
        <v>34</v>
      </c>
      <c r="CA71" s="80"/>
      <c r="CB71" s="80"/>
      <c r="CC71" s="80"/>
      <c r="CD71" s="80"/>
      <c r="CE71" s="80"/>
      <c r="CF71" s="80"/>
      <c r="CG71" s="80"/>
      <c r="CH71" s="80"/>
      <c r="CI71" s="80"/>
      <c r="CJ71" s="80"/>
      <c r="CK71" s="80"/>
      <c r="CL71" s="80"/>
      <c r="CM71" s="80"/>
      <c r="CN71" s="80"/>
      <c r="CO71" s="80"/>
      <c r="CP71" s="80"/>
      <c r="CQ71" s="80"/>
    </row>
    <row r="72" spans="1:95" customFormat="1" ht="15" customHeight="1" x14ac:dyDescent="0.25">
      <c r="A72" s="529" t="s">
        <v>87</v>
      </c>
      <c r="B72" s="132">
        <f t="shared" ref="B72:B77" si="42">SUM(C72+D72)</f>
        <v>3</v>
      </c>
      <c r="C72" s="133">
        <f>SUM(E72+G72+I72+K72+M72+O72+Q72+S72+U72+W72+Y72+AA72+AC72+AE72+AG72+AI72+AK72)</f>
        <v>0</v>
      </c>
      <c r="D72" s="871">
        <f>SUM(F72+H72+J72+L72+N72+P72+R72+T72+V72+X72+Z72+AB72+AD72+AF72+AH72+AJ72+AL72)</f>
        <v>3</v>
      </c>
      <c r="E72" s="28"/>
      <c r="F72" s="862"/>
      <c r="G72" s="28"/>
      <c r="H72" s="27"/>
      <c r="I72" s="28"/>
      <c r="J72" s="27"/>
      <c r="K72" s="28"/>
      <c r="L72" s="27"/>
      <c r="M72" s="28"/>
      <c r="N72" s="27"/>
      <c r="O72" s="28"/>
      <c r="P72" s="27">
        <v>3</v>
      </c>
      <c r="Q72" s="28"/>
      <c r="R72" s="27">
        <v>0</v>
      </c>
      <c r="S72" s="28"/>
      <c r="T72" s="27"/>
      <c r="U72" s="28"/>
      <c r="V72" s="156"/>
      <c r="W72" s="28"/>
      <c r="X72" s="27"/>
      <c r="Y72" s="28"/>
      <c r="Z72" s="27"/>
      <c r="AA72" s="28"/>
      <c r="AB72" s="27"/>
      <c r="AC72" s="28"/>
      <c r="AD72" s="27"/>
      <c r="AE72" s="28"/>
      <c r="AF72" s="27"/>
      <c r="AG72" s="28"/>
      <c r="AH72" s="27"/>
      <c r="AI72" s="28"/>
      <c r="AJ72" s="27"/>
      <c r="AK72" s="530"/>
      <c r="AL72" s="27"/>
      <c r="CA72" s="80"/>
      <c r="CB72" s="80"/>
      <c r="CC72" s="80"/>
      <c r="CD72" s="80"/>
      <c r="CE72" s="80"/>
      <c r="CF72" s="80"/>
      <c r="CG72" s="80"/>
      <c r="CH72" s="80"/>
      <c r="CI72" s="80"/>
      <c r="CJ72" s="80"/>
      <c r="CK72" s="80"/>
      <c r="CL72" s="80"/>
      <c r="CM72" s="80"/>
      <c r="CN72" s="80"/>
      <c r="CO72" s="80"/>
      <c r="CP72" s="80"/>
      <c r="CQ72" s="80"/>
    </row>
    <row r="73" spans="1:95" customFormat="1" ht="15" customHeight="1" x14ac:dyDescent="0.25">
      <c r="A73" s="157" t="s">
        <v>88</v>
      </c>
      <c r="B73" s="68">
        <f t="shared" si="42"/>
        <v>7</v>
      </c>
      <c r="C73" s="69">
        <f t="shared" ref="C73:D77" si="43">SUM(E73+G73+I73+K73+M73+O73+Q73+S73+U73+W73+Y73+AA73+AC73+AE73+AG73+AI73+AK73)</f>
        <v>0</v>
      </c>
      <c r="D73" s="84">
        <f t="shared" si="43"/>
        <v>7</v>
      </c>
      <c r="E73" s="41"/>
      <c r="F73" s="42"/>
      <c r="G73" s="41"/>
      <c r="H73" s="40"/>
      <c r="I73" s="41"/>
      <c r="J73" s="40"/>
      <c r="K73" s="41"/>
      <c r="L73" s="40"/>
      <c r="M73" s="41"/>
      <c r="N73" s="40">
        <v>1</v>
      </c>
      <c r="O73" s="41"/>
      <c r="P73" s="40">
        <v>3</v>
      </c>
      <c r="Q73" s="41"/>
      <c r="R73" s="40">
        <v>1</v>
      </c>
      <c r="S73" s="41"/>
      <c r="T73" s="40"/>
      <c r="U73" s="41"/>
      <c r="V73" s="158">
        <v>2</v>
      </c>
      <c r="W73" s="41"/>
      <c r="X73" s="40"/>
      <c r="Y73" s="41"/>
      <c r="Z73" s="40"/>
      <c r="AA73" s="41"/>
      <c r="AB73" s="40"/>
      <c r="AC73" s="41"/>
      <c r="AD73" s="40"/>
      <c r="AE73" s="41"/>
      <c r="AF73" s="40"/>
      <c r="AG73" s="41"/>
      <c r="AH73" s="40"/>
      <c r="AI73" s="41"/>
      <c r="AJ73" s="40"/>
      <c r="AK73" s="85"/>
      <c r="AL73" s="40"/>
      <c r="CA73" s="80"/>
      <c r="CB73" s="80"/>
      <c r="CC73" s="80"/>
      <c r="CD73" s="80"/>
      <c r="CE73" s="80"/>
      <c r="CF73" s="80"/>
      <c r="CG73" s="80"/>
      <c r="CH73" s="80"/>
      <c r="CI73" s="80"/>
      <c r="CJ73" s="80"/>
      <c r="CK73" s="80"/>
      <c r="CL73" s="80"/>
      <c r="CM73" s="80"/>
      <c r="CN73" s="80"/>
      <c r="CO73" s="80"/>
      <c r="CP73" s="80"/>
      <c r="CQ73" s="80"/>
    </row>
    <row r="74" spans="1:95" customFormat="1" ht="15" customHeight="1" x14ac:dyDescent="0.25">
      <c r="A74" s="157" t="s">
        <v>89</v>
      </c>
      <c r="B74" s="68">
        <f t="shared" si="42"/>
        <v>135</v>
      </c>
      <c r="C74" s="69">
        <f t="shared" si="43"/>
        <v>0</v>
      </c>
      <c r="D74" s="84">
        <f t="shared" si="43"/>
        <v>135</v>
      </c>
      <c r="E74" s="41"/>
      <c r="F74" s="42"/>
      <c r="G74" s="41"/>
      <c r="H74" s="40"/>
      <c r="I74" s="41"/>
      <c r="J74" s="40">
        <v>1</v>
      </c>
      <c r="K74" s="41"/>
      <c r="L74" s="40">
        <v>8</v>
      </c>
      <c r="M74" s="41"/>
      <c r="N74" s="40">
        <v>24</v>
      </c>
      <c r="O74" s="41"/>
      <c r="P74" s="40">
        <v>42</v>
      </c>
      <c r="Q74" s="41"/>
      <c r="R74" s="40">
        <v>19</v>
      </c>
      <c r="S74" s="41"/>
      <c r="T74" s="40">
        <v>29</v>
      </c>
      <c r="U74" s="41"/>
      <c r="V74" s="158">
        <v>9</v>
      </c>
      <c r="W74" s="41"/>
      <c r="X74" s="40">
        <v>3</v>
      </c>
      <c r="Y74" s="41"/>
      <c r="Z74" s="40"/>
      <c r="AA74" s="41"/>
      <c r="AB74" s="40"/>
      <c r="AC74" s="41"/>
      <c r="AD74" s="40"/>
      <c r="AE74" s="41"/>
      <c r="AF74" s="40"/>
      <c r="AG74" s="41"/>
      <c r="AH74" s="40"/>
      <c r="AI74" s="41"/>
      <c r="AJ74" s="40"/>
      <c r="AK74" s="85"/>
      <c r="AL74" s="40"/>
      <c r="CA74" s="80"/>
      <c r="CB74" s="80"/>
      <c r="CC74" s="80"/>
      <c r="CD74" s="80"/>
      <c r="CE74" s="80"/>
      <c r="CF74" s="80"/>
      <c r="CG74" s="80"/>
      <c r="CH74" s="80"/>
      <c r="CI74" s="80"/>
      <c r="CJ74" s="80"/>
      <c r="CK74" s="80"/>
      <c r="CL74" s="80"/>
      <c r="CM74" s="80"/>
      <c r="CN74" s="80"/>
      <c r="CO74" s="80"/>
      <c r="CP74" s="80"/>
      <c r="CQ74" s="80"/>
    </row>
    <row r="75" spans="1:95" customFormat="1" ht="15" customHeight="1" x14ac:dyDescent="0.25">
      <c r="A75" s="157" t="s">
        <v>90</v>
      </c>
      <c r="B75" s="68">
        <f t="shared" si="42"/>
        <v>4</v>
      </c>
      <c r="C75" s="69">
        <f t="shared" si="43"/>
        <v>0</v>
      </c>
      <c r="D75" s="84">
        <f t="shared" si="43"/>
        <v>4</v>
      </c>
      <c r="E75" s="41"/>
      <c r="F75" s="42"/>
      <c r="G75" s="41"/>
      <c r="H75" s="40"/>
      <c r="I75" s="41"/>
      <c r="J75" s="40"/>
      <c r="K75" s="41"/>
      <c r="L75" s="40"/>
      <c r="M75" s="41"/>
      <c r="N75" s="40"/>
      <c r="O75" s="41"/>
      <c r="P75" s="40"/>
      <c r="Q75" s="41"/>
      <c r="R75" s="40">
        <v>2</v>
      </c>
      <c r="S75" s="41"/>
      <c r="T75" s="40"/>
      <c r="U75" s="41"/>
      <c r="V75" s="158">
        <v>1</v>
      </c>
      <c r="W75" s="41"/>
      <c r="X75" s="40"/>
      <c r="Y75" s="41"/>
      <c r="Z75" s="40"/>
      <c r="AA75" s="41"/>
      <c r="AB75" s="40"/>
      <c r="AC75" s="41"/>
      <c r="AD75" s="40">
        <v>1</v>
      </c>
      <c r="AE75" s="41"/>
      <c r="AF75" s="40"/>
      <c r="AG75" s="41"/>
      <c r="AH75" s="40"/>
      <c r="AI75" s="41"/>
      <c r="AJ75" s="40"/>
      <c r="AK75" s="85"/>
      <c r="AL75" s="40"/>
      <c r="CA75" s="80"/>
      <c r="CB75" s="80"/>
      <c r="CC75" s="80"/>
      <c r="CD75" s="80"/>
      <c r="CE75" s="80"/>
      <c r="CF75" s="80"/>
      <c r="CG75" s="80"/>
      <c r="CH75" s="80"/>
      <c r="CI75" s="80"/>
      <c r="CJ75" s="80"/>
      <c r="CK75" s="80"/>
      <c r="CL75" s="80"/>
      <c r="CM75" s="80"/>
      <c r="CN75" s="80"/>
      <c r="CO75" s="80"/>
      <c r="CP75" s="80"/>
      <c r="CQ75" s="80"/>
    </row>
    <row r="76" spans="1:95" customFormat="1" ht="15" customHeight="1" x14ac:dyDescent="0.25">
      <c r="A76" s="160" t="s">
        <v>91</v>
      </c>
      <c r="B76" s="161">
        <f t="shared" si="42"/>
        <v>49</v>
      </c>
      <c r="C76" s="92">
        <f t="shared" si="43"/>
        <v>0</v>
      </c>
      <c r="D76" s="93">
        <f t="shared" si="43"/>
        <v>49</v>
      </c>
      <c r="E76" s="94"/>
      <c r="F76" s="95"/>
      <c r="G76" s="94"/>
      <c r="H76" s="96"/>
      <c r="I76" s="94"/>
      <c r="J76" s="96"/>
      <c r="K76" s="94"/>
      <c r="L76" s="96">
        <v>3</v>
      </c>
      <c r="M76" s="94"/>
      <c r="N76" s="96">
        <v>8</v>
      </c>
      <c r="O76" s="94"/>
      <c r="P76" s="96">
        <v>7</v>
      </c>
      <c r="Q76" s="94"/>
      <c r="R76" s="96">
        <v>3</v>
      </c>
      <c r="S76" s="94"/>
      <c r="T76" s="96">
        <v>5</v>
      </c>
      <c r="U76" s="94"/>
      <c r="V76" s="162">
        <v>8</v>
      </c>
      <c r="W76" s="94"/>
      <c r="X76" s="96">
        <v>5</v>
      </c>
      <c r="Y76" s="94"/>
      <c r="Z76" s="96">
        <v>1</v>
      </c>
      <c r="AA76" s="94"/>
      <c r="AB76" s="96">
        <v>3</v>
      </c>
      <c r="AC76" s="94"/>
      <c r="AD76" s="96">
        <v>3</v>
      </c>
      <c r="AE76" s="94"/>
      <c r="AF76" s="96">
        <v>3</v>
      </c>
      <c r="AG76" s="94"/>
      <c r="AH76" s="96"/>
      <c r="AI76" s="94"/>
      <c r="AJ76" s="96"/>
      <c r="AK76" s="163"/>
      <c r="AL76" s="96"/>
      <c r="CA76" s="80"/>
      <c r="CB76" s="80"/>
      <c r="CC76" s="80"/>
      <c r="CD76" s="80"/>
      <c r="CE76" s="80"/>
      <c r="CF76" s="80"/>
      <c r="CG76" s="80"/>
      <c r="CH76" s="80"/>
      <c r="CI76" s="80"/>
      <c r="CJ76" s="80"/>
      <c r="CK76" s="80"/>
      <c r="CL76" s="80"/>
      <c r="CM76" s="80"/>
      <c r="CN76" s="80"/>
      <c r="CO76" s="80"/>
      <c r="CP76" s="80"/>
      <c r="CQ76" s="80"/>
    </row>
    <row r="77" spans="1:95" customFormat="1" ht="15" customHeight="1" x14ac:dyDescent="0.25">
      <c r="A77" s="166" t="s">
        <v>92</v>
      </c>
      <c r="B77" s="137">
        <f t="shared" si="42"/>
        <v>0</v>
      </c>
      <c r="C77" s="138">
        <f t="shared" si="43"/>
        <v>0</v>
      </c>
      <c r="D77" s="139">
        <f t="shared" si="43"/>
        <v>0</v>
      </c>
      <c r="E77" s="55"/>
      <c r="F77" s="56"/>
      <c r="G77" s="55"/>
      <c r="H77" s="140"/>
      <c r="I77" s="55"/>
      <c r="J77" s="140"/>
      <c r="K77" s="55"/>
      <c r="L77" s="140"/>
      <c r="M77" s="55"/>
      <c r="N77" s="140"/>
      <c r="O77" s="55"/>
      <c r="P77" s="140"/>
      <c r="Q77" s="55"/>
      <c r="R77" s="140"/>
      <c r="S77" s="55"/>
      <c r="T77" s="140"/>
      <c r="U77" s="55"/>
      <c r="V77" s="167"/>
      <c r="W77" s="55"/>
      <c r="X77" s="140"/>
      <c r="Y77" s="55"/>
      <c r="Z77" s="140"/>
      <c r="AA77" s="55"/>
      <c r="AB77" s="140"/>
      <c r="AC77" s="55"/>
      <c r="AD77" s="140"/>
      <c r="AE77" s="55"/>
      <c r="AF77" s="140"/>
      <c r="AG77" s="55"/>
      <c r="AH77" s="140"/>
      <c r="AI77" s="55"/>
      <c r="AJ77" s="140"/>
      <c r="AK77" s="141"/>
      <c r="AL77" s="140"/>
      <c r="CA77" s="80"/>
      <c r="CB77" s="80"/>
      <c r="CC77" s="80"/>
      <c r="CD77" s="80"/>
      <c r="CE77" s="80"/>
      <c r="CF77" s="80"/>
      <c r="CG77" s="80"/>
      <c r="CH77" s="80"/>
      <c r="CI77" s="80"/>
      <c r="CJ77" s="80"/>
      <c r="CK77" s="80"/>
      <c r="CL77" s="80"/>
      <c r="CM77" s="80"/>
      <c r="CN77" s="80"/>
      <c r="CO77" s="80"/>
      <c r="CP77" s="80"/>
      <c r="CQ77" s="80"/>
    </row>
    <row r="78" spans="1:95" customFormat="1" ht="15" customHeight="1" x14ac:dyDescent="0.25">
      <c r="A78" s="942" t="s">
        <v>83</v>
      </c>
      <c r="B78" s="945">
        <f t="shared" ref="B78:AL78" si="44">SUM(B72:B77)</f>
        <v>198</v>
      </c>
      <c r="C78" s="946">
        <f t="shared" si="44"/>
        <v>0</v>
      </c>
      <c r="D78" s="947">
        <f t="shared" si="44"/>
        <v>198</v>
      </c>
      <c r="E78" s="948">
        <f t="shared" si="44"/>
        <v>0</v>
      </c>
      <c r="F78" s="949">
        <f t="shared" si="44"/>
        <v>0</v>
      </c>
      <c r="G78" s="948">
        <f t="shared" si="44"/>
        <v>0</v>
      </c>
      <c r="H78" s="950">
        <f t="shared" si="44"/>
        <v>0</v>
      </c>
      <c r="I78" s="948">
        <f t="shared" si="44"/>
        <v>0</v>
      </c>
      <c r="J78" s="950">
        <f t="shared" si="44"/>
        <v>1</v>
      </c>
      <c r="K78" s="948">
        <f t="shared" si="44"/>
        <v>0</v>
      </c>
      <c r="L78" s="950">
        <f t="shared" si="44"/>
        <v>11</v>
      </c>
      <c r="M78" s="948">
        <f t="shared" si="44"/>
        <v>0</v>
      </c>
      <c r="N78" s="950">
        <f t="shared" si="44"/>
        <v>33</v>
      </c>
      <c r="O78" s="948">
        <f t="shared" si="44"/>
        <v>0</v>
      </c>
      <c r="P78" s="950">
        <f t="shared" si="44"/>
        <v>55</v>
      </c>
      <c r="Q78" s="948">
        <f t="shared" si="44"/>
        <v>0</v>
      </c>
      <c r="R78" s="950">
        <f t="shared" si="44"/>
        <v>25</v>
      </c>
      <c r="S78" s="948">
        <f t="shared" si="44"/>
        <v>0</v>
      </c>
      <c r="T78" s="950">
        <f t="shared" si="44"/>
        <v>34</v>
      </c>
      <c r="U78" s="951">
        <f t="shared" si="44"/>
        <v>0</v>
      </c>
      <c r="V78" s="828">
        <f t="shared" si="44"/>
        <v>20</v>
      </c>
      <c r="W78" s="948">
        <f t="shared" si="44"/>
        <v>0</v>
      </c>
      <c r="X78" s="950">
        <f t="shared" si="44"/>
        <v>8</v>
      </c>
      <c r="Y78" s="948">
        <f t="shared" si="44"/>
        <v>0</v>
      </c>
      <c r="Z78" s="950">
        <f t="shared" si="44"/>
        <v>1</v>
      </c>
      <c r="AA78" s="948">
        <f t="shared" si="44"/>
        <v>0</v>
      </c>
      <c r="AB78" s="950">
        <f t="shared" si="44"/>
        <v>3</v>
      </c>
      <c r="AC78" s="948">
        <f t="shared" si="44"/>
        <v>0</v>
      </c>
      <c r="AD78" s="950">
        <f t="shared" si="44"/>
        <v>4</v>
      </c>
      <c r="AE78" s="948">
        <f t="shared" si="44"/>
        <v>0</v>
      </c>
      <c r="AF78" s="950">
        <f t="shared" si="44"/>
        <v>3</v>
      </c>
      <c r="AG78" s="948">
        <f t="shared" si="44"/>
        <v>0</v>
      </c>
      <c r="AH78" s="950">
        <f t="shared" si="44"/>
        <v>0</v>
      </c>
      <c r="AI78" s="948">
        <f t="shared" si="44"/>
        <v>0</v>
      </c>
      <c r="AJ78" s="950">
        <f t="shared" si="44"/>
        <v>0</v>
      </c>
      <c r="AK78" s="952">
        <f t="shared" si="44"/>
        <v>0</v>
      </c>
      <c r="AL78" s="950">
        <f t="shared" si="44"/>
        <v>0</v>
      </c>
      <c r="CA78" s="80"/>
      <c r="CB78" s="80"/>
      <c r="CC78" s="80"/>
      <c r="CD78" s="80"/>
      <c r="CE78" s="80"/>
      <c r="CF78" s="80"/>
      <c r="CG78" s="80"/>
      <c r="CH78" s="80"/>
      <c r="CI78" s="80"/>
      <c r="CJ78" s="80"/>
      <c r="CK78" s="80"/>
      <c r="CL78" s="80"/>
      <c r="CM78" s="80"/>
      <c r="CN78" s="80"/>
      <c r="CO78" s="80"/>
      <c r="CP78" s="80"/>
      <c r="CQ78" s="80"/>
    </row>
    <row r="79" spans="1:95" s="5" customFormat="1" ht="18" customHeight="1" x14ac:dyDescent="0.15">
      <c r="A79" s="149" t="s">
        <v>95</v>
      </c>
      <c r="B79" s="182"/>
      <c r="C79" s="182"/>
      <c r="D79" s="182"/>
      <c r="E79" s="182"/>
      <c r="F79" s="182"/>
      <c r="G79" s="182"/>
      <c r="H79" s="182"/>
      <c r="I79" s="11"/>
      <c r="J79" s="11"/>
      <c r="K79" s="11"/>
      <c r="L79" s="11"/>
      <c r="M79" s="11"/>
      <c r="N79" s="11"/>
      <c r="O79" s="11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V79" s="12"/>
      <c r="BW79" s="12"/>
      <c r="BX79" s="12"/>
      <c r="BY79" s="12"/>
    </row>
    <row r="80" spans="1:95" ht="21" x14ac:dyDescent="0.2">
      <c r="A80" s="183" t="s">
        <v>96</v>
      </c>
      <c r="B80" s="540" t="s">
        <v>5</v>
      </c>
      <c r="C80" s="917" t="s">
        <v>97</v>
      </c>
      <c r="D80" s="954" t="s">
        <v>98</v>
      </c>
      <c r="E80" s="940" t="s">
        <v>99</v>
      </c>
      <c r="F80" s="1"/>
      <c r="G80" s="10"/>
      <c r="H80" s="10"/>
      <c r="I80" s="10"/>
      <c r="J80" s="10"/>
      <c r="K80" s="10"/>
      <c r="L80" s="10"/>
      <c r="M80" s="10"/>
      <c r="N80" s="186" t="s">
        <v>100</v>
      </c>
      <c r="O80" s="10"/>
      <c r="P80" s="10"/>
      <c r="Q80" s="10"/>
      <c r="R80" s="9"/>
      <c r="S80" s="9"/>
      <c r="T80" s="9"/>
      <c r="U80" s="9"/>
      <c r="V80" s="9"/>
      <c r="W80" s="9"/>
      <c r="X80" s="10"/>
      <c r="Y80" s="10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</row>
    <row r="81" spans="1:55" ht="15" customHeight="1" x14ac:dyDescent="0.2">
      <c r="A81" s="531" t="s">
        <v>101</v>
      </c>
      <c r="B81" s="490">
        <f>SUM(C81:E81)</f>
        <v>0</v>
      </c>
      <c r="C81" s="28"/>
      <c r="D81" s="189"/>
      <c r="E81" s="862"/>
      <c r="F81" s="19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9"/>
      <c r="S81" s="9"/>
      <c r="T81" s="9"/>
      <c r="U81" s="9"/>
      <c r="V81" s="9"/>
      <c r="W81" s="9"/>
      <c r="X81" s="10"/>
      <c r="Y81" s="10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</row>
    <row r="82" spans="1:55" ht="15" customHeight="1" x14ac:dyDescent="0.2">
      <c r="A82" s="191" t="s">
        <v>102</v>
      </c>
      <c r="B82" s="192">
        <f t="shared" ref="B82:B98" si="45">SUM(C82:E82)</f>
        <v>0</v>
      </c>
      <c r="C82" s="41"/>
      <c r="D82" s="87"/>
      <c r="E82" s="42"/>
      <c r="F82" s="19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9"/>
      <c r="S82" s="9"/>
      <c r="T82" s="9"/>
      <c r="U82" s="9"/>
      <c r="V82" s="9"/>
      <c r="W82" s="9"/>
      <c r="X82" s="10"/>
      <c r="Y82" s="10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</row>
    <row r="83" spans="1:55" ht="15" customHeight="1" x14ac:dyDescent="0.2">
      <c r="A83" s="191" t="s">
        <v>103</v>
      </c>
      <c r="B83" s="192">
        <f t="shared" si="45"/>
        <v>0</v>
      </c>
      <c r="C83" s="41"/>
      <c r="D83" s="87"/>
      <c r="E83" s="42"/>
      <c r="F83" s="19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9"/>
      <c r="S83" s="9"/>
      <c r="T83" s="9"/>
      <c r="U83" s="9"/>
      <c r="V83" s="9"/>
      <c r="W83" s="9"/>
      <c r="X83" s="10"/>
      <c r="Y83" s="10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</row>
    <row r="84" spans="1:55" ht="15" customHeight="1" x14ac:dyDescent="0.2">
      <c r="A84" s="191" t="s">
        <v>104</v>
      </c>
      <c r="B84" s="192">
        <f t="shared" si="45"/>
        <v>238</v>
      </c>
      <c r="C84" s="41">
        <v>238</v>
      </c>
      <c r="D84" s="87"/>
      <c r="E84" s="42"/>
      <c r="F84" s="19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9"/>
      <c r="S84" s="9"/>
      <c r="T84" s="9"/>
      <c r="U84" s="9"/>
      <c r="V84" s="9"/>
      <c r="W84" s="9"/>
      <c r="X84" s="10"/>
      <c r="Y84" s="10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</row>
    <row r="85" spans="1:55" ht="15" customHeight="1" x14ac:dyDescent="0.2">
      <c r="A85" s="191" t="s">
        <v>105</v>
      </c>
      <c r="B85" s="192">
        <f t="shared" si="45"/>
        <v>0</v>
      </c>
      <c r="C85" s="41"/>
      <c r="D85" s="87"/>
      <c r="E85" s="42"/>
      <c r="F85" s="19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9"/>
      <c r="S85" s="9"/>
      <c r="T85" s="9"/>
      <c r="U85" s="9"/>
      <c r="V85" s="9"/>
      <c r="W85" s="9"/>
      <c r="X85" s="10"/>
      <c r="Y85" s="10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</row>
    <row r="86" spans="1:55" ht="15" customHeight="1" x14ac:dyDescent="0.2">
      <c r="A86" s="191" t="s">
        <v>106</v>
      </c>
      <c r="B86" s="192">
        <f t="shared" si="45"/>
        <v>0</v>
      </c>
      <c r="C86" s="41"/>
      <c r="D86" s="87"/>
      <c r="E86" s="42"/>
      <c r="F86" s="19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9"/>
      <c r="S86" s="9"/>
      <c r="T86" s="9"/>
      <c r="U86" s="9"/>
      <c r="V86" s="9"/>
      <c r="W86" s="9"/>
      <c r="X86" s="10"/>
      <c r="Y86" s="10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</row>
    <row r="87" spans="1:55" ht="15" customHeight="1" x14ac:dyDescent="0.2">
      <c r="A87" s="191" t="s">
        <v>107</v>
      </c>
      <c r="B87" s="192">
        <f t="shared" si="45"/>
        <v>213</v>
      </c>
      <c r="C87" s="41">
        <v>213</v>
      </c>
      <c r="D87" s="87"/>
      <c r="E87" s="42"/>
      <c r="F87" s="19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9"/>
      <c r="S87" s="9"/>
      <c r="T87" s="9"/>
      <c r="U87" s="9"/>
      <c r="V87" s="9"/>
      <c r="W87" s="9"/>
      <c r="X87" s="10"/>
      <c r="Y87" s="10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</row>
    <row r="88" spans="1:55" ht="15" customHeight="1" x14ac:dyDescent="0.2">
      <c r="A88" s="191" t="s">
        <v>108</v>
      </c>
      <c r="B88" s="192">
        <f t="shared" si="45"/>
        <v>0</v>
      </c>
      <c r="C88" s="41"/>
      <c r="D88" s="87"/>
      <c r="E88" s="42"/>
      <c r="F88" s="19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9"/>
      <c r="S88" s="9"/>
      <c r="T88" s="9"/>
      <c r="U88" s="9"/>
      <c r="V88" s="9"/>
      <c r="W88" s="9"/>
      <c r="X88" s="10"/>
      <c r="Y88" s="10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</row>
    <row r="89" spans="1:55" ht="15" customHeight="1" x14ac:dyDescent="0.2">
      <c r="A89" s="191" t="s">
        <v>109</v>
      </c>
      <c r="B89" s="192">
        <f t="shared" si="45"/>
        <v>0</v>
      </c>
      <c r="C89" s="41"/>
      <c r="D89" s="87"/>
      <c r="E89" s="42"/>
      <c r="F89" s="190"/>
      <c r="G89" s="6"/>
      <c r="H89" s="6"/>
      <c r="I89" s="10"/>
      <c r="J89" s="10"/>
      <c r="K89" s="10"/>
      <c r="L89" s="10"/>
      <c r="M89" s="10"/>
      <c r="N89" s="10"/>
      <c r="O89" s="10"/>
      <c r="P89" s="10"/>
      <c r="Q89" s="10"/>
      <c r="R89" s="9"/>
      <c r="S89" s="9"/>
      <c r="T89" s="9"/>
      <c r="U89" s="9"/>
      <c r="V89" s="9"/>
      <c r="W89" s="9"/>
      <c r="X89" s="10"/>
      <c r="Y89" s="10"/>
    </row>
    <row r="90" spans="1:55" ht="15" customHeight="1" x14ac:dyDescent="0.2">
      <c r="A90" s="191" t="s">
        <v>110</v>
      </c>
      <c r="B90" s="192">
        <f t="shared" si="45"/>
        <v>0</v>
      </c>
      <c r="C90" s="41"/>
      <c r="D90" s="87"/>
      <c r="E90" s="42"/>
      <c r="F90" s="190"/>
      <c r="G90" s="6"/>
      <c r="H90" s="6"/>
      <c r="I90" s="10"/>
      <c r="J90" s="10"/>
      <c r="K90" s="10"/>
      <c r="L90" s="10"/>
      <c r="M90" s="10"/>
      <c r="N90" s="10"/>
      <c r="O90" s="10"/>
      <c r="P90" s="10"/>
      <c r="Q90" s="10"/>
      <c r="R90" s="9"/>
      <c r="S90" s="9"/>
      <c r="T90" s="9"/>
      <c r="U90" s="9"/>
      <c r="V90" s="9"/>
      <c r="W90" s="9"/>
      <c r="X90" s="10"/>
      <c r="Y90" s="10"/>
    </row>
    <row r="91" spans="1:55" ht="15" customHeight="1" x14ac:dyDescent="0.2">
      <c r="A91" s="191" t="s">
        <v>111</v>
      </c>
      <c r="B91" s="192">
        <f t="shared" si="45"/>
        <v>1</v>
      </c>
      <c r="C91" s="41">
        <v>1</v>
      </c>
      <c r="D91" s="87"/>
      <c r="E91" s="42"/>
      <c r="F91" s="190"/>
      <c r="G91" s="6"/>
      <c r="H91" s="6"/>
      <c r="I91" s="10"/>
      <c r="J91" s="10"/>
      <c r="K91" s="10"/>
      <c r="L91" s="10"/>
      <c r="M91" s="10"/>
      <c r="N91" s="10"/>
      <c r="O91" s="10"/>
      <c r="P91" s="10"/>
      <c r="Q91" s="10"/>
      <c r="R91" s="9"/>
      <c r="S91" s="9"/>
      <c r="T91" s="9"/>
      <c r="U91" s="9"/>
      <c r="V91" s="9"/>
      <c r="W91" s="9"/>
      <c r="X91" s="10"/>
      <c r="Y91" s="10"/>
    </row>
    <row r="92" spans="1:55" ht="15" customHeight="1" x14ac:dyDescent="0.2">
      <c r="A92" s="193" t="s">
        <v>112</v>
      </c>
      <c r="B92" s="192">
        <f t="shared" si="45"/>
        <v>0</v>
      </c>
      <c r="C92" s="41"/>
      <c r="D92" s="87"/>
      <c r="E92" s="42"/>
      <c r="F92" s="190"/>
      <c r="G92" s="6"/>
      <c r="H92" s="6"/>
      <c r="I92" s="10"/>
      <c r="J92" s="10"/>
      <c r="K92" s="10"/>
      <c r="L92" s="10"/>
      <c r="M92" s="10"/>
      <c r="N92" s="10"/>
      <c r="O92" s="10"/>
      <c r="P92" s="10"/>
      <c r="Q92" s="10"/>
      <c r="R92" s="9"/>
      <c r="S92" s="9"/>
      <c r="T92" s="9"/>
      <c r="U92" s="9"/>
      <c r="V92" s="9"/>
      <c r="W92" s="9"/>
      <c r="X92" s="10"/>
      <c r="Y92" s="10"/>
    </row>
    <row r="93" spans="1:55" ht="15" customHeight="1" x14ac:dyDescent="0.2">
      <c r="A93" s="191" t="s">
        <v>113</v>
      </c>
      <c r="B93" s="192">
        <f t="shared" si="45"/>
        <v>266</v>
      </c>
      <c r="C93" s="41">
        <v>266</v>
      </c>
      <c r="D93" s="87"/>
      <c r="E93" s="42"/>
      <c r="F93" s="190"/>
      <c r="G93" s="6"/>
      <c r="H93" s="6"/>
      <c r="I93" s="10"/>
      <c r="J93" s="10"/>
      <c r="K93" s="10"/>
      <c r="L93" s="10"/>
      <c r="M93" s="10"/>
      <c r="N93" s="10"/>
      <c r="O93" s="10"/>
      <c r="P93" s="10"/>
      <c r="Q93" s="10"/>
      <c r="R93" s="9"/>
      <c r="S93" s="9"/>
      <c r="T93" s="9"/>
      <c r="U93" s="9"/>
      <c r="V93" s="9"/>
      <c r="W93" s="9"/>
      <c r="X93" s="10"/>
      <c r="Y93" s="10"/>
    </row>
    <row r="94" spans="1:55" ht="15" customHeight="1" x14ac:dyDescent="0.2">
      <c r="A94" s="191" t="s">
        <v>114</v>
      </c>
      <c r="B94" s="192">
        <f t="shared" si="45"/>
        <v>0</v>
      </c>
      <c r="C94" s="41"/>
      <c r="D94" s="87"/>
      <c r="E94" s="42"/>
      <c r="F94" s="190"/>
      <c r="G94" s="6"/>
      <c r="H94" s="6"/>
      <c r="I94" s="10"/>
      <c r="J94" s="10"/>
      <c r="K94" s="10"/>
      <c r="L94" s="10"/>
      <c r="M94" s="10"/>
      <c r="N94" s="10"/>
      <c r="O94" s="10"/>
      <c r="P94" s="10"/>
      <c r="Q94" s="10"/>
      <c r="R94" s="9"/>
      <c r="S94" s="9"/>
      <c r="T94" s="9"/>
      <c r="U94" s="9"/>
      <c r="V94" s="9"/>
      <c r="W94" s="9"/>
      <c r="X94" s="10"/>
      <c r="Y94" s="10"/>
    </row>
    <row r="95" spans="1:55" ht="15" customHeight="1" x14ac:dyDescent="0.2">
      <c r="A95" s="191" t="s">
        <v>115</v>
      </c>
      <c r="B95" s="192">
        <f t="shared" si="45"/>
        <v>0</v>
      </c>
      <c r="C95" s="41"/>
      <c r="D95" s="87"/>
      <c r="E95" s="42"/>
      <c r="F95" s="190"/>
      <c r="G95" s="6"/>
      <c r="H95" s="6"/>
      <c r="I95" s="10"/>
      <c r="J95" s="10"/>
      <c r="K95" s="10"/>
      <c r="L95" s="10"/>
      <c r="M95" s="10"/>
      <c r="N95" s="10"/>
      <c r="O95" s="10"/>
      <c r="P95" s="10"/>
      <c r="Q95" s="10"/>
      <c r="R95" s="9"/>
      <c r="S95" s="9"/>
      <c r="T95" s="9"/>
      <c r="U95" s="9"/>
      <c r="V95" s="9"/>
      <c r="W95" s="9"/>
      <c r="X95" s="10"/>
      <c r="Y95" s="10"/>
    </row>
    <row r="96" spans="1:55" ht="15" customHeight="1" x14ac:dyDescent="0.2">
      <c r="A96" s="191" t="s">
        <v>116</v>
      </c>
      <c r="B96" s="192">
        <f t="shared" si="45"/>
        <v>0</v>
      </c>
      <c r="C96" s="41"/>
      <c r="D96" s="87"/>
      <c r="E96" s="42"/>
      <c r="F96" s="190"/>
      <c r="G96" s="6"/>
      <c r="H96" s="6"/>
      <c r="I96" s="10"/>
      <c r="J96" s="10"/>
      <c r="K96" s="10"/>
      <c r="L96" s="10"/>
      <c r="M96" s="10"/>
      <c r="N96" s="10"/>
      <c r="O96" s="10"/>
      <c r="P96" s="10"/>
      <c r="Q96" s="10"/>
      <c r="R96" s="9"/>
      <c r="S96" s="9"/>
      <c r="T96" s="9"/>
      <c r="U96" s="9"/>
      <c r="V96" s="9"/>
      <c r="W96" s="9"/>
      <c r="X96" s="10"/>
      <c r="Y96" s="10"/>
    </row>
    <row r="97" spans="1:92" ht="15" customHeight="1" x14ac:dyDescent="0.2">
      <c r="A97" s="191" t="s">
        <v>117</v>
      </c>
      <c r="B97" s="192">
        <f t="shared" si="45"/>
        <v>0</v>
      </c>
      <c r="C97" s="41"/>
      <c r="D97" s="87"/>
      <c r="E97" s="42"/>
      <c r="F97" s="190"/>
      <c r="G97" s="6"/>
      <c r="H97" s="6"/>
      <c r="I97" s="10"/>
      <c r="J97" s="10"/>
      <c r="K97" s="10"/>
      <c r="L97" s="10"/>
      <c r="M97" s="10"/>
      <c r="N97" s="10"/>
      <c r="O97" s="10"/>
      <c r="P97" s="10"/>
      <c r="Q97" s="10"/>
      <c r="R97" s="9"/>
      <c r="S97" s="9"/>
      <c r="T97" s="9"/>
      <c r="U97" s="9"/>
      <c r="V97" s="9"/>
      <c r="W97" s="9"/>
      <c r="X97" s="10"/>
      <c r="Y97" s="10"/>
    </row>
    <row r="98" spans="1:92" ht="15" customHeight="1" x14ac:dyDescent="0.2">
      <c r="A98" s="191" t="s">
        <v>118</v>
      </c>
      <c r="B98" s="192">
        <f t="shared" si="45"/>
        <v>0</v>
      </c>
      <c r="C98" s="41"/>
      <c r="D98" s="87"/>
      <c r="E98" s="42"/>
      <c r="F98" s="190"/>
      <c r="G98" s="6"/>
      <c r="H98" s="6"/>
      <c r="I98" s="10"/>
      <c r="J98" s="10"/>
      <c r="K98" s="10"/>
      <c r="L98" s="10"/>
      <c r="M98" s="10"/>
      <c r="N98" s="10"/>
      <c r="O98" s="10"/>
      <c r="P98" s="10"/>
      <c r="Q98" s="10"/>
      <c r="R98" s="9"/>
      <c r="S98" s="9"/>
      <c r="T98" s="9"/>
      <c r="U98" s="9"/>
      <c r="V98" s="9"/>
      <c r="W98" s="9"/>
      <c r="X98" s="10"/>
      <c r="Y98" s="10"/>
    </row>
    <row r="99" spans="1:92" ht="15" customHeight="1" x14ac:dyDescent="0.2">
      <c r="A99" s="191" t="s">
        <v>119</v>
      </c>
      <c r="B99" s="192">
        <f>SUM(C99:E99)</f>
        <v>0</v>
      </c>
      <c r="C99" s="41"/>
      <c r="D99" s="87"/>
      <c r="E99" s="42"/>
      <c r="F99" s="190"/>
      <c r="G99" s="6"/>
      <c r="H99" s="6"/>
      <c r="I99" s="10"/>
      <c r="J99" s="10"/>
      <c r="K99" s="10"/>
      <c r="L99" s="10"/>
      <c r="M99" s="10"/>
      <c r="N99" s="10"/>
      <c r="O99" s="10"/>
      <c r="P99" s="10"/>
      <c r="Q99" s="10"/>
      <c r="R99" s="9"/>
      <c r="S99" s="9"/>
      <c r="T99" s="9"/>
      <c r="U99" s="9"/>
      <c r="V99" s="9"/>
      <c r="W99" s="9"/>
      <c r="X99" s="10"/>
      <c r="Y99" s="10"/>
    </row>
    <row r="100" spans="1:92" ht="15" customHeight="1" x14ac:dyDescent="0.2">
      <c r="A100" s="191" t="s">
        <v>120</v>
      </c>
      <c r="B100" s="192">
        <f>SUM(C100:E100)</f>
        <v>0</v>
      </c>
      <c r="C100" s="41"/>
      <c r="D100" s="87"/>
      <c r="E100" s="42"/>
      <c r="F100" s="190"/>
      <c r="G100" s="6"/>
      <c r="H100" s="6"/>
      <c r="I100" s="10"/>
      <c r="J100" s="10"/>
      <c r="K100" s="10"/>
      <c r="L100" s="10"/>
      <c r="M100" s="10"/>
      <c r="N100" s="10"/>
      <c r="O100" s="10"/>
      <c r="P100" s="10"/>
      <c r="Q100" s="10"/>
      <c r="R100" s="9"/>
      <c r="S100" s="9"/>
      <c r="T100" s="9"/>
      <c r="U100" s="9"/>
      <c r="V100" s="9"/>
      <c r="W100" s="9"/>
      <c r="X100" s="10"/>
      <c r="Y100" s="10"/>
    </row>
    <row r="101" spans="1:92" ht="15" customHeight="1" x14ac:dyDescent="0.2">
      <c r="A101" s="942" t="s">
        <v>83</v>
      </c>
      <c r="B101" s="570">
        <f>SUM(B81:B100)</f>
        <v>718</v>
      </c>
      <c r="C101" s="948">
        <f>SUM(C81:C100)</f>
        <v>718</v>
      </c>
      <c r="D101" s="955">
        <f t="shared" ref="D101:E101" si="46">SUM(D81:D100)</f>
        <v>0</v>
      </c>
      <c r="E101" s="949">
        <f t="shared" si="46"/>
        <v>0</v>
      </c>
      <c r="F101" s="190"/>
      <c r="G101" s="6"/>
      <c r="H101" s="6"/>
      <c r="I101" s="10"/>
      <c r="J101" s="10"/>
      <c r="K101" s="10"/>
      <c r="L101" s="10"/>
      <c r="M101" s="10"/>
      <c r="N101" s="10"/>
      <c r="O101" s="10"/>
      <c r="P101" s="10"/>
      <c r="Q101" s="10"/>
      <c r="R101" s="9"/>
      <c r="S101" s="9"/>
      <c r="T101" s="9"/>
      <c r="U101" s="9"/>
      <c r="V101" s="9"/>
      <c r="W101" s="9"/>
      <c r="X101" s="10"/>
      <c r="Y101" s="10"/>
    </row>
    <row r="102" spans="1:92" s="5" customFormat="1" ht="18" customHeight="1" x14ac:dyDescent="0.15">
      <c r="A102" s="11" t="s">
        <v>121</v>
      </c>
      <c r="BV102" s="12"/>
      <c r="BW102" s="12"/>
      <c r="BX102" s="12"/>
      <c r="BY102" s="12"/>
    </row>
    <row r="103" spans="1:92" ht="16.350000000000001" customHeight="1" x14ac:dyDescent="0.2">
      <c r="A103" s="982" t="s">
        <v>122</v>
      </c>
      <c r="B103" s="984"/>
      <c r="C103" s="982" t="s">
        <v>5</v>
      </c>
      <c r="D103" s="983"/>
      <c r="E103" s="984"/>
      <c r="F103" s="1345" t="s">
        <v>6</v>
      </c>
      <c r="G103" s="1117"/>
      <c r="H103" s="1117"/>
      <c r="I103" s="1117"/>
      <c r="J103" s="1117"/>
      <c r="K103" s="1117"/>
      <c r="L103" s="1117"/>
      <c r="M103" s="1117"/>
      <c r="N103" s="1117"/>
      <c r="O103" s="1117"/>
      <c r="P103" s="1117"/>
      <c r="Q103" s="1117"/>
      <c r="R103" s="1117"/>
      <c r="S103" s="1117"/>
      <c r="T103" s="1117"/>
      <c r="U103" s="1117"/>
      <c r="V103" s="1117"/>
      <c r="W103" s="1117"/>
      <c r="X103" s="1117"/>
      <c r="Y103" s="1117"/>
      <c r="Z103" s="1117"/>
      <c r="AA103" s="1117"/>
      <c r="AB103" s="1117"/>
      <c r="AC103" s="1117"/>
      <c r="AD103" s="1117"/>
      <c r="AE103" s="1117"/>
      <c r="AF103" s="1117"/>
      <c r="AG103" s="1117"/>
      <c r="AH103" s="1117"/>
      <c r="AI103" s="1117"/>
      <c r="AJ103" s="1117"/>
      <c r="AK103" s="1117"/>
      <c r="AL103" s="1117"/>
      <c r="AM103" s="1349"/>
      <c r="AN103" s="1008" t="s">
        <v>7</v>
      </c>
      <c r="AO103" s="984" t="s">
        <v>123</v>
      </c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</row>
    <row r="104" spans="1:92" ht="16.350000000000001" customHeight="1" x14ac:dyDescent="0.2">
      <c r="A104" s="1045"/>
      <c r="B104" s="990"/>
      <c r="C104" s="1165"/>
      <c r="D104" s="986"/>
      <c r="E104" s="987"/>
      <c r="F104" s="1345" t="s">
        <v>11</v>
      </c>
      <c r="G104" s="1344"/>
      <c r="H104" s="1345" t="s">
        <v>12</v>
      </c>
      <c r="I104" s="1344"/>
      <c r="J104" s="1345" t="s">
        <v>13</v>
      </c>
      <c r="K104" s="1344"/>
      <c r="L104" s="1345" t="s">
        <v>14</v>
      </c>
      <c r="M104" s="1344"/>
      <c r="N104" s="1345" t="s">
        <v>15</v>
      </c>
      <c r="O104" s="1344"/>
      <c r="P104" s="1346" t="s">
        <v>16</v>
      </c>
      <c r="Q104" s="1347"/>
      <c r="R104" s="1346" t="s">
        <v>17</v>
      </c>
      <c r="S104" s="1347"/>
      <c r="T104" s="1346" t="s">
        <v>18</v>
      </c>
      <c r="U104" s="1347"/>
      <c r="V104" s="1346" t="s">
        <v>19</v>
      </c>
      <c r="W104" s="1347"/>
      <c r="X104" s="1346" t="s">
        <v>20</v>
      </c>
      <c r="Y104" s="1347"/>
      <c r="Z104" s="1346" t="s">
        <v>21</v>
      </c>
      <c r="AA104" s="1347"/>
      <c r="AB104" s="1346" t="s">
        <v>22</v>
      </c>
      <c r="AC104" s="1347"/>
      <c r="AD104" s="1346" t="s">
        <v>23</v>
      </c>
      <c r="AE104" s="1347"/>
      <c r="AF104" s="1346" t="s">
        <v>24</v>
      </c>
      <c r="AG104" s="1347"/>
      <c r="AH104" s="1346" t="s">
        <v>25</v>
      </c>
      <c r="AI104" s="1347"/>
      <c r="AJ104" s="1346" t="s">
        <v>26</v>
      </c>
      <c r="AK104" s="1347"/>
      <c r="AL104" s="1346" t="s">
        <v>27</v>
      </c>
      <c r="AM104" s="1348"/>
      <c r="AN104" s="1009"/>
      <c r="AO104" s="990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</row>
    <row r="105" spans="1:92" ht="16.350000000000001" customHeight="1" x14ac:dyDescent="0.2">
      <c r="A105" s="1165"/>
      <c r="B105" s="986"/>
      <c r="C105" s="917" t="s">
        <v>32</v>
      </c>
      <c r="D105" s="954" t="s">
        <v>45</v>
      </c>
      <c r="E105" s="940" t="s">
        <v>34</v>
      </c>
      <c r="F105" s="917" t="s">
        <v>45</v>
      </c>
      <c r="G105" s="940" t="s">
        <v>34</v>
      </c>
      <c r="H105" s="917" t="s">
        <v>45</v>
      </c>
      <c r="I105" s="615" t="s">
        <v>34</v>
      </c>
      <c r="J105" s="917" t="s">
        <v>45</v>
      </c>
      <c r="K105" s="940" t="s">
        <v>34</v>
      </c>
      <c r="L105" s="917" t="s">
        <v>45</v>
      </c>
      <c r="M105" s="615" t="s">
        <v>34</v>
      </c>
      <c r="N105" s="917" t="s">
        <v>45</v>
      </c>
      <c r="O105" s="940" t="s">
        <v>34</v>
      </c>
      <c r="P105" s="917" t="s">
        <v>45</v>
      </c>
      <c r="Q105" s="615" t="s">
        <v>34</v>
      </c>
      <c r="R105" s="917" t="s">
        <v>45</v>
      </c>
      <c r="S105" s="940" t="s">
        <v>34</v>
      </c>
      <c r="T105" s="917" t="s">
        <v>45</v>
      </c>
      <c r="U105" s="615" t="s">
        <v>34</v>
      </c>
      <c r="V105" s="917" t="s">
        <v>45</v>
      </c>
      <c r="W105" s="940" t="s">
        <v>34</v>
      </c>
      <c r="X105" s="917" t="s">
        <v>45</v>
      </c>
      <c r="Y105" s="940" t="s">
        <v>34</v>
      </c>
      <c r="Z105" s="917" t="s">
        <v>45</v>
      </c>
      <c r="AA105" s="615" t="s">
        <v>34</v>
      </c>
      <c r="AB105" s="917" t="s">
        <v>45</v>
      </c>
      <c r="AC105" s="940" t="s">
        <v>34</v>
      </c>
      <c r="AD105" s="917" t="s">
        <v>45</v>
      </c>
      <c r="AE105" s="615" t="s">
        <v>34</v>
      </c>
      <c r="AF105" s="917" t="s">
        <v>45</v>
      </c>
      <c r="AG105" s="940" t="s">
        <v>34</v>
      </c>
      <c r="AH105" s="917" t="s">
        <v>45</v>
      </c>
      <c r="AI105" s="615" t="s">
        <v>34</v>
      </c>
      <c r="AJ105" s="917" t="s">
        <v>45</v>
      </c>
      <c r="AK105" s="940" t="s">
        <v>34</v>
      </c>
      <c r="AL105" s="917" t="s">
        <v>45</v>
      </c>
      <c r="AM105" s="941" t="s">
        <v>34</v>
      </c>
      <c r="AN105" s="1010"/>
      <c r="AO105" s="987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</row>
    <row r="106" spans="1:92" ht="15" customHeight="1" x14ac:dyDescent="0.2">
      <c r="A106" s="1351" t="s">
        <v>124</v>
      </c>
      <c r="B106" s="1352"/>
      <c r="C106" s="132">
        <f>SUM(C107:C113)</f>
        <v>686</v>
      </c>
      <c r="D106" s="24">
        <f>SUM(D107:D113)</f>
        <v>340</v>
      </c>
      <c r="E106" s="871">
        <f>SUM(E107:E113)</f>
        <v>346</v>
      </c>
      <c r="F106" s="945">
        <f t="shared" ref="F106:AN106" si="47">SUM(F107:F113)</f>
        <v>29</v>
      </c>
      <c r="G106" s="883">
        <f t="shared" si="47"/>
        <v>19</v>
      </c>
      <c r="H106" s="945">
        <f t="shared" si="47"/>
        <v>10</v>
      </c>
      <c r="I106" s="883">
        <f t="shared" si="47"/>
        <v>11</v>
      </c>
      <c r="J106" s="945">
        <f t="shared" si="47"/>
        <v>12</v>
      </c>
      <c r="K106" s="883">
        <f t="shared" si="47"/>
        <v>19</v>
      </c>
      <c r="L106" s="945">
        <f t="shared" si="47"/>
        <v>15</v>
      </c>
      <c r="M106" s="883">
        <f t="shared" si="47"/>
        <v>17</v>
      </c>
      <c r="N106" s="945">
        <f t="shared" si="47"/>
        <v>15</v>
      </c>
      <c r="O106" s="883">
        <f t="shared" si="47"/>
        <v>15</v>
      </c>
      <c r="P106" s="945">
        <f t="shared" si="47"/>
        <v>13</v>
      </c>
      <c r="Q106" s="883">
        <f t="shared" si="47"/>
        <v>18</v>
      </c>
      <c r="R106" s="945">
        <f t="shared" si="47"/>
        <v>12</v>
      </c>
      <c r="S106" s="883">
        <f t="shared" si="47"/>
        <v>8</v>
      </c>
      <c r="T106" s="945">
        <f t="shared" si="47"/>
        <v>17</v>
      </c>
      <c r="U106" s="883">
        <f t="shared" si="47"/>
        <v>19</v>
      </c>
      <c r="V106" s="945">
        <f t="shared" si="47"/>
        <v>16</v>
      </c>
      <c r="W106" s="883">
        <f t="shared" si="47"/>
        <v>17</v>
      </c>
      <c r="X106" s="945">
        <f t="shared" si="47"/>
        <v>11</v>
      </c>
      <c r="Y106" s="883">
        <f t="shared" si="47"/>
        <v>14</v>
      </c>
      <c r="Z106" s="945">
        <f t="shared" si="47"/>
        <v>12</v>
      </c>
      <c r="AA106" s="883">
        <f t="shared" si="47"/>
        <v>16</v>
      </c>
      <c r="AB106" s="945">
        <f t="shared" si="47"/>
        <v>21</v>
      </c>
      <c r="AC106" s="883">
        <f t="shared" si="47"/>
        <v>18</v>
      </c>
      <c r="AD106" s="945">
        <f t="shared" si="47"/>
        <v>22</v>
      </c>
      <c r="AE106" s="883">
        <f t="shared" si="47"/>
        <v>27</v>
      </c>
      <c r="AF106" s="945">
        <f t="shared" si="47"/>
        <v>35</v>
      </c>
      <c r="AG106" s="883">
        <f t="shared" si="47"/>
        <v>25</v>
      </c>
      <c r="AH106" s="945">
        <f t="shared" si="47"/>
        <v>34</v>
      </c>
      <c r="AI106" s="883">
        <f t="shared" si="47"/>
        <v>36</v>
      </c>
      <c r="AJ106" s="945">
        <f t="shared" si="47"/>
        <v>26</v>
      </c>
      <c r="AK106" s="883">
        <f t="shared" si="47"/>
        <v>29</v>
      </c>
      <c r="AL106" s="945">
        <f t="shared" si="47"/>
        <v>40</v>
      </c>
      <c r="AM106" s="884">
        <f t="shared" si="47"/>
        <v>38</v>
      </c>
      <c r="AN106" s="956">
        <f t="shared" si="47"/>
        <v>645</v>
      </c>
      <c r="AO106" s="885">
        <f>SUM(AO107:AO109)</f>
        <v>0</v>
      </c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</row>
    <row r="107" spans="1:92" ht="15" customHeight="1" x14ac:dyDescent="0.2">
      <c r="A107" s="1034" t="s">
        <v>125</v>
      </c>
      <c r="B107" s="200" t="s">
        <v>126</v>
      </c>
      <c r="C107" s="132">
        <f t="shared" ref="C107:C113" si="48">SUM(D107+E107)</f>
        <v>404</v>
      </c>
      <c r="D107" s="24">
        <f t="shared" ref="D107:E113" si="49">SUM(F107+H107+J107+L107+N107+P107+R107+T107+V107+X107+Z107+AB107+AD107+AF107+AH107+AJ107+AL107)</f>
        <v>190</v>
      </c>
      <c r="E107" s="871">
        <f t="shared" si="49"/>
        <v>214</v>
      </c>
      <c r="F107" s="201">
        <v>24</v>
      </c>
      <c r="G107" s="957">
        <v>16</v>
      </c>
      <c r="H107" s="532">
        <v>9</v>
      </c>
      <c r="I107" s="202">
        <v>10</v>
      </c>
      <c r="J107" s="532">
        <v>8</v>
      </c>
      <c r="K107" s="202">
        <v>11</v>
      </c>
      <c r="L107" s="201">
        <v>5</v>
      </c>
      <c r="M107" s="957">
        <v>5</v>
      </c>
      <c r="N107" s="532">
        <v>3</v>
      </c>
      <c r="O107" s="202">
        <v>6</v>
      </c>
      <c r="P107" s="532">
        <v>6</v>
      </c>
      <c r="Q107" s="202">
        <v>11</v>
      </c>
      <c r="R107" s="532">
        <v>3</v>
      </c>
      <c r="S107" s="202">
        <v>6</v>
      </c>
      <c r="T107" s="532">
        <v>9</v>
      </c>
      <c r="U107" s="202">
        <v>14</v>
      </c>
      <c r="V107" s="532">
        <v>6</v>
      </c>
      <c r="W107" s="202">
        <v>13</v>
      </c>
      <c r="X107" s="532">
        <v>11</v>
      </c>
      <c r="Y107" s="202">
        <v>9</v>
      </c>
      <c r="Z107" s="532">
        <v>5</v>
      </c>
      <c r="AA107" s="202">
        <v>11</v>
      </c>
      <c r="AB107" s="532">
        <v>13</v>
      </c>
      <c r="AC107" s="202">
        <v>8</v>
      </c>
      <c r="AD107" s="532">
        <v>9</v>
      </c>
      <c r="AE107" s="202">
        <v>19</v>
      </c>
      <c r="AF107" s="532">
        <v>17</v>
      </c>
      <c r="AG107" s="202">
        <v>16</v>
      </c>
      <c r="AH107" s="532">
        <v>24</v>
      </c>
      <c r="AI107" s="202">
        <v>22</v>
      </c>
      <c r="AJ107" s="532">
        <v>14</v>
      </c>
      <c r="AK107" s="202">
        <v>13</v>
      </c>
      <c r="AL107" s="532">
        <v>24</v>
      </c>
      <c r="AM107" s="203">
        <v>24</v>
      </c>
      <c r="AN107" s="957">
        <v>391</v>
      </c>
      <c r="AO107" s="870">
        <v>0</v>
      </c>
      <c r="AP107" s="146" t="str">
        <f>CA107&amp;CB107</f>
        <v/>
      </c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"/>
      <c r="BB107" s="3"/>
      <c r="CA107" s="32" t="str">
        <f>IF(AND($C107&gt;0,AN107="")," * No olvide digitar la variable "&amp;AN$103&amp;""&amp;". Digite CERO si no tiene",IF(AN107&gt;$C107," * La variable "&amp;AN$103&amp;""&amp;" No puede ser mayor al Total.",""))</f>
        <v/>
      </c>
      <c r="CB107" s="32" t="str">
        <f>IF(AND($C107&gt;0,AO107="")," * No olvide digitar la variable "&amp;AO$103&amp;""&amp;". Digite CERO si no tiene",IF(AO107&gt;$C107," * La variable "&amp;AO$103&amp;""&amp;" No puede ser mayor al Total.",""))</f>
        <v/>
      </c>
      <c r="CM107" s="33">
        <f>IF(AND($C107&gt;0,AN107=""),1,IF(AN107&gt;$C107,1,0))</f>
        <v>0</v>
      </c>
      <c r="CN107" s="33">
        <f>IF(AND($C107&gt;0,AO107=""),1,IF(AO107&gt;$C107,1,0))</f>
        <v>0</v>
      </c>
    </row>
    <row r="108" spans="1:92" ht="15" customHeight="1" x14ac:dyDescent="0.2">
      <c r="A108" s="1035"/>
      <c r="B108" s="204" t="s">
        <v>127</v>
      </c>
      <c r="C108" s="161">
        <f t="shared" si="48"/>
        <v>64</v>
      </c>
      <c r="D108" s="37">
        <f t="shared" si="49"/>
        <v>30</v>
      </c>
      <c r="E108" s="205">
        <f t="shared" si="49"/>
        <v>34</v>
      </c>
      <c r="F108" s="206">
        <v>0</v>
      </c>
      <c r="G108" s="207">
        <v>1</v>
      </c>
      <c r="H108" s="208"/>
      <c r="I108" s="209"/>
      <c r="J108" s="206"/>
      <c r="K108" s="210"/>
      <c r="L108" s="208">
        <v>0</v>
      </c>
      <c r="M108" s="211">
        <v>2</v>
      </c>
      <c r="N108" s="206">
        <v>2</v>
      </c>
      <c r="O108" s="210">
        <v>3</v>
      </c>
      <c r="P108" s="209">
        <v>0</v>
      </c>
      <c r="Q108" s="211">
        <v>2</v>
      </c>
      <c r="R108" s="212">
        <v>1</v>
      </c>
      <c r="S108" s="210">
        <v>1</v>
      </c>
      <c r="T108" s="209">
        <v>0</v>
      </c>
      <c r="U108" s="211">
        <v>2</v>
      </c>
      <c r="V108" s="212">
        <v>3</v>
      </c>
      <c r="W108" s="210">
        <v>1</v>
      </c>
      <c r="X108" s="209"/>
      <c r="Y108" s="210"/>
      <c r="Z108" s="212">
        <v>2</v>
      </c>
      <c r="AA108" s="211">
        <v>0</v>
      </c>
      <c r="AB108" s="212">
        <v>3</v>
      </c>
      <c r="AC108" s="210">
        <v>1</v>
      </c>
      <c r="AD108" s="209">
        <v>3</v>
      </c>
      <c r="AE108" s="211">
        <v>2</v>
      </c>
      <c r="AF108" s="212">
        <v>6</v>
      </c>
      <c r="AG108" s="210">
        <v>5</v>
      </c>
      <c r="AH108" s="209">
        <v>2</v>
      </c>
      <c r="AI108" s="211">
        <v>5</v>
      </c>
      <c r="AJ108" s="212">
        <v>3</v>
      </c>
      <c r="AK108" s="210">
        <v>7</v>
      </c>
      <c r="AL108" s="209">
        <v>5</v>
      </c>
      <c r="AM108" s="213">
        <v>2</v>
      </c>
      <c r="AN108" s="208">
        <v>63</v>
      </c>
      <c r="AO108" s="207">
        <v>0</v>
      </c>
      <c r="AP108" s="146" t="str">
        <f t="shared" ref="AP108:AP109" si="50">CA108&amp;CB108</f>
        <v/>
      </c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"/>
      <c r="BB108" s="3"/>
      <c r="CA108" s="32" t="str">
        <f t="shared" ref="CA108:CB112" si="51">IF(AND($C108&gt;0,AN108="")," * No olvide digitar la variable "&amp;AN$103&amp;""&amp;". Digite CERO si no tiene",IF(AN108&gt;$C108," * La variable "&amp;AN$103&amp;""&amp;" No puede ser mayor al Total.",""))</f>
        <v/>
      </c>
      <c r="CB108" s="32" t="str">
        <f t="shared" si="51"/>
        <v/>
      </c>
      <c r="CM108" s="33">
        <f t="shared" ref="CM108:CN113" si="52">IF(AND($C108&gt;0,AN108=""),1,IF(AN108&gt;$C108,1,0))</f>
        <v>0</v>
      </c>
      <c r="CN108" s="33">
        <f t="shared" si="52"/>
        <v>0</v>
      </c>
    </row>
    <row r="109" spans="1:92" ht="15" customHeight="1" thickBot="1" x14ac:dyDescent="0.25">
      <c r="A109" s="1036"/>
      <c r="B109" s="214" t="s">
        <v>128</v>
      </c>
      <c r="C109" s="215">
        <f t="shared" si="48"/>
        <v>45</v>
      </c>
      <c r="D109" s="216">
        <f t="shared" si="49"/>
        <v>25</v>
      </c>
      <c r="E109" s="217">
        <f t="shared" si="49"/>
        <v>20</v>
      </c>
      <c r="F109" s="218"/>
      <c r="G109" s="219"/>
      <c r="H109" s="220"/>
      <c r="I109" s="221"/>
      <c r="J109" s="218">
        <v>0</v>
      </c>
      <c r="K109" s="222">
        <v>1</v>
      </c>
      <c r="L109" s="220">
        <v>2</v>
      </c>
      <c r="M109" s="223">
        <v>1</v>
      </c>
      <c r="N109" s="218">
        <v>5</v>
      </c>
      <c r="O109" s="222">
        <v>2</v>
      </c>
      <c r="P109" s="221">
        <v>2</v>
      </c>
      <c r="Q109" s="223">
        <v>1</v>
      </c>
      <c r="R109" s="224">
        <v>2</v>
      </c>
      <c r="S109" s="222">
        <v>0</v>
      </c>
      <c r="T109" s="221">
        <v>2</v>
      </c>
      <c r="U109" s="223">
        <v>2</v>
      </c>
      <c r="V109" s="224">
        <v>3</v>
      </c>
      <c r="W109" s="222">
        <v>1</v>
      </c>
      <c r="X109" s="221"/>
      <c r="Y109" s="222"/>
      <c r="Z109" s="224">
        <v>0</v>
      </c>
      <c r="AA109" s="223">
        <v>1</v>
      </c>
      <c r="AB109" s="224">
        <v>0</v>
      </c>
      <c r="AC109" s="222">
        <v>2</v>
      </c>
      <c r="AD109" s="221">
        <v>2</v>
      </c>
      <c r="AE109" s="223">
        <v>1</v>
      </c>
      <c r="AF109" s="224"/>
      <c r="AG109" s="222"/>
      <c r="AH109" s="221">
        <v>0</v>
      </c>
      <c r="AI109" s="223">
        <v>1</v>
      </c>
      <c r="AJ109" s="224">
        <v>3</v>
      </c>
      <c r="AK109" s="222">
        <v>3</v>
      </c>
      <c r="AL109" s="221">
        <v>4</v>
      </c>
      <c r="AM109" s="225">
        <v>4</v>
      </c>
      <c r="AN109" s="220">
        <v>37</v>
      </c>
      <c r="AO109" s="219">
        <v>0</v>
      </c>
      <c r="AP109" s="146" t="str">
        <f t="shared" si="50"/>
        <v/>
      </c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"/>
      <c r="BB109" s="3"/>
      <c r="CA109" s="32" t="str">
        <f t="shared" si="51"/>
        <v/>
      </c>
      <c r="CB109" s="32" t="str">
        <f t="shared" si="51"/>
        <v/>
      </c>
      <c r="CM109" s="33">
        <f t="shared" si="52"/>
        <v>0</v>
      </c>
      <c r="CN109" s="33">
        <f t="shared" si="52"/>
        <v>0</v>
      </c>
    </row>
    <row r="110" spans="1:92" ht="15" customHeight="1" thickTop="1" x14ac:dyDescent="0.2">
      <c r="A110" s="1037" t="s">
        <v>129</v>
      </c>
      <c r="B110" s="1038"/>
      <c r="C110" s="114">
        <f t="shared" si="48"/>
        <v>28</v>
      </c>
      <c r="D110" s="69">
        <f t="shared" si="49"/>
        <v>10</v>
      </c>
      <c r="E110" s="226">
        <f t="shared" si="49"/>
        <v>18</v>
      </c>
      <c r="F110" s="227"/>
      <c r="G110" s="228">
        <v>1</v>
      </c>
      <c r="H110" s="229"/>
      <c r="I110" s="230"/>
      <c r="J110" s="231">
        <v>1</v>
      </c>
      <c r="K110" s="228">
        <v>3</v>
      </c>
      <c r="L110" s="229">
        <v>2</v>
      </c>
      <c r="M110" s="232">
        <v>5</v>
      </c>
      <c r="N110" s="231"/>
      <c r="O110" s="228"/>
      <c r="P110" s="230">
        <v>1</v>
      </c>
      <c r="Q110" s="232">
        <v>1</v>
      </c>
      <c r="R110" s="233"/>
      <c r="S110" s="228">
        <v>1</v>
      </c>
      <c r="T110" s="230">
        <v>3</v>
      </c>
      <c r="U110" s="232"/>
      <c r="V110" s="233"/>
      <c r="W110" s="228">
        <v>1</v>
      </c>
      <c r="X110" s="230"/>
      <c r="Y110" s="228">
        <v>1</v>
      </c>
      <c r="Z110" s="233"/>
      <c r="AA110" s="232">
        <v>1</v>
      </c>
      <c r="AB110" s="233"/>
      <c r="AC110" s="228">
        <v>1</v>
      </c>
      <c r="AD110" s="230"/>
      <c r="AE110" s="232"/>
      <c r="AF110" s="233">
        <v>2</v>
      </c>
      <c r="AG110" s="228">
        <v>1</v>
      </c>
      <c r="AH110" s="230">
        <v>1</v>
      </c>
      <c r="AI110" s="232">
        <v>1</v>
      </c>
      <c r="AJ110" s="233"/>
      <c r="AK110" s="228">
        <v>1</v>
      </c>
      <c r="AL110" s="230"/>
      <c r="AM110" s="234"/>
      <c r="AN110" s="229">
        <v>20</v>
      </c>
      <c r="AO110" s="235"/>
      <c r="AP110" s="146" t="str">
        <f>CA110</f>
        <v/>
      </c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"/>
      <c r="BB110" s="3"/>
      <c r="CA110" s="32" t="str">
        <f t="shared" si="51"/>
        <v/>
      </c>
      <c r="CM110" s="33">
        <f t="shared" si="52"/>
        <v>0</v>
      </c>
    </row>
    <row r="111" spans="1:92" ht="15" customHeight="1" x14ac:dyDescent="0.2">
      <c r="A111" s="1039" t="s">
        <v>130</v>
      </c>
      <c r="B111" s="1040"/>
      <c r="C111" s="36">
        <f t="shared" si="48"/>
        <v>69</v>
      </c>
      <c r="D111" s="69">
        <f t="shared" si="49"/>
        <v>40</v>
      </c>
      <c r="E111" s="236">
        <f t="shared" si="49"/>
        <v>29</v>
      </c>
      <c r="F111" s="237">
        <v>2</v>
      </c>
      <c r="G111" s="238"/>
      <c r="H111" s="239">
        <v>1</v>
      </c>
      <c r="I111" s="240"/>
      <c r="J111" s="227">
        <v>2</v>
      </c>
      <c r="K111" s="241">
        <v>3</v>
      </c>
      <c r="L111" s="239">
        <v>2</v>
      </c>
      <c r="M111" s="242"/>
      <c r="N111" s="227">
        <v>2</v>
      </c>
      <c r="O111" s="241"/>
      <c r="P111" s="240">
        <v>1</v>
      </c>
      <c r="Q111" s="242">
        <v>1</v>
      </c>
      <c r="R111" s="243">
        <v>4</v>
      </c>
      <c r="S111" s="241"/>
      <c r="T111" s="240">
        <v>2</v>
      </c>
      <c r="U111" s="242">
        <v>1</v>
      </c>
      <c r="V111" s="243">
        <v>3</v>
      </c>
      <c r="W111" s="241">
        <v>1</v>
      </c>
      <c r="X111" s="240"/>
      <c r="Y111" s="241">
        <v>2</v>
      </c>
      <c r="Z111" s="243">
        <v>3</v>
      </c>
      <c r="AA111" s="242"/>
      <c r="AB111" s="243">
        <v>3</v>
      </c>
      <c r="AC111" s="241">
        <v>3</v>
      </c>
      <c r="AD111" s="240"/>
      <c r="AE111" s="242">
        <v>4</v>
      </c>
      <c r="AF111" s="243">
        <v>5</v>
      </c>
      <c r="AG111" s="241">
        <v>1</v>
      </c>
      <c r="AH111" s="240">
        <v>3</v>
      </c>
      <c r="AI111" s="242">
        <v>4</v>
      </c>
      <c r="AJ111" s="243">
        <v>2</v>
      </c>
      <c r="AK111" s="241">
        <v>3</v>
      </c>
      <c r="AL111" s="240">
        <v>5</v>
      </c>
      <c r="AM111" s="244">
        <v>6</v>
      </c>
      <c r="AN111" s="239">
        <v>61</v>
      </c>
      <c r="AO111" s="245"/>
      <c r="AP111" s="146" t="str">
        <f t="shared" ref="AP111:AP113" si="53">CA111</f>
        <v/>
      </c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"/>
      <c r="BB111" s="3"/>
      <c r="CA111" s="32" t="str">
        <f t="shared" si="51"/>
        <v/>
      </c>
      <c r="CM111" s="33">
        <f t="shared" si="52"/>
        <v>0</v>
      </c>
    </row>
    <row r="112" spans="1:92" ht="15" customHeight="1" x14ac:dyDescent="0.2">
      <c r="A112" s="1039" t="s">
        <v>131</v>
      </c>
      <c r="B112" s="1040"/>
      <c r="C112" s="161">
        <f t="shared" si="48"/>
        <v>51</v>
      </c>
      <c r="D112" s="37">
        <f t="shared" si="49"/>
        <v>28</v>
      </c>
      <c r="E112" s="246">
        <f t="shared" si="49"/>
        <v>23</v>
      </c>
      <c r="F112" s="206">
        <v>2</v>
      </c>
      <c r="G112" s="207">
        <v>1</v>
      </c>
      <c r="H112" s="208"/>
      <c r="I112" s="209">
        <v>1</v>
      </c>
      <c r="J112" s="206">
        <v>1</v>
      </c>
      <c r="K112" s="210"/>
      <c r="L112" s="208">
        <v>1</v>
      </c>
      <c r="M112" s="211">
        <v>4</v>
      </c>
      <c r="N112" s="206">
        <v>1</v>
      </c>
      <c r="O112" s="210">
        <v>2</v>
      </c>
      <c r="P112" s="209">
        <v>2</v>
      </c>
      <c r="Q112" s="211">
        <v>1</v>
      </c>
      <c r="R112" s="212">
        <v>1</v>
      </c>
      <c r="S112" s="210"/>
      <c r="T112" s="209"/>
      <c r="U112" s="211"/>
      <c r="V112" s="212">
        <v>1</v>
      </c>
      <c r="W112" s="210"/>
      <c r="X112" s="209"/>
      <c r="Y112" s="210">
        <v>1</v>
      </c>
      <c r="Z112" s="212">
        <v>1</v>
      </c>
      <c r="AA112" s="211">
        <v>2</v>
      </c>
      <c r="AB112" s="212">
        <v>1</v>
      </c>
      <c r="AC112" s="210">
        <v>3</v>
      </c>
      <c r="AD112" s="209">
        <v>7</v>
      </c>
      <c r="AE112" s="211">
        <v>1</v>
      </c>
      <c r="AF112" s="212">
        <v>4</v>
      </c>
      <c r="AG112" s="210">
        <v>2</v>
      </c>
      <c r="AH112" s="209">
        <v>3</v>
      </c>
      <c r="AI112" s="211">
        <v>2</v>
      </c>
      <c r="AJ112" s="212">
        <v>2</v>
      </c>
      <c r="AK112" s="210">
        <v>1</v>
      </c>
      <c r="AL112" s="209">
        <v>1</v>
      </c>
      <c r="AM112" s="213">
        <v>2</v>
      </c>
      <c r="AN112" s="208">
        <v>50</v>
      </c>
      <c r="AO112" s="247"/>
      <c r="AP112" s="146" t="str">
        <f t="shared" si="53"/>
        <v/>
      </c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"/>
      <c r="BB112" s="3"/>
      <c r="CA112" s="32" t="str">
        <f t="shared" si="51"/>
        <v/>
      </c>
      <c r="CM112" s="33">
        <f t="shared" si="52"/>
        <v>0</v>
      </c>
    </row>
    <row r="113" spans="1:91" ht="15" customHeight="1" x14ac:dyDescent="0.2">
      <c r="A113" s="1041" t="s">
        <v>132</v>
      </c>
      <c r="B113" s="1042"/>
      <c r="C113" s="137">
        <f t="shared" si="48"/>
        <v>25</v>
      </c>
      <c r="D113" s="138">
        <f t="shared" si="49"/>
        <v>17</v>
      </c>
      <c r="E113" s="248">
        <f t="shared" si="49"/>
        <v>8</v>
      </c>
      <c r="F113" s="249">
        <v>1</v>
      </c>
      <c r="G113" s="250"/>
      <c r="H113" s="251"/>
      <c r="I113" s="252"/>
      <c r="J113" s="249"/>
      <c r="K113" s="253">
        <v>1</v>
      </c>
      <c r="L113" s="251">
        <v>3</v>
      </c>
      <c r="M113" s="254"/>
      <c r="N113" s="249">
        <v>2</v>
      </c>
      <c r="O113" s="253">
        <v>2</v>
      </c>
      <c r="P113" s="252">
        <v>1</v>
      </c>
      <c r="Q113" s="254">
        <v>1</v>
      </c>
      <c r="R113" s="680">
        <v>1</v>
      </c>
      <c r="S113" s="253"/>
      <c r="T113" s="252">
        <v>1</v>
      </c>
      <c r="U113" s="254"/>
      <c r="V113" s="680"/>
      <c r="W113" s="253"/>
      <c r="X113" s="252"/>
      <c r="Y113" s="253">
        <v>1</v>
      </c>
      <c r="Z113" s="680">
        <v>1</v>
      </c>
      <c r="AA113" s="254">
        <v>1</v>
      </c>
      <c r="AB113" s="680">
        <v>1</v>
      </c>
      <c r="AC113" s="253"/>
      <c r="AD113" s="252">
        <v>1</v>
      </c>
      <c r="AE113" s="254"/>
      <c r="AF113" s="680">
        <v>1</v>
      </c>
      <c r="AG113" s="253"/>
      <c r="AH113" s="252">
        <v>1</v>
      </c>
      <c r="AI113" s="254">
        <v>1</v>
      </c>
      <c r="AJ113" s="680">
        <v>2</v>
      </c>
      <c r="AK113" s="253">
        <v>1</v>
      </c>
      <c r="AL113" s="252">
        <v>1</v>
      </c>
      <c r="AM113" s="255"/>
      <c r="AN113" s="251">
        <v>23</v>
      </c>
      <c r="AO113" s="256"/>
      <c r="AP113" s="146" t="str">
        <f t="shared" si="53"/>
        <v/>
      </c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"/>
      <c r="BB113" s="3"/>
      <c r="CA113" s="32" t="str">
        <f>IF(AND($C113&gt;0,AN113="")," * No olvide digitar la variable "&amp;AN$103&amp;""&amp;". Digite CERO si no tiene",IF(AN113&gt;$C113," * La variable "&amp;AN$103&amp;""&amp;" No puede ser mayor al Total.",""))</f>
        <v/>
      </c>
      <c r="CM113" s="33">
        <f t="shared" si="52"/>
        <v>0</v>
      </c>
    </row>
    <row r="114" spans="1:91" s="5" customFormat="1" ht="18" customHeight="1" x14ac:dyDescent="0.2">
      <c r="A114" s="11" t="s">
        <v>133</v>
      </c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V114" s="12"/>
      <c r="BW114" s="12"/>
      <c r="BX114" s="12"/>
      <c r="BY114" s="12"/>
      <c r="CM114" s="80"/>
    </row>
    <row r="115" spans="1:91" ht="16.350000000000001" customHeight="1" x14ac:dyDescent="0.2">
      <c r="A115" s="1345" t="s">
        <v>134</v>
      </c>
      <c r="B115" s="1117"/>
      <c r="C115" s="1344"/>
      <c r="D115" s="540" t="s">
        <v>83</v>
      </c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</row>
    <row r="116" spans="1:91" ht="24" customHeight="1" x14ac:dyDescent="0.2">
      <c r="A116" s="1046" t="s">
        <v>135</v>
      </c>
      <c r="B116" s="1047"/>
      <c r="C116" s="491" t="s">
        <v>136</v>
      </c>
      <c r="D116" s="492"/>
      <c r="E116" s="190"/>
    </row>
    <row r="117" spans="1:91" ht="15" customHeight="1" x14ac:dyDescent="0.2">
      <c r="A117" s="1048"/>
      <c r="B117" s="1049"/>
      <c r="C117" s="259" t="s">
        <v>137</v>
      </c>
      <c r="D117" s="260"/>
      <c r="E117" s="190"/>
    </row>
    <row r="118" spans="1:91" ht="15" customHeight="1" x14ac:dyDescent="0.2">
      <c r="A118" s="1169"/>
      <c r="B118" s="1051"/>
      <c r="C118" s="261" t="s">
        <v>138</v>
      </c>
      <c r="D118" s="262"/>
      <c r="E118" s="190"/>
    </row>
    <row r="119" spans="1:91" s="5" customFormat="1" ht="18" customHeight="1" x14ac:dyDescent="0.15">
      <c r="A119" s="1052" t="s">
        <v>139</v>
      </c>
      <c r="B119" s="1052"/>
      <c r="C119" s="1052"/>
      <c r="D119" s="1052"/>
      <c r="E119" s="1052"/>
      <c r="F119" s="1052"/>
      <c r="G119" s="1052"/>
      <c r="H119" s="1052"/>
      <c r="I119" s="1052"/>
      <c r="J119" s="1052"/>
      <c r="K119" s="1053"/>
      <c r="L119" s="887"/>
      <c r="M119" s="888"/>
      <c r="N119" s="888"/>
      <c r="O119" s="889"/>
      <c r="P119" s="124"/>
      <c r="Q119" s="888"/>
      <c r="R119" s="889"/>
      <c r="S119" s="124"/>
      <c r="T119" s="888"/>
      <c r="U119" s="124"/>
      <c r="V119" s="124"/>
      <c r="W119" s="889"/>
      <c r="X119" s="889"/>
      <c r="Y119" s="889"/>
      <c r="Z119" s="266"/>
      <c r="AA119" s="124"/>
      <c r="AB119" s="889"/>
      <c r="AC119" s="889"/>
      <c r="AD119" s="889"/>
      <c r="AE119" s="889"/>
      <c r="AF119" s="266"/>
      <c r="AG119" s="124"/>
      <c r="AH119" s="889"/>
      <c r="AI119" s="889"/>
      <c r="AJ119" s="889"/>
      <c r="AK119" s="124"/>
      <c r="AL119" s="888"/>
      <c r="AM119" s="889"/>
      <c r="AN119" s="888"/>
      <c r="AO119" s="267"/>
      <c r="AP119" s="124"/>
      <c r="BV119" s="12"/>
      <c r="BW119" s="12"/>
      <c r="BX119" s="12"/>
      <c r="BY119" s="12"/>
    </row>
    <row r="120" spans="1:91" ht="16.350000000000001" customHeight="1" x14ac:dyDescent="0.2">
      <c r="A120" s="1012" t="s">
        <v>122</v>
      </c>
      <c r="B120" s="1021"/>
      <c r="C120" s="982" t="s">
        <v>5</v>
      </c>
      <c r="D120" s="983"/>
      <c r="E120" s="984"/>
      <c r="F120" s="1345" t="s">
        <v>6</v>
      </c>
      <c r="G120" s="1117"/>
      <c r="H120" s="1117"/>
      <c r="I120" s="1117"/>
      <c r="J120" s="1117"/>
      <c r="K120" s="1117"/>
      <c r="L120" s="1117"/>
      <c r="M120" s="1117"/>
      <c r="N120" s="1117"/>
      <c r="O120" s="1117"/>
      <c r="P120" s="1117"/>
      <c r="Q120" s="1117"/>
      <c r="R120" s="1117"/>
      <c r="S120" s="1117"/>
      <c r="T120" s="1117"/>
      <c r="U120" s="1117"/>
      <c r="V120" s="1117"/>
      <c r="W120" s="1117"/>
      <c r="X120" s="1117"/>
      <c r="Y120" s="1117"/>
      <c r="Z120" s="1117"/>
      <c r="AA120" s="1117"/>
      <c r="AB120" s="1117"/>
      <c r="AC120" s="1117"/>
      <c r="AD120" s="1117"/>
      <c r="AE120" s="1117"/>
      <c r="AF120" s="1117"/>
      <c r="AG120" s="1117"/>
      <c r="AH120" s="1117"/>
      <c r="AI120" s="1117"/>
      <c r="AJ120" s="1117"/>
      <c r="AK120" s="1117"/>
      <c r="AL120" s="1117"/>
      <c r="AM120" s="1349"/>
      <c r="AN120" s="1344" t="s">
        <v>7</v>
      </c>
      <c r="AO120" s="268"/>
    </row>
    <row r="121" spans="1:91" ht="16.350000000000001" customHeight="1" x14ac:dyDescent="0.2">
      <c r="A121" s="1013"/>
      <c r="B121" s="1054"/>
      <c r="C121" s="1165"/>
      <c r="D121" s="986"/>
      <c r="E121" s="987"/>
      <c r="F121" s="1345" t="s">
        <v>11</v>
      </c>
      <c r="G121" s="1344"/>
      <c r="H121" s="1345" t="s">
        <v>12</v>
      </c>
      <c r="I121" s="1344"/>
      <c r="J121" s="1345" t="s">
        <v>13</v>
      </c>
      <c r="K121" s="1344"/>
      <c r="L121" s="1345" t="s">
        <v>14</v>
      </c>
      <c r="M121" s="1344"/>
      <c r="N121" s="1345" t="s">
        <v>15</v>
      </c>
      <c r="O121" s="1344"/>
      <c r="P121" s="1346" t="s">
        <v>16</v>
      </c>
      <c r="Q121" s="1347"/>
      <c r="R121" s="1346" t="s">
        <v>17</v>
      </c>
      <c r="S121" s="1347"/>
      <c r="T121" s="1346" t="s">
        <v>18</v>
      </c>
      <c r="U121" s="1347"/>
      <c r="V121" s="1346" t="s">
        <v>19</v>
      </c>
      <c r="W121" s="1347"/>
      <c r="X121" s="1346" t="s">
        <v>20</v>
      </c>
      <c r="Y121" s="1347"/>
      <c r="Z121" s="1346" t="s">
        <v>21</v>
      </c>
      <c r="AA121" s="1347"/>
      <c r="AB121" s="1346" t="s">
        <v>22</v>
      </c>
      <c r="AC121" s="1347"/>
      <c r="AD121" s="1346" t="s">
        <v>23</v>
      </c>
      <c r="AE121" s="1347"/>
      <c r="AF121" s="1346" t="s">
        <v>24</v>
      </c>
      <c r="AG121" s="1347"/>
      <c r="AH121" s="1346" t="s">
        <v>25</v>
      </c>
      <c r="AI121" s="1347"/>
      <c r="AJ121" s="1346" t="s">
        <v>26</v>
      </c>
      <c r="AK121" s="1347"/>
      <c r="AL121" s="1346" t="s">
        <v>27</v>
      </c>
      <c r="AM121" s="1348"/>
      <c r="AN121" s="1344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</row>
    <row r="122" spans="1:91" ht="16.350000000000001" customHeight="1" x14ac:dyDescent="0.2">
      <c r="A122" s="1146"/>
      <c r="B122" s="1023"/>
      <c r="C122" s="915" t="s">
        <v>32</v>
      </c>
      <c r="D122" s="916" t="s">
        <v>45</v>
      </c>
      <c r="E122" s="940" t="s">
        <v>34</v>
      </c>
      <c r="F122" s="917" t="s">
        <v>45</v>
      </c>
      <c r="G122" s="940" t="s">
        <v>34</v>
      </c>
      <c r="H122" s="917" t="s">
        <v>45</v>
      </c>
      <c r="I122" s="940" t="s">
        <v>34</v>
      </c>
      <c r="J122" s="917" t="s">
        <v>45</v>
      </c>
      <c r="K122" s="940" t="s">
        <v>34</v>
      </c>
      <c r="L122" s="917" t="s">
        <v>45</v>
      </c>
      <c r="M122" s="940" t="s">
        <v>34</v>
      </c>
      <c r="N122" s="917" t="s">
        <v>45</v>
      </c>
      <c r="O122" s="940" t="s">
        <v>34</v>
      </c>
      <c r="P122" s="917" t="s">
        <v>45</v>
      </c>
      <c r="Q122" s="940" t="s">
        <v>34</v>
      </c>
      <c r="R122" s="917" t="s">
        <v>45</v>
      </c>
      <c r="S122" s="940" t="s">
        <v>34</v>
      </c>
      <c r="T122" s="917" t="s">
        <v>45</v>
      </c>
      <c r="U122" s="940" t="s">
        <v>34</v>
      </c>
      <c r="V122" s="917" t="s">
        <v>45</v>
      </c>
      <c r="W122" s="940" t="s">
        <v>34</v>
      </c>
      <c r="X122" s="917" t="s">
        <v>45</v>
      </c>
      <c r="Y122" s="940" t="s">
        <v>34</v>
      </c>
      <c r="Z122" s="917" t="s">
        <v>45</v>
      </c>
      <c r="AA122" s="940" t="s">
        <v>34</v>
      </c>
      <c r="AB122" s="917" t="s">
        <v>45</v>
      </c>
      <c r="AC122" s="940" t="s">
        <v>34</v>
      </c>
      <c r="AD122" s="917" t="s">
        <v>45</v>
      </c>
      <c r="AE122" s="615" t="s">
        <v>34</v>
      </c>
      <c r="AF122" s="917" t="s">
        <v>45</v>
      </c>
      <c r="AG122" s="940" t="s">
        <v>34</v>
      </c>
      <c r="AH122" s="917" t="s">
        <v>45</v>
      </c>
      <c r="AI122" s="615" t="s">
        <v>34</v>
      </c>
      <c r="AJ122" s="917" t="s">
        <v>45</v>
      </c>
      <c r="AK122" s="940" t="s">
        <v>34</v>
      </c>
      <c r="AL122" s="917" t="s">
        <v>45</v>
      </c>
      <c r="AM122" s="941" t="s">
        <v>34</v>
      </c>
      <c r="AN122" s="1344"/>
      <c r="AO122" s="269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</row>
    <row r="123" spans="1:91" ht="15" customHeight="1" x14ac:dyDescent="0.2">
      <c r="A123" s="1265" t="s">
        <v>140</v>
      </c>
      <c r="B123" s="1320"/>
      <c r="C123" s="114">
        <f>SUM(D123+E123)</f>
        <v>0</v>
      </c>
      <c r="D123" s="115">
        <f t="shared" ref="D123:E125" si="54">SUM(F123+H123+J123+L123+N123+P123+R123+T123+V123+X123+Z123+AB123+AD123+AF123+AH123+AJ123+AL123)</f>
        <v>0</v>
      </c>
      <c r="E123" s="70">
        <f t="shared" si="54"/>
        <v>0</v>
      </c>
      <c r="F123" s="270"/>
      <c r="G123" s="271"/>
      <c r="H123" s="270"/>
      <c r="I123" s="271"/>
      <c r="J123" s="270"/>
      <c r="K123" s="271"/>
      <c r="L123" s="270"/>
      <c r="M123" s="271"/>
      <c r="N123" s="270"/>
      <c r="O123" s="271"/>
      <c r="P123" s="270"/>
      <c r="Q123" s="271"/>
      <c r="R123" s="270"/>
      <c r="S123" s="271"/>
      <c r="T123" s="270"/>
      <c r="U123" s="271"/>
      <c r="V123" s="270"/>
      <c r="W123" s="271"/>
      <c r="X123" s="270"/>
      <c r="Y123" s="271"/>
      <c r="Z123" s="270"/>
      <c r="AA123" s="271"/>
      <c r="AB123" s="270"/>
      <c r="AC123" s="271"/>
      <c r="AD123" s="272"/>
      <c r="AE123" s="273"/>
      <c r="AF123" s="270"/>
      <c r="AG123" s="271"/>
      <c r="AH123" s="272"/>
      <c r="AI123" s="273"/>
      <c r="AJ123" s="270"/>
      <c r="AK123" s="271"/>
      <c r="AL123" s="272"/>
      <c r="AM123" s="274"/>
      <c r="AN123" s="275"/>
      <c r="AO123" s="146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"/>
      <c r="CA123" s="32" t="str">
        <f>IF(AND($C123&gt;0,AN123="")," * No olvide digitar la variable "&amp;AN$120&amp;""&amp;". Digite CERO si no tiene",IF(AN123&gt;$C123," * La variable "&amp;AN$120&amp;""&amp;" No puede ser mayor al Total.",""))</f>
        <v/>
      </c>
      <c r="CM123" s="33">
        <f>IF(AND($C123&gt;0,AN123=""),1,IF(AN123&gt;$C123,1,0))</f>
        <v>0</v>
      </c>
    </row>
    <row r="124" spans="1:91" ht="15" customHeight="1" x14ac:dyDescent="0.2">
      <c r="A124" s="1057" t="s">
        <v>141</v>
      </c>
      <c r="B124" s="1058"/>
      <c r="C124" s="68">
        <f>SUM(D124+E124)</f>
        <v>11</v>
      </c>
      <c r="D124" s="69">
        <f t="shared" si="54"/>
        <v>5</v>
      </c>
      <c r="E124" s="84">
        <f t="shared" si="54"/>
        <v>6</v>
      </c>
      <c r="F124" s="276"/>
      <c r="G124" s="277"/>
      <c r="H124" s="276"/>
      <c r="I124" s="277"/>
      <c r="J124" s="276"/>
      <c r="K124" s="277"/>
      <c r="L124" s="276"/>
      <c r="M124" s="277"/>
      <c r="N124" s="276"/>
      <c r="O124" s="277"/>
      <c r="P124" s="276"/>
      <c r="Q124" s="277"/>
      <c r="R124" s="276"/>
      <c r="S124" s="277"/>
      <c r="T124" s="276"/>
      <c r="U124" s="277"/>
      <c r="V124" s="276"/>
      <c r="W124" s="277"/>
      <c r="X124" s="276"/>
      <c r="Y124" s="277"/>
      <c r="Z124" s="276"/>
      <c r="AA124" s="277"/>
      <c r="AB124" s="276"/>
      <c r="AC124" s="277"/>
      <c r="AD124" s="278">
        <v>1</v>
      </c>
      <c r="AE124" s="279"/>
      <c r="AF124" s="276"/>
      <c r="AG124" s="277"/>
      <c r="AH124" s="278">
        <v>1</v>
      </c>
      <c r="AI124" s="279">
        <v>1</v>
      </c>
      <c r="AJ124" s="276"/>
      <c r="AK124" s="277">
        <v>2</v>
      </c>
      <c r="AL124" s="278">
        <v>3</v>
      </c>
      <c r="AM124" s="280">
        <v>3</v>
      </c>
      <c r="AN124" s="83">
        <v>11</v>
      </c>
      <c r="AO124" s="146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"/>
      <c r="CA124" s="32" t="str">
        <f t="shared" ref="CA124:CA125" si="55">IF(AND($C124&gt;0,AN124="")," * No olvide digitar la variable "&amp;AN$120&amp;""&amp;". Digite CERO si no tiene",IF(AN124&gt;$C124," * La variable "&amp;AN$120&amp;""&amp;" No puede ser mayor al Total.",""))</f>
        <v/>
      </c>
      <c r="CM124" s="33">
        <f t="shared" ref="CM124:CM125" si="56">IF(AND($C124&gt;0,AN124=""),1,IF(AN124&gt;$C124,1,0))</f>
        <v>0</v>
      </c>
    </row>
    <row r="125" spans="1:91" ht="15" customHeight="1" x14ac:dyDescent="0.2">
      <c r="A125" s="1059" t="s">
        <v>142</v>
      </c>
      <c r="B125" s="1060"/>
      <c r="C125" s="137">
        <f>SUM(D125+E125)</f>
        <v>6</v>
      </c>
      <c r="D125" s="138">
        <f t="shared" si="54"/>
        <v>3</v>
      </c>
      <c r="E125" s="139">
        <f t="shared" si="54"/>
        <v>3</v>
      </c>
      <c r="F125" s="281"/>
      <c r="G125" s="282"/>
      <c r="H125" s="281"/>
      <c r="I125" s="282"/>
      <c r="J125" s="281"/>
      <c r="K125" s="282"/>
      <c r="L125" s="281"/>
      <c r="M125" s="282"/>
      <c r="N125" s="281"/>
      <c r="O125" s="282"/>
      <c r="P125" s="281"/>
      <c r="Q125" s="282"/>
      <c r="R125" s="281"/>
      <c r="S125" s="282"/>
      <c r="T125" s="281"/>
      <c r="U125" s="282"/>
      <c r="V125" s="281"/>
      <c r="W125" s="282"/>
      <c r="X125" s="281"/>
      <c r="Y125" s="282"/>
      <c r="Z125" s="281">
        <v>1</v>
      </c>
      <c r="AA125" s="282"/>
      <c r="AB125" s="281"/>
      <c r="AC125" s="282"/>
      <c r="AD125" s="283"/>
      <c r="AE125" s="284"/>
      <c r="AF125" s="281">
        <v>1</v>
      </c>
      <c r="AG125" s="282"/>
      <c r="AH125" s="283"/>
      <c r="AI125" s="284">
        <v>1</v>
      </c>
      <c r="AJ125" s="281">
        <v>1</v>
      </c>
      <c r="AK125" s="282"/>
      <c r="AL125" s="283"/>
      <c r="AM125" s="285">
        <v>2</v>
      </c>
      <c r="AN125" s="286">
        <v>6</v>
      </c>
      <c r="AO125" s="146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"/>
      <c r="CA125" s="32" t="str">
        <f t="shared" si="55"/>
        <v/>
      </c>
      <c r="CM125" s="33">
        <f t="shared" si="56"/>
        <v>0</v>
      </c>
    </row>
    <row r="126" spans="1:91" s="5" customFormat="1" ht="18" customHeight="1" x14ac:dyDescent="0.15">
      <c r="A126" s="11" t="s">
        <v>143</v>
      </c>
      <c r="X126" s="12"/>
      <c r="Y126" s="12"/>
      <c r="BV126" s="12"/>
      <c r="BW126" s="12"/>
      <c r="BX126" s="129"/>
      <c r="BY126" s="129"/>
    </row>
    <row r="127" spans="1:91" ht="26.25" customHeight="1" x14ac:dyDescent="0.2">
      <c r="A127" s="1012" t="s">
        <v>144</v>
      </c>
      <c r="B127" s="1021"/>
      <c r="C127" s="1012" t="s">
        <v>83</v>
      </c>
      <c r="D127" s="1020"/>
      <c r="E127" s="1021"/>
      <c r="F127" s="1345" t="s">
        <v>145</v>
      </c>
      <c r="G127" s="1344"/>
      <c r="H127" s="1353" t="s">
        <v>146</v>
      </c>
      <c r="I127" s="1344"/>
      <c r="J127" s="1345" t="s">
        <v>147</v>
      </c>
      <c r="K127" s="1344"/>
      <c r="L127" s="1345" t="s">
        <v>15</v>
      </c>
      <c r="M127" s="1344"/>
      <c r="N127" s="1345" t="s">
        <v>148</v>
      </c>
      <c r="O127" s="1344"/>
      <c r="P127" s="1345" t="s">
        <v>149</v>
      </c>
      <c r="Q127" s="1344"/>
      <c r="R127" s="1346" t="s">
        <v>150</v>
      </c>
      <c r="S127" s="1347"/>
      <c r="T127" s="1346" t="s">
        <v>151</v>
      </c>
      <c r="U127" s="1347"/>
      <c r="V127" s="1346" t="s">
        <v>152</v>
      </c>
      <c r="W127" s="1128"/>
      <c r="X127" s="1346" t="s">
        <v>153</v>
      </c>
      <c r="Y127" s="1347"/>
      <c r="Z127" s="1246" t="s">
        <v>154</v>
      </c>
      <c r="AA127" s="1128"/>
      <c r="AB127" s="1128"/>
      <c r="AC127" s="1128"/>
      <c r="AD127" s="1347"/>
      <c r="AE127" s="1342" t="s">
        <v>155</v>
      </c>
      <c r="AF127" s="1068" t="s">
        <v>43</v>
      </c>
      <c r="AG127" s="984" t="s">
        <v>44</v>
      </c>
      <c r="AH127" s="1354" t="s">
        <v>156</v>
      </c>
      <c r="AI127" s="1355" t="s">
        <v>157</v>
      </c>
      <c r="AJ127" s="999" t="s">
        <v>158</v>
      </c>
      <c r="AK127" s="984" t="s">
        <v>159</v>
      </c>
      <c r="BV127" s="2"/>
      <c r="BW127" s="2"/>
      <c r="BX127" s="2"/>
      <c r="BY127" s="2"/>
    </row>
    <row r="128" spans="1:91" ht="26.25" customHeight="1" x14ac:dyDescent="0.2">
      <c r="A128" s="1146"/>
      <c r="B128" s="1023"/>
      <c r="C128" s="915" t="s">
        <v>32</v>
      </c>
      <c r="D128" s="916" t="s">
        <v>33</v>
      </c>
      <c r="E128" s="943" t="s">
        <v>34</v>
      </c>
      <c r="F128" s="917" t="s">
        <v>45</v>
      </c>
      <c r="G128" s="918" t="s">
        <v>34</v>
      </c>
      <c r="H128" s="917" t="s">
        <v>45</v>
      </c>
      <c r="I128" s="918" t="s">
        <v>34</v>
      </c>
      <c r="J128" s="917" t="s">
        <v>45</v>
      </c>
      <c r="K128" s="918" t="s">
        <v>34</v>
      </c>
      <c r="L128" s="917" t="s">
        <v>45</v>
      </c>
      <c r="M128" s="918" t="s">
        <v>34</v>
      </c>
      <c r="N128" s="917" t="s">
        <v>45</v>
      </c>
      <c r="O128" s="918" t="s">
        <v>34</v>
      </c>
      <c r="P128" s="917" t="s">
        <v>45</v>
      </c>
      <c r="Q128" s="918" t="s">
        <v>34</v>
      </c>
      <c r="R128" s="917" t="s">
        <v>45</v>
      </c>
      <c r="S128" s="918" t="s">
        <v>34</v>
      </c>
      <c r="T128" s="917" t="s">
        <v>45</v>
      </c>
      <c r="U128" s="918" t="s">
        <v>34</v>
      </c>
      <c r="V128" s="917" t="s">
        <v>45</v>
      </c>
      <c r="W128" s="833" t="s">
        <v>34</v>
      </c>
      <c r="X128" s="917" t="s">
        <v>45</v>
      </c>
      <c r="Y128" s="918" t="s">
        <v>34</v>
      </c>
      <c r="Z128" s="933" t="s">
        <v>160</v>
      </c>
      <c r="AA128" s="954" t="s">
        <v>161</v>
      </c>
      <c r="AB128" s="290" t="s">
        <v>162</v>
      </c>
      <c r="AC128" s="954" t="s">
        <v>163</v>
      </c>
      <c r="AD128" s="615" t="s">
        <v>164</v>
      </c>
      <c r="AE128" s="1342"/>
      <c r="AF128" s="1069"/>
      <c r="AG128" s="987"/>
      <c r="AH128" s="1354"/>
      <c r="AI128" s="1355"/>
      <c r="AJ128" s="1000"/>
      <c r="AK128" s="987"/>
      <c r="BV128" s="2"/>
      <c r="BW128" s="2"/>
      <c r="BX128" s="2"/>
      <c r="BY128" s="2"/>
    </row>
    <row r="129" spans="1:96" ht="15" customHeight="1" x14ac:dyDescent="0.25">
      <c r="A129" s="1265" t="s">
        <v>165</v>
      </c>
      <c r="B129" s="1320"/>
      <c r="C129" s="132">
        <f>SUM(D129+E129)</f>
        <v>0</v>
      </c>
      <c r="D129" s="133">
        <f t="shared" ref="D129:E131" si="57">SUM(F129+H129+J129+L129+N129+P129+R129+T129+V129+X129)</f>
        <v>0</v>
      </c>
      <c r="E129" s="871">
        <f t="shared" si="57"/>
        <v>0</v>
      </c>
      <c r="F129" s="201"/>
      <c r="G129" s="870"/>
      <c r="H129" s="201"/>
      <c r="I129" s="870"/>
      <c r="J129" s="201"/>
      <c r="K129" s="870"/>
      <c r="L129" s="201"/>
      <c r="M129" s="870"/>
      <c r="N129" s="201"/>
      <c r="O129" s="870"/>
      <c r="P129" s="201"/>
      <c r="Q129" s="870"/>
      <c r="R129" s="201"/>
      <c r="S129" s="870"/>
      <c r="T129" s="201"/>
      <c r="U129" s="870"/>
      <c r="V129" s="201"/>
      <c r="W129" s="870"/>
      <c r="X129" s="201"/>
      <c r="Y129" s="890"/>
      <c r="Z129" s="291"/>
      <c r="AA129" s="78"/>
      <c r="AB129" s="78"/>
      <c r="AC129" s="78"/>
      <c r="AD129" s="870"/>
      <c r="AE129" s="292"/>
      <c r="AF129" s="291"/>
      <c r="AG129" s="870"/>
      <c r="AH129" s="201"/>
      <c r="AI129" s="78"/>
      <c r="AJ129" s="78"/>
      <c r="AK129" s="870"/>
      <c r="AL129" s="2" t="str">
        <f>CA129&amp;CB129&amp;CC129&amp;CD129&amp;CE129&amp;CF129</f>
        <v/>
      </c>
      <c r="BV129" s="2"/>
      <c r="BW129" s="2"/>
      <c r="BX129" s="2"/>
      <c r="BY129" s="2"/>
      <c r="CA129" s="32" t="str">
        <f>IF(AND($C129&gt;0,AF129="")," * No olvide digitar la variable "&amp;AF$127&amp;""&amp;". Digite CERO si no tiene",IF(AF129&gt;$C129," * La variable "&amp;AF$127&amp;""&amp;" No puede ser mayor al Total.",""))</f>
        <v/>
      </c>
      <c r="CB129" s="32" t="str">
        <f>IF(AND($C129&gt;0,AG129="")," * No olvide digitar la variable "&amp;AG$127&amp;""&amp;". Digite CERO si no tiene",IF(AG129&gt;$C129," * La variable "&amp;AG$127&amp;""&amp;" No puede ser mayor al Total.",""))</f>
        <v/>
      </c>
      <c r="CC129" s="32" t="str">
        <f>IF(AND($C129&gt;0,AH129="")," * No olvide digitar la variable "&amp;AH$127&amp;""&amp;". Digite CERO si no tiene",IF(AH129&gt;$C129," * La variable "&amp;AH$127&amp;""&amp;" No puede ser mayor al Total.",""))</f>
        <v/>
      </c>
      <c r="CD129" s="32" t="str">
        <f>IF(AND($E129&gt;0,AI129="")," * No olvide digitar la variable "&amp;AI$127&amp;""&amp;". Digite CERO si no tiene",IF(AI129&gt;$E129," * La variable "&amp;AI$127&amp;""&amp;" No puede ser mayor al Total.",""))</f>
        <v/>
      </c>
      <c r="CE129" s="32" t="str">
        <f>IF(AND($C129&gt;0,AJ129="")," * No olvide digitar la variable "&amp;AJ$127&amp;""&amp;". Digite CERO si no tiene",IF(AJ129&gt;$C129," * La variable "&amp;AJ$127&amp;""&amp;" No puede ser mayor al Total.",""))</f>
        <v/>
      </c>
      <c r="CF129" s="32" t="str">
        <f>IF(AND($C129&gt;0,AK129="")," * No olvide digitar la variable "&amp;AK$127&amp;""&amp;". Digite CERO si no tiene",IF(AK129&gt;$C129," * La variable "&amp;AK$127&amp;""&amp;" No puede ser mayor al Total.",""))</f>
        <v/>
      </c>
      <c r="CM129" s="33">
        <f>IF(AND($C129&gt;0,AF129=""),1,IF(AF129&gt;$C129,1,0))</f>
        <v>0</v>
      </c>
      <c r="CN129" s="33">
        <f t="shared" ref="CN129:CR131" si="58">IF(AND($C129&gt;0,AG129=""),1,IF(AG129&gt;$C129,1,0))</f>
        <v>0</v>
      </c>
      <c r="CO129" s="33">
        <f t="shared" si="58"/>
        <v>0</v>
      </c>
      <c r="CP129" s="33">
        <f t="shared" si="58"/>
        <v>0</v>
      </c>
      <c r="CQ129" s="33">
        <f t="shared" si="58"/>
        <v>0</v>
      </c>
      <c r="CR129" s="34">
        <f>IF(AND($C129&gt;0,AK129=""),1,IF(AK129&gt;$C129,1,0))</f>
        <v>0</v>
      </c>
    </row>
    <row r="130" spans="1:96" ht="15" customHeight="1" x14ac:dyDescent="0.25">
      <c r="A130" s="1037" t="s">
        <v>166</v>
      </c>
      <c r="B130" s="1038"/>
      <c r="C130" s="293">
        <f>SUM(D130+E130)</f>
        <v>34</v>
      </c>
      <c r="D130" s="115">
        <f t="shared" si="57"/>
        <v>25</v>
      </c>
      <c r="E130" s="70">
        <f t="shared" si="57"/>
        <v>9</v>
      </c>
      <c r="F130" s="270">
        <v>1</v>
      </c>
      <c r="G130" s="275"/>
      <c r="H130" s="270">
        <v>5</v>
      </c>
      <c r="I130" s="275">
        <v>2</v>
      </c>
      <c r="J130" s="270"/>
      <c r="K130" s="275"/>
      <c r="L130" s="270">
        <v>1</v>
      </c>
      <c r="M130" s="275">
        <v>3</v>
      </c>
      <c r="N130" s="270">
        <v>5</v>
      </c>
      <c r="O130" s="275">
        <v>2</v>
      </c>
      <c r="P130" s="270">
        <v>6</v>
      </c>
      <c r="Q130" s="275"/>
      <c r="R130" s="270">
        <v>3</v>
      </c>
      <c r="S130" s="275">
        <v>2</v>
      </c>
      <c r="T130" s="270">
        <v>2</v>
      </c>
      <c r="U130" s="275"/>
      <c r="V130" s="270">
        <v>2</v>
      </c>
      <c r="W130" s="275"/>
      <c r="X130" s="270"/>
      <c r="Y130" s="294"/>
      <c r="Z130" s="295">
        <v>8</v>
      </c>
      <c r="AA130" s="296"/>
      <c r="AB130" s="296">
        <v>16</v>
      </c>
      <c r="AC130" s="296">
        <v>6</v>
      </c>
      <c r="AD130" s="275"/>
      <c r="AE130" s="297">
        <v>4</v>
      </c>
      <c r="AF130" s="295">
        <v>0</v>
      </c>
      <c r="AG130" s="275">
        <v>2</v>
      </c>
      <c r="AH130" s="270">
        <v>0</v>
      </c>
      <c r="AI130" s="296">
        <v>0</v>
      </c>
      <c r="AJ130" s="296">
        <v>1</v>
      </c>
      <c r="AK130" s="275">
        <v>5</v>
      </c>
      <c r="AL130" s="2" t="str">
        <f t="shared" ref="AL130:AL131" si="59">CA130&amp;CB130&amp;CC130&amp;CD130&amp;CE130&amp;CF130</f>
        <v/>
      </c>
      <c r="BV130" s="2"/>
      <c r="BW130" s="2"/>
      <c r="BX130" s="2"/>
      <c r="BY130" s="2"/>
      <c r="CA130" s="32" t="str">
        <f t="shared" ref="CA130:CC131" si="60">IF(AND($C130&gt;0,AF130="")," * No olvide digitar la variable "&amp;AF$127&amp;""&amp;". Digite CERO si no tiene",IF(AF130&gt;$C130," * La variable "&amp;AF$127&amp;""&amp;" No puede ser mayor al Total.",""))</f>
        <v/>
      </c>
      <c r="CB130" s="32" t="str">
        <f t="shared" si="60"/>
        <v/>
      </c>
      <c r="CC130" s="32" t="str">
        <f t="shared" si="60"/>
        <v/>
      </c>
      <c r="CD130" s="32" t="str">
        <f t="shared" ref="CD130:CD131" si="61">IF(AND($E130&gt;0,AI130="")," * No olvide digitar la variable "&amp;AI$127&amp;""&amp;". Digite CERO si no tiene",IF(AI130&gt;$E130," * La variable "&amp;AI$127&amp;""&amp;" No puede ser mayor al Total.",""))</f>
        <v/>
      </c>
      <c r="CE130" s="32" t="str">
        <f t="shared" ref="CE130:CF131" si="62">IF(AND($C130&gt;0,AJ130="")," * No olvide digitar la variable "&amp;AJ$127&amp;""&amp;". Digite CERO si no tiene",IF(AJ130&gt;$C130," * La variable "&amp;AJ$127&amp;""&amp;" No puede ser mayor al Total.",""))</f>
        <v/>
      </c>
      <c r="CF130" s="32" t="str">
        <f t="shared" si="62"/>
        <v/>
      </c>
      <c r="CM130" s="33">
        <f t="shared" ref="CM130:CM131" si="63">IF(AND($C130&gt;0,AF130=""),1,IF(AF130&gt;$C130,1,0))</f>
        <v>0</v>
      </c>
      <c r="CN130" s="33">
        <f t="shared" si="58"/>
        <v>0</v>
      </c>
      <c r="CO130" s="33">
        <f t="shared" si="58"/>
        <v>0</v>
      </c>
      <c r="CP130" s="33">
        <f t="shared" si="58"/>
        <v>0</v>
      </c>
      <c r="CQ130" s="33">
        <f t="shared" si="58"/>
        <v>0</v>
      </c>
      <c r="CR130" s="34">
        <f t="shared" si="58"/>
        <v>0</v>
      </c>
    </row>
    <row r="131" spans="1:96" ht="15" customHeight="1" x14ac:dyDescent="0.25">
      <c r="A131" s="1170" t="s">
        <v>167</v>
      </c>
      <c r="B131" s="1063"/>
      <c r="C131" s="298">
        <f>SUM(D131+E131)</f>
        <v>0</v>
      </c>
      <c r="D131" s="299">
        <f t="shared" si="57"/>
        <v>0</v>
      </c>
      <c r="E131" s="116">
        <f t="shared" si="57"/>
        <v>0</v>
      </c>
      <c r="F131" s="300"/>
      <c r="G131" s="101"/>
      <c r="H131" s="300"/>
      <c r="I131" s="101"/>
      <c r="J131" s="300"/>
      <c r="K131" s="101"/>
      <c r="L131" s="300"/>
      <c r="M131" s="101"/>
      <c r="N131" s="300"/>
      <c r="O131" s="101"/>
      <c r="P131" s="300"/>
      <c r="Q131" s="101"/>
      <c r="R131" s="300"/>
      <c r="S131" s="101"/>
      <c r="T131" s="300"/>
      <c r="U131" s="101"/>
      <c r="V131" s="300"/>
      <c r="W131" s="101"/>
      <c r="X131" s="300"/>
      <c r="Y131" s="301"/>
      <c r="Z131" s="302"/>
      <c r="AA131" s="100"/>
      <c r="AB131" s="100"/>
      <c r="AC131" s="100"/>
      <c r="AD131" s="101"/>
      <c r="AE131" s="852"/>
      <c r="AF131" s="302"/>
      <c r="AG131" s="101"/>
      <c r="AH131" s="300"/>
      <c r="AI131" s="100"/>
      <c r="AJ131" s="100"/>
      <c r="AK131" s="101"/>
      <c r="AL131" s="2" t="str">
        <f t="shared" si="59"/>
        <v/>
      </c>
      <c r="BV131" s="2"/>
      <c r="BW131" s="2"/>
      <c r="BX131" s="2"/>
      <c r="BY131" s="2"/>
      <c r="CA131" s="32" t="str">
        <f t="shared" si="60"/>
        <v/>
      </c>
      <c r="CB131" s="32" t="str">
        <f t="shared" si="60"/>
        <v/>
      </c>
      <c r="CC131" s="32" t="str">
        <f t="shared" si="60"/>
        <v/>
      </c>
      <c r="CD131" s="32" t="str">
        <f t="shared" si="61"/>
        <v/>
      </c>
      <c r="CE131" s="32" t="str">
        <f t="shared" si="62"/>
        <v/>
      </c>
      <c r="CF131" s="32" t="str">
        <f t="shared" si="62"/>
        <v/>
      </c>
      <c r="CM131" s="33">
        <f t="shared" si="63"/>
        <v>0</v>
      </c>
      <c r="CN131" s="33">
        <f t="shared" si="58"/>
        <v>0</v>
      </c>
      <c r="CO131" s="33">
        <f t="shared" si="58"/>
        <v>0</v>
      </c>
      <c r="CP131" s="33">
        <f t="shared" si="58"/>
        <v>0</v>
      </c>
      <c r="CQ131" s="33">
        <f t="shared" si="58"/>
        <v>0</v>
      </c>
      <c r="CR131" s="34">
        <f t="shared" si="58"/>
        <v>0</v>
      </c>
    </row>
    <row r="132" spans="1:96" s="5" customFormat="1" ht="18" customHeight="1" x14ac:dyDescent="0.15">
      <c r="A132" s="61" t="s">
        <v>168</v>
      </c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AL132" s="12"/>
      <c r="AM132" s="12"/>
      <c r="AN132" s="12"/>
      <c r="AO132" s="12"/>
      <c r="AP132" s="12"/>
      <c r="AQ132" s="12"/>
      <c r="AR132" s="129"/>
      <c r="AS132" s="129"/>
      <c r="AT132" s="129"/>
      <c r="AU132" s="129"/>
      <c r="AV132" s="129"/>
      <c r="AW132" s="129"/>
      <c r="AX132" s="129"/>
      <c r="AY132" s="129"/>
      <c r="AZ132" s="129"/>
      <c r="BA132" s="129"/>
      <c r="BB132" s="129"/>
      <c r="BC132" s="129"/>
      <c r="BD132" s="129"/>
      <c r="BE132" s="129"/>
      <c r="BF132" s="129"/>
      <c r="BG132" s="129"/>
      <c r="BH132" s="129"/>
      <c r="BI132" s="129"/>
      <c r="BJ132" s="129"/>
      <c r="BK132" s="129"/>
      <c r="BL132" s="129"/>
      <c r="BM132" s="129"/>
      <c r="BN132" s="129"/>
      <c r="BO132" s="129"/>
      <c r="BP132" s="129"/>
      <c r="BQ132" s="129"/>
      <c r="BV132" s="12"/>
      <c r="BW132" s="12"/>
      <c r="BX132" s="12"/>
      <c r="BY132" s="12"/>
    </row>
    <row r="133" spans="1:96" ht="16.350000000000001" customHeight="1" x14ac:dyDescent="0.2">
      <c r="A133" s="1064" t="s">
        <v>144</v>
      </c>
      <c r="B133" s="1128" t="s">
        <v>169</v>
      </c>
      <c r="C133" s="1128"/>
      <c r="D133" s="1128"/>
      <c r="E133" s="1347"/>
      <c r="F133" s="1141" t="s">
        <v>170</v>
      </c>
      <c r="G133" s="1141"/>
      <c r="AB133" s="303"/>
      <c r="AC133" s="303"/>
      <c r="AD133" s="303"/>
      <c r="AH133" s="303"/>
      <c r="AI133" s="303"/>
      <c r="AJ133" s="303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3"/>
      <c r="BL133" s="3"/>
      <c r="BM133" s="3"/>
      <c r="BN133" s="3"/>
      <c r="BO133" s="3"/>
      <c r="BP133" s="3"/>
      <c r="BU133" s="3"/>
      <c r="BX133" s="3"/>
      <c r="BY133" s="3"/>
    </row>
    <row r="134" spans="1:96" ht="21" customHeight="1" x14ac:dyDescent="0.2">
      <c r="A134" s="1323"/>
      <c r="B134" s="304" t="s">
        <v>171</v>
      </c>
      <c r="C134" s="305" t="s">
        <v>172</v>
      </c>
      <c r="D134" s="954" t="s">
        <v>173</v>
      </c>
      <c r="E134" s="940" t="s">
        <v>174</v>
      </c>
      <c r="F134" s="958" t="s">
        <v>175</v>
      </c>
      <c r="G134" s="959" t="s">
        <v>176</v>
      </c>
      <c r="AB134" s="303"/>
      <c r="AC134" s="303"/>
      <c r="AD134" s="303"/>
      <c r="AH134" s="303"/>
      <c r="AI134" s="303"/>
      <c r="AJ134" s="303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3"/>
      <c r="BL134" s="3"/>
      <c r="BM134" s="3"/>
      <c r="BN134" s="3"/>
      <c r="BO134" s="3"/>
      <c r="BP134" s="3"/>
      <c r="BU134" s="3"/>
      <c r="BX134" s="3"/>
      <c r="BY134" s="3"/>
    </row>
    <row r="135" spans="1:96" ht="15" customHeight="1" x14ac:dyDescent="0.25">
      <c r="A135" s="533" t="s">
        <v>165</v>
      </c>
      <c r="B135" s="201"/>
      <c r="C135" s="78"/>
      <c r="D135" s="309"/>
      <c r="E135" s="893"/>
      <c r="F135" s="201"/>
      <c r="G135" s="870"/>
      <c r="P135" s="303"/>
      <c r="AB135" s="303"/>
      <c r="AC135" s="303"/>
      <c r="AD135" s="303"/>
      <c r="AF135"/>
      <c r="AG135"/>
      <c r="AH135" s="303"/>
      <c r="AI135" s="303"/>
      <c r="AJ135" s="303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3"/>
      <c r="BL135" s="3"/>
      <c r="BM135" s="3"/>
      <c r="BN135" s="3"/>
      <c r="BO135" s="3"/>
      <c r="BP135" s="3"/>
      <c r="BU135" s="3"/>
      <c r="BX135" s="3"/>
      <c r="BY135" s="3"/>
    </row>
    <row r="136" spans="1:96" ht="15" customHeight="1" x14ac:dyDescent="0.25">
      <c r="A136" s="310" t="s">
        <v>166</v>
      </c>
      <c r="B136" s="311"/>
      <c r="C136" s="312"/>
      <c r="D136" s="82">
        <v>22</v>
      </c>
      <c r="E136" s="83">
        <v>12</v>
      </c>
      <c r="F136" s="276">
        <v>25</v>
      </c>
      <c r="G136" s="83">
        <v>9</v>
      </c>
      <c r="P136" s="303"/>
      <c r="AB136" s="303"/>
      <c r="AC136" s="303"/>
      <c r="AD136" s="303"/>
      <c r="AF136"/>
      <c r="AG136"/>
      <c r="AH136" s="303"/>
      <c r="AI136" s="303"/>
      <c r="AJ136" s="303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3"/>
      <c r="BL136" s="3"/>
      <c r="BM136" s="3"/>
      <c r="BN136" s="3"/>
      <c r="BO136" s="3"/>
      <c r="BP136" s="3"/>
      <c r="BU136" s="3"/>
      <c r="BX136" s="3"/>
      <c r="BY136" s="3"/>
    </row>
    <row r="137" spans="1:96" ht="15" customHeight="1" x14ac:dyDescent="0.25">
      <c r="A137" s="894" t="s">
        <v>167</v>
      </c>
      <c r="B137" s="300"/>
      <c r="C137" s="100"/>
      <c r="D137" s="100"/>
      <c r="E137" s="101"/>
      <c r="F137" s="300"/>
      <c r="G137" s="101"/>
      <c r="P137" s="303"/>
      <c r="AB137" s="303"/>
      <c r="AC137" s="303"/>
      <c r="AD137" s="303"/>
      <c r="AF137"/>
      <c r="AG137"/>
      <c r="AH137" s="303"/>
      <c r="AI137" s="303"/>
      <c r="AJ137" s="303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3"/>
      <c r="BL137" s="3"/>
      <c r="BM137" s="3"/>
      <c r="BN137" s="3"/>
      <c r="BO137" s="3"/>
      <c r="BP137" s="3"/>
      <c r="BU137" s="3"/>
      <c r="BX137" s="3"/>
      <c r="BY137" s="3"/>
    </row>
    <row r="138" spans="1:96" s="5" customFormat="1" ht="18" customHeight="1" x14ac:dyDescent="0.15">
      <c r="A138" s="11" t="s">
        <v>177</v>
      </c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BV138" s="12"/>
      <c r="BW138" s="12"/>
      <c r="BX138" s="12"/>
      <c r="BY138" s="12"/>
    </row>
    <row r="139" spans="1:96" ht="16.350000000000001" customHeight="1" x14ac:dyDescent="0.2">
      <c r="A139" s="1012" t="s">
        <v>144</v>
      </c>
      <c r="B139" s="1021"/>
      <c r="C139" s="979" t="s">
        <v>83</v>
      </c>
      <c r="D139" s="1345" t="s">
        <v>6</v>
      </c>
      <c r="E139" s="1117"/>
      <c r="F139" s="1117"/>
      <c r="G139" s="1117"/>
      <c r="H139" s="1117"/>
      <c r="I139" s="1349"/>
      <c r="J139" s="984" t="s">
        <v>7</v>
      </c>
      <c r="K139" s="10"/>
      <c r="L139" s="9"/>
      <c r="M139" s="9"/>
      <c r="N139" s="9"/>
      <c r="O139" s="9"/>
      <c r="P139" s="9"/>
      <c r="Q139" s="9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</row>
    <row r="140" spans="1:96" ht="16.350000000000001" customHeight="1" x14ac:dyDescent="0.2">
      <c r="A140" s="1314"/>
      <c r="B140" s="1023"/>
      <c r="C140" s="1302"/>
      <c r="D140" s="917" t="s">
        <v>13</v>
      </c>
      <c r="E140" s="954" t="s">
        <v>14</v>
      </c>
      <c r="F140" s="954" t="s">
        <v>15</v>
      </c>
      <c r="G140" s="954" t="s">
        <v>148</v>
      </c>
      <c r="H140" s="954" t="s">
        <v>149</v>
      </c>
      <c r="I140" s="919" t="s">
        <v>150</v>
      </c>
      <c r="J140" s="987"/>
      <c r="K140" s="10"/>
      <c r="L140" s="9"/>
      <c r="M140" s="9"/>
      <c r="N140" s="9"/>
      <c r="O140" s="9"/>
      <c r="P140" s="9"/>
      <c r="Q140" s="9"/>
    </row>
    <row r="141" spans="1:96" ht="15" customHeight="1" x14ac:dyDescent="0.2">
      <c r="A141" s="1034" t="s">
        <v>178</v>
      </c>
      <c r="B141" s="493" t="s">
        <v>179</v>
      </c>
      <c r="C141" s="494">
        <f>SUM(D141:I141)</f>
        <v>1</v>
      </c>
      <c r="D141" s="28"/>
      <c r="E141" s="189"/>
      <c r="F141" s="189">
        <v>1</v>
      </c>
      <c r="G141" s="189"/>
      <c r="H141" s="189"/>
      <c r="I141" s="148"/>
      <c r="J141" s="862">
        <v>1</v>
      </c>
      <c r="K141" s="146" t="str">
        <f>CA141</f>
        <v/>
      </c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"/>
      <c r="X141" s="3"/>
      <c r="Y141" s="3"/>
      <c r="CA141" s="32" t="str">
        <f>IF(AND($C141&gt;0,J141="")," * No olvide digitar la variable "&amp;J$139&amp;""&amp;". Digite CERO si no tiene",IF(J141&gt;$C141," * La variable "&amp;J$139&amp;""&amp;" No puede ser mayor al Total.",""))</f>
        <v/>
      </c>
      <c r="CM141" s="33">
        <f>IF(AND($C141&gt;0,J141=""),1,IF(J141&gt;$C141,1,0))</f>
        <v>0</v>
      </c>
    </row>
    <row r="142" spans="1:96" ht="15" customHeight="1" x14ac:dyDescent="0.2">
      <c r="A142" s="1327"/>
      <c r="B142" s="317" t="s">
        <v>180</v>
      </c>
      <c r="C142" s="318">
        <f>SUM(D142:I142)</f>
        <v>1</v>
      </c>
      <c r="D142" s="55"/>
      <c r="E142" s="319"/>
      <c r="F142" s="319"/>
      <c r="G142" s="319">
        <v>1</v>
      </c>
      <c r="H142" s="319"/>
      <c r="I142" s="142"/>
      <c r="J142" s="56">
        <v>1</v>
      </c>
      <c r="K142" s="146" t="str">
        <f>CA142</f>
        <v/>
      </c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"/>
      <c r="X142" s="3"/>
      <c r="Y142" s="3"/>
      <c r="CA142" s="32" t="str">
        <f>IF(AND($C142&gt;0,J142="")," * No olvide digitar la variable "&amp;J$139&amp;""&amp;". Digite CERO si no tiene",IF(J142&gt;$C142," * La variable "&amp;J$139&amp;""&amp;" No puede ser mayor al Total.",""))</f>
        <v/>
      </c>
      <c r="CM142" s="33">
        <f>IF(AND($C142&gt;0,J142=""),1,IF(J142&gt;$C142,1,0))</f>
        <v>0</v>
      </c>
    </row>
    <row r="143" spans="1:96" s="5" customFormat="1" ht="18" customHeight="1" x14ac:dyDescent="0.15">
      <c r="A143" s="11" t="s">
        <v>181</v>
      </c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BV143" s="12"/>
      <c r="BW143" s="12"/>
      <c r="BX143" s="129"/>
      <c r="BY143" s="129"/>
    </row>
    <row r="144" spans="1:96" ht="16.350000000000001" customHeight="1" x14ac:dyDescent="0.2">
      <c r="A144" s="1072" t="s">
        <v>182</v>
      </c>
      <c r="B144" s="1072" t="s">
        <v>183</v>
      </c>
      <c r="C144" s="10"/>
      <c r="D144" s="32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</row>
    <row r="145" spans="1:77" ht="16.350000000000001" customHeight="1" x14ac:dyDescent="0.2">
      <c r="A145" s="1326"/>
      <c r="B145" s="1326"/>
      <c r="C145" s="10"/>
      <c r="D145" s="32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</row>
    <row r="146" spans="1:77" ht="15" customHeight="1" x14ac:dyDescent="0.2">
      <c r="A146" s="495" t="s">
        <v>184</v>
      </c>
      <c r="B146" s="496">
        <v>1</v>
      </c>
      <c r="C146" s="19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</row>
    <row r="147" spans="1:77" ht="15" customHeight="1" x14ac:dyDescent="0.2">
      <c r="A147" s="323" t="s">
        <v>185</v>
      </c>
      <c r="B147" s="324">
        <v>0</v>
      </c>
      <c r="C147" s="19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</row>
    <row r="148" spans="1:77" ht="15" customHeight="1" x14ac:dyDescent="0.2">
      <c r="A148" s="323" t="s">
        <v>186</v>
      </c>
      <c r="B148" s="324">
        <v>4</v>
      </c>
      <c r="C148" s="19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</row>
    <row r="149" spans="1:77" ht="15" customHeight="1" x14ac:dyDescent="0.2">
      <c r="A149" s="323" t="s">
        <v>187</v>
      </c>
      <c r="B149" s="324">
        <v>1</v>
      </c>
      <c r="C149" s="19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</row>
    <row r="150" spans="1:77" ht="15" customHeight="1" x14ac:dyDescent="0.2">
      <c r="A150" s="323" t="s">
        <v>188</v>
      </c>
      <c r="B150" s="324">
        <v>0</v>
      </c>
      <c r="C150" s="19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</row>
    <row r="151" spans="1:77" ht="15" customHeight="1" x14ac:dyDescent="0.2">
      <c r="A151" s="325" t="s">
        <v>189</v>
      </c>
      <c r="B151" s="326">
        <v>2</v>
      </c>
      <c r="C151" s="19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</row>
    <row r="152" spans="1:77" ht="15" customHeight="1" x14ac:dyDescent="0.2">
      <c r="A152" s="325" t="s">
        <v>190</v>
      </c>
      <c r="B152" s="326">
        <v>0</v>
      </c>
      <c r="C152" s="19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</row>
    <row r="153" spans="1:77" ht="15" customHeight="1" x14ac:dyDescent="0.2">
      <c r="A153" s="325" t="s">
        <v>191</v>
      </c>
      <c r="B153" s="324">
        <v>0</v>
      </c>
      <c r="C153" s="19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</row>
    <row r="154" spans="1:77" ht="15" customHeight="1" x14ac:dyDescent="0.2">
      <c r="A154" s="325" t="s">
        <v>192</v>
      </c>
      <c r="B154" s="326">
        <v>1</v>
      </c>
      <c r="C154" s="19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BX154" s="3"/>
      <c r="BY154" s="3"/>
    </row>
    <row r="155" spans="1:77" ht="15" customHeight="1" x14ac:dyDescent="0.2">
      <c r="A155" s="327" t="s">
        <v>193</v>
      </c>
      <c r="B155" s="328">
        <v>7</v>
      </c>
      <c r="C155" s="19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</row>
    <row r="156" spans="1:77" ht="15" customHeight="1" x14ac:dyDescent="0.2">
      <c r="A156" s="329" t="s">
        <v>194</v>
      </c>
      <c r="B156" s="328">
        <v>68</v>
      </c>
      <c r="C156" s="190"/>
      <c r="D156" s="10"/>
      <c r="E156" s="10"/>
      <c r="F156" s="10"/>
      <c r="G156" s="330"/>
      <c r="H156" s="330"/>
      <c r="I156" s="330"/>
      <c r="J156" s="330"/>
      <c r="K156" s="330"/>
      <c r="L156" s="330"/>
      <c r="M156" s="330"/>
      <c r="N156" s="330"/>
      <c r="O156" s="330"/>
      <c r="P156" s="330"/>
      <c r="Q156" s="330"/>
      <c r="R156" s="330"/>
      <c r="S156" s="330"/>
      <c r="T156" s="330"/>
      <c r="U156" s="330"/>
      <c r="V156" s="330"/>
      <c r="W156" s="10"/>
    </row>
    <row r="157" spans="1:77" ht="15" customHeight="1" x14ac:dyDescent="0.2">
      <c r="A157" s="329" t="s">
        <v>195</v>
      </c>
      <c r="B157" s="328">
        <v>33</v>
      </c>
      <c r="C157" s="190"/>
      <c r="D157" s="10"/>
      <c r="E157" s="10"/>
      <c r="F157" s="10"/>
      <c r="G157" s="330"/>
      <c r="H157" s="330"/>
      <c r="I157" s="330"/>
      <c r="J157" s="330"/>
      <c r="K157" s="330"/>
      <c r="L157" s="330"/>
      <c r="M157" s="330"/>
      <c r="N157" s="330"/>
      <c r="O157" s="330"/>
      <c r="P157" s="330"/>
      <c r="Q157" s="330"/>
      <c r="R157" s="330"/>
      <c r="S157" s="330"/>
      <c r="T157" s="330"/>
      <c r="U157" s="330"/>
      <c r="V157" s="330"/>
      <c r="W157" s="10"/>
    </row>
    <row r="158" spans="1:77" ht="26.25" customHeight="1" x14ac:dyDescent="0.2">
      <c r="A158" s="577" t="s">
        <v>83</v>
      </c>
      <c r="B158" s="570">
        <f>SUM(B146:B157)</f>
        <v>117</v>
      </c>
      <c r="C158" s="10"/>
      <c r="D158" s="10"/>
      <c r="E158" s="10"/>
      <c r="F158" s="10"/>
      <c r="G158" s="330"/>
      <c r="H158" s="330"/>
      <c r="I158" s="330"/>
      <c r="J158" s="330"/>
      <c r="K158" s="330"/>
      <c r="L158" s="330"/>
      <c r="M158" s="330"/>
      <c r="N158" s="330"/>
      <c r="O158" s="330"/>
      <c r="P158" s="330"/>
      <c r="Q158" s="330"/>
      <c r="R158" s="330"/>
      <c r="S158" s="330"/>
      <c r="T158" s="330"/>
      <c r="U158" s="330"/>
      <c r="V158" s="330"/>
      <c r="W158" s="10"/>
      <c r="BW158" s="4"/>
    </row>
    <row r="159" spans="1:77" s="5" customFormat="1" ht="18" customHeight="1" x14ac:dyDescent="0.15">
      <c r="A159" s="145" t="s">
        <v>196</v>
      </c>
      <c r="B159" s="11"/>
      <c r="C159" s="11"/>
      <c r="BV159" s="12"/>
      <c r="BW159" s="12"/>
      <c r="BX159" s="129"/>
      <c r="BY159" s="129"/>
    </row>
    <row r="160" spans="1:77" ht="24" customHeight="1" x14ac:dyDescent="0.2">
      <c r="A160" s="1345" t="s">
        <v>197</v>
      </c>
      <c r="B160" s="1344"/>
      <c r="C160" s="540" t="s">
        <v>198</v>
      </c>
      <c r="D160" s="540" t="s">
        <v>199</v>
      </c>
      <c r="BV160" s="4"/>
      <c r="BW160" s="4"/>
    </row>
    <row r="161" spans="1:77" ht="15" customHeight="1" x14ac:dyDescent="0.2">
      <c r="A161" s="578" t="s">
        <v>200</v>
      </c>
      <c r="B161" s="942" t="s">
        <v>201</v>
      </c>
      <c r="C161" s="579"/>
      <c r="D161" s="579"/>
      <c r="BV161" s="4"/>
      <c r="BW161" s="4"/>
    </row>
    <row r="162" spans="1:77" s="5" customFormat="1" ht="18" customHeight="1" x14ac:dyDescent="0.15">
      <c r="A162" s="11" t="s">
        <v>202</v>
      </c>
      <c r="B162" s="11"/>
      <c r="C162" s="11"/>
      <c r="D162" s="11"/>
      <c r="E162" s="11"/>
      <c r="F162" s="11"/>
      <c r="G162" s="61"/>
      <c r="H162" s="61"/>
      <c r="I162" s="61"/>
      <c r="J162" s="61"/>
      <c r="K162" s="61"/>
      <c r="L162" s="61"/>
      <c r="M162" s="12"/>
      <c r="BV162" s="12"/>
      <c r="BW162" s="12"/>
      <c r="BX162" s="129"/>
      <c r="BY162" s="129"/>
    </row>
    <row r="163" spans="1:77" ht="24" customHeight="1" x14ac:dyDescent="0.2">
      <c r="A163" s="1012" t="s">
        <v>197</v>
      </c>
      <c r="B163" s="1021"/>
      <c r="C163" s="1346" t="s">
        <v>203</v>
      </c>
      <c r="D163" s="1128"/>
      <c r="E163" s="1347"/>
      <c r="F163" s="1072" t="s">
        <v>7</v>
      </c>
      <c r="G163" s="1117" t="s">
        <v>204</v>
      </c>
      <c r="H163" s="1117"/>
      <c r="I163" s="1344"/>
      <c r="J163" s="1345" t="s">
        <v>205</v>
      </c>
      <c r="K163" s="1117"/>
      <c r="L163" s="1344"/>
      <c r="BW163" s="4"/>
    </row>
    <row r="164" spans="1:77" ht="22.15" customHeight="1" x14ac:dyDescent="0.2">
      <c r="A164" s="1314"/>
      <c r="B164" s="1023"/>
      <c r="C164" s="334" t="s">
        <v>83</v>
      </c>
      <c r="D164" s="17" t="s">
        <v>206</v>
      </c>
      <c r="E164" s="18" t="s">
        <v>207</v>
      </c>
      <c r="F164" s="1326"/>
      <c r="G164" s="17" t="s">
        <v>208</v>
      </c>
      <c r="H164" s="19" t="s">
        <v>209</v>
      </c>
      <c r="I164" s="18" t="s">
        <v>210</v>
      </c>
      <c r="J164" s="17" t="s">
        <v>208</v>
      </c>
      <c r="K164" s="19" t="s">
        <v>209</v>
      </c>
      <c r="L164" s="18" t="s">
        <v>210</v>
      </c>
      <c r="BW164" s="4"/>
    </row>
    <row r="165" spans="1:77" ht="15" customHeight="1" x14ac:dyDescent="0.2">
      <c r="A165" s="1034" t="s">
        <v>211</v>
      </c>
      <c r="B165" s="534" t="s">
        <v>212</v>
      </c>
      <c r="C165" s="494">
        <f>SUM(D165+E165)</f>
        <v>0</v>
      </c>
      <c r="D165" s="28"/>
      <c r="E165" s="862"/>
      <c r="F165" s="496"/>
      <c r="G165" s="28"/>
      <c r="H165" s="861"/>
      <c r="I165" s="862"/>
      <c r="J165" s="28"/>
      <c r="K165" s="861"/>
      <c r="L165" s="862"/>
      <c r="BW165" s="4"/>
    </row>
    <row r="166" spans="1:77" ht="15" customHeight="1" x14ac:dyDescent="0.2">
      <c r="A166" s="1327"/>
      <c r="B166" s="336" t="s">
        <v>213</v>
      </c>
      <c r="C166" s="896">
        <f>SUM(D166+E166)</f>
        <v>0</v>
      </c>
      <c r="D166" s="117"/>
      <c r="E166" s="118"/>
      <c r="F166" s="897"/>
      <c r="G166" s="117"/>
      <c r="H166" s="120"/>
      <c r="I166" s="118"/>
      <c r="J166" s="117"/>
      <c r="K166" s="120"/>
      <c r="L166" s="118"/>
      <c r="BW166" s="4"/>
    </row>
    <row r="167" spans="1:77" s="5" customFormat="1" ht="18" customHeight="1" x14ac:dyDescent="0.15">
      <c r="A167" s="145" t="s">
        <v>214</v>
      </c>
      <c r="BV167" s="12"/>
      <c r="BW167" s="12"/>
      <c r="BX167" s="129"/>
      <c r="BY167" s="129"/>
    </row>
    <row r="168" spans="1:77" ht="28.15" customHeight="1" x14ac:dyDescent="0.2">
      <c r="A168" s="1346" t="s">
        <v>215</v>
      </c>
      <c r="B168" s="1347"/>
      <c r="C168" s="540" t="s">
        <v>170</v>
      </c>
      <c r="D168" s="917" t="s">
        <v>7</v>
      </c>
      <c r="E168" s="954" t="s">
        <v>216</v>
      </c>
      <c r="F168" s="940" t="s">
        <v>99</v>
      </c>
      <c r="G168" s="330"/>
    </row>
    <row r="169" spans="1:77" ht="15" customHeight="1" x14ac:dyDescent="0.2">
      <c r="A169" s="1034" t="s">
        <v>217</v>
      </c>
      <c r="B169" s="339" t="s">
        <v>218</v>
      </c>
      <c r="C169" s="496"/>
      <c r="D169" s="28"/>
      <c r="E169" s="340"/>
      <c r="F169" s="898"/>
      <c r="G169" s="146"/>
    </row>
    <row r="170" spans="1:77" ht="15" customHeight="1" x14ac:dyDescent="0.2">
      <c r="A170" s="1327"/>
      <c r="B170" s="136" t="s">
        <v>219</v>
      </c>
      <c r="C170" s="897"/>
      <c r="D170" s="117"/>
      <c r="E170" s="342"/>
      <c r="F170" s="343"/>
      <c r="G170" s="146"/>
    </row>
    <row r="171" spans="1:77" ht="15" customHeight="1" x14ac:dyDescent="0.2">
      <c r="A171" s="344" t="s">
        <v>220</v>
      </c>
      <c r="B171" s="344" t="s">
        <v>218</v>
      </c>
      <c r="C171" s="579"/>
      <c r="D171" s="960"/>
      <c r="E171" s="961"/>
      <c r="F171" s="962"/>
      <c r="G171" s="146"/>
    </row>
    <row r="172" spans="1:77" ht="15" customHeight="1" x14ac:dyDescent="0.2">
      <c r="A172" s="1034" t="s">
        <v>221</v>
      </c>
      <c r="B172" s="339" t="s">
        <v>222</v>
      </c>
      <c r="C172" s="496"/>
      <c r="D172" s="28"/>
      <c r="E172" s="189"/>
      <c r="F172" s="898"/>
      <c r="G172" s="146"/>
    </row>
    <row r="173" spans="1:77" ht="15" customHeight="1" x14ac:dyDescent="0.2">
      <c r="A173" s="1035"/>
      <c r="B173" s="35" t="s">
        <v>223</v>
      </c>
      <c r="C173" s="324"/>
      <c r="D173" s="71"/>
      <c r="E173" s="77"/>
      <c r="F173" s="72"/>
      <c r="G173" s="146"/>
    </row>
    <row r="174" spans="1:77" ht="15" customHeight="1" x14ac:dyDescent="0.2">
      <c r="A174" s="1327"/>
      <c r="B174" s="136" t="s">
        <v>224</v>
      </c>
      <c r="C174" s="897"/>
      <c r="D174" s="117"/>
      <c r="E174" s="122"/>
      <c r="F174" s="118"/>
      <c r="G174" s="146"/>
    </row>
    <row r="175" spans="1:77" s="5" customFormat="1" ht="18" customHeight="1" x14ac:dyDescent="0.15">
      <c r="A175" s="348" t="s">
        <v>225</v>
      </c>
      <c r="B175" s="11"/>
      <c r="C175" s="11"/>
      <c r="D175" s="11"/>
      <c r="E175" s="11"/>
      <c r="F175" s="11"/>
      <c r="G175" s="11"/>
      <c r="H175" s="11"/>
      <c r="I175" s="11"/>
      <c r="BV175" s="12"/>
      <c r="BW175" s="12"/>
      <c r="BX175" s="129"/>
      <c r="BY175" s="129"/>
    </row>
    <row r="176" spans="1:77" x14ac:dyDescent="0.2">
      <c r="A176" s="1012" t="s">
        <v>197</v>
      </c>
      <c r="B176" s="1021"/>
      <c r="C176" s="1346" t="s">
        <v>226</v>
      </c>
      <c r="D176" s="1128"/>
      <c r="E176" s="1128"/>
      <c r="F176" s="1339" t="s">
        <v>7</v>
      </c>
      <c r="G176" s="1355" t="s">
        <v>216</v>
      </c>
      <c r="H176" s="1344" t="s">
        <v>99</v>
      </c>
      <c r="BW176" s="4"/>
    </row>
    <row r="177" spans="1:77" x14ac:dyDescent="0.2">
      <c r="A177" s="1314"/>
      <c r="B177" s="1023"/>
      <c r="C177" s="334" t="s">
        <v>227</v>
      </c>
      <c r="D177" s="917" t="s">
        <v>217</v>
      </c>
      <c r="E177" s="940" t="s">
        <v>228</v>
      </c>
      <c r="F177" s="1339"/>
      <c r="G177" s="1355"/>
      <c r="H177" s="1344"/>
      <c r="BW177" s="4"/>
    </row>
    <row r="178" spans="1:77" ht="15.6" customHeight="1" x14ac:dyDescent="0.2">
      <c r="A178" s="1150" t="s">
        <v>229</v>
      </c>
      <c r="B178" s="535" t="s">
        <v>224</v>
      </c>
      <c r="C178" s="494">
        <f t="shared" ref="C178:C183" si="64">SUM(D178:E178)</f>
        <v>0</v>
      </c>
      <c r="D178" s="28"/>
      <c r="E178" s="862"/>
      <c r="F178" s="28"/>
      <c r="G178" s="189"/>
      <c r="H178" s="862"/>
      <c r="I178" s="303"/>
      <c r="BW178" s="4"/>
    </row>
    <row r="179" spans="1:77" ht="15.6" customHeight="1" x14ac:dyDescent="0.2">
      <c r="A179" s="1077"/>
      <c r="B179" s="191" t="s">
        <v>222</v>
      </c>
      <c r="C179" s="350">
        <f t="shared" si="64"/>
        <v>349</v>
      </c>
      <c r="D179" s="41">
        <v>349</v>
      </c>
      <c r="E179" s="42"/>
      <c r="F179" s="41">
        <v>349</v>
      </c>
      <c r="G179" s="87"/>
      <c r="H179" s="42"/>
      <c r="I179" s="303"/>
      <c r="BW179" s="4"/>
    </row>
    <row r="180" spans="1:77" ht="15.6" customHeight="1" x14ac:dyDescent="0.2">
      <c r="A180" s="1078"/>
      <c r="B180" s="336" t="s">
        <v>223</v>
      </c>
      <c r="C180" s="318">
        <f t="shared" si="64"/>
        <v>0</v>
      </c>
      <c r="D180" s="117"/>
      <c r="E180" s="118"/>
      <c r="F180" s="117"/>
      <c r="G180" s="122"/>
      <c r="H180" s="118"/>
      <c r="I180" s="303"/>
      <c r="BW180" s="4"/>
    </row>
    <row r="181" spans="1:77" ht="18.600000000000001" customHeight="1" x14ac:dyDescent="0.2">
      <c r="A181" s="1034" t="s">
        <v>230</v>
      </c>
      <c r="B181" s="535" t="s">
        <v>224</v>
      </c>
      <c r="C181" s="494">
        <f t="shared" si="64"/>
        <v>0</v>
      </c>
      <c r="D181" s="28"/>
      <c r="E181" s="862"/>
      <c r="F181" s="28"/>
      <c r="G181" s="189"/>
      <c r="H181" s="862"/>
      <c r="I181" s="303"/>
      <c r="BW181" s="4"/>
    </row>
    <row r="182" spans="1:77" ht="20.45" customHeight="1" x14ac:dyDescent="0.2">
      <c r="A182" s="1035"/>
      <c r="B182" s="191" t="s">
        <v>222</v>
      </c>
      <c r="C182" s="350">
        <f t="shared" si="64"/>
        <v>95</v>
      </c>
      <c r="D182" s="41">
        <v>95</v>
      </c>
      <c r="E182" s="42"/>
      <c r="F182" s="41">
        <v>95</v>
      </c>
      <c r="G182" s="87"/>
      <c r="H182" s="42"/>
      <c r="I182" s="303"/>
      <c r="BW182" s="4"/>
    </row>
    <row r="183" spans="1:77" ht="21" customHeight="1" x14ac:dyDescent="0.2">
      <c r="A183" s="1327"/>
      <c r="B183" s="336" t="s">
        <v>223</v>
      </c>
      <c r="C183" s="318">
        <f t="shared" si="64"/>
        <v>0</v>
      </c>
      <c r="D183" s="117"/>
      <c r="E183" s="118"/>
      <c r="F183" s="117"/>
      <c r="G183" s="122"/>
      <c r="H183" s="118"/>
      <c r="I183" s="303"/>
      <c r="BW183" s="4"/>
    </row>
    <row r="184" spans="1:77" s="5" customFormat="1" ht="18" customHeight="1" x14ac:dyDescent="0.15">
      <c r="A184" s="13" t="s">
        <v>231</v>
      </c>
      <c r="B184" s="13"/>
      <c r="C184" s="13"/>
      <c r="D184" s="13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BV184" s="12"/>
      <c r="BW184" s="12"/>
      <c r="BX184" s="129"/>
      <c r="BY184" s="129"/>
    </row>
    <row r="185" spans="1:77" x14ac:dyDescent="0.2">
      <c r="A185" s="1079" t="s">
        <v>232</v>
      </c>
      <c r="B185" s="1025" t="s">
        <v>233</v>
      </c>
      <c r="C185" s="1026"/>
      <c r="D185" s="1027"/>
      <c r="E185" s="1356" t="s">
        <v>6</v>
      </c>
      <c r="F185" s="1154"/>
      <c r="G185" s="1154"/>
      <c r="H185" s="1154"/>
      <c r="I185" s="1154"/>
      <c r="J185" s="1154"/>
      <c r="K185" s="1154"/>
      <c r="L185" s="1154"/>
      <c r="M185" s="1154"/>
      <c r="N185" s="1154"/>
      <c r="O185" s="1154"/>
      <c r="P185" s="1154"/>
      <c r="Q185" s="1154"/>
      <c r="R185" s="1154"/>
      <c r="S185" s="1154"/>
      <c r="T185" s="1154"/>
      <c r="U185" s="1154"/>
      <c r="V185" s="1154"/>
      <c r="W185" s="1154"/>
      <c r="X185" s="1154"/>
      <c r="Y185" s="1154"/>
      <c r="Z185" s="1154"/>
      <c r="AA185" s="1154"/>
      <c r="AB185" s="1154"/>
      <c r="AC185" s="1154"/>
      <c r="AD185" s="1154"/>
      <c r="AE185" s="1154"/>
      <c r="AF185" s="1154"/>
      <c r="AG185" s="1154"/>
      <c r="AH185" s="1154"/>
      <c r="AI185" s="1154"/>
      <c r="AJ185" s="1154"/>
      <c r="AK185" s="1154"/>
      <c r="AL185" s="1357"/>
      <c r="BW185" s="4"/>
    </row>
    <row r="186" spans="1:77" x14ac:dyDescent="0.2">
      <c r="A186" s="1080"/>
      <c r="B186" s="1315"/>
      <c r="C186" s="1029"/>
      <c r="D186" s="1030"/>
      <c r="E186" s="1345" t="s">
        <v>11</v>
      </c>
      <c r="F186" s="1344"/>
      <c r="G186" s="1345" t="s">
        <v>12</v>
      </c>
      <c r="H186" s="1344"/>
      <c r="I186" s="1345" t="s">
        <v>13</v>
      </c>
      <c r="J186" s="1344"/>
      <c r="K186" s="1345" t="s">
        <v>14</v>
      </c>
      <c r="L186" s="1344"/>
      <c r="M186" s="1345" t="s">
        <v>15</v>
      </c>
      <c r="N186" s="1344"/>
      <c r="O186" s="1346" t="s">
        <v>16</v>
      </c>
      <c r="P186" s="1347"/>
      <c r="Q186" s="1346" t="s">
        <v>17</v>
      </c>
      <c r="R186" s="1347"/>
      <c r="S186" s="1346" t="s">
        <v>18</v>
      </c>
      <c r="T186" s="1347"/>
      <c r="U186" s="1346" t="s">
        <v>19</v>
      </c>
      <c r="V186" s="1347"/>
      <c r="W186" s="1346" t="s">
        <v>20</v>
      </c>
      <c r="X186" s="1347"/>
      <c r="Y186" s="1346" t="s">
        <v>21</v>
      </c>
      <c r="Z186" s="1347"/>
      <c r="AA186" s="1346" t="s">
        <v>22</v>
      </c>
      <c r="AB186" s="1347"/>
      <c r="AC186" s="1346" t="s">
        <v>23</v>
      </c>
      <c r="AD186" s="1347"/>
      <c r="AE186" s="1346" t="s">
        <v>24</v>
      </c>
      <c r="AF186" s="1347"/>
      <c r="AG186" s="1346" t="s">
        <v>25</v>
      </c>
      <c r="AH186" s="1347"/>
      <c r="AI186" s="1346" t="s">
        <v>26</v>
      </c>
      <c r="AJ186" s="1347"/>
      <c r="AK186" s="1346" t="s">
        <v>27</v>
      </c>
      <c r="AL186" s="1347"/>
      <c r="BW186" s="4"/>
    </row>
    <row r="187" spans="1:77" x14ac:dyDescent="0.2">
      <c r="A187" s="1329"/>
      <c r="B187" s="964" t="s">
        <v>32</v>
      </c>
      <c r="C187" s="965" t="s">
        <v>33</v>
      </c>
      <c r="D187" s="963" t="s">
        <v>34</v>
      </c>
      <c r="E187" s="917" t="s">
        <v>45</v>
      </c>
      <c r="F187" s="940" t="s">
        <v>34</v>
      </c>
      <c r="G187" s="917" t="s">
        <v>45</v>
      </c>
      <c r="H187" s="940" t="s">
        <v>34</v>
      </c>
      <c r="I187" s="917" t="s">
        <v>45</v>
      </c>
      <c r="J187" s="940" t="s">
        <v>34</v>
      </c>
      <c r="K187" s="917" t="s">
        <v>45</v>
      </c>
      <c r="L187" s="615" t="s">
        <v>34</v>
      </c>
      <c r="M187" s="917" t="s">
        <v>45</v>
      </c>
      <c r="N187" s="940" t="s">
        <v>34</v>
      </c>
      <c r="O187" s="917" t="s">
        <v>45</v>
      </c>
      <c r="P187" s="615" t="s">
        <v>34</v>
      </c>
      <c r="Q187" s="917" t="s">
        <v>45</v>
      </c>
      <c r="R187" s="940" t="s">
        <v>34</v>
      </c>
      <c r="S187" s="917" t="s">
        <v>45</v>
      </c>
      <c r="T187" s="615" t="s">
        <v>34</v>
      </c>
      <c r="U187" s="917" t="s">
        <v>45</v>
      </c>
      <c r="V187" s="940" t="s">
        <v>34</v>
      </c>
      <c r="W187" s="917" t="s">
        <v>45</v>
      </c>
      <c r="X187" s="615" t="s">
        <v>34</v>
      </c>
      <c r="Y187" s="917" t="s">
        <v>45</v>
      </c>
      <c r="Z187" s="940" t="s">
        <v>34</v>
      </c>
      <c r="AA187" s="917" t="s">
        <v>45</v>
      </c>
      <c r="AB187" s="940" t="s">
        <v>34</v>
      </c>
      <c r="AC187" s="917" t="s">
        <v>45</v>
      </c>
      <c r="AD187" s="940" t="s">
        <v>34</v>
      </c>
      <c r="AE187" s="917" t="s">
        <v>45</v>
      </c>
      <c r="AF187" s="940" t="s">
        <v>34</v>
      </c>
      <c r="AG187" s="917" t="s">
        <v>45</v>
      </c>
      <c r="AH187" s="940" t="s">
        <v>34</v>
      </c>
      <c r="AI187" s="917" t="s">
        <v>45</v>
      </c>
      <c r="AJ187" s="940" t="s">
        <v>34</v>
      </c>
      <c r="AK187" s="917" t="s">
        <v>45</v>
      </c>
      <c r="AL187" s="940" t="s">
        <v>34</v>
      </c>
      <c r="BW187" s="4"/>
    </row>
    <row r="188" spans="1:77" ht="15" customHeight="1" x14ac:dyDescent="0.2">
      <c r="A188" s="536" t="s">
        <v>234</v>
      </c>
      <c r="B188" s="355">
        <f>SUM(C188+D188)</f>
        <v>0</v>
      </c>
      <c r="C188" s="356">
        <f>SUM(O188+Q188+S188+U188+W188+Y188+AA188+AC188+AE188+AG188+AI188+AK188)</f>
        <v>0</v>
      </c>
      <c r="D188" s="905">
        <f>SUM(P188+R188+T188+V188+X188+Z188+AB188+AD188+AF188+AH188+AJ188+AL188)</f>
        <v>0</v>
      </c>
      <c r="E188" s="358"/>
      <c r="F188" s="359"/>
      <c r="G188" s="360"/>
      <c r="H188" s="361"/>
      <c r="I188" s="358"/>
      <c r="J188" s="359"/>
      <c r="K188" s="360"/>
      <c r="L188" s="361"/>
      <c r="M188" s="360"/>
      <c r="N188" s="361"/>
      <c r="O188" s="362"/>
      <c r="P188" s="363"/>
      <c r="Q188" s="364"/>
      <c r="R188" s="365"/>
      <c r="S188" s="362"/>
      <c r="T188" s="363"/>
      <c r="U188" s="364"/>
      <c r="V188" s="365"/>
      <c r="W188" s="362"/>
      <c r="X188" s="363"/>
      <c r="Y188" s="364"/>
      <c r="Z188" s="365"/>
      <c r="AA188" s="364"/>
      <c r="AB188" s="365"/>
      <c r="AC188" s="364"/>
      <c r="AD188" s="365"/>
      <c r="AE188" s="364"/>
      <c r="AF188" s="365"/>
      <c r="AG188" s="364"/>
      <c r="AH188" s="365"/>
      <c r="AI188" s="364"/>
      <c r="AJ188" s="365"/>
      <c r="AK188" s="364"/>
      <c r="AL188" s="365"/>
      <c r="BW188" s="4"/>
    </row>
    <row r="189" spans="1:77" ht="15" customHeight="1" x14ac:dyDescent="0.2">
      <c r="A189" s="366" t="s">
        <v>235</v>
      </c>
      <c r="B189" s="367">
        <f>SUM(C189+D189)</f>
        <v>0</v>
      </c>
      <c r="C189" s="368">
        <f t="shared" ref="C189:D191" si="65">SUM(E189+G189+I189+K189+M189+O189+Q189+S189+U189+W189+Y189+AA189+AC189+AE189+AG189+AI189+AK189)</f>
        <v>0</v>
      </c>
      <c r="D189" s="369">
        <f t="shared" si="65"/>
        <v>0</v>
      </c>
      <c r="E189" s="506"/>
      <c r="F189" s="507"/>
      <c r="G189" s="506"/>
      <c r="H189" s="507"/>
      <c r="I189" s="506"/>
      <c r="J189" s="507"/>
      <c r="K189" s="508"/>
      <c r="L189" s="509"/>
      <c r="M189" s="506"/>
      <c r="N189" s="507"/>
      <c r="O189" s="508"/>
      <c r="P189" s="509"/>
      <c r="Q189" s="506"/>
      <c r="R189" s="507"/>
      <c r="S189" s="508"/>
      <c r="T189" s="509"/>
      <c r="U189" s="506"/>
      <c r="V189" s="507"/>
      <c r="W189" s="508"/>
      <c r="X189" s="509"/>
      <c r="Y189" s="506"/>
      <c r="Z189" s="507"/>
      <c r="AA189" s="506"/>
      <c r="AB189" s="507"/>
      <c r="AC189" s="506"/>
      <c r="AD189" s="507"/>
      <c r="AE189" s="506"/>
      <c r="AF189" s="507"/>
      <c r="AG189" s="506"/>
      <c r="AH189" s="507"/>
      <c r="AI189" s="506"/>
      <c r="AJ189" s="507"/>
      <c r="AK189" s="506"/>
      <c r="AL189" s="507"/>
      <c r="BW189" s="4"/>
    </row>
    <row r="190" spans="1:77" ht="15" customHeight="1" x14ac:dyDescent="0.2">
      <c r="A190" s="374" t="s">
        <v>236</v>
      </c>
      <c r="B190" s="367">
        <f>SUM(C190+D190)</f>
        <v>0</v>
      </c>
      <c r="C190" s="368">
        <f t="shared" si="65"/>
        <v>0</v>
      </c>
      <c r="D190" s="369">
        <f t="shared" si="65"/>
        <v>0</v>
      </c>
      <c r="E190" s="506"/>
      <c r="F190" s="507"/>
      <c r="G190" s="506"/>
      <c r="H190" s="507"/>
      <c r="I190" s="506"/>
      <c r="J190" s="507"/>
      <c r="K190" s="508"/>
      <c r="L190" s="509"/>
      <c r="M190" s="506"/>
      <c r="N190" s="507"/>
      <c r="O190" s="508"/>
      <c r="P190" s="509"/>
      <c r="Q190" s="506"/>
      <c r="R190" s="507"/>
      <c r="S190" s="508"/>
      <c r="T190" s="509"/>
      <c r="U190" s="506"/>
      <c r="V190" s="507"/>
      <c r="W190" s="508"/>
      <c r="X190" s="509"/>
      <c r="Y190" s="506"/>
      <c r="Z190" s="507"/>
      <c r="AA190" s="506"/>
      <c r="AB190" s="507"/>
      <c r="AC190" s="506"/>
      <c r="AD190" s="507"/>
      <c r="AE190" s="506"/>
      <c r="AF190" s="507"/>
      <c r="AG190" s="506"/>
      <c r="AH190" s="507"/>
      <c r="AI190" s="506"/>
      <c r="AJ190" s="507"/>
      <c r="AK190" s="506"/>
      <c r="AL190" s="507"/>
      <c r="BW190" s="4"/>
    </row>
    <row r="191" spans="1:77" ht="15" customHeight="1" x14ac:dyDescent="0.2">
      <c r="A191" s="375" t="s">
        <v>99</v>
      </c>
      <c r="B191" s="376">
        <f>SUM(C191+D191)</f>
        <v>0</v>
      </c>
      <c r="C191" s="377">
        <f t="shared" si="65"/>
        <v>0</v>
      </c>
      <c r="D191" s="378">
        <f t="shared" si="65"/>
        <v>0</v>
      </c>
      <c r="E191" s="510"/>
      <c r="F191" s="511"/>
      <c r="G191" s="510"/>
      <c r="H191" s="511"/>
      <c r="I191" s="510"/>
      <c r="J191" s="511"/>
      <c r="K191" s="512"/>
      <c r="L191" s="513"/>
      <c r="M191" s="510"/>
      <c r="N191" s="511"/>
      <c r="O191" s="512"/>
      <c r="P191" s="513"/>
      <c r="Q191" s="510"/>
      <c r="R191" s="511"/>
      <c r="S191" s="512"/>
      <c r="T191" s="513"/>
      <c r="U191" s="510"/>
      <c r="V191" s="511"/>
      <c r="W191" s="512"/>
      <c r="X191" s="513"/>
      <c r="Y191" s="510"/>
      <c r="Z191" s="511"/>
      <c r="AA191" s="510"/>
      <c r="AB191" s="511"/>
      <c r="AC191" s="510"/>
      <c r="AD191" s="511"/>
      <c r="AE191" s="510"/>
      <c r="AF191" s="511"/>
      <c r="AG191" s="510"/>
      <c r="AH191" s="511"/>
      <c r="AI191" s="510"/>
      <c r="AJ191" s="511"/>
      <c r="AK191" s="510"/>
      <c r="AL191" s="511"/>
      <c r="BW191" s="4"/>
    </row>
    <row r="192" spans="1:77" s="5" customFormat="1" ht="18" customHeight="1" x14ac:dyDescent="0.15">
      <c r="A192" s="182" t="s">
        <v>237</v>
      </c>
      <c r="B192" s="383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BV192" s="12"/>
      <c r="BW192" s="129"/>
      <c r="BX192" s="129"/>
      <c r="BY192" s="129"/>
    </row>
    <row r="193" spans="1:95" ht="24" customHeight="1" x14ac:dyDescent="0.2">
      <c r="A193" s="1119" t="s">
        <v>144</v>
      </c>
      <c r="B193" s="1119"/>
      <c r="C193" s="1119" t="s">
        <v>83</v>
      </c>
      <c r="D193" s="1119"/>
      <c r="E193" s="1119"/>
      <c r="F193" s="1121" t="s">
        <v>11</v>
      </c>
      <c r="G193" s="1121"/>
      <c r="H193" s="1121" t="s">
        <v>12</v>
      </c>
      <c r="I193" s="1121"/>
      <c r="J193" s="1121" t="s">
        <v>13</v>
      </c>
      <c r="K193" s="1121"/>
      <c r="L193" s="1121" t="s">
        <v>238</v>
      </c>
      <c r="M193" s="1121"/>
      <c r="N193" s="1121" t="s">
        <v>239</v>
      </c>
      <c r="O193" s="1121"/>
      <c r="P193" s="1119" t="s">
        <v>240</v>
      </c>
      <c r="Q193" s="1119"/>
      <c r="R193" s="1119" t="s">
        <v>241</v>
      </c>
      <c r="S193" s="1119"/>
      <c r="T193" s="1119" t="s">
        <v>242</v>
      </c>
      <c r="U193" s="1336"/>
      <c r="V193" s="984" t="s">
        <v>157</v>
      </c>
      <c r="W193" s="1072" t="s">
        <v>243</v>
      </c>
      <c r="X193" s="1072" t="s">
        <v>244</v>
      </c>
      <c r="Y193" s="1072" t="s">
        <v>245</v>
      </c>
      <c r="Z193" s="1072" t="s">
        <v>246</v>
      </c>
      <c r="AA193" s="1072" t="s">
        <v>247</v>
      </c>
      <c r="AB193" s="1004" t="s">
        <v>248</v>
      </c>
      <c r="AC193" s="1024"/>
      <c r="AD193" s="1024"/>
      <c r="AE193" s="1005"/>
      <c r="AF193" s="1082" t="s">
        <v>170</v>
      </c>
      <c r="AG193" s="1359"/>
      <c r="AH193" s="1086" t="s">
        <v>155</v>
      </c>
      <c r="AI193" s="1086" t="s">
        <v>156</v>
      </c>
      <c r="AJ193" s="1072" t="s">
        <v>158</v>
      </c>
      <c r="AK193" s="1072" t="s">
        <v>159</v>
      </c>
      <c r="AL193" s="996" t="s">
        <v>43</v>
      </c>
      <c r="AM193" s="984" t="s">
        <v>44</v>
      </c>
      <c r="AN193" s="3"/>
      <c r="AO193" s="3"/>
      <c r="AP193" s="3"/>
      <c r="AQ193" s="3"/>
      <c r="AR193" s="3"/>
      <c r="AS193" s="3"/>
      <c r="AT193" s="3"/>
      <c r="AU193" s="3"/>
      <c r="BX193" s="3"/>
    </row>
    <row r="194" spans="1:95" ht="29.25" customHeight="1" x14ac:dyDescent="0.2">
      <c r="A194" s="994"/>
      <c r="B194" s="994"/>
      <c r="C194" s="62" t="s">
        <v>32</v>
      </c>
      <c r="D194" s="63" t="s">
        <v>45</v>
      </c>
      <c r="E194" s="287" t="s">
        <v>34</v>
      </c>
      <c r="F194" s="65" t="s">
        <v>45</v>
      </c>
      <c r="G194" s="147" t="s">
        <v>34</v>
      </c>
      <c r="H194" s="65" t="s">
        <v>45</v>
      </c>
      <c r="I194" s="147" t="s">
        <v>34</v>
      </c>
      <c r="J194" s="65" t="s">
        <v>45</v>
      </c>
      <c r="K194" s="147" t="s">
        <v>34</v>
      </c>
      <c r="L194" s="65" t="s">
        <v>45</v>
      </c>
      <c r="M194" s="147" t="s">
        <v>34</v>
      </c>
      <c r="N194" s="65" t="s">
        <v>45</v>
      </c>
      <c r="O194" s="147" t="s">
        <v>34</v>
      </c>
      <c r="P194" s="65" t="s">
        <v>45</v>
      </c>
      <c r="Q194" s="147" t="s">
        <v>34</v>
      </c>
      <c r="R194" s="65" t="s">
        <v>45</v>
      </c>
      <c r="S194" s="147" t="s">
        <v>34</v>
      </c>
      <c r="T194" s="65" t="s">
        <v>45</v>
      </c>
      <c r="U194" s="314" t="s">
        <v>34</v>
      </c>
      <c r="V194" s="987"/>
      <c r="W194" s="1326"/>
      <c r="X194" s="1326"/>
      <c r="Y194" s="1326"/>
      <c r="Z194" s="1326"/>
      <c r="AA194" s="1326"/>
      <c r="AB194" s="184" t="s">
        <v>171</v>
      </c>
      <c r="AC194" s="184" t="s">
        <v>172</v>
      </c>
      <c r="AD194" s="184" t="s">
        <v>173</v>
      </c>
      <c r="AE194" s="64" t="s">
        <v>174</v>
      </c>
      <c r="AF194" s="859" t="s">
        <v>175</v>
      </c>
      <c r="AG194" s="966" t="s">
        <v>176</v>
      </c>
      <c r="AH194" s="1087"/>
      <c r="AI194" s="1087"/>
      <c r="AJ194" s="1326"/>
      <c r="AK194" s="1326"/>
      <c r="AL194" s="997"/>
      <c r="AM194" s="987"/>
      <c r="AN194" s="3"/>
      <c r="AO194" s="3"/>
      <c r="AP194" s="3"/>
      <c r="AQ194" s="3"/>
      <c r="AR194" s="3"/>
      <c r="AS194" s="3"/>
      <c r="AT194" s="3"/>
      <c r="AU194" s="3"/>
      <c r="BX194" s="3"/>
    </row>
    <row r="195" spans="1:95" ht="15" customHeight="1" x14ac:dyDescent="0.2">
      <c r="A195" s="1358" t="s">
        <v>249</v>
      </c>
      <c r="B195" s="487" t="s">
        <v>250</v>
      </c>
      <c r="C195" s="132">
        <f>SUM(D195:E195)</f>
        <v>1</v>
      </c>
      <c r="D195" s="24">
        <f>SUM(F195+H195+J195+L195+N195+P195+R195+T195)</f>
        <v>0</v>
      </c>
      <c r="E195" s="922">
        <f>G195+I195+K195+M195+O195+Q195+S195+U195</f>
        <v>1</v>
      </c>
      <c r="F195" s="201"/>
      <c r="G195" s="78"/>
      <c r="H195" s="201"/>
      <c r="I195" s="78"/>
      <c r="J195" s="201"/>
      <c r="K195" s="78"/>
      <c r="L195" s="201"/>
      <c r="M195" s="78"/>
      <c r="N195" s="201"/>
      <c r="O195" s="78">
        <v>1</v>
      </c>
      <c r="P195" s="201"/>
      <c r="Q195" s="78"/>
      <c r="R195" s="201"/>
      <c r="S195" s="78"/>
      <c r="T195" s="201"/>
      <c r="U195" s="203"/>
      <c r="V195" s="923"/>
      <c r="W195" s="486">
        <v>1</v>
      </c>
      <c r="X195" s="486"/>
      <c r="Y195" s="486">
        <v>1</v>
      </c>
      <c r="Z195" s="486">
        <v>1</v>
      </c>
      <c r="AA195" s="551"/>
      <c r="AB195" s="486"/>
      <c r="AC195" s="486"/>
      <c r="AD195" s="486">
        <v>1</v>
      </c>
      <c r="AE195" s="870"/>
      <c r="AF195" s="486"/>
      <c r="AG195" s="890"/>
      <c r="AH195" s="395"/>
      <c r="AI195" s="870">
        <v>0</v>
      </c>
      <c r="AJ195" s="486">
        <v>0</v>
      </c>
      <c r="AK195" s="486">
        <v>0</v>
      </c>
      <c r="AL195" s="201">
        <v>0</v>
      </c>
      <c r="AM195" s="870">
        <v>0</v>
      </c>
      <c r="AN195" s="31" t="str">
        <f>CA195&amp;CB195&amp;CC195&amp;CD195&amp;CE195</f>
        <v/>
      </c>
      <c r="AO195" s="31"/>
      <c r="AP195" s="31"/>
      <c r="AQ195" s="31"/>
      <c r="AR195" s="31"/>
      <c r="AS195" s="3"/>
      <c r="AT195" s="3"/>
      <c r="BX195" s="3"/>
      <c r="CA195" s="32" t="str">
        <f t="shared" ref="CA195:CE196" si="66">IF(AND($C195&gt;0,AI195="")," * No olvide digitar la variable "&amp;AI$193&amp;""&amp;". Digite CERO si no tiene",IF(AI195&gt;$C195," * La variable "&amp;AI$193&amp;""&amp;" No puede ser mayor al Total.",""))</f>
        <v/>
      </c>
      <c r="CB195" s="32" t="str">
        <f t="shared" si="66"/>
        <v/>
      </c>
      <c r="CC195" s="32" t="str">
        <f t="shared" si="66"/>
        <v/>
      </c>
      <c r="CD195" s="32" t="str">
        <f t="shared" si="66"/>
        <v/>
      </c>
      <c r="CE195" s="32" t="str">
        <f t="shared" si="66"/>
        <v/>
      </c>
      <c r="CM195" s="33">
        <f>IF(AND($C195&gt;0,AI195=""),1,IF(AI195&gt;$C195,1,0))</f>
        <v>0</v>
      </c>
      <c r="CN195" s="33">
        <f t="shared" ref="CN195:CP196" si="67">IF(AND($C195&gt;0,AJ195=""),1,IF(AJ195&gt;$C195,1,0))</f>
        <v>0</v>
      </c>
      <c r="CO195" s="33">
        <f t="shared" si="67"/>
        <v>0</v>
      </c>
      <c r="CP195" s="33">
        <f t="shared" si="67"/>
        <v>0</v>
      </c>
      <c r="CQ195" s="33">
        <f>IF(AND($C195&gt;0,AM195=""),1,IF(AM195&gt;$C195,1,0))</f>
        <v>0</v>
      </c>
    </row>
    <row r="196" spans="1:95" ht="15" customHeight="1" x14ac:dyDescent="0.2">
      <c r="A196" s="1358"/>
      <c r="B196" s="136" t="s">
        <v>251</v>
      </c>
      <c r="C196" s="396">
        <f>SUM(D196:E196)</f>
        <v>3</v>
      </c>
      <c r="D196" s="397">
        <f>SUM(F196+H196+J196+L196+N196+P196+R196+T196)</f>
        <v>0</v>
      </c>
      <c r="E196" s="398">
        <f>G196+I196+K196+M196+O196+Q196+S196+U196</f>
        <v>3</v>
      </c>
      <c r="F196" s="281"/>
      <c r="G196" s="399"/>
      <c r="H196" s="281"/>
      <c r="I196" s="399"/>
      <c r="J196" s="281"/>
      <c r="K196" s="399">
        <v>1</v>
      </c>
      <c r="L196" s="281"/>
      <c r="M196" s="399">
        <v>1</v>
      </c>
      <c r="N196" s="281"/>
      <c r="O196" s="399">
        <v>1</v>
      </c>
      <c r="P196" s="281"/>
      <c r="Q196" s="399"/>
      <c r="R196" s="281"/>
      <c r="S196" s="399"/>
      <c r="T196" s="281"/>
      <c r="U196" s="285"/>
      <c r="V196" s="400">
        <v>1</v>
      </c>
      <c r="W196" s="401"/>
      <c r="X196" s="401">
        <v>3</v>
      </c>
      <c r="Y196" s="401"/>
      <c r="Z196" s="401"/>
      <c r="AA196" s="283"/>
      <c r="AB196" s="401"/>
      <c r="AC196" s="401">
        <v>1</v>
      </c>
      <c r="AD196" s="401">
        <v>1</v>
      </c>
      <c r="AE196" s="286">
        <v>1</v>
      </c>
      <c r="AF196" s="401"/>
      <c r="AG196" s="402"/>
      <c r="AH196" s="403"/>
      <c r="AI196" s="286">
        <v>0</v>
      </c>
      <c r="AJ196" s="401">
        <v>0</v>
      </c>
      <c r="AK196" s="401">
        <v>0</v>
      </c>
      <c r="AL196" s="300">
        <v>0</v>
      </c>
      <c r="AM196" s="101">
        <v>0</v>
      </c>
      <c r="AN196" s="31" t="str">
        <f>CA196&amp;CB196&amp;CC196&amp;CD196&amp;CE196</f>
        <v/>
      </c>
      <c r="AO196" s="31"/>
      <c r="AP196" s="31"/>
      <c r="AQ196" s="31"/>
      <c r="AR196" s="31"/>
      <c r="AS196" s="3"/>
      <c r="AT196" s="3"/>
      <c r="BX196" s="3"/>
      <c r="CA196" s="32" t="str">
        <f t="shared" si="66"/>
        <v/>
      </c>
      <c r="CB196" s="32" t="str">
        <f t="shared" si="66"/>
        <v/>
      </c>
      <c r="CC196" s="32" t="str">
        <f t="shared" si="66"/>
        <v/>
      </c>
      <c r="CD196" s="32" t="str">
        <f t="shared" si="66"/>
        <v/>
      </c>
      <c r="CE196" s="32" t="str">
        <f t="shared" si="66"/>
        <v/>
      </c>
      <c r="CM196" s="33">
        <f>IF(AND($C196&gt;0,AI196=""),1,IF(AI196&gt;$C196,1,0))</f>
        <v>0</v>
      </c>
      <c r="CN196" s="33">
        <f t="shared" si="67"/>
        <v>0</v>
      </c>
      <c r="CO196" s="33">
        <f t="shared" si="67"/>
        <v>0</v>
      </c>
      <c r="CP196" s="33">
        <f t="shared" si="67"/>
        <v>0</v>
      </c>
      <c r="CQ196" s="33">
        <f>IF(AND($C196&gt;0,AM196=""),1,IF(AM196&gt;$C196,1,0))</f>
        <v>0</v>
      </c>
    </row>
    <row r="197" spans="1:95" s="5" customFormat="1" ht="18" customHeight="1" x14ac:dyDescent="0.15">
      <c r="A197" s="11" t="s">
        <v>252</v>
      </c>
      <c r="B197" s="11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BV197" s="12"/>
      <c r="BW197" s="12"/>
      <c r="BX197" s="12"/>
      <c r="BY197" s="12"/>
    </row>
    <row r="198" spans="1:95" ht="16.350000000000001" customHeight="1" x14ac:dyDescent="0.2">
      <c r="A198" s="334" t="s">
        <v>4</v>
      </c>
      <c r="B198" s="334" t="s">
        <v>83</v>
      </c>
      <c r="C198" s="17" t="s">
        <v>253</v>
      </c>
      <c r="D198" s="18" t="s">
        <v>254</v>
      </c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</row>
    <row r="199" spans="1:95" ht="15" customHeight="1" x14ac:dyDescent="0.2">
      <c r="A199" s="487" t="s">
        <v>255</v>
      </c>
      <c r="B199" s="488">
        <f>SUM(C199:D199)</f>
        <v>4</v>
      </c>
      <c r="C199" s="201"/>
      <c r="D199" s="870">
        <v>4</v>
      </c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</row>
    <row r="200" spans="1:95" ht="15" customHeight="1" x14ac:dyDescent="0.2">
      <c r="A200" s="136" t="s">
        <v>256</v>
      </c>
      <c r="B200" s="406">
        <f>SUM(C200)</f>
        <v>0</v>
      </c>
      <c r="C200" s="281"/>
      <c r="D200" s="967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</row>
    <row r="201" spans="1:95" s="5" customFormat="1" ht="18" customHeight="1" x14ac:dyDescent="0.15">
      <c r="A201" s="407" t="s">
        <v>257</v>
      </c>
      <c r="B201" s="408"/>
      <c r="C201" s="409"/>
      <c r="D201" s="13"/>
      <c r="F201" s="410"/>
      <c r="G201" s="267"/>
      <c r="H201" s="124"/>
      <c r="I201" s="267"/>
      <c r="J201" s="411"/>
      <c r="K201" s="411"/>
      <c r="L201" s="267"/>
      <c r="M201" s="124"/>
      <c r="N201" s="267"/>
      <c r="O201" s="267"/>
      <c r="P201" s="124"/>
      <c r="Q201" s="267"/>
      <c r="R201" s="267"/>
      <c r="S201" s="124"/>
      <c r="T201" s="267"/>
      <c r="U201" s="267"/>
      <c r="V201" s="411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BV201" s="12"/>
      <c r="BW201" s="12"/>
      <c r="BX201" s="12"/>
      <c r="BY201" s="12"/>
    </row>
    <row r="202" spans="1:95" ht="20.25" customHeight="1" x14ac:dyDescent="0.2">
      <c r="A202" s="979" t="s">
        <v>144</v>
      </c>
      <c r="B202" s="1012" t="s">
        <v>83</v>
      </c>
      <c r="C202" s="1020"/>
      <c r="D202" s="1021"/>
      <c r="E202" s="1360" t="s">
        <v>6</v>
      </c>
      <c r="F202" s="1098"/>
      <c r="G202" s="1098"/>
      <c r="H202" s="1098"/>
      <c r="I202" s="1098"/>
      <c r="J202" s="1098"/>
      <c r="K202" s="1098"/>
      <c r="L202" s="1098"/>
      <c r="M202" s="1098"/>
      <c r="N202" s="1098"/>
      <c r="O202" s="1098"/>
      <c r="P202" s="1098"/>
      <c r="Q202" s="1098"/>
      <c r="R202" s="1098"/>
      <c r="S202" s="1098"/>
      <c r="T202" s="1098"/>
      <c r="U202" s="1098"/>
      <c r="V202" s="1098"/>
      <c r="W202" s="1098"/>
      <c r="X202" s="1098"/>
      <c r="Y202" s="1098"/>
      <c r="Z202" s="1098"/>
      <c r="AA202" s="1098"/>
      <c r="AB202" s="1098"/>
      <c r="AC202" s="1098"/>
      <c r="AD202" s="1098"/>
      <c r="AE202" s="1098"/>
      <c r="AF202" s="1098"/>
      <c r="AG202" s="1098"/>
      <c r="AH202" s="1098"/>
      <c r="AI202" s="1098"/>
      <c r="AJ202" s="1361"/>
      <c r="AK202" s="1100" t="s">
        <v>258</v>
      </c>
      <c r="AL202" s="984"/>
      <c r="AM202" s="1075" t="s">
        <v>43</v>
      </c>
      <c r="AN202" s="993" t="s">
        <v>44</v>
      </c>
      <c r="BT202" s="3"/>
      <c r="BU202" s="3"/>
      <c r="BX202" s="3"/>
      <c r="BY202" s="412"/>
    </row>
    <row r="203" spans="1:95" ht="20.25" customHeight="1" x14ac:dyDescent="0.2">
      <c r="A203" s="1096"/>
      <c r="B203" s="1314"/>
      <c r="C203" s="1022"/>
      <c r="D203" s="1023"/>
      <c r="E203" s="991" t="s">
        <v>12</v>
      </c>
      <c r="F203" s="993"/>
      <c r="G203" s="991" t="s">
        <v>13</v>
      </c>
      <c r="H203" s="993"/>
      <c r="I203" s="991" t="s">
        <v>14</v>
      </c>
      <c r="J203" s="993"/>
      <c r="K203" s="991" t="s">
        <v>15</v>
      </c>
      <c r="L203" s="993"/>
      <c r="M203" s="1004" t="s">
        <v>16</v>
      </c>
      <c r="N203" s="1005"/>
      <c r="O203" s="1004" t="s">
        <v>17</v>
      </c>
      <c r="P203" s="1005"/>
      <c r="Q203" s="1004" t="s">
        <v>18</v>
      </c>
      <c r="R203" s="1005"/>
      <c r="S203" s="1004" t="s">
        <v>19</v>
      </c>
      <c r="T203" s="1005"/>
      <c r="U203" s="1004" t="s">
        <v>20</v>
      </c>
      <c r="V203" s="1005"/>
      <c r="W203" s="1004" t="s">
        <v>21</v>
      </c>
      <c r="X203" s="1005"/>
      <c r="Y203" s="1004" t="s">
        <v>22</v>
      </c>
      <c r="Z203" s="1005"/>
      <c r="AA203" s="1004" t="s">
        <v>23</v>
      </c>
      <c r="AB203" s="1005"/>
      <c r="AC203" s="1004" t="s">
        <v>24</v>
      </c>
      <c r="AD203" s="1005"/>
      <c r="AE203" s="1004" t="s">
        <v>25</v>
      </c>
      <c r="AF203" s="1005"/>
      <c r="AG203" s="1004" t="s">
        <v>26</v>
      </c>
      <c r="AH203" s="1005"/>
      <c r="AI203" s="1004" t="s">
        <v>27</v>
      </c>
      <c r="AJ203" s="1006"/>
      <c r="AK203" s="1101"/>
      <c r="AL203" s="987"/>
      <c r="AM203" s="1075"/>
      <c r="AN203" s="993"/>
      <c r="BT203" s="3"/>
      <c r="BU203" s="3"/>
      <c r="BX203" s="3"/>
      <c r="BY203" s="412"/>
    </row>
    <row r="204" spans="1:95" ht="20.25" customHeight="1" x14ac:dyDescent="0.2">
      <c r="A204" s="1302"/>
      <c r="B204" s="62" t="s">
        <v>32</v>
      </c>
      <c r="C204" s="15" t="s">
        <v>33</v>
      </c>
      <c r="D204" s="287" t="s">
        <v>34</v>
      </c>
      <c r="E204" s="65" t="s">
        <v>45</v>
      </c>
      <c r="F204" s="918" t="s">
        <v>34</v>
      </c>
      <c r="G204" s="65" t="s">
        <v>45</v>
      </c>
      <c r="H204" s="918" t="s">
        <v>34</v>
      </c>
      <c r="I204" s="65" t="s">
        <v>45</v>
      </c>
      <c r="J204" s="918" t="s">
        <v>34</v>
      </c>
      <c r="K204" s="65" t="s">
        <v>45</v>
      </c>
      <c r="L204" s="918" t="s">
        <v>34</v>
      </c>
      <c r="M204" s="65" t="s">
        <v>45</v>
      </c>
      <c r="N204" s="64" t="s">
        <v>34</v>
      </c>
      <c r="O204" s="65" t="s">
        <v>45</v>
      </c>
      <c r="P204" s="64" t="s">
        <v>34</v>
      </c>
      <c r="Q204" s="65" t="s">
        <v>45</v>
      </c>
      <c r="R204" s="64" t="s">
        <v>34</v>
      </c>
      <c r="S204" s="65" t="s">
        <v>45</v>
      </c>
      <c r="T204" s="918" t="s">
        <v>34</v>
      </c>
      <c r="U204" s="65" t="s">
        <v>45</v>
      </c>
      <c r="V204" s="918" t="s">
        <v>34</v>
      </c>
      <c r="W204" s="154" t="s">
        <v>45</v>
      </c>
      <c r="X204" s="918" t="s">
        <v>34</v>
      </c>
      <c r="Y204" s="154" t="s">
        <v>45</v>
      </c>
      <c r="Z204" s="918" t="s">
        <v>34</v>
      </c>
      <c r="AA204" s="154" t="s">
        <v>45</v>
      </c>
      <c r="AB204" s="918" t="s">
        <v>34</v>
      </c>
      <c r="AC204" s="154" t="s">
        <v>45</v>
      </c>
      <c r="AD204" s="918" t="s">
        <v>34</v>
      </c>
      <c r="AE204" s="154" t="s">
        <v>45</v>
      </c>
      <c r="AF204" s="918" t="s">
        <v>34</v>
      </c>
      <c r="AG204" s="154" t="s">
        <v>45</v>
      </c>
      <c r="AH204" s="918" t="s">
        <v>34</v>
      </c>
      <c r="AI204" s="154" t="s">
        <v>45</v>
      </c>
      <c r="AJ204" s="966" t="s">
        <v>34</v>
      </c>
      <c r="AK204" s="968" t="s">
        <v>259</v>
      </c>
      <c r="AL204" s="968" t="s">
        <v>260</v>
      </c>
      <c r="AM204" s="1075"/>
      <c r="AN204" s="993"/>
      <c r="BT204" s="3"/>
      <c r="BU204" s="3"/>
      <c r="BX204" s="3"/>
      <c r="BY204" s="412"/>
    </row>
    <row r="205" spans="1:95" ht="15" customHeight="1" x14ac:dyDescent="0.2">
      <c r="A205" s="858" t="s">
        <v>261</v>
      </c>
      <c r="B205" s="969">
        <f>SUM(C205+D205)</f>
        <v>40</v>
      </c>
      <c r="C205" s="928">
        <f>E205+G205+I205+K205+M205+O205+Q205+S205+U205+W205+Y205+AA205+AC205+AE205+AG205+AI205</f>
        <v>12</v>
      </c>
      <c r="D205" s="172">
        <f>F205+H205+J205+L205+N205+P205+R205+T205+V205+X205+Z205+AB205+AD205+AF205+AH205+AJ205</f>
        <v>28</v>
      </c>
      <c r="E205" s="970"/>
      <c r="F205" s="930"/>
      <c r="G205" s="970">
        <v>0</v>
      </c>
      <c r="H205" s="930">
        <v>6</v>
      </c>
      <c r="I205" s="970">
        <v>5</v>
      </c>
      <c r="J205" s="930">
        <v>11</v>
      </c>
      <c r="K205" s="970">
        <v>1</v>
      </c>
      <c r="L205" s="930">
        <v>3</v>
      </c>
      <c r="M205" s="970">
        <v>3</v>
      </c>
      <c r="N205" s="971">
        <v>2</v>
      </c>
      <c r="O205" s="970">
        <v>1</v>
      </c>
      <c r="P205" s="971">
        <v>0</v>
      </c>
      <c r="Q205" s="970">
        <v>0</v>
      </c>
      <c r="R205" s="971">
        <v>2</v>
      </c>
      <c r="S205" s="970">
        <v>1</v>
      </c>
      <c r="T205" s="930">
        <v>0</v>
      </c>
      <c r="U205" s="970">
        <v>1</v>
      </c>
      <c r="V205" s="930">
        <v>0</v>
      </c>
      <c r="W205" s="970">
        <v>0</v>
      </c>
      <c r="X205" s="971">
        <v>1</v>
      </c>
      <c r="Y205" s="970">
        <v>0</v>
      </c>
      <c r="Z205" s="971">
        <v>3</v>
      </c>
      <c r="AA205" s="970"/>
      <c r="AB205" s="971"/>
      <c r="AC205" s="970"/>
      <c r="AD205" s="971"/>
      <c r="AE205" s="970"/>
      <c r="AF205" s="971"/>
      <c r="AG205" s="970"/>
      <c r="AH205" s="971"/>
      <c r="AI205" s="970"/>
      <c r="AJ205" s="972"/>
      <c r="AK205" s="971">
        <v>0</v>
      </c>
      <c r="AL205" s="971">
        <v>0</v>
      </c>
      <c r="AM205" s="970">
        <v>0</v>
      </c>
      <c r="AN205" s="971">
        <v>0</v>
      </c>
      <c r="AO205" s="2" t="str">
        <f>CA205&amp;CB205&amp;CC205&amp;CD205</f>
        <v/>
      </c>
      <c r="BT205" s="3"/>
      <c r="BU205" s="3"/>
      <c r="BX205" s="3"/>
      <c r="BY205" s="412"/>
      <c r="CA205" s="32" t="str">
        <f>IF(AND($D205&gt;0,AK205="")," * No olvide digitar la variable "&amp;AK$202&amp;""&amp;" Masculimo. Digite CERO si no tiene",IF(AK205&gt;$D205," * La variable "&amp;AK$202&amp;""&amp;" Masculino No puede ser mayor al Total Mujeres.",""))</f>
        <v/>
      </c>
      <c r="CB205" s="32" t="str">
        <f>IF(AND($C205&gt;0,AL205="")," * No olvide digitar la variable "&amp;AK$202&amp;""&amp;" Femenino. Digite CERO si no tiene",IF(AL205&gt;$C205," * La variable "&amp;AK$202&amp;""&amp;" Femenino No puede ser mayor al Total Hombres.",""))</f>
        <v/>
      </c>
      <c r="CC205" s="32" t="str">
        <f>IF(AND($B205&gt;0,AM205="")," * No olvide digitar la variable "&amp;AM$202&amp;""&amp;". Digite CERO si no tiene",IF(AM205&gt;$B205," * La variable "&amp;AM$202&amp;""&amp;" No puede ser mayor al Total.",""))</f>
        <v/>
      </c>
      <c r="CD205" s="32" t="str">
        <f>IF(AND($B205&gt;0,AN205="")," * No olvide digitar la variable "&amp;AN$202&amp;""&amp;". Digite CERO si no tiene",IF(AN205&gt;$B205," * La variable "&amp;AN$202&amp;""&amp;" No puede ser mayor al Total.",""))</f>
        <v/>
      </c>
      <c r="CM205" s="33">
        <f>IF(AND($D205&gt;0,AK205=""),1,IF(AK205&gt;$D205,1,0))</f>
        <v>0</v>
      </c>
      <c r="CN205" s="33">
        <f>IF(AND($C205&gt;0,AL205=""),1,IF(AL205&gt;$C205,1,0))</f>
        <v>0</v>
      </c>
      <c r="CO205" s="33">
        <f>IF(AND($B205&gt;0,AM205=""),1,IF(AM205&gt;$B205,1,0))</f>
        <v>0</v>
      </c>
      <c r="CP205" s="33">
        <f>IF(AND($B205&gt;0,AN205=""),1,IF(AN205&gt;$B205,1,0))</f>
        <v>0</v>
      </c>
    </row>
    <row r="206" spans="1:95" s="5" customFormat="1" ht="18" customHeight="1" x14ac:dyDescent="0.15">
      <c r="A206" s="11" t="s">
        <v>262</v>
      </c>
      <c r="B206" s="11"/>
      <c r="BV206" s="12"/>
      <c r="BW206" s="12"/>
      <c r="BX206" s="12"/>
      <c r="BY206" s="12"/>
    </row>
    <row r="207" spans="1:95" ht="16.350000000000001" customHeight="1" x14ac:dyDescent="0.2">
      <c r="A207" s="1021" t="s">
        <v>263</v>
      </c>
      <c r="B207" s="982" t="s">
        <v>83</v>
      </c>
      <c r="C207" s="983"/>
      <c r="D207" s="984"/>
      <c r="E207" s="1362" t="s">
        <v>264</v>
      </c>
      <c r="F207" s="1107"/>
      <c r="G207" s="1107"/>
      <c r="H207" s="1107"/>
      <c r="I207" s="1107"/>
      <c r="J207" s="1107"/>
      <c r="K207" s="1107"/>
      <c r="L207" s="1363"/>
      <c r="M207" s="983" t="s">
        <v>265</v>
      </c>
      <c r="N207" s="1109"/>
      <c r="O207" s="984" t="s">
        <v>266</v>
      </c>
      <c r="BX207" s="3"/>
      <c r="BY207" s="3"/>
    </row>
    <row r="208" spans="1:95" ht="16.350000000000001" customHeight="1" x14ac:dyDescent="0.2">
      <c r="A208" s="1054"/>
      <c r="B208" s="1303"/>
      <c r="C208" s="986"/>
      <c r="D208" s="987"/>
      <c r="E208" s="991" t="s">
        <v>11</v>
      </c>
      <c r="F208" s="993"/>
      <c r="G208" s="991" t="s">
        <v>12</v>
      </c>
      <c r="H208" s="993"/>
      <c r="I208" s="991" t="s">
        <v>13</v>
      </c>
      <c r="J208" s="993"/>
      <c r="K208" s="991" t="s">
        <v>267</v>
      </c>
      <c r="L208" s="1007"/>
      <c r="M208" s="986"/>
      <c r="N208" s="1110"/>
      <c r="O208" s="990"/>
    </row>
    <row r="209" spans="1:96" ht="16.350000000000001" customHeight="1" x14ac:dyDescent="0.2">
      <c r="A209" s="1054"/>
      <c r="B209" s="62" t="s">
        <v>32</v>
      </c>
      <c r="C209" s="916" t="s">
        <v>33</v>
      </c>
      <c r="D209" s="287" t="s">
        <v>34</v>
      </c>
      <c r="E209" s="65" t="s">
        <v>45</v>
      </c>
      <c r="F209" s="423" t="s">
        <v>34</v>
      </c>
      <c r="G209" s="65" t="s">
        <v>45</v>
      </c>
      <c r="H209" s="423" t="s">
        <v>34</v>
      </c>
      <c r="I209" s="424" t="s">
        <v>45</v>
      </c>
      <c r="J209" s="425" t="s">
        <v>34</v>
      </c>
      <c r="K209" s="65" t="s">
        <v>45</v>
      </c>
      <c r="L209" s="66" t="s">
        <v>34</v>
      </c>
      <c r="M209" s="933" t="s">
        <v>268</v>
      </c>
      <c r="N209" s="428" t="s">
        <v>269</v>
      </c>
      <c r="O209" s="987"/>
    </row>
    <row r="210" spans="1:96" ht="16.350000000000001" customHeight="1" x14ac:dyDescent="0.2">
      <c r="A210" s="1023"/>
      <c r="B210" s="429">
        <f t="shared" ref="B210:B215" si="68">+C210+D210</f>
        <v>10</v>
      </c>
      <c r="C210" s="430">
        <f>+E210+G210+I210+K210</f>
        <v>3</v>
      </c>
      <c r="D210" s="431">
        <f>+F210+H210+J210+L210</f>
        <v>7</v>
      </c>
      <c r="E210" s="973">
        <f t="shared" ref="E210:O210" si="69">SUM(E211:E215)</f>
        <v>1</v>
      </c>
      <c r="F210" s="974">
        <f t="shared" si="69"/>
        <v>1</v>
      </c>
      <c r="G210" s="973">
        <f t="shared" si="69"/>
        <v>1</v>
      </c>
      <c r="H210" s="974">
        <f t="shared" si="69"/>
        <v>1</v>
      </c>
      <c r="I210" s="973">
        <f t="shared" si="69"/>
        <v>0</v>
      </c>
      <c r="J210" s="936">
        <f t="shared" si="69"/>
        <v>0</v>
      </c>
      <c r="K210" s="969">
        <f t="shared" si="69"/>
        <v>1</v>
      </c>
      <c r="L210" s="975">
        <f t="shared" si="69"/>
        <v>5</v>
      </c>
      <c r="M210" s="976">
        <f t="shared" si="69"/>
        <v>5</v>
      </c>
      <c r="N210" s="974">
        <f t="shared" si="69"/>
        <v>5</v>
      </c>
      <c r="O210" s="939">
        <f t="shared" si="69"/>
        <v>3</v>
      </c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</row>
    <row r="211" spans="1:96" ht="15" customHeight="1" x14ac:dyDescent="0.2">
      <c r="A211" s="487" t="s">
        <v>270</v>
      </c>
      <c r="B211" s="438">
        <f t="shared" si="68"/>
        <v>8</v>
      </c>
      <c r="C211" s="439">
        <f>+E211+G211+I211+K211</f>
        <v>3</v>
      </c>
      <c r="D211" s="871">
        <f>+F211+H211+J211+L211</f>
        <v>5</v>
      </c>
      <c r="E211" s="270">
        <v>1</v>
      </c>
      <c r="F211" s="275"/>
      <c r="G211" s="270">
        <v>1</v>
      </c>
      <c r="H211" s="275">
        <v>1</v>
      </c>
      <c r="I211" s="270"/>
      <c r="J211" s="271"/>
      <c r="K211" s="270">
        <v>1</v>
      </c>
      <c r="L211" s="294">
        <v>4</v>
      </c>
      <c r="M211" s="272">
        <v>3</v>
      </c>
      <c r="N211" s="275">
        <v>5</v>
      </c>
      <c r="O211" s="441">
        <v>3</v>
      </c>
      <c r="P211" s="146" t="str">
        <f>CA211&amp;CB211&amp;CC211&amp;CD211</f>
        <v/>
      </c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"/>
      <c r="AC211" s="3"/>
      <c r="AD211" s="3"/>
      <c r="AE211" s="3"/>
      <c r="CA211" s="32" t="str">
        <f>IF(AND($B211&gt;0,M211="")," * No olvide digitar la variable "&amp;M$207&amp;""&amp;" Única. Digite CERO si no tiene.","")</f>
        <v/>
      </c>
      <c r="CB211" s="32" t="str">
        <f>IF(AND($B211&gt;0,N211="")," * No olvide digitar la variable "&amp;M$207&amp;""&amp;" Múltiple. Digite CERO si no tiene.","")</f>
        <v/>
      </c>
      <c r="CC211" s="32" t="str">
        <f>IF(AND(M211+N211&gt;$B211)," * La variable "&amp;M$207&amp;""&amp;"  No puede ser mayor al Total.","")</f>
        <v/>
      </c>
      <c r="CD211" s="32" t="str">
        <f>IF(AND($B211&gt;0,O211="")," * No olvide digitar la variable "&amp;O$207&amp;""&amp;". Digite CERO si no tiene",IF(O211&gt;$B211," * La variable "&amp;O$207&amp;""&amp;" No puede ser mayor al Total.",""))</f>
        <v/>
      </c>
      <c r="CM211" s="33">
        <f>IF(AND($B211&gt;0,M211=""),1,0)</f>
        <v>0</v>
      </c>
      <c r="CN211" s="33">
        <f>IF(AND($B211&gt;0,N211=""),1,0)</f>
        <v>0</v>
      </c>
      <c r="CO211" s="33">
        <f>IF(AND(M211+N211&gt;$B211),1,0)</f>
        <v>0</v>
      </c>
      <c r="CP211" s="33">
        <f>IF(AND($B211&gt;0,O211=""),1,0)</f>
        <v>0</v>
      </c>
      <c r="CR211" s="5"/>
    </row>
    <row r="212" spans="1:96" ht="15" customHeight="1" x14ac:dyDescent="0.2">
      <c r="A212" s="35" t="s">
        <v>271</v>
      </c>
      <c r="B212" s="442">
        <f t="shared" si="68"/>
        <v>2</v>
      </c>
      <c r="C212" s="443">
        <f t="shared" ref="C212:D215" si="70">+E212+G212+I212+K212</f>
        <v>0</v>
      </c>
      <c r="D212" s="84">
        <f t="shared" si="70"/>
        <v>2</v>
      </c>
      <c r="E212" s="276"/>
      <c r="F212" s="83">
        <v>1</v>
      </c>
      <c r="G212" s="276"/>
      <c r="H212" s="83"/>
      <c r="I212" s="276"/>
      <c r="J212" s="277"/>
      <c r="K212" s="276"/>
      <c r="L212" s="444">
        <v>1</v>
      </c>
      <c r="M212" s="278">
        <v>2</v>
      </c>
      <c r="N212" s="83">
        <v>0</v>
      </c>
      <c r="O212" s="445">
        <v>0</v>
      </c>
      <c r="P212" s="146" t="str">
        <f t="shared" ref="P212:P215" si="71">CA212&amp;CB212&amp;CC212&amp;CD212</f>
        <v/>
      </c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"/>
      <c r="AC212" s="3"/>
      <c r="AD212" s="3"/>
      <c r="AE212" s="3"/>
      <c r="CA212" s="32" t="str">
        <f t="shared" ref="CA212:CA215" si="72">IF(AND($B212&gt;0,M212="")," * No olvide digitar la variable "&amp;M$207&amp;""&amp;" Única. Digite CERO si no tiene.","")</f>
        <v/>
      </c>
      <c r="CB212" s="32" t="str">
        <f t="shared" ref="CB212:CB215" si="73">IF(AND($B212&gt;0,N212="")," * No olvide digitar la variable "&amp;M$207&amp;""&amp;" Múltiple. Digite CERO si no tiene.","")</f>
        <v/>
      </c>
      <c r="CC212" s="32" t="str">
        <f t="shared" ref="CC212:CC215" si="74">IF(AND(M212+N212&gt;$B212)," * La variable "&amp;M$207&amp;""&amp;"  No puede ser mayor al Total.","")</f>
        <v/>
      </c>
      <c r="CD212" s="32" t="str">
        <f t="shared" ref="CD212:CD215" si="75">IF(AND($B212&gt;0,O212="")," * No olvide digitar la variable "&amp;O$207&amp;""&amp;". Digite CERO si no tiene",IF(O212&gt;$B212," * La variable "&amp;O$207&amp;""&amp;" No puede ser mayor al Total.",""))</f>
        <v/>
      </c>
      <c r="CM212" s="33">
        <f t="shared" ref="CM212:CN215" si="76">IF(AND($B212&gt;0,M212=""),1,0)</f>
        <v>0</v>
      </c>
      <c r="CN212" s="33">
        <f t="shared" si="76"/>
        <v>0</v>
      </c>
      <c r="CO212" s="33">
        <f t="shared" ref="CO212:CO215" si="77">IF(AND(M212+N212&gt;$B212),1,0)</f>
        <v>0</v>
      </c>
      <c r="CP212" s="33">
        <f t="shared" ref="CP212:CP215" si="78">IF(AND($B212&gt;0,O212=""),1,0)</f>
        <v>0</v>
      </c>
    </row>
    <row r="213" spans="1:96" ht="15" customHeight="1" x14ac:dyDescent="0.2">
      <c r="A213" s="35" t="s">
        <v>272</v>
      </c>
      <c r="B213" s="442">
        <f t="shared" si="68"/>
        <v>0</v>
      </c>
      <c r="C213" s="443">
        <f t="shared" si="70"/>
        <v>0</v>
      </c>
      <c r="D213" s="84">
        <f t="shared" si="70"/>
        <v>0</v>
      </c>
      <c r="E213" s="276"/>
      <c r="F213" s="83"/>
      <c r="G213" s="276"/>
      <c r="H213" s="83"/>
      <c r="I213" s="276"/>
      <c r="J213" s="277"/>
      <c r="K213" s="276"/>
      <c r="L213" s="444"/>
      <c r="M213" s="278"/>
      <c r="N213" s="83"/>
      <c r="O213" s="445"/>
      <c r="P213" s="146" t="str">
        <f t="shared" si="71"/>
        <v/>
      </c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"/>
      <c r="AC213" s="3"/>
      <c r="AD213" s="3"/>
      <c r="AE213" s="3"/>
      <c r="CA213" s="32" t="str">
        <f t="shared" si="72"/>
        <v/>
      </c>
      <c r="CB213" s="32" t="str">
        <f t="shared" si="73"/>
        <v/>
      </c>
      <c r="CC213" s="32" t="str">
        <f t="shared" si="74"/>
        <v/>
      </c>
      <c r="CD213" s="32" t="str">
        <f t="shared" si="75"/>
        <v/>
      </c>
      <c r="CM213" s="33">
        <f t="shared" si="76"/>
        <v>0</v>
      </c>
      <c r="CN213" s="33">
        <f t="shared" si="76"/>
        <v>0</v>
      </c>
      <c r="CO213" s="33">
        <f t="shared" si="77"/>
        <v>0</v>
      </c>
      <c r="CP213" s="33">
        <f t="shared" si="78"/>
        <v>0</v>
      </c>
    </row>
    <row r="214" spans="1:96" ht="15" customHeight="1" x14ac:dyDescent="0.2">
      <c r="A214" s="35" t="s">
        <v>273</v>
      </c>
      <c r="B214" s="442">
        <f t="shared" si="68"/>
        <v>0</v>
      </c>
      <c r="C214" s="443">
        <f t="shared" si="70"/>
        <v>0</v>
      </c>
      <c r="D214" s="84">
        <f t="shared" si="70"/>
        <v>0</v>
      </c>
      <c r="E214" s="446"/>
      <c r="F214" s="447"/>
      <c r="G214" s="446"/>
      <c r="H214" s="447"/>
      <c r="I214" s="446"/>
      <c r="J214" s="448"/>
      <c r="K214" s="446"/>
      <c r="L214" s="449"/>
      <c r="M214" s="450"/>
      <c r="N214" s="447"/>
      <c r="O214" s="451"/>
      <c r="P214" s="146" t="str">
        <f t="shared" si="71"/>
        <v/>
      </c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"/>
      <c r="AC214" s="3"/>
      <c r="AD214" s="3"/>
      <c r="AE214" s="3"/>
      <c r="CA214" s="32" t="str">
        <f t="shared" si="72"/>
        <v/>
      </c>
      <c r="CB214" s="32" t="str">
        <f t="shared" si="73"/>
        <v/>
      </c>
      <c r="CC214" s="32" t="str">
        <f t="shared" si="74"/>
        <v/>
      </c>
      <c r="CD214" s="32" t="str">
        <f t="shared" si="75"/>
        <v/>
      </c>
      <c r="CM214" s="33">
        <f t="shared" si="76"/>
        <v>0</v>
      </c>
      <c r="CN214" s="33">
        <f t="shared" si="76"/>
        <v>0</v>
      </c>
      <c r="CO214" s="33">
        <f t="shared" si="77"/>
        <v>0</v>
      </c>
      <c r="CP214" s="33">
        <f t="shared" si="78"/>
        <v>0</v>
      </c>
    </row>
    <row r="215" spans="1:96" ht="15" customHeight="1" x14ac:dyDescent="0.2">
      <c r="A215" s="895" t="s">
        <v>274</v>
      </c>
      <c r="B215" s="453">
        <f t="shared" si="68"/>
        <v>0</v>
      </c>
      <c r="C215" s="454">
        <f t="shared" si="70"/>
        <v>0</v>
      </c>
      <c r="D215" s="116">
        <f t="shared" si="70"/>
        <v>0</v>
      </c>
      <c r="E215" s="281"/>
      <c r="F215" s="282"/>
      <c r="G215" s="281"/>
      <c r="H215" s="282"/>
      <c r="I215" s="281"/>
      <c r="J215" s="282"/>
      <c r="K215" s="281"/>
      <c r="L215" s="285"/>
      <c r="M215" s="283"/>
      <c r="N215" s="282"/>
      <c r="O215" s="455"/>
      <c r="P215" s="146" t="str">
        <f t="shared" si="71"/>
        <v/>
      </c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"/>
      <c r="AC215" s="3"/>
      <c r="AD215" s="3"/>
      <c r="AE215" s="3"/>
      <c r="CA215" s="32" t="str">
        <f t="shared" si="72"/>
        <v/>
      </c>
      <c r="CB215" s="32" t="str">
        <f t="shared" si="73"/>
        <v/>
      </c>
      <c r="CC215" s="32" t="str">
        <f t="shared" si="74"/>
        <v/>
      </c>
      <c r="CD215" s="32" t="str">
        <f t="shared" si="75"/>
        <v/>
      </c>
      <c r="CM215" s="33">
        <f t="shared" si="76"/>
        <v>0</v>
      </c>
      <c r="CN215" s="33">
        <f t="shared" si="76"/>
        <v>0</v>
      </c>
      <c r="CO215" s="33">
        <f t="shared" si="77"/>
        <v>0</v>
      </c>
      <c r="CP215" s="33">
        <f t="shared" si="78"/>
        <v>0</v>
      </c>
    </row>
    <row r="232" spans="1:13" hidden="1" x14ac:dyDescent="0.2">
      <c r="A232" s="456">
        <f>SUM(B12:B15,B20:B25,B41:B46,B67,B101,C106:C113,D116:D118,C123:C125,C129:C130,B135,C135,D136,E136,C141:C142,B158,C161:D161,C165:C166,C169:C174,C178:C183,B188:B191,C195:C196,B199:B200,B205,B210)</f>
        <v>12537</v>
      </c>
      <c r="B232" s="456" t="e">
        <f>SUM(#REF!)</f>
        <v>#REF!</v>
      </c>
      <c r="C232" s="456"/>
      <c r="D232" s="456"/>
      <c r="E232" s="456"/>
      <c r="F232" s="456"/>
      <c r="G232" s="456"/>
      <c r="H232" s="456"/>
      <c r="I232" s="456"/>
      <c r="J232" s="456"/>
      <c r="K232" s="456"/>
      <c r="L232" s="456"/>
      <c r="M232" s="456"/>
    </row>
    <row r="248" spans="1:2" ht="15" hidden="1" x14ac:dyDescent="0.25">
      <c r="A248" s="457">
        <f>SUM(B12:B15,B20:B26,B31:B36,B41:B46,B51:B56,B61:B66,B72:B77,B81:B100,C107:C113,D116:D118,C123:C125,C129:C131,C141:C142,B146:B157,C161:D161,C165:C166,C169:F174,C178:C183,B188:B191,C195:C196,B199:B200,B205,B211:B215)</f>
        <v>12015</v>
      </c>
      <c r="B248" s="458">
        <f>SUM(CM12:CS215)</f>
        <v>0</v>
      </c>
    </row>
  </sheetData>
  <mergeCells count="344">
    <mergeCell ref="A207:A210"/>
    <mergeCell ref="B207:D208"/>
    <mergeCell ref="E207:L207"/>
    <mergeCell ref="M207:N208"/>
    <mergeCell ref="O207:O209"/>
    <mergeCell ref="E208:F208"/>
    <mergeCell ref="G208:H208"/>
    <mergeCell ref="I208:J208"/>
    <mergeCell ref="K208:L208"/>
    <mergeCell ref="A202:A204"/>
    <mergeCell ref="B202:D203"/>
    <mergeCell ref="E202:AJ202"/>
    <mergeCell ref="AK202:AL203"/>
    <mergeCell ref="AM202:AM204"/>
    <mergeCell ref="AN202:AN204"/>
    <mergeCell ref="E203:F203"/>
    <mergeCell ref="G203:H203"/>
    <mergeCell ref="I203:J203"/>
    <mergeCell ref="K203:L203"/>
    <mergeCell ref="Y203:Z203"/>
    <mergeCell ref="AA203:AB203"/>
    <mergeCell ref="AC203:AD203"/>
    <mergeCell ref="AE203:AF203"/>
    <mergeCell ref="AG203:AH203"/>
    <mergeCell ref="AI203:AJ203"/>
    <mergeCell ref="M203:N203"/>
    <mergeCell ref="O203:P203"/>
    <mergeCell ref="Q203:R203"/>
    <mergeCell ref="S203:T203"/>
    <mergeCell ref="U203:V203"/>
    <mergeCell ref="W203:X203"/>
    <mergeCell ref="AI193:AI194"/>
    <mergeCell ref="AJ193:AJ194"/>
    <mergeCell ref="AK193:AK194"/>
    <mergeCell ref="AL193:AL194"/>
    <mergeCell ref="AM193:AM194"/>
    <mergeCell ref="A195:A196"/>
    <mergeCell ref="Y193:Y194"/>
    <mergeCell ref="Z193:Z194"/>
    <mergeCell ref="AA193:AA194"/>
    <mergeCell ref="AB193:AE193"/>
    <mergeCell ref="AF193:AG193"/>
    <mergeCell ref="AH193:AH194"/>
    <mergeCell ref="P193:Q193"/>
    <mergeCell ref="R193:S193"/>
    <mergeCell ref="T193:U193"/>
    <mergeCell ref="V193:V194"/>
    <mergeCell ref="W193:W194"/>
    <mergeCell ref="X193:X194"/>
    <mergeCell ref="A193:B194"/>
    <mergeCell ref="C193:E193"/>
    <mergeCell ref="F193:G193"/>
    <mergeCell ref="H193:I193"/>
    <mergeCell ref="J193:K193"/>
    <mergeCell ref="L193:M193"/>
    <mergeCell ref="N193:O193"/>
    <mergeCell ref="U186:V186"/>
    <mergeCell ref="W186:X186"/>
    <mergeCell ref="I186:J186"/>
    <mergeCell ref="K186:L186"/>
    <mergeCell ref="M186:N186"/>
    <mergeCell ref="O186:P186"/>
    <mergeCell ref="Q186:R186"/>
    <mergeCell ref="S186:T186"/>
    <mergeCell ref="F176:F177"/>
    <mergeCell ref="G176:G177"/>
    <mergeCell ref="H176:H177"/>
    <mergeCell ref="A178:A180"/>
    <mergeCell ref="A181:A183"/>
    <mergeCell ref="A185:A187"/>
    <mergeCell ref="B185:D186"/>
    <mergeCell ref="E185:AL185"/>
    <mergeCell ref="E186:F186"/>
    <mergeCell ref="G186:H186"/>
    <mergeCell ref="AG186:AH186"/>
    <mergeCell ref="AI186:AJ186"/>
    <mergeCell ref="AK186:AL186"/>
    <mergeCell ref="Y186:Z186"/>
    <mergeCell ref="AA186:AB186"/>
    <mergeCell ref="AC186:AD186"/>
    <mergeCell ref="AE186:AF186"/>
    <mergeCell ref="A165:A166"/>
    <mergeCell ref="A168:B168"/>
    <mergeCell ref="A169:A170"/>
    <mergeCell ref="A172:A174"/>
    <mergeCell ref="A176:B177"/>
    <mergeCell ref="C176:E176"/>
    <mergeCell ref="A160:B160"/>
    <mergeCell ref="A163:B164"/>
    <mergeCell ref="C163:E163"/>
    <mergeCell ref="F163:F164"/>
    <mergeCell ref="G163:I163"/>
    <mergeCell ref="J163:L163"/>
    <mergeCell ref="A139:B140"/>
    <mergeCell ref="C139:C140"/>
    <mergeCell ref="D139:I139"/>
    <mergeCell ref="J139:J140"/>
    <mergeCell ref="A141:A142"/>
    <mergeCell ref="A144:A145"/>
    <mergeCell ref="B144:B145"/>
    <mergeCell ref="AJ127:AJ128"/>
    <mergeCell ref="AK127:AK128"/>
    <mergeCell ref="A129:B129"/>
    <mergeCell ref="A130:B130"/>
    <mergeCell ref="A131:B131"/>
    <mergeCell ref="A133:A134"/>
    <mergeCell ref="B133:E133"/>
    <mergeCell ref="F133:G133"/>
    <mergeCell ref="Z127:AD127"/>
    <mergeCell ref="AE127:AE128"/>
    <mergeCell ref="AF127:AF128"/>
    <mergeCell ref="AG127:AG128"/>
    <mergeCell ref="AH127:AH128"/>
    <mergeCell ref="AI127:AI128"/>
    <mergeCell ref="N127:O127"/>
    <mergeCell ref="P127:Q127"/>
    <mergeCell ref="R127:S127"/>
    <mergeCell ref="T127:U127"/>
    <mergeCell ref="V127:W127"/>
    <mergeCell ref="X127:Y127"/>
    <mergeCell ref="A123:B123"/>
    <mergeCell ref="A124:B124"/>
    <mergeCell ref="A125:B125"/>
    <mergeCell ref="A127:B128"/>
    <mergeCell ref="C127:E127"/>
    <mergeCell ref="F127:G127"/>
    <mergeCell ref="H127:I127"/>
    <mergeCell ref="J127:K127"/>
    <mergeCell ref="L127:M127"/>
    <mergeCell ref="A116:B118"/>
    <mergeCell ref="A119:K119"/>
    <mergeCell ref="A120:B122"/>
    <mergeCell ref="C120:E121"/>
    <mergeCell ref="F120:AM120"/>
    <mergeCell ref="AN120:AN122"/>
    <mergeCell ref="F121:G121"/>
    <mergeCell ref="H121:I121"/>
    <mergeCell ref="J121:K121"/>
    <mergeCell ref="L121:M121"/>
    <mergeCell ref="AL121:AM121"/>
    <mergeCell ref="Z121:AA121"/>
    <mergeCell ref="AB121:AC121"/>
    <mergeCell ref="AD121:AE121"/>
    <mergeCell ref="AF121:AG121"/>
    <mergeCell ref="AH121:AI121"/>
    <mergeCell ref="AJ121:AK121"/>
    <mergeCell ref="N121:O121"/>
    <mergeCell ref="P121:Q121"/>
    <mergeCell ref="R121:S121"/>
    <mergeCell ref="T121:U121"/>
    <mergeCell ref="V121:W121"/>
    <mergeCell ref="X121:Y121"/>
    <mergeCell ref="A107:A109"/>
    <mergeCell ref="A110:B110"/>
    <mergeCell ref="A111:B111"/>
    <mergeCell ref="A112:B112"/>
    <mergeCell ref="A113:B113"/>
    <mergeCell ref="A115:C115"/>
    <mergeCell ref="AD104:AE104"/>
    <mergeCell ref="AF104:AG104"/>
    <mergeCell ref="AH104:AI104"/>
    <mergeCell ref="A106:B106"/>
    <mergeCell ref="A103:B105"/>
    <mergeCell ref="C103:E104"/>
    <mergeCell ref="K70:L70"/>
    <mergeCell ref="M70:N70"/>
    <mergeCell ref="O70:P70"/>
    <mergeCell ref="Q70:R70"/>
    <mergeCell ref="S70:T70"/>
    <mergeCell ref="AN103:AN105"/>
    <mergeCell ref="AO103:AO105"/>
    <mergeCell ref="F104:G104"/>
    <mergeCell ref="H104:I104"/>
    <mergeCell ref="J104:K104"/>
    <mergeCell ref="L104:M104"/>
    <mergeCell ref="N104:O104"/>
    <mergeCell ref="P104:Q104"/>
    <mergeCell ref="R104:S104"/>
    <mergeCell ref="T104:U104"/>
    <mergeCell ref="F103:AM103"/>
    <mergeCell ref="V104:W104"/>
    <mergeCell ref="X104:Y104"/>
    <mergeCell ref="Z104:AA104"/>
    <mergeCell ref="AB104:AC104"/>
    <mergeCell ref="AJ104:AK104"/>
    <mergeCell ref="AL104:AM104"/>
    <mergeCell ref="A69:A71"/>
    <mergeCell ref="B69:D70"/>
    <mergeCell ref="E69:AL69"/>
    <mergeCell ref="E70:F70"/>
    <mergeCell ref="G70:H70"/>
    <mergeCell ref="Q59:R59"/>
    <mergeCell ref="S59:T59"/>
    <mergeCell ref="U59:V59"/>
    <mergeCell ref="W59:X59"/>
    <mergeCell ref="Y59:Z59"/>
    <mergeCell ref="AA59:AB59"/>
    <mergeCell ref="A58:A60"/>
    <mergeCell ref="B58:D59"/>
    <mergeCell ref="E58:AL58"/>
    <mergeCell ref="AG70:AH70"/>
    <mergeCell ref="AI70:AJ70"/>
    <mergeCell ref="AK70:AL70"/>
    <mergeCell ref="U70:V70"/>
    <mergeCell ref="W70:X70"/>
    <mergeCell ref="Y70:Z70"/>
    <mergeCell ref="AA70:AB70"/>
    <mergeCell ref="AC70:AD70"/>
    <mergeCell ref="AE70:AF70"/>
    <mergeCell ref="I70:J70"/>
    <mergeCell ref="AM58:AN59"/>
    <mergeCell ref="E59:F59"/>
    <mergeCell ref="G59:H59"/>
    <mergeCell ref="I59:J59"/>
    <mergeCell ref="K59:L59"/>
    <mergeCell ref="M59:N59"/>
    <mergeCell ref="O59:P59"/>
    <mergeCell ref="AA49:AB49"/>
    <mergeCell ref="AC49:AD49"/>
    <mergeCell ref="AE49:AF49"/>
    <mergeCell ref="AG49:AH49"/>
    <mergeCell ref="AI49:AJ49"/>
    <mergeCell ref="AK49:AL49"/>
    <mergeCell ref="O49:P49"/>
    <mergeCell ref="Q49:R49"/>
    <mergeCell ref="S49:T49"/>
    <mergeCell ref="U49:V49"/>
    <mergeCell ref="W49:X49"/>
    <mergeCell ref="Y49:Z49"/>
    <mergeCell ref="AC59:AD59"/>
    <mergeCell ref="AE59:AF59"/>
    <mergeCell ref="AG59:AH59"/>
    <mergeCell ref="AI59:AJ59"/>
    <mergeCell ref="AK59:AL59"/>
    <mergeCell ref="A48:A50"/>
    <mergeCell ref="B48:D49"/>
    <mergeCell ref="E48:AL48"/>
    <mergeCell ref="AM48:AM50"/>
    <mergeCell ref="AN48:AN50"/>
    <mergeCell ref="E49:F49"/>
    <mergeCell ref="G49:H49"/>
    <mergeCell ref="I49:J49"/>
    <mergeCell ref="K49:L49"/>
    <mergeCell ref="M49:N49"/>
    <mergeCell ref="A38:A40"/>
    <mergeCell ref="B38:D39"/>
    <mergeCell ref="E38:AL38"/>
    <mergeCell ref="AM38:AM40"/>
    <mergeCell ref="AN38:AN40"/>
    <mergeCell ref="E39:F39"/>
    <mergeCell ref="G39:H39"/>
    <mergeCell ref="I39:J39"/>
    <mergeCell ref="K39:L39"/>
    <mergeCell ref="M39:N39"/>
    <mergeCell ref="AA39:AB39"/>
    <mergeCell ref="AC39:AD39"/>
    <mergeCell ref="AE39:AF39"/>
    <mergeCell ref="AG39:AH39"/>
    <mergeCell ref="AI39:AJ39"/>
    <mergeCell ref="AK39:AL39"/>
    <mergeCell ref="O39:P39"/>
    <mergeCell ref="Q39:R39"/>
    <mergeCell ref="S39:T39"/>
    <mergeCell ref="U39:V39"/>
    <mergeCell ref="W39:X39"/>
    <mergeCell ref="Y39:Z39"/>
    <mergeCell ref="AM28:AM30"/>
    <mergeCell ref="AN28:AN30"/>
    <mergeCell ref="E29:F29"/>
    <mergeCell ref="G29:H29"/>
    <mergeCell ref="I29:J29"/>
    <mergeCell ref="K29:L29"/>
    <mergeCell ref="M29:N29"/>
    <mergeCell ref="O29:P29"/>
    <mergeCell ref="Q29:R29"/>
    <mergeCell ref="S29:T29"/>
    <mergeCell ref="A27:H27"/>
    <mergeCell ref="A28:A30"/>
    <mergeCell ref="B28:D29"/>
    <mergeCell ref="E28:AL28"/>
    <mergeCell ref="U29:V29"/>
    <mergeCell ref="W29:X29"/>
    <mergeCell ref="Y29:Z29"/>
    <mergeCell ref="U18:V18"/>
    <mergeCell ref="W18:X18"/>
    <mergeCell ref="Y18:Z18"/>
    <mergeCell ref="AA18:AB18"/>
    <mergeCell ref="AC18:AD18"/>
    <mergeCell ref="AE18:AF18"/>
    <mergeCell ref="AA29:AB29"/>
    <mergeCell ref="AC29:AD29"/>
    <mergeCell ref="AE29:AF29"/>
    <mergeCell ref="AG29:AH29"/>
    <mergeCell ref="AI29:AJ29"/>
    <mergeCell ref="AK29:AL29"/>
    <mergeCell ref="A17:A19"/>
    <mergeCell ref="B17:D18"/>
    <mergeCell ref="AQ17:AQ19"/>
    <mergeCell ref="AR17:AR19"/>
    <mergeCell ref="E18:F18"/>
    <mergeCell ref="G18:H18"/>
    <mergeCell ref="I18:J18"/>
    <mergeCell ref="K18:L18"/>
    <mergeCell ref="M18:N18"/>
    <mergeCell ref="O18:P18"/>
    <mergeCell ref="Q18:R18"/>
    <mergeCell ref="S18:T18"/>
    <mergeCell ref="AG18:AH18"/>
    <mergeCell ref="AI18:AJ18"/>
    <mergeCell ref="AK18:AL18"/>
    <mergeCell ref="E17:AL17"/>
    <mergeCell ref="AM17:AM19"/>
    <mergeCell ref="AN17:AN19"/>
    <mergeCell ref="AO17:AO19"/>
    <mergeCell ref="AP17:AP19"/>
    <mergeCell ref="AR9:AR11"/>
    <mergeCell ref="AS9:AS11"/>
    <mergeCell ref="E10:F10"/>
    <mergeCell ref="G10:H10"/>
    <mergeCell ref="I10:J10"/>
    <mergeCell ref="K10:L10"/>
    <mergeCell ref="M10:N10"/>
    <mergeCell ref="O10:P10"/>
    <mergeCell ref="Q10:R10"/>
    <mergeCell ref="S10:T10"/>
    <mergeCell ref="AO10:AO11"/>
    <mergeCell ref="AP10:AP11"/>
    <mergeCell ref="AQ10:AQ11"/>
    <mergeCell ref="A6:O6"/>
    <mergeCell ref="A9:A11"/>
    <mergeCell ref="B9:D10"/>
    <mergeCell ref="E9:AL9"/>
    <mergeCell ref="AM9:AM11"/>
    <mergeCell ref="AN9:AQ9"/>
    <mergeCell ref="U10:V10"/>
    <mergeCell ref="W10:X10"/>
    <mergeCell ref="Y10:Z10"/>
    <mergeCell ref="AA10:AB10"/>
    <mergeCell ref="AC10:AD10"/>
    <mergeCell ref="AE10:AF10"/>
    <mergeCell ref="AG10:AH10"/>
    <mergeCell ref="AI10:AJ10"/>
    <mergeCell ref="AK10:AL10"/>
    <mergeCell ref="AN10:AN11"/>
  </mergeCells>
  <dataValidations count="9">
    <dataValidation operator="greaterThanOrEqual" allowBlank="1" showInputMessage="1" showErrorMessage="1" errorTitle="Error" error="Favor Ingrese sólo Números." sqref="AO31:AO36" xr:uid="{0E429E39-54C5-4C11-9E81-4A53DA6DD771}"/>
    <dataValidation type="whole" allowBlank="1" showInputMessage="1" showErrorMessage="1" sqref="E188:AL191" xr:uid="{8434CA60-18B0-4753-B5D4-C6109FA2884B}">
      <formula1>0</formula1>
      <formula2>9.99999999999999E+37</formula2>
    </dataValidation>
    <dataValidation type="whole" allowBlank="1" showInputMessage="1" showErrorMessage="1" sqref="C169:F174" xr:uid="{F52C7844-09F7-4CCF-BA15-B674B2F0B980}">
      <formula1>0</formula1>
      <formula2>9.99999999999999E+35</formula2>
    </dataValidation>
    <dataValidation type="whole" allowBlank="1" showInputMessage="1" showErrorMessage="1" sqref="B135:G137" xr:uid="{0F14AAEF-7909-448A-8FFB-2041791C72E3}">
      <formula1>0</formula1>
      <formula2>9.99999999999999E+32</formula2>
    </dataValidation>
    <dataValidation type="whole" allowBlank="1" showInputMessage="1" showErrorMessage="1" sqref="F107:AO113" xr:uid="{20EA3F93-51FB-4615-8374-FE0F6834FF51}">
      <formula1>0</formula1>
      <formula2>9.99999999999999E+33</formula2>
    </dataValidation>
    <dataValidation type="whole" allowBlank="1" showInputMessage="1" showErrorMessage="1" sqref="E61:AN66" xr:uid="{A74347D8-A6BF-4E66-8ED5-F94A95A025E1}">
      <formula1>0</formula1>
      <formula2>9.99999999999999E+46</formula2>
    </dataValidation>
    <dataValidation type="whole" allowBlank="1" showInputMessage="1" showErrorMessage="1" sqref="C199:D200 AN31:AN36 E33:AM36" xr:uid="{CD8255D8-5661-414E-852D-4E763641C175}">
      <formula1>0</formula1>
      <formula2>9.99999999999999E+41</formula2>
    </dataValidation>
    <dataValidation type="whole" allowBlank="1" showInputMessage="1" showErrorMessage="1" sqref="E12:AS15 E20:AR26 E31:AM32 E41:AM42 E51:AM52" xr:uid="{A3556C43-5C2B-45E8-BB52-9400A5FA087C}">
      <formula1>0</formula1>
      <formula2>9.99999999999999E+40</formula2>
    </dataValidation>
    <dataValidation type="whole" operator="greaterThanOrEqual" allowBlank="1" showInputMessage="1" showErrorMessage="1" errorTitle="Error" error="Favor Ingrese sólo Números." sqref="E211:O215 E72:AL77 F129:AK131 F123:AN125 D165:L166 F195:AM196 C161:D161 E205:AN205 C81:E100 E43:AM46 AO27:AO30 D116:D118 D178:H183 D141:J142 B146:B157 AP27:AP36 AN41:AN46 AN51:AN56 E53:AM56" xr:uid="{06EC7566-76DD-478F-B4C1-06AEF8D2533B}">
      <formula1>0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T248"/>
  <sheetViews>
    <sheetView tabSelected="1" workbookViewId="0">
      <selection sqref="A1:XFD1048576"/>
    </sheetView>
  </sheetViews>
  <sheetFormatPr baseColWidth="10" defaultColWidth="11.42578125" defaultRowHeight="14.25" x14ac:dyDescent="0.2"/>
  <cols>
    <col min="1" max="1" width="44.7109375" style="2" customWidth="1"/>
    <col min="2" max="2" width="32.5703125" style="2" customWidth="1"/>
    <col min="3" max="3" width="14.140625" style="2" customWidth="1"/>
    <col min="4" max="4" width="12.42578125" style="2" customWidth="1"/>
    <col min="5" max="5" width="13.140625" style="2" customWidth="1"/>
    <col min="6" max="6" width="11.42578125" style="2"/>
    <col min="7" max="7" width="11.85546875" style="2" customWidth="1"/>
    <col min="8" max="9" width="14.42578125" style="2" customWidth="1"/>
    <col min="10" max="10" width="12.5703125" style="2" customWidth="1"/>
    <col min="11" max="13" width="11.42578125" style="2"/>
    <col min="14" max="14" width="12.42578125" style="2" customWidth="1"/>
    <col min="15" max="15" width="12" style="2" customWidth="1"/>
    <col min="16" max="16" width="11.42578125" style="2"/>
    <col min="17" max="17" width="11.42578125" style="2" customWidth="1"/>
    <col min="18" max="22" width="11.42578125" style="2"/>
    <col min="23" max="25" width="13.5703125" style="2" customWidth="1"/>
    <col min="26" max="26" width="15.140625" style="2" customWidth="1"/>
    <col min="27" max="27" width="12.85546875" style="2" customWidth="1"/>
    <col min="28" max="28" width="13.140625" style="2" customWidth="1"/>
    <col min="29" max="30" width="11.42578125" style="2"/>
    <col min="31" max="31" width="13.28515625" style="2" customWidth="1"/>
    <col min="32" max="33" width="15.140625" style="2" customWidth="1"/>
    <col min="34" max="37" width="11.42578125" style="2"/>
    <col min="38" max="38" width="12.5703125" style="2" customWidth="1"/>
    <col min="39" max="40" width="13" style="2" customWidth="1"/>
    <col min="41" max="41" width="13.140625" style="2" customWidth="1"/>
    <col min="42" max="42" width="13.28515625" style="2" customWidth="1"/>
    <col min="43" max="43" width="14.42578125" style="2" customWidth="1"/>
    <col min="44" max="44" width="15.28515625" style="2" customWidth="1"/>
    <col min="45" max="72" width="11.42578125" style="2"/>
    <col min="73" max="73" width="15.42578125" style="2" customWidth="1"/>
    <col min="74" max="74" width="15.42578125" style="3" customWidth="1"/>
    <col min="75" max="75" width="15.7109375" style="3" customWidth="1"/>
    <col min="76" max="77" width="15.7109375" style="4" customWidth="1"/>
    <col min="78" max="78" width="11" style="2" hidden="1" customWidth="1"/>
    <col min="79" max="95" width="11.42578125" style="5" hidden="1" customWidth="1"/>
    <col min="96" max="98" width="11.42578125" style="2" hidden="1" customWidth="1"/>
    <col min="99" max="16384" width="11.42578125" style="2"/>
  </cols>
  <sheetData>
    <row r="1" spans="1:97" ht="16.350000000000001" customHeight="1" x14ac:dyDescent="0.2">
      <c r="A1" s="1" t="s">
        <v>0</v>
      </c>
    </row>
    <row r="2" spans="1:97" ht="16.350000000000001" customHeight="1" x14ac:dyDescent="0.2">
      <c r="A2" s="1" t="str">
        <f>CONCATENATE("COMUNA: ",[13]NOMBRE!B2, " (",[13]NOMBRE!C2,[13]NOMBRE!D2,[13]NOMBRE!E2,[13]NOMBRE!F2,[13]NOMBRE!G2,")")</f>
        <v>COMUNA: LINARES (07401)</v>
      </c>
    </row>
    <row r="3" spans="1:97" ht="16.350000000000001" customHeight="1" x14ac:dyDescent="0.2">
      <c r="A3" s="1" t="str">
        <f>CONCATENATE("ESTABLECIMIENTO/ESTRATEGIA: ", [13]NOMBRE!B3, " (",[13]NOMBRE!C3,[13]NOMBRE!D3,[13]NOMBRE!E3,[13]NOMBRE!F3,[13]NOMBRE!G3,[13]NOMBRE!H3,")")</f>
        <v>ESTABLECIMIENTO/ESTRATEGIA: HOSPITAL PRESIDENTE CARLOS IBAÑEZ DEL CAMPO (116108)</v>
      </c>
    </row>
    <row r="4" spans="1:97" ht="16.350000000000001" customHeight="1" x14ac:dyDescent="0.2">
      <c r="A4" s="1" t="str">
        <f>CONCATENATE("MES: ",[13]NOMBRE!B6, " (",[13]NOMBRE!C6,[13]NOMBRE!D6,")")</f>
        <v>MES: DICIEMBRE (12)</v>
      </c>
    </row>
    <row r="5" spans="1:97" ht="16.350000000000001" customHeight="1" x14ac:dyDescent="0.2">
      <c r="A5" s="6" t="str">
        <f>CONCATENATE("AÑO: ",[13]NOMBRE!B7)</f>
        <v>AÑO: 2025</v>
      </c>
      <c r="AP5" s="7"/>
    </row>
    <row r="6" spans="1:97" ht="15" x14ac:dyDescent="0.2">
      <c r="A6" s="978" t="s">
        <v>1</v>
      </c>
      <c r="B6" s="978"/>
      <c r="C6" s="978"/>
      <c r="D6" s="978"/>
      <c r="E6" s="978"/>
      <c r="F6" s="978"/>
      <c r="G6" s="978"/>
      <c r="H6" s="978"/>
      <c r="I6" s="978"/>
      <c r="J6" s="978"/>
      <c r="K6" s="978"/>
      <c r="L6" s="978"/>
      <c r="M6" s="978"/>
      <c r="N6" s="978"/>
      <c r="O6" s="978"/>
      <c r="P6" s="8"/>
      <c r="Q6" s="8"/>
      <c r="R6" s="8"/>
      <c r="S6" s="8"/>
      <c r="T6" s="9"/>
      <c r="U6" s="9"/>
      <c r="V6" s="9"/>
      <c r="W6" s="9"/>
      <c r="X6" s="9"/>
      <c r="Y6" s="9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</row>
    <row r="7" spans="1:97" s="5" customFormat="1" ht="32.1" customHeight="1" x14ac:dyDescent="0.15">
      <c r="A7" s="11" t="s">
        <v>2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BV7" s="12"/>
      <c r="BW7" s="12"/>
      <c r="BX7" s="12"/>
      <c r="BY7" s="12"/>
    </row>
    <row r="8" spans="1:97" s="5" customFormat="1" ht="18" customHeight="1" x14ac:dyDescent="0.15">
      <c r="A8" s="13" t="s">
        <v>3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1"/>
      <c r="O8" s="11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V8" s="12"/>
      <c r="BW8" s="12"/>
      <c r="BX8" s="12"/>
      <c r="BY8" s="12"/>
    </row>
    <row r="9" spans="1:97" ht="32.1" customHeight="1" x14ac:dyDescent="0.2">
      <c r="A9" s="1366" t="s">
        <v>4</v>
      </c>
      <c r="B9" s="1367" t="s">
        <v>5</v>
      </c>
      <c r="C9" s="983"/>
      <c r="D9" s="984"/>
      <c r="E9" s="1364" t="s">
        <v>6</v>
      </c>
      <c r="F9" s="1364"/>
      <c r="G9" s="1364"/>
      <c r="H9" s="1364"/>
      <c r="I9" s="1364"/>
      <c r="J9" s="1364"/>
      <c r="K9" s="1364"/>
      <c r="L9" s="1364"/>
      <c r="M9" s="1364"/>
      <c r="N9" s="1364"/>
      <c r="O9" s="1364"/>
      <c r="P9" s="1364"/>
      <c r="Q9" s="1364"/>
      <c r="R9" s="1364"/>
      <c r="S9" s="1364"/>
      <c r="T9" s="1364"/>
      <c r="U9" s="1364"/>
      <c r="V9" s="1364"/>
      <c r="W9" s="1364"/>
      <c r="X9" s="1364"/>
      <c r="Y9" s="1364"/>
      <c r="Z9" s="1364"/>
      <c r="AA9" s="1364"/>
      <c r="AB9" s="1364"/>
      <c r="AC9" s="1364"/>
      <c r="AD9" s="1364"/>
      <c r="AE9" s="1364"/>
      <c r="AF9" s="1364"/>
      <c r="AG9" s="1364"/>
      <c r="AH9" s="1364"/>
      <c r="AI9" s="1364"/>
      <c r="AJ9" s="1364"/>
      <c r="AK9" s="1364"/>
      <c r="AL9" s="1342"/>
      <c r="AM9" s="984" t="s">
        <v>7</v>
      </c>
      <c r="AN9" s="1365" t="s">
        <v>8</v>
      </c>
      <c r="AO9" s="1343"/>
      <c r="AP9" s="1343"/>
      <c r="AQ9" s="1368"/>
      <c r="AR9" s="996" t="s">
        <v>9</v>
      </c>
      <c r="AS9" s="984" t="s">
        <v>10</v>
      </c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</row>
    <row r="10" spans="1:97" ht="16.350000000000001" customHeight="1" x14ac:dyDescent="0.2">
      <c r="A10" s="1096"/>
      <c r="B10" s="1165"/>
      <c r="C10" s="986"/>
      <c r="D10" s="987"/>
      <c r="E10" s="1121" t="s">
        <v>11</v>
      </c>
      <c r="F10" s="1121"/>
      <c r="G10" s="1121" t="s">
        <v>12</v>
      </c>
      <c r="H10" s="1121"/>
      <c r="I10" s="1121" t="s">
        <v>13</v>
      </c>
      <c r="J10" s="1121"/>
      <c r="K10" s="1121" t="s">
        <v>14</v>
      </c>
      <c r="L10" s="1121"/>
      <c r="M10" s="1121" t="s">
        <v>15</v>
      </c>
      <c r="N10" s="1121"/>
      <c r="O10" s="1119" t="s">
        <v>16</v>
      </c>
      <c r="P10" s="1119"/>
      <c r="Q10" s="1119" t="s">
        <v>17</v>
      </c>
      <c r="R10" s="1119"/>
      <c r="S10" s="1119" t="s">
        <v>18</v>
      </c>
      <c r="T10" s="1119"/>
      <c r="U10" s="1119" t="s">
        <v>19</v>
      </c>
      <c r="V10" s="1119"/>
      <c r="W10" s="1119" t="s">
        <v>20</v>
      </c>
      <c r="X10" s="1119"/>
      <c r="Y10" s="1119" t="s">
        <v>21</v>
      </c>
      <c r="Z10" s="1119"/>
      <c r="AA10" s="1119" t="s">
        <v>22</v>
      </c>
      <c r="AB10" s="1119"/>
      <c r="AC10" s="1119" t="s">
        <v>23</v>
      </c>
      <c r="AD10" s="1119"/>
      <c r="AE10" s="1119" t="s">
        <v>24</v>
      </c>
      <c r="AF10" s="1119"/>
      <c r="AG10" s="1119" t="s">
        <v>25</v>
      </c>
      <c r="AH10" s="1119"/>
      <c r="AI10" s="1119" t="s">
        <v>26</v>
      </c>
      <c r="AJ10" s="1119"/>
      <c r="AK10" s="1119" t="s">
        <v>27</v>
      </c>
      <c r="AL10" s="1254"/>
      <c r="AM10" s="990"/>
      <c r="AN10" s="996" t="s">
        <v>28</v>
      </c>
      <c r="AO10" s="999" t="s">
        <v>29</v>
      </c>
      <c r="AP10" s="999" t="s">
        <v>30</v>
      </c>
      <c r="AQ10" s="1001" t="s">
        <v>31</v>
      </c>
      <c r="AR10" s="998"/>
      <c r="AS10" s="990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</row>
    <row r="11" spans="1:97" ht="23.25" customHeight="1" x14ac:dyDescent="0.2">
      <c r="A11" s="1147"/>
      <c r="B11" s="14" t="s">
        <v>32</v>
      </c>
      <c r="C11" s="15" t="s">
        <v>33</v>
      </c>
      <c r="D11" s="16" t="s">
        <v>34</v>
      </c>
      <c r="E11" s="17" t="s">
        <v>33</v>
      </c>
      <c r="F11" s="18" t="s">
        <v>34</v>
      </c>
      <c r="G11" s="17" t="s">
        <v>33</v>
      </c>
      <c r="H11" s="18" t="s">
        <v>34</v>
      </c>
      <c r="I11" s="17" t="s">
        <v>33</v>
      </c>
      <c r="J11" s="18" t="s">
        <v>34</v>
      </c>
      <c r="K11" s="17" t="s">
        <v>33</v>
      </c>
      <c r="L11" s="18" t="s">
        <v>34</v>
      </c>
      <c r="M11" s="17" t="s">
        <v>33</v>
      </c>
      <c r="N11" s="18" t="s">
        <v>34</v>
      </c>
      <c r="O11" s="17" t="s">
        <v>33</v>
      </c>
      <c r="P11" s="18" t="s">
        <v>34</v>
      </c>
      <c r="Q11" s="17" t="s">
        <v>33</v>
      </c>
      <c r="R11" s="18" t="s">
        <v>34</v>
      </c>
      <c r="S11" s="17" t="s">
        <v>33</v>
      </c>
      <c r="T11" s="18" t="s">
        <v>34</v>
      </c>
      <c r="U11" s="17" t="s">
        <v>33</v>
      </c>
      <c r="V11" s="18" t="s">
        <v>34</v>
      </c>
      <c r="W11" s="17" t="s">
        <v>33</v>
      </c>
      <c r="X11" s="18" t="s">
        <v>34</v>
      </c>
      <c r="Y11" s="17" t="s">
        <v>33</v>
      </c>
      <c r="Z11" s="18" t="s">
        <v>34</v>
      </c>
      <c r="AA11" s="17" t="s">
        <v>33</v>
      </c>
      <c r="AB11" s="18" t="s">
        <v>34</v>
      </c>
      <c r="AC11" s="17" t="s">
        <v>33</v>
      </c>
      <c r="AD11" s="18" t="s">
        <v>34</v>
      </c>
      <c r="AE11" s="17" t="s">
        <v>33</v>
      </c>
      <c r="AF11" s="18" t="s">
        <v>34</v>
      </c>
      <c r="AG11" s="19" t="s">
        <v>33</v>
      </c>
      <c r="AH11" s="20" t="s">
        <v>34</v>
      </c>
      <c r="AI11" s="17" t="s">
        <v>33</v>
      </c>
      <c r="AJ11" s="18" t="s">
        <v>34</v>
      </c>
      <c r="AK11" s="19" t="s">
        <v>33</v>
      </c>
      <c r="AL11" s="21" t="s">
        <v>34</v>
      </c>
      <c r="AM11" s="987"/>
      <c r="AN11" s="997"/>
      <c r="AO11" s="1000"/>
      <c r="AP11" s="1000"/>
      <c r="AQ11" s="1002"/>
      <c r="AR11" s="997"/>
      <c r="AS11" s="987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</row>
    <row r="12" spans="1:97" ht="15" customHeight="1" x14ac:dyDescent="0.25">
      <c r="A12" s="489" t="s">
        <v>35</v>
      </c>
      <c r="B12" s="23">
        <f>SUM(C12+D12)</f>
        <v>4354</v>
      </c>
      <c r="C12" s="24">
        <f t="shared" ref="C12:D15" si="0">SUM(E12+G12+I12+K12+M12+O12+Q12+S12+U12+W12+Y12+AA12+AC12+AE12+AG12+AI12+AK12)</f>
        <v>2159</v>
      </c>
      <c r="D12" s="25">
        <f t="shared" si="0"/>
        <v>2195</v>
      </c>
      <c r="E12" s="861">
        <v>452</v>
      </c>
      <c r="F12" s="27">
        <v>436</v>
      </c>
      <c r="G12" s="861">
        <v>211</v>
      </c>
      <c r="H12" s="27">
        <v>178</v>
      </c>
      <c r="I12" s="861">
        <v>156</v>
      </c>
      <c r="J12" s="27">
        <v>112</v>
      </c>
      <c r="K12" s="28">
        <v>100</v>
      </c>
      <c r="L12" s="27">
        <v>98</v>
      </c>
      <c r="M12" s="861">
        <v>95</v>
      </c>
      <c r="N12" s="27">
        <v>75</v>
      </c>
      <c r="O12" s="28">
        <v>92</v>
      </c>
      <c r="P12" s="27">
        <v>100</v>
      </c>
      <c r="Q12" s="861">
        <v>82</v>
      </c>
      <c r="R12" s="27">
        <v>93</v>
      </c>
      <c r="S12" s="28">
        <v>71</v>
      </c>
      <c r="T12" s="862">
        <v>113</v>
      </c>
      <c r="U12" s="28">
        <v>86</v>
      </c>
      <c r="V12" s="862">
        <v>81</v>
      </c>
      <c r="W12" s="28">
        <v>80</v>
      </c>
      <c r="X12" s="862">
        <v>87</v>
      </c>
      <c r="Y12" s="28">
        <v>72</v>
      </c>
      <c r="Z12" s="862">
        <v>103</v>
      </c>
      <c r="AA12" s="28">
        <v>86</v>
      </c>
      <c r="AB12" s="27">
        <v>136</v>
      </c>
      <c r="AC12" s="28">
        <v>138</v>
      </c>
      <c r="AD12" s="27">
        <v>118</v>
      </c>
      <c r="AE12" s="28">
        <v>110</v>
      </c>
      <c r="AF12" s="27">
        <v>101</v>
      </c>
      <c r="AG12" s="28">
        <v>104</v>
      </c>
      <c r="AH12" s="862">
        <v>119</v>
      </c>
      <c r="AI12" s="28">
        <v>74</v>
      </c>
      <c r="AJ12" s="862">
        <v>93</v>
      </c>
      <c r="AK12" s="28">
        <v>150</v>
      </c>
      <c r="AL12" s="863">
        <v>152</v>
      </c>
      <c r="AM12" s="862">
        <v>4239</v>
      </c>
      <c r="AN12" s="28">
        <v>121</v>
      </c>
      <c r="AO12" s="861">
        <v>4</v>
      </c>
      <c r="AP12" s="861">
        <v>239</v>
      </c>
      <c r="AQ12" s="862">
        <v>64</v>
      </c>
      <c r="AR12" s="28">
        <v>477</v>
      </c>
      <c r="AS12" s="862">
        <f>3265+1660</f>
        <v>4925</v>
      </c>
      <c r="AT12" s="30" t="str">
        <f>CA12&amp;CB12&amp;CC12&amp;CD12&amp;CE12&amp;CF12&amp;CG12</f>
        <v/>
      </c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"/>
      <c r="BF12" s="3"/>
      <c r="BG12" s="3"/>
      <c r="CA12" s="32" t="str">
        <f>IF(AND($B12&gt;0,AM12="")," * No olvide digitar la variable "&amp;AM$9&amp;""&amp;". Digite CERO si no tiene",IF(AM12&gt;$B12," * La variable "&amp;AM$9&amp;""&amp;" No puede ser mayor al Total.",""))</f>
        <v/>
      </c>
      <c r="CB12" s="32" t="str">
        <f>IF(AND($B12&gt;0,AN12="")," * No olvide digitar la variable "&amp;AN$9&amp;""&amp;" SAPU/SAR/SUR. Digite CERO si no tiene",IF(AN12&gt;$B12," * La variable "&amp;AN$9&amp;""&amp;" SAPU/SAR/SUR No puede ser mayor al Total.",""))</f>
        <v/>
      </c>
      <c r="CC12" s="32" t="str">
        <f>IF(AND($B12&gt;0,AO12="")," * No olvide digitar la variable "&amp;AN$9&amp;""&amp;" Hospital Baja Complejidad. Digite CERO si no tiene",IF(AO12&gt;$B12," * La variable "&amp;AN$9&amp;""&amp;" Hospital Baja Complejidad No puede ser mayor al Total.",""))</f>
        <v/>
      </c>
      <c r="CD12" s="32" t="str">
        <f>IF(AND($B12&gt;0,AP12="")," * No olvide digitar la variable "&amp;AN$9&amp;""&amp;" Hospital Mediana/Alta Complejidad. Digite CERO si no tiene",IF(AP12&gt;$B12," * La variable "&amp;AN$9&amp;""&amp;" Hospital Mediana/Alta Complejidad No puede ser mayor al Total.",""))</f>
        <v/>
      </c>
      <c r="CE12" s="32" t="str">
        <f>IF(AND($B12&gt;0,AQ12="")," * No olvide digitar la variable "&amp;AN$9&amp;""&amp;" Otros Establecimientos de la Red. Digite CERO si no tiene",IF(AQ12&gt;$B12," * La variable "&amp;AN$9&amp;""&amp;" Otros Establecimientos de la Red No puede ser mayor al Total.",""))</f>
        <v/>
      </c>
      <c r="CF12" s="32" t="str">
        <f>IF(AND($B12&gt;0,AR12="")," * No olvide digitar la variable "&amp;AR$9&amp;""&amp;". Digite CERO si no tiene",IF(AR12&gt;$B12," * La variable "&amp;AR$9&amp;""&amp;" No puede ser mayor al Total.",""))</f>
        <v/>
      </c>
      <c r="CG12" s="32" t="str">
        <f>IF(AND($B12&gt;0,AS12="")," * No olvide digitar la variable "&amp;AS$9&amp;""&amp;". Digite CERO si no tiene",IF(B12&gt;AS12," * La variable "&amp;AS$9&amp;""&amp;" No puede ser menor al Total.",""))</f>
        <v/>
      </c>
      <c r="CM12" s="33">
        <f t="shared" ref="CM12:CR15" si="1">IF(AND($B12&gt;0,AM12=""),1,IF(AM12&gt;$B12,1,0))</f>
        <v>0</v>
      </c>
      <c r="CN12" s="33">
        <f t="shared" si="1"/>
        <v>0</v>
      </c>
      <c r="CO12" s="33">
        <f t="shared" si="1"/>
        <v>0</v>
      </c>
      <c r="CP12" s="33">
        <f t="shared" si="1"/>
        <v>0</v>
      </c>
      <c r="CQ12" s="33">
        <f t="shared" si="1"/>
        <v>0</v>
      </c>
      <c r="CR12" s="34">
        <f t="shared" si="1"/>
        <v>0</v>
      </c>
      <c r="CS12" s="34">
        <f>IF(AND($B12&gt;0,AS12=""),1,IF(B12&gt;AS12,1,0))</f>
        <v>0</v>
      </c>
    </row>
    <row r="13" spans="1:97" ht="15" customHeight="1" x14ac:dyDescent="0.25">
      <c r="A13" s="35" t="s">
        <v>36</v>
      </c>
      <c r="B13" s="36">
        <f>SUM(C13+D13)</f>
        <v>319</v>
      </c>
      <c r="C13" s="37">
        <f t="shared" si="0"/>
        <v>4</v>
      </c>
      <c r="D13" s="38">
        <f t="shared" si="0"/>
        <v>315</v>
      </c>
      <c r="E13" s="39"/>
      <c r="F13" s="40"/>
      <c r="G13" s="39"/>
      <c r="H13" s="40"/>
      <c r="I13" s="39"/>
      <c r="J13" s="40"/>
      <c r="K13" s="39"/>
      <c r="L13" s="40">
        <v>26</v>
      </c>
      <c r="M13" s="41">
        <v>4</v>
      </c>
      <c r="N13" s="42">
        <v>55</v>
      </c>
      <c r="O13" s="41"/>
      <c r="P13" s="42">
        <v>69</v>
      </c>
      <c r="Q13" s="41"/>
      <c r="R13" s="42">
        <v>53</v>
      </c>
      <c r="S13" s="41"/>
      <c r="T13" s="42">
        <v>60</v>
      </c>
      <c r="U13" s="41"/>
      <c r="V13" s="42">
        <v>21</v>
      </c>
      <c r="W13" s="41"/>
      <c r="X13" s="42">
        <v>13</v>
      </c>
      <c r="Y13" s="41"/>
      <c r="Z13" s="42">
        <v>4</v>
      </c>
      <c r="AA13" s="41"/>
      <c r="AB13" s="42">
        <v>2</v>
      </c>
      <c r="AC13" s="41"/>
      <c r="AD13" s="42">
        <v>4</v>
      </c>
      <c r="AE13" s="41"/>
      <c r="AF13" s="42">
        <v>2</v>
      </c>
      <c r="AG13" s="41"/>
      <c r="AH13" s="42">
        <v>3</v>
      </c>
      <c r="AI13" s="41"/>
      <c r="AJ13" s="42">
        <v>2</v>
      </c>
      <c r="AK13" s="41"/>
      <c r="AL13" s="43">
        <v>1</v>
      </c>
      <c r="AM13" s="42">
        <v>314</v>
      </c>
      <c r="AN13" s="41">
        <v>11</v>
      </c>
      <c r="AO13" s="39">
        <v>0</v>
      </c>
      <c r="AP13" s="39">
        <v>1</v>
      </c>
      <c r="AQ13" s="42">
        <v>5</v>
      </c>
      <c r="AR13" s="41">
        <v>21</v>
      </c>
      <c r="AS13" s="42">
        <v>531</v>
      </c>
      <c r="AT13" s="30" t="str">
        <f>CA13&amp;CB13&amp;CC13&amp;CD13&amp;CE13&amp;CF13&amp;CG13</f>
        <v/>
      </c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"/>
      <c r="BF13" s="3"/>
      <c r="BG13" s="3"/>
      <c r="CA13" s="32" t="str">
        <f t="shared" ref="CA13:CA15" si="2">IF(AND($B13&gt;0,AM13="")," * No olvide digitar la variable "&amp;AM$9&amp;""&amp;". Digite CERO si no tiene",IF(AM13&gt;$B13," * La variable "&amp;AM$9&amp;""&amp;" No puede ser mayor al Total.",""))</f>
        <v/>
      </c>
      <c r="CB13" s="32" t="str">
        <f>IF(AND($B13&gt;0,AN13="")," * No olvide digitar la variable "&amp;AN$9&amp;""&amp;" SAPU/SAR/SUR. Digite CERO si no tiene",IF(AN13&gt;$B13," * La variable "&amp;AN$9&amp;""&amp;" SAPU/SAR/SUR No puede ser mayor al Total.",""))</f>
        <v/>
      </c>
      <c r="CC13" s="32" t="str">
        <f>IF(AND($B13&gt;0,AO13="")," * No olvide digitar la variable "&amp;AN$9&amp;""&amp;" Hospital Baja Complejidad. Digite CERO si no tiene",IF(AO13&gt;$B13," * La variable "&amp;AN$9&amp;""&amp;" Hospital Baja Complejidad No puede ser mayor al Total.",""))</f>
        <v/>
      </c>
      <c r="CD13" s="32" t="str">
        <f>IF(AND($B13&gt;0,AP13="")," * No olvide digitar la variable "&amp;AN$9&amp;""&amp;" Hospital Mediana/Alta Complejidad. Digite CERO si no tiene",IF(AP13&gt;$B13," * La variable "&amp;AN$9&amp;""&amp;" Hospital Mediana/Alta Complejidad No puede ser mayor al Total.",""))</f>
        <v/>
      </c>
      <c r="CE13" s="32" t="str">
        <f>IF(AND($B13&gt;0,AQ13="")," * No olvide digitar la variable "&amp;AN$9&amp;""&amp;" Otros Establecimientos de la Red. Digite CERO si no tiene",IF(AQ13&gt;$B13," * La variable "&amp;AN$9&amp;""&amp;" Otros Establecimientos de la Red No puede ser mayor al Total.",""))</f>
        <v/>
      </c>
      <c r="CF13" s="32" t="str">
        <f>IF(AND($B13&gt;0,AR13="")," * No olvide digitar la variable "&amp;AR$9&amp;""&amp;". Digite CERO si no tiene",IF(AR13&gt;$B13," * La variable "&amp;AR$9&amp;""&amp;" No puede ser mayor al Total.",""))</f>
        <v/>
      </c>
      <c r="CG13" s="32" t="str">
        <f>IF(AND($B13&gt;0,AS13="")," * No olvide digitar la variable "&amp;AS$9&amp;""&amp;". Digite CERO si no tiene",IF(B13&gt;AS13," * La variable "&amp;AS$9&amp;""&amp;" No puede ser menor al Total.",""))</f>
        <v/>
      </c>
      <c r="CM13" s="33">
        <f t="shared" si="1"/>
        <v>0</v>
      </c>
      <c r="CN13" s="33">
        <f t="shared" si="1"/>
        <v>0</v>
      </c>
      <c r="CO13" s="33">
        <f t="shared" si="1"/>
        <v>0</v>
      </c>
      <c r="CP13" s="33">
        <f t="shared" si="1"/>
        <v>0</v>
      </c>
      <c r="CQ13" s="33">
        <f t="shared" si="1"/>
        <v>0</v>
      </c>
      <c r="CR13" s="34">
        <f t="shared" si="1"/>
        <v>0</v>
      </c>
      <c r="CS13" s="34">
        <f>IF(AND($B13&gt;0,AS13=""),1,IF(B13&gt;AS13,1,0))</f>
        <v>0</v>
      </c>
    </row>
    <row r="14" spans="1:97" ht="15" customHeight="1" x14ac:dyDescent="0.2">
      <c r="A14" s="44" t="s">
        <v>37</v>
      </c>
      <c r="B14" s="45">
        <f>SUM(C14+D14)</f>
        <v>177</v>
      </c>
      <c r="C14" s="46">
        <f t="shared" si="0"/>
        <v>1</v>
      </c>
      <c r="D14" s="47">
        <f t="shared" si="0"/>
        <v>176</v>
      </c>
      <c r="E14" s="41"/>
      <c r="F14" s="42"/>
      <c r="G14" s="41"/>
      <c r="H14" s="42"/>
      <c r="I14" s="41"/>
      <c r="J14" s="42">
        <v>1</v>
      </c>
      <c r="K14" s="41"/>
      <c r="L14" s="42">
        <v>15</v>
      </c>
      <c r="M14" s="41">
        <v>1</v>
      </c>
      <c r="N14" s="42">
        <v>19</v>
      </c>
      <c r="O14" s="41"/>
      <c r="P14" s="42">
        <v>46</v>
      </c>
      <c r="Q14" s="41"/>
      <c r="R14" s="42">
        <v>32</v>
      </c>
      <c r="S14" s="41"/>
      <c r="T14" s="42">
        <v>42</v>
      </c>
      <c r="U14" s="41"/>
      <c r="V14" s="42">
        <v>7</v>
      </c>
      <c r="W14" s="41"/>
      <c r="X14" s="42">
        <v>3</v>
      </c>
      <c r="Y14" s="41"/>
      <c r="Z14" s="42">
        <v>1</v>
      </c>
      <c r="AA14" s="41"/>
      <c r="AB14" s="42">
        <v>5</v>
      </c>
      <c r="AC14" s="41"/>
      <c r="AD14" s="42">
        <v>3</v>
      </c>
      <c r="AE14" s="41"/>
      <c r="AF14" s="42">
        <v>1</v>
      </c>
      <c r="AG14" s="41"/>
      <c r="AH14" s="42"/>
      <c r="AI14" s="41"/>
      <c r="AJ14" s="42">
        <v>1</v>
      </c>
      <c r="AK14" s="41"/>
      <c r="AL14" s="43"/>
      <c r="AM14" s="42">
        <v>171</v>
      </c>
      <c r="AN14" s="48"/>
      <c r="AO14" s="48"/>
      <c r="AP14" s="48"/>
      <c r="AQ14" s="49"/>
      <c r="AR14" s="50"/>
      <c r="AS14" s="49"/>
      <c r="AT14" s="30" t="str">
        <f t="shared" ref="AT14:AT15" si="3">CA14&amp;CB14&amp;CC14&amp;CD14&amp;CE14&amp;CF14&amp;CG14</f>
        <v/>
      </c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"/>
      <c r="BF14" s="3"/>
      <c r="BG14" s="3"/>
      <c r="CA14" s="32" t="str">
        <f t="shared" si="2"/>
        <v/>
      </c>
      <c r="CM14" s="33">
        <f t="shared" si="1"/>
        <v>0</v>
      </c>
    </row>
    <row r="15" spans="1:97" ht="15" customHeight="1" x14ac:dyDescent="0.2">
      <c r="A15" s="51" t="s">
        <v>38</v>
      </c>
      <c r="B15" s="52">
        <f>SUM(C15+D15)</f>
        <v>0</v>
      </c>
      <c r="C15" s="53">
        <f t="shared" si="0"/>
        <v>0</v>
      </c>
      <c r="D15" s="54">
        <f t="shared" si="0"/>
        <v>0</v>
      </c>
      <c r="E15" s="55"/>
      <c r="F15" s="56"/>
      <c r="G15" s="55"/>
      <c r="H15" s="56"/>
      <c r="I15" s="55"/>
      <c r="J15" s="56"/>
      <c r="K15" s="55"/>
      <c r="L15" s="56"/>
      <c r="M15" s="55"/>
      <c r="N15" s="56"/>
      <c r="O15" s="55"/>
      <c r="P15" s="56"/>
      <c r="Q15" s="55"/>
      <c r="R15" s="56"/>
      <c r="S15" s="55"/>
      <c r="T15" s="56"/>
      <c r="U15" s="55"/>
      <c r="V15" s="56"/>
      <c r="W15" s="55"/>
      <c r="X15" s="56"/>
      <c r="Y15" s="55"/>
      <c r="Z15" s="56"/>
      <c r="AA15" s="55"/>
      <c r="AB15" s="56"/>
      <c r="AC15" s="55"/>
      <c r="AD15" s="56"/>
      <c r="AE15" s="55"/>
      <c r="AF15" s="56"/>
      <c r="AG15" s="55"/>
      <c r="AH15" s="56"/>
      <c r="AI15" s="55"/>
      <c r="AJ15" s="56"/>
      <c r="AK15" s="55"/>
      <c r="AL15" s="57"/>
      <c r="AM15" s="56"/>
      <c r="AN15" s="58"/>
      <c r="AO15" s="58"/>
      <c r="AP15" s="58"/>
      <c r="AQ15" s="59"/>
      <c r="AR15" s="60"/>
      <c r="AS15" s="59"/>
      <c r="AT15" s="30" t="str">
        <f t="shared" si="3"/>
        <v/>
      </c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"/>
      <c r="BF15" s="3"/>
      <c r="BG15" s="3"/>
      <c r="CA15" s="32" t="str">
        <f t="shared" si="2"/>
        <v/>
      </c>
      <c r="CM15" s="33">
        <f t="shared" si="1"/>
        <v>0</v>
      </c>
    </row>
    <row r="16" spans="1:97" s="5" customFormat="1" ht="18" customHeight="1" x14ac:dyDescent="0.15">
      <c r="A16" s="61" t="s">
        <v>39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V16" s="12"/>
      <c r="BW16" s="12"/>
      <c r="BX16" s="12"/>
      <c r="BY16" s="12"/>
    </row>
    <row r="17" spans="1:97" ht="19.5" customHeight="1" x14ac:dyDescent="0.2">
      <c r="A17" s="979" t="s">
        <v>40</v>
      </c>
      <c r="B17" s="982" t="s">
        <v>5</v>
      </c>
      <c r="C17" s="983"/>
      <c r="D17" s="984"/>
      <c r="E17" s="1365" t="s">
        <v>6</v>
      </c>
      <c r="F17" s="1343"/>
      <c r="G17" s="1343"/>
      <c r="H17" s="1343"/>
      <c r="I17" s="1343"/>
      <c r="J17" s="1343"/>
      <c r="K17" s="1343"/>
      <c r="L17" s="1343"/>
      <c r="M17" s="1343"/>
      <c r="N17" s="1343"/>
      <c r="O17" s="1343"/>
      <c r="P17" s="1343"/>
      <c r="Q17" s="1343"/>
      <c r="R17" s="1343"/>
      <c r="S17" s="1343"/>
      <c r="T17" s="1343"/>
      <c r="U17" s="1343"/>
      <c r="V17" s="1343"/>
      <c r="W17" s="1343"/>
      <c r="X17" s="1343"/>
      <c r="Y17" s="1343"/>
      <c r="Z17" s="1343"/>
      <c r="AA17" s="1343"/>
      <c r="AB17" s="1343"/>
      <c r="AC17" s="1343"/>
      <c r="AD17" s="1343"/>
      <c r="AE17" s="1343"/>
      <c r="AF17" s="1343"/>
      <c r="AG17" s="1343"/>
      <c r="AH17" s="1343"/>
      <c r="AI17" s="1343"/>
      <c r="AJ17" s="1343"/>
      <c r="AK17" s="1343"/>
      <c r="AL17" s="1369"/>
      <c r="AM17" s="1008" t="s">
        <v>7</v>
      </c>
      <c r="AN17" s="999" t="s">
        <v>41</v>
      </c>
      <c r="AO17" s="999" t="s">
        <v>10</v>
      </c>
      <c r="AP17" s="999" t="s">
        <v>42</v>
      </c>
      <c r="AQ17" s="999" t="s">
        <v>43</v>
      </c>
      <c r="AR17" s="984" t="s">
        <v>44</v>
      </c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</row>
    <row r="18" spans="1:97" ht="15.75" customHeight="1" x14ac:dyDescent="0.2">
      <c r="A18" s="1096"/>
      <c r="B18" s="1165"/>
      <c r="C18" s="986"/>
      <c r="D18" s="987"/>
      <c r="E18" s="1370" t="s">
        <v>11</v>
      </c>
      <c r="F18" s="1368"/>
      <c r="G18" s="1370" t="s">
        <v>12</v>
      </c>
      <c r="H18" s="1368"/>
      <c r="I18" s="1370" t="s">
        <v>13</v>
      </c>
      <c r="J18" s="1368"/>
      <c r="K18" s="1370" t="s">
        <v>14</v>
      </c>
      <c r="L18" s="1368"/>
      <c r="M18" s="1370" t="s">
        <v>15</v>
      </c>
      <c r="N18" s="1368"/>
      <c r="O18" s="1371" t="s">
        <v>16</v>
      </c>
      <c r="P18" s="1372"/>
      <c r="Q18" s="1371" t="s">
        <v>17</v>
      </c>
      <c r="R18" s="1372"/>
      <c r="S18" s="1371" t="s">
        <v>18</v>
      </c>
      <c r="T18" s="1372"/>
      <c r="U18" s="1371" t="s">
        <v>19</v>
      </c>
      <c r="V18" s="1372"/>
      <c r="W18" s="1371" t="s">
        <v>20</v>
      </c>
      <c r="X18" s="1372"/>
      <c r="Y18" s="1371" t="s">
        <v>21</v>
      </c>
      <c r="Z18" s="1372"/>
      <c r="AA18" s="1371" t="s">
        <v>22</v>
      </c>
      <c r="AB18" s="1372"/>
      <c r="AC18" s="1371" t="s">
        <v>23</v>
      </c>
      <c r="AD18" s="1372"/>
      <c r="AE18" s="1371" t="s">
        <v>24</v>
      </c>
      <c r="AF18" s="1372"/>
      <c r="AG18" s="1371" t="s">
        <v>25</v>
      </c>
      <c r="AH18" s="1372"/>
      <c r="AI18" s="1371" t="s">
        <v>26</v>
      </c>
      <c r="AJ18" s="1372"/>
      <c r="AK18" s="1371" t="s">
        <v>27</v>
      </c>
      <c r="AL18" s="1373"/>
      <c r="AM18" s="1009"/>
      <c r="AN18" s="1003"/>
      <c r="AO18" s="1003"/>
      <c r="AP18" s="1003"/>
      <c r="AQ18" s="1003"/>
      <c r="AR18" s="990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</row>
    <row r="19" spans="1:97" ht="15.75" customHeight="1" x14ac:dyDescent="0.2">
      <c r="A19" s="1147"/>
      <c r="B19" s="560" t="s">
        <v>32</v>
      </c>
      <c r="C19" s="916" t="s">
        <v>45</v>
      </c>
      <c r="D19" s="1374" t="s">
        <v>34</v>
      </c>
      <c r="E19" s="561" t="s">
        <v>45</v>
      </c>
      <c r="F19" s="1374" t="s">
        <v>34</v>
      </c>
      <c r="G19" s="561" t="s">
        <v>45</v>
      </c>
      <c r="H19" s="1374" t="s">
        <v>34</v>
      </c>
      <c r="I19" s="561" t="s">
        <v>45</v>
      </c>
      <c r="J19" s="1374" t="s">
        <v>34</v>
      </c>
      <c r="K19" s="561" t="s">
        <v>45</v>
      </c>
      <c r="L19" s="1374" t="s">
        <v>34</v>
      </c>
      <c r="M19" s="561" t="s">
        <v>45</v>
      </c>
      <c r="N19" s="1374" t="s">
        <v>34</v>
      </c>
      <c r="O19" s="561" t="s">
        <v>45</v>
      </c>
      <c r="P19" s="1374" t="s">
        <v>34</v>
      </c>
      <c r="Q19" s="561" t="s">
        <v>45</v>
      </c>
      <c r="R19" s="1374" t="s">
        <v>34</v>
      </c>
      <c r="S19" s="561" t="s">
        <v>45</v>
      </c>
      <c r="T19" s="1374" t="s">
        <v>34</v>
      </c>
      <c r="U19" s="561" t="s">
        <v>45</v>
      </c>
      <c r="V19" s="1374" t="s">
        <v>34</v>
      </c>
      <c r="W19" s="561" t="s">
        <v>45</v>
      </c>
      <c r="X19" s="1374" t="s">
        <v>34</v>
      </c>
      <c r="Y19" s="561" t="s">
        <v>45</v>
      </c>
      <c r="Z19" s="1374" t="s">
        <v>34</v>
      </c>
      <c r="AA19" s="561" t="s">
        <v>45</v>
      </c>
      <c r="AB19" s="1374" t="s">
        <v>34</v>
      </c>
      <c r="AC19" s="561" t="s">
        <v>45</v>
      </c>
      <c r="AD19" s="1374" t="s">
        <v>34</v>
      </c>
      <c r="AE19" s="561" t="s">
        <v>45</v>
      </c>
      <c r="AF19" s="1374" t="s">
        <v>34</v>
      </c>
      <c r="AG19" s="561" t="s">
        <v>45</v>
      </c>
      <c r="AH19" s="1374" t="s">
        <v>34</v>
      </c>
      <c r="AI19" s="561" t="s">
        <v>45</v>
      </c>
      <c r="AJ19" s="1374" t="s">
        <v>34</v>
      </c>
      <c r="AK19" s="561" t="s">
        <v>45</v>
      </c>
      <c r="AL19" s="1375" t="s">
        <v>34</v>
      </c>
      <c r="AM19" s="1010"/>
      <c r="AN19" s="1000"/>
      <c r="AO19" s="1000"/>
      <c r="AP19" s="1000"/>
      <c r="AQ19" s="1000"/>
      <c r="AR19" s="987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</row>
    <row r="20" spans="1:97" ht="15" customHeight="1" x14ac:dyDescent="0.25">
      <c r="A20" s="487" t="s">
        <v>46</v>
      </c>
      <c r="B20" s="68">
        <f t="shared" ref="B20:B26" si="4">SUM(C20+D20)</f>
        <v>0</v>
      </c>
      <c r="C20" s="69">
        <f t="shared" ref="C20:D26" si="5">SUM(E20+G20+I20+K20+M20+O20+Q20+S20+U20+W20+Y20+AA20+AC20+AE20+AG20+AI20+AK20)</f>
        <v>0</v>
      </c>
      <c r="D20" s="70">
        <f t="shared" si="5"/>
        <v>0</v>
      </c>
      <c r="E20" s="71"/>
      <c r="F20" s="72"/>
      <c r="G20" s="71"/>
      <c r="H20" s="72"/>
      <c r="I20" s="71"/>
      <c r="J20" s="73"/>
      <c r="K20" s="71"/>
      <c r="L20" s="73"/>
      <c r="M20" s="71"/>
      <c r="N20" s="73"/>
      <c r="O20" s="74"/>
      <c r="P20" s="73"/>
      <c r="Q20" s="74"/>
      <c r="R20" s="73"/>
      <c r="S20" s="74"/>
      <c r="T20" s="73"/>
      <c r="U20" s="74"/>
      <c r="V20" s="73"/>
      <c r="W20" s="74"/>
      <c r="X20" s="73"/>
      <c r="Y20" s="74"/>
      <c r="Z20" s="73"/>
      <c r="AA20" s="74"/>
      <c r="AB20" s="73"/>
      <c r="AC20" s="74"/>
      <c r="AD20" s="73"/>
      <c r="AE20" s="74"/>
      <c r="AF20" s="73"/>
      <c r="AG20" s="74"/>
      <c r="AH20" s="73"/>
      <c r="AI20" s="74"/>
      <c r="AJ20" s="73"/>
      <c r="AK20" s="74"/>
      <c r="AL20" s="75"/>
      <c r="AM20" s="76"/>
      <c r="AN20" s="77"/>
      <c r="AO20" s="77"/>
      <c r="AP20" s="77"/>
      <c r="AQ20" s="78"/>
      <c r="AR20" s="870"/>
      <c r="AS20" s="30" t="str">
        <f>$CA20&amp;$CB20&amp;$CC20&amp;$CD20&amp;$CE20&amp;$CF20</f>
        <v/>
      </c>
      <c r="AT20" s="31"/>
      <c r="AU20" s="31"/>
      <c r="AV20" s="31"/>
      <c r="AW20" s="31"/>
      <c r="AX20" s="31"/>
      <c r="AY20" s="31"/>
      <c r="AZ20" s="3"/>
      <c r="BA20" s="3"/>
      <c r="BB20" s="3"/>
      <c r="BC20" s="3"/>
      <c r="BD20" s="3"/>
      <c r="BE20" s="3"/>
      <c r="BF20" s="3"/>
      <c r="BG20" s="3"/>
      <c r="BH20" s="3"/>
      <c r="BI20" s="3"/>
      <c r="CA20" s="32" t="str">
        <f>IF(AND($B20&gt;0,AM20="")," * No olvide digitar la variable "&amp;AM$17&amp;""&amp;". Digite CERO si no tiene",IF(AM20&gt;$B20," * La variable "&amp;AM$20&amp;""&amp;" No puede ser mayor al Total.",""))</f>
        <v/>
      </c>
      <c r="CB20" s="32" t="str">
        <f>IF(AND($B20&gt;0,AN20="")," * No olvide digitar la variable "&amp;AN$17&amp;""&amp;". Digite CERO si no tiene",IF(AN20&gt;$B20," * La variable "&amp;AN$17&amp;""&amp;" No puede ser mayor al Total.",""))</f>
        <v/>
      </c>
      <c r="CC20" s="32" t="str">
        <f>IF(AND($B20&gt;0,AO20="")," * No olvide digitar la variable "&amp;AO$17&amp;""&amp;". Digite CERO si no tiene",IF(B20&gt;AO20," * La variable "&amp;AO$17&amp;""&amp;" No puede ser menor al Total.",""))</f>
        <v/>
      </c>
      <c r="CD20" s="32" t="str">
        <f>IF(AND($B20&gt;0,AP20="")," * No olvide digitar la variable "&amp;AP$17&amp;""&amp;". Digite CERO si no tiene",IF(AP20&gt;$B20," * La variable "&amp;AP$17&amp;""&amp;" No puede ser mayor al Total.",""))</f>
        <v/>
      </c>
      <c r="CE20" s="32" t="str">
        <f>IF(AND($B20&gt;0,AQ20="")," * No olvide digitar la variable "&amp;AQ$17&amp;""&amp;". Digite CERO si no tiene",IF(AQ20&gt;$B20," * La variable "&amp;AQ$17&amp;""&amp;" No puede ser mayor al Total.",""))</f>
        <v/>
      </c>
      <c r="CF20" s="32" t="str">
        <f>IF(AND($B20&gt;0,AR20="")," * No olvide digitar la variable "&amp;AR$17&amp;""&amp;". Digite CERO si no tiene",IF(AR20&gt;$B20," * La variable "&amp;AR$17&amp;""&amp;" No puede ser mayor al Total.",""))</f>
        <v/>
      </c>
      <c r="CG20" s="80"/>
      <c r="CM20" s="33">
        <f t="shared" ref="CM20:CR26" si="6">IF(AND($B20&gt;0,AM20=""),1,IF(AM20&gt;$B20,1,0))</f>
        <v>0</v>
      </c>
      <c r="CN20" s="33">
        <f t="shared" si="6"/>
        <v>0</v>
      </c>
      <c r="CO20" s="33">
        <f>IF(AND($B20&gt;0,AO20=""),1,IF(B20&gt;$AO20,1,0))</f>
        <v>0</v>
      </c>
      <c r="CP20" s="33">
        <f t="shared" si="6"/>
        <v>0</v>
      </c>
      <c r="CQ20" s="33">
        <f t="shared" si="6"/>
        <v>0</v>
      </c>
      <c r="CR20" s="34">
        <f t="shared" si="6"/>
        <v>0</v>
      </c>
      <c r="CS20"/>
    </row>
    <row r="21" spans="1:97" ht="15" customHeight="1" x14ac:dyDescent="0.25">
      <c r="A21" s="81" t="s">
        <v>47</v>
      </c>
      <c r="B21" s="68">
        <f t="shared" si="4"/>
        <v>0</v>
      </c>
      <c r="C21" s="69">
        <f t="shared" si="5"/>
        <v>0</v>
      </c>
      <c r="D21" s="70">
        <f t="shared" si="5"/>
        <v>0</v>
      </c>
      <c r="E21" s="71"/>
      <c r="F21" s="72"/>
      <c r="G21" s="71"/>
      <c r="H21" s="72"/>
      <c r="I21" s="71"/>
      <c r="J21" s="73"/>
      <c r="K21" s="71"/>
      <c r="L21" s="73"/>
      <c r="M21" s="71"/>
      <c r="N21" s="73"/>
      <c r="O21" s="74"/>
      <c r="P21" s="73"/>
      <c r="Q21" s="74"/>
      <c r="R21" s="73"/>
      <c r="S21" s="74"/>
      <c r="T21" s="73"/>
      <c r="U21" s="74"/>
      <c r="V21" s="73"/>
      <c r="W21" s="74"/>
      <c r="X21" s="73"/>
      <c r="Y21" s="74"/>
      <c r="Z21" s="73"/>
      <c r="AA21" s="74"/>
      <c r="AB21" s="73"/>
      <c r="AC21" s="74"/>
      <c r="AD21" s="73"/>
      <c r="AE21" s="74"/>
      <c r="AF21" s="73"/>
      <c r="AG21" s="74"/>
      <c r="AH21" s="73"/>
      <c r="AI21" s="74"/>
      <c r="AJ21" s="73"/>
      <c r="AK21" s="74"/>
      <c r="AL21" s="75"/>
      <c r="AM21" s="76"/>
      <c r="AN21" s="77"/>
      <c r="AO21" s="77"/>
      <c r="AP21" s="77"/>
      <c r="AQ21" s="82"/>
      <c r="AR21" s="83"/>
      <c r="AS21" s="30" t="str">
        <f t="shared" ref="AS21:AS26" si="7">$CA21&amp;$CB21&amp;$CC21&amp;$CD21&amp;$CE21&amp;$CF21</f>
        <v/>
      </c>
      <c r="AT21" s="31"/>
      <c r="AU21" s="31"/>
      <c r="AV21" s="31"/>
      <c r="AW21" s="31"/>
      <c r="AX21" s="31"/>
      <c r="AY21" s="31"/>
      <c r="AZ21" s="3"/>
      <c r="BA21" s="3"/>
      <c r="BB21" s="3"/>
      <c r="BC21" s="3"/>
      <c r="BD21" s="3"/>
      <c r="BE21" s="3"/>
      <c r="BF21" s="3"/>
      <c r="BG21" s="3"/>
      <c r="BH21" s="3"/>
      <c r="BI21" s="3"/>
      <c r="CA21" s="32" t="str">
        <f>IF(AND($B21&gt;0,AM21="")," * No olvide digitar la variable "&amp;AM$17&amp;""&amp;". Digite CERO si no tiene",IF(AM21&gt;$B21," * La variable "&amp;AM$20&amp;""&amp;" No puede ser mayor al Total.",""))</f>
        <v/>
      </c>
      <c r="CB21" s="32" t="str">
        <f>IF(AND($B21&gt;0,AN21="")," * No olvide digitar la variable "&amp;AN$17&amp;""&amp;". Digite CERO si no tiene",IF(AN21&gt;$B21," * La variable "&amp;AN$17&amp;""&amp;" No puede ser mayor al Total.",""))</f>
        <v/>
      </c>
      <c r="CC21" s="32" t="str">
        <f t="shared" ref="CC21:CC23" si="8">IF(AND($B21&gt;0,AO21="")," * No olvide digitar la variable "&amp;AO$17&amp;""&amp;". Digite CERO si no tiene",IF(B21&gt;AO21," * La variable "&amp;AO$17&amp;""&amp;" No puede ser menor al Total.",""))</f>
        <v/>
      </c>
      <c r="CD21" s="32" t="str">
        <f>IF(AND($B21&gt;0,AP21="")," * No olvide digitar la variable "&amp;AP$17&amp;""&amp;". Digite CERO si no tiene",IF(AP21&gt;$B21," * La variable "&amp;AP$17&amp;""&amp;" No puede ser mayor al Total.",""))</f>
        <v/>
      </c>
      <c r="CE21" s="32" t="str">
        <f t="shared" ref="CE21:CF23" si="9">IF(AND($B21&gt;0,AQ21="")," * No olvide digitar la variable "&amp;AQ$17&amp;""&amp;". Digite CERO si no tiene",IF(AQ21&gt;$B21," * La variable "&amp;AQ$17&amp;""&amp;" No puede ser mayor al Total.",""))</f>
        <v/>
      </c>
      <c r="CF21" s="32" t="str">
        <f t="shared" si="9"/>
        <v/>
      </c>
      <c r="CM21" s="33">
        <f t="shared" si="6"/>
        <v>0</v>
      </c>
      <c r="CN21" s="33">
        <f t="shared" si="6"/>
        <v>0</v>
      </c>
      <c r="CO21" s="33">
        <f t="shared" ref="CO21:CO23" si="10">IF(AND($B21&gt;0,AO21=""),1,IF(B21&gt;$AO21,1,0))</f>
        <v>0</v>
      </c>
      <c r="CP21" s="33">
        <f t="shared" si="6"/>
        <v>0</v>
      </c>
      <c r="CQ21" s="33">
        <f t="shared" si="6"/>
        <v>0</v>
      </c>
      <c r="CR21" s="34">
        <f t="shared" si="6"/>
        <v>0</v>
      </c>
    </row>
    <row r="22" spans="1:97" ht="15" customHeight="1" x14ac:dyDescent="0.25">
      <c r="A22" s="35" t="s">
        <v>48</v>
      </c>
      <c r="B22" s="68">
        <f t="shared" si="4"/>
        <v>0</v>
      </c>
      <c r="C22" s="69">
        <f t="shared" si="5"/>
        <v>0</v>
      </c>
      <c r="D22" s="84">
        <f t="shared" si="5"/>
        <v>0</v>
      </c>
      <c r="E22" s="41"/>
      <c r="F22" s="42"/>
      <c r="G22" s="41"/>
      <c r="H22" s="42"/>
      <c r="I22" s="41"/>
      <c r="J22" s="40"/>
      <c r="K22" s="41"/>
      <c r="L22" s="40"/>
      <c r="M22" s="41"/>
      <c r="N22" s="40"/>
      <c r="O22" s="85"/>
      <c r="P22" s="40"/>
      <c r="Q22" s="85"/>
      <c r="R22" s="40"/>
      <c r="S22" s="85"/>
      <c r="T22" s="40"/>
      <c r="U22" s="85"/>
      <c r="V22" s="40"/>
      <c r="W22" s="85"/>
      <c r="X22" s="40"/>
      <c r="Y22" s="85"/>
      <c r="Z22" s="40"/>
      <c r="AA22" s="85"/>
      <c r="AB22" s="40"/>
      <c r="AC22" s="85"/>
      <c r="AD22" s="40"/>
      <c r="AE22" s="85"/>
      <c r="AF22" s="40"/>
      <c r="AG22" s="85"/>
      <c r="AH22" s="40"/>
      <c r="AI22" s="85"/>
      <c r="AJ22" s="40"/>
      <c r="AK22" s="85"/>
      <c r="AL22" s="86"/>
      <c r="AM22" s="39"/>
      <c r="AN22" s="87"/>
      <c r="AO22" s="87"/>
      <c r="AP22" s="88"/>
      <c r="AQ22" s="82"/>
      <c r="AR22" s="83"/>
      <c r="AS22" s="30" t="str">
        <f t="shared" si="7"/>
        <v/>
      </c>
      <c r="AT22" s="31"/>
      <c r="AU22" s="31"/>
      <c r="AV22" s="31"/>
      <c r="AW22" s="31"/>
      <c r="AX22" s="31"/>
      <c r="AY22" s="31"/>
      <c r="AZ22" s="3"/>
      <c r="BA22" s="3"/>
      <c r="BB22" s="3"/>
      <c r="BC22" s="3"/>
      <c r="BD22" s="3"/>
      <c r="BE22" s="3"/>
      <c r="BF22" s="3"/>
      <c r="BG22" s="3"/>
      <c r="BH22" s="3"/>
      <c r="BI22" s="3"/>
      <c r="CA22" s="32" t="str">
        <f t="shared" ref="CA22:CA23" si="11">IF(AND($B22&gt;0,AM22="")," * No olvide digitar la variable "&amp;AM$17&amp;""&amp;". Digite CERO si no tiene",IF(AM22&gt;$B22," * La variable "&amp;AM$20&amp;""&amp;" No puede ser mayor al Total.",""))</f>
        <v/>
      </c>
      <c r="CB22" s="32" t="str">
        <f t="shared" ref="CB22:CB23" si="12">IF(AND($B22&gt;0,AN22="")," * No olvide digitar la variable "&amp;AN$17&amp;""&amp;". Digite CERO si no tiene",IF(AN22&gt;$B22," * La variable "&amp;AN$17&amp;""&amp;" No puede ser mayor al Total.",""))</f>
        <v/>
      </c>
      <c r="CC22" s="32" t="str">
        <f t="shared" si="8"/>
        <v/>
      </c>
      <c r="CD22" s="89"/>
      <c r="CE22" s="32" t="str">
        <f t="shared" si="9"/>
        <v/>
      </c>
      <c r="CF22" s="32" t="str">
        <f t="shared" si="9"/>
        <v/>
      </c>
      <c r="CM22" s="33">
        <f t="shared" si="6"/>
        <v>0</v>
      </c>
      <c r="CN22" s="33">
        <f t="shared" si="6"/>
        <v>0</v>
      </c>
      <c r="CO22" s="33">
        <f t="shared" si="10"/>
        <v>0</v>
      </c>
      <c r="CP22" s="89"/>
      <c r="CQ22" s="33">
        <f t="shared" si="6"/>
        <v>0</v>
      </c>
      <c r="CR22" s="34">
        <f t="shared" si="6"/>
        <v>0</v>
      </c>
    </row>
    <row r="23" spans="1:97" ht="15" customHeight="1" thickBot="1" x14ac:dyDescent="0.3">
      <c r="A23" s="90" t="s">
        <v>49</v>
      </c>
      <c r="B23" s="91">
        <f t="shared" si="4"/>
        <v>0</v>
      </c>
      <c r="C23" s="92">
        <f t="shared" si="5"/>
        <v>0</v>
      </c>
      <c r="D23" s="93">
        <f t="shared" si="5"/>
        <v>0</v>
      </c>
      <c r="E23" s="94"/>
      <c r="F23" s="95"/>
      <c r="G23" s="94"/>
      <c r="H23" s="95"/>
      <c r="I23" s="94"/>
      <c r="J23" s="96"/>
      <c r="K23" s="97"/>
      <c r="L23" s="95"/>
      <c r="M23" s="94"/>
      <c r="N23" s="95"/>
      <c r="O23" s="94"/>
      <c r="P23" s="95"/>
      <c r="Q23" s="94"/>
      <c r="R23" s="95"/>
      <c r="S23" s="94"/>
      <c r="T23" s="95"/>
      <c r="U23" s="94"/>
      <c r="V23" s="95"/>
      <c r="W23" s="94"/>
      <c r="X23" s="95"/>
      <c r="Y23" s="94"/>
      <c r="Z23" s="95"/>
      <c r="AA23" s="94"/>
      <c r="AB23" s="95"/>
      <c r="AC23" s="94"/>
      <c r="AD23" s="95"/>
      <c r="AE23" s="94"/>
      <c r="AF23" s="95"/>
      <c r="AG23" s="94"/>
      <c r="AH23" s="95"/>
      <c r="AI23" s="94"/>
      <c r="AJ23" s="95"/>
      <c r="AK23" s="94"/>
      <c r="AL23" s="98"/>
      <c r="AM23" s="97"/>
      <c r="AN23" s="99"/>
      <c r="AO23" s="99"/>
      <c r="AP23" s="99"/>
      <c r="AQ23" s="100"/>
      <c r="AR23" s="101"/>
      <c r="AS23" s="30" t="str">
        <f t="shared" si="7"/>
        <v/>
      </c>
      <c r="AT23" s="31"/>
      <c r="AU23" s="31"/>
      <c r="AV23" s="31"/>
      <c r="AW23" s="31"/>
      <c r="AX23" s="31"/>
      <c r="AY23" s="31"/>
      <c r="AZ23" s="3"/>
      <c r="BA23" s="3"/>
      <c r="BB23" s="3"/>
      <c r="BC23" s="3"/>
      <c r="BD23" s="3"/>
      <c r="BE23" s="3"/>
      <c r="BF23" s="3"/>
      <c r="BG23" s="3"/>
      <c r="BH23" s="3"/>
      <c r="BI23" s="3"/>
      <c r="CA23" s="32" t="str">
        <f t="shared" si="11"/>
        <v/>
      </c>
      <c r="CB23" s="32" t="str">
        <f t="shared" si="12"/>
        <v/>
      </c>
      <c r="CC23" s="32" t="str">
        <f t="shared" si="8"/>
        <v/>
      </c>
      <c r="CD23" s="32" t="str">
        <f>IF(AND($B23&gt;0,AP23="")," * No olvide digitar la variable "&amp;AP$17&amp;""&amp;". Digite CERO si no tiene",IF(AP23&gt;$B23," * La variable "&amp;AP$17&amp;""&amp;" No puede ser mayor al Total.",""))</f>
        <v/>
      </c>
      <c r="CE23" s="32" t="str">
        <f t="shared" si="9"/>
        <v/>
      </c>
      <c r="CF23" s="32" t="str">
        <f t="shared" si="9"/>
        <v/>
      </c>
      <c r="CM23" s="33">
        <f t="shared" si="6"/>
        <v>0</v>
      </c>
      <c r="CN23" s="33">
        <f t="shared" si="6"/>
        <v>0</v>
      </c>
      <c r="CO23" s="33">
        <f t="shared" si="10"/>
        <v>0</v>
      </c>
      <c r="CP23" s="33">
        <f t="shared" si="6"/>
        <v>0</v>
      </c>
      <c r="CQ23" s="33">
        <f t="shared" si="6"/>
        <v>0</v>
      </c>
      <c r="CR23" s="34">
        <f t="shared" si="6"/>
        <v>0</v>
      </c>
    </row>
    <row r="24" spans="1:97" ht="15" customHeight="1" thickTop="1" x14ac:dyDescent="0.25">
      <c r="A24" s="81" t="s">
        <v>50</v>
      </c>
      <c r="B24" s="102">
        <f t="shared" si="4"/>
        <v>0</v>
      </c>
      <c r="C24" s="103">
        <f t="shared" si="5"/>
        <v>0</v>
      </c>
      <c r="D24" s="104">
        <f t="shared" si="5"/>
        <v>0</v>
      </c>
      <c r="E24" s="105"/>
      <c r="F24" s="106"/>
      <c r="G24" s="105"/>
      <c r="H24" s="106"/>
      <c r="I24" s="105"/>
      <c r="J24" s="107"/>
      <c r="K24" s="108"/>
      <c r="L24" s="106"/>
      <c r="M24" s="105"/>
      <c r="N24" s="106"/>
      <c r="O24" s="105"/>
      <c r="P24" s="106"/>
      <c r="Q24" s="105"/>
      <c r="R24" s="106"/>
      <c r="S24" s="105"/>
      <c r="T24" s="106"/>
      <c r="U24" s="105"/>
      <c r="V24" s="106"/>
      <c r="W24" s="105"/>
      <c r="X24" s="106"/>
      <c r="Y24" s="105"/>
      <c r="Z24" s="106"/>
      <c r="AA24" s="105"/>
      <c r="AB24" s="106"/>
      <c r="AC24" s="105"/>
      <c r="AD24" s="106"/>
      <c r="AE24" s="105"/>
      <c r="AF24" s="106"/>
      <c r="AG24" s="105"/>
      <c r="AH24" s="106"/>
      <c r="AI24" s="105"/>
      <c r="AJ24" s="106"/>
      <c r="AK24" s="105"/>
      <c r="AL24" s="109"/>
      <c r="AM24" s="108"/>
      <c r="AN24" s="110"/>
      <c r="AO24" s="111"/>
      <c r="AP24" s="112"/>
      <c r="AQ24" s="110"/>
      <c r="AR24" s="106"/>
      <c r="AS24" s="30" t="str">
        <f t="shared" si="7"/>
        <v/>
      </c>
      <c r="AT24" s="31"/>
      <c r="AU24" s="31"/>
      <c r="AV24" s="31"/>
      <c r="AW24" s="31"/>
      <c r="AX24" s="31"/>
      <c r="AY24" s="31"/>
      <c r="AZ24" s="3"/>
      <c r="BA24" s="3"/>
      <c r="BB24" s="3"/>
      <c r="BC24" s="3"/>
      <c r="BD24" s="3"/>
      <c r="BE24" s="3"/>
      <c r="BF24" s="3"/>
      <c r="BG24" s="3"/>
      <c r="BH24" s="3"/>
      <c r="BI24" s="3"/>
      <c r="CA24" s="32" t="str">
        <f>IF(AND($B24&gt;0,AM24="")," * No olvide digitar la variable "&amp;AM$17&amp;""&amp;". Digite CERO si no tiene",IF(AM24&gt;$B24," * La variable "&amp;AM$17&amp;""&amp;" No puede ser mayor al Total.",""))</f>
        <v/>
      </c>
      <c r="CB24" s="32" t="str">
        <f>IF(AND($B24&gt;0,AN24="")," * No olvide digitar la variable "&amp;AN$17&amp;""&amp;". Digite CERO si no tiene",IF(AN24&gt;$B24," * La variable "&amp;AN$17&amp;""&amp;" No puede ser mayor al Total.",""))</f>
        <v/>
      </c>
      <c r="CC24" s="89"/>
      <c r="CD24" s="89"/>
      <c r="CE24" s="32" t="str">
        <f>IF(AND($B24&gt;0,AQ24="")," * No olvide digitar la variable "&amp;AQ$17&amp;""&amp;" Otros Establecimientos de la Red. Digite CERO si no tiene",IF(AQ24&gt;$B24," * La variable "&amp;AQ$17&amp;""&amp;" Otros Establecimientos de la Red No puede ser mayor al Total.",""))</f>
        <v/>
      </c>
      <c r="CF24" s="32" t="str">
        <f>IF(AND($B24&gt;0,AR24="")," * No olvide digitar la variable "&amp;AR$17&amp;""&amp;". Digite CERO si no tiene",IF(AR24&gt;$B24," * La variable "&amp;AR$17&amp;""&amp;" No puede ser mayor al Total.",""))</f>
        <v/>
      </c>
      <c r="CM24" s="33">
        <f t="shared" si="6"/>
        <v>0</v>
      </c>
      <c r="CN24" s="33">
        <f t="shared" si="6"/>
        <v>0</v>
      </c>
      <c r="CO24" s="89"/>
      <c r="CP24" s="89"/>
      <c r="CQ24" s="33">
        <f t="shared" si="6"/>
        <v>0</v>
      </c>
      <c r="CR24" s="34">
        <f t="shared" si="6"/>
        <v>0</v>
      </c>
    </row>
    <row r="25" spans="1:97" ht="15" customHeight="1" x14ac:dyDescent="0.25">
      <c r="A25" s="35" t="s">
        <v>51</v>
      </c>
      <c r="B25" s="68">
        <f t="shared" si="4"/>
        <v>0</v>
      </c>
      <c r="C25" s="69">
        <f t="shared" si="5"/>
        <v>0</v>
      </c>
      <c r="D25" s="84">
        <f t="shared" si="5"/>
        <v>0</v>
      </c>
      <c r="E25" s="41"/>
      <c r="F25" s="42"/>
      <c r="G25" s="41"/>
      <c r="H25" s="42"/>
      <c r="I25" s="41"/>
      <c r="J25" s="40"/>
      <c r="K25" s="39"/>
      <c r="L25" s="42"/>
      <c r="M25" s="41"/>
      <c r="N25" s="42"/>
      <c r="O25" s="41"/>
      <c r="P25" s="42"/>
      <c r="Q25" s="41"/>
      <c r="R25" s="42"/>
      <c r="S25" s="41"/>
      <c r="T25" s="42"/>
      <c r="U25" s="41"/>
      <c r="V25" s="42"/>
      <c r="W25" s="41"/>
      <c r="X25" s="42"/>
      <c r="Y25" s="41"/>
      <c r="Z25" s="42"/>
      <c r="AA25" s="41"/>
      <c r="AB25" s="42"/>
      <c r="AC25" s="41"/>
      <c r="AD25" s="42"/>
      <c r="AE25" s="41"/>
      <c r="AF25" s="42"/>
      <c r="AG25" s="41"/>
      <c r="AH25" s="42"/>
      <c r="AI25" s="41"/>
      <c r="AJ25" s="42"/>
      <c r="AK25" s="41"/>
      <c r="AL25" s="43"/>
      <c r="AM25" s="39"/>
      <c r="AN25" s="87"/>
      <c r="AO25" s="88"/>
      <c r="AP25" s="88"/>
      <c r="AQ25" s="82"/>
      <c r="AR25" s="83"/>
      <c r="AS25" s="30" t="str">
        <f t="shared" si="7"/>
        <v/>
      </c>
      <c r="AT25" s="31"/>
      <c r="AU25" s="31"/>
      <c r="AV25" s="31"/>
      <c r="AW25" s="31"/>
      <c r="AX25" s="31"/>
      <c r="AY25" s="31"/>
      <c r="AZ25" s="3"/>
      <c r="BA25" s="3"/>
      <c r="BB25" s="3"/>
      <c r="BC25" s="3"/>
      <c r="BD25" s="3"/>
      <c r="BE25" s="3"/>
      <c r="BF25" s="3"/>
      <c r="BG25" s="3"/>
      <c r="BH25" s="3"/>
      <c r="BI25" s="3"/>
      <c r="CA25" s="32" t="str">
        <f t="shared" ref="CA25" si="13">IF(AND($B25&gt;0,AM25="")," * No olvide digitar la variable "&amp;AM$17&amp;""&amp;". Digite CERO si no tiene",IF(AM25&gt;$B25," * La variable "&amp;AM$17&amp;""&amp;" No puede ser mayor al Total.",""))</f>
        <v/>
      </c>
      <c r="CB25" s="32" t="str">
        <f>IF(AND($B25&gt;0,AN25="")," * No olvide digitar la variable "&amp;AN$17&amp;""&amp;". Digite CERO si no tiene",IF(AN25&gt;$B25," * La variable "&amp;AN$17&amp;""&amp;" No puede ser mayor al Total.",""))</f>
        <v/>
      </c>
      <c r="CC25" s="89"/>
      <c r="CD25" s="89"/>
      <c r="CE25" s="32" t="str">
        <f t="shared" ref="CE25" si="14">IF(AND($B25&gt;0,AQ25="")," * No olvide digitar la variable "&amp;AQ$17&amp;""&amp;" Otros Establecimientos de la Red. Digite CERO si no tiene",IF(AQ25&gt;$B25," * La variable "&amp;AQ$17&amp;""&amp;" Otros Establecimientos de la Red No puede ser mayor al Total.",""))</f>
        <v/>
      </c>
      <c r="CF25" s="32" t="str">
        <f t="shared" ref="CF25:CF26" si="15">IF(AND($B25&gt;0,AR25="")," * No olvide digitar la variable "&amp;AR$17&amp;""&amp;". Digite CERO si no tiene",IF(AR25&gt;$B25," * La variable "&amp;AR$17&amp;""&amp;" No puede ser mayor al Total.",""))</f>
        <v/>
      </c>
      <c r="CM25" s="33">
        <f t="shared" si="6"/>
        <v>0</v>
      </c>
      <c r="CN25" s="33">
        <f t="shared" si="6"/>
        <v>0</v>
      </c>
      <c r="CO25" s="89"/>
      <c r="CP25" s="89"/>
      <c r="CQ25" s="33">
        <f t="shared" si="6"/>
        <v>0</v>
      </c>
      <c r="CR25" s="34">
        <f t="shared" si="6"/>
        <v>0</v>
      </c>
    </row>
    <row r="26" spans="1:97" ht="15" customHeight="1" x14ac:dyDescent="0.25">
      <c r="A26" s="113" t="s">
        <v>52</v>
      </c>
      <c r="B26" s="114">
        <f t="shared" si="4"/>
        <v>0</v>
      </c>
      <c r="C26" s="115">
        <f t="shared" si="5"/>
        <v>0</v>
      </c>
      <c r="D26" s="116">
        <f t="shared" si="5"/>
        <v>0</v>
      </c>
      <c r="E26" s="117"/>
      <c r="F26" s="118"/>
      <c r="G26" s="117"/>
      <c r="H26" s="118"/>
      <c r="I26" s="117"/>
      <c r="J26" s="119"/>
      <c r="K26" s="120"/>
      <c r="L26" s="118"/>
      <c r="M26" s="117"/>
      <c r="N26" s="118"/>
      <c r="O26" s="117"/>
      <c r="P26" s="118"/>
      <c r="Q26" s="117"/>
      <c r="R26" s="118"/>
      <c r="S26" s="117"/>
      <c r="T26" s="118"/>
      <c r="U26" s="117"/>
      <c r="V26" s="118"/>
      <c r="W26" s="117"/>
      <c r="X26" s="118"/>
      <c r="Y26" s="117"/>
      <c r="Z26" s="118"/>
      <c r="AA26" s="117"/>
      <c r="AB26" s="118"/>
      <c r="AC26" s="117"/>
      <c r="AD26" s="118"/>
      <c r="AE26" s="117"/>
      <c r="AF26" s="118"/>
      <c r="AG26" s="117"/>
      <c r="AH26" s="118"/>
      <c r="AI26" s="117"/>
      <c r="AJ26" s="118"/>
      <c r="AK26" s="117"/>
      <c r="AL26" s="121"/>
      <c r="AM26" s="120"/>
      <c r="AN26" s="122"/>
      <c r="AO26" s="123"/>
      <c r="AP26" s="123"/>
      <c r="AQ26" s="100"/>
      <c r="AR26" s="101"/>
      <c r="AS26" s="30" t="str">
        <f t="shared" si="7"/>
        <v/>
      </c>
      <c r="AT26" s="31"/>
      <c r="AU26" s="31"/>
      <c r="AV26" s="31"/>
      <c r="AW26" s="31"/>
      <c r="AX26" s="31"/>
      <c r="AY26" s="31"/>
      <c r="AZ26" s="3"/>
      <c r="BA26" s="3"/>
      <c r="BB26" s="3"/>
      <c r="BC26" s="3"/>
      <c r="BD26" s="3"/>
      <c r="BE26" s="3"/>
      <c r="BF26" s="3"/>
      <c r="BG26" s="3"/>
      <c r="BH26" s="3"/>
      <c r="BI26" s="3"/>
      <c r="CA26" s="32" t="str">
        <f>IF(AND($B26&gt;0,AM26="")," * No olvide digitar la variable "&amp;AM$17&amp;""&amp;". Digite CERO si no tiene",IF(AM26&gt;$B26," * La variable "&amp;AM$17&amp;""&amp;" No puede ser mayor al Total.",""))</f>
        <v/>
      </c>
      <c r="CB26" s="32" t="str">
        <f>IF(AND($B26&gt;0,AN26="")," * No olvide digitar la variable "&amp;AN$17&amp;""&amp;". Digite CERO si no tiene",IF(AN26&gt;$B26," * La variable "&amp;AN$17&amp;""&amp;" No puede ser mayor al Total.",""))</f>
        <v/>
      </c>
      <c r="CC26" s="89"/>
      <c r="CD26" s="89"/>
      <c r="CE26" s="32" t="str">
        <f>IF(AND($B26&gt;0,AQ26="")," * No olvide digitar la variable "&amp;AQ$17&amp;""&amp;" Otros Establecimientos de la Red. Digite CERO si no tiene",IF(AQ26&gt;$B26," * La variable "&amp;AQ$17&amp;""&amp;" Otros Establecimientos de la Red No puede ser mayor al Total.",""))</f>
        <v/>
      </c>
      <c r="CF26" s="32" t="str">
        <f t="shared" si="15"/>
        <v/>
      </c>
      <c r="CM26" s="33">
        <f t="shared" si="6"/>
        <v>0</v>
      </c>
      <c r="CN26" s="33">
        <f t="shared" si="6"/>
        <v>0</v>
      </c>
      <c r="CO26" s="89"/>
      <c r="CP26" s="89"/>
      <c r="CQ26" s="33">
        <f t="shared" si="6"/>
        <v>0</v>
      </c>
      <c r="CR26" s="34">
        <f t="shared" si="6"/>
        <v>0</v>
      </c>
    </row>
    <row r="27" spans="1:97" s="5" customFormat="1" ht="18" customHeight="1" x14ac:dyDescent="0.15">
      <c r="A27" s="1376" t="s">
        <v>53</v>
      </c>
      <c r="B27" s="1376"/>
      <c r="C27" s="1376"/>
      <c r="D27" s="1376"/>
      <c r="E27" s="1376"/>
      <c r="F27" s="1376"/>
      <c r="G27" s="1376"/>
      <c r="H27" s="1376"/>
      <c r="I27" s="11"/>
      <c r="J27" s="11"/>
      <c r="K27" s="11"/>
      <c r="L27" s="11"/>
      <c r="M27" s="11"/>
      <c r="N27" s="11"/>
      <c r="X27" s="124"/>
      <c r="Y27" s="124"/>
      <c r="Z27" s="124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5"/>
      <c r="AN27" s="12"/>
      <c r="AO27" s="126"/>
      <c r="AP27" s="126"/>
      <c r="AQ27" s="127"/>
      <c r="AR27" s="128"/>
      <c r="AS27" s="128"/>
      <c r="AT27" s="128"/>
      <c r="AU27" s="128"/>
      <c r="AV27" s="128"/>
      <c r="AW27" s="128"/>
      <c r="AX27" s="128"/>
      <c r="AY27" s="128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V27" s="12"/>
      <c r="BW27" s="12"/>
      <c r="BX27" s="129"/>
      <c r="BY27" s="129"/>
    </row>
    <row r="28" spans="1:97" ht="16.350000000000001" customHeight="1" x14ac:dyDescent="0.2">
      <c r="A28" s="1012" t="s">
        <v>54</v>
      </c>
      <c r="B28" s="982" t="s">
        <v>5</v>
      </c>
      <c r="C28" s="983"/>
      <c r="D28" s="984"/>
      <c r="E28" s="1370" t="s">
        <v>6</v>
      </c>
      <c r="F28" s="1343"/>
      <c r="G28" s="1343"/>
      <c r="H28" s="1343"/>
      <c r="I28" s="1343"/>
      <c r="J28" s="1343"/>
      <c r="K28" s="1343"/>
      <c r="L28" s="1343"/>
      <c r="M28" s="1343"/>
      <c r="N28" s="1343"/>
      <c r="O28" s="1343"/>
      <c r="P28" s="1343"/>
      <c r="Q28" s="1343"/>
      <c r="R28" s="1343"/>
      <c r="S28" s="1343"/>
      <c r="T28" s="1343"/>
      <c r="U28" s="1343"/>
      <c r="V28" s="1343"/>
      <c r="W28" s="1343"/>
      <c r="X28" s="1343"/>
      <c r="Y28" s="1343"/>
      <c r="Z28" s="1343"/>
      <c r="AA28" s="1343"/>
      <c r="AB28" s="1343"/>
      <c r="AC28" s="1343"/>
      <c r="AD28" s="1343"/>
      <c r="AE28" s="1343"/>
      <c r="AF28" s="1343"/>
      <c r="AG28" s="1343"/>
      <c r="AH28" s="1343"/>
      <c r="AI28" s="1343"/>
      <c r="AJ28" s="1343"/>
      <c r="AK28" s="1343"/>
      <c r="AL28" s="1369"/>
      <c r="AM28" s="1008" t="s">
        <v>7</v>
      </c>
      <c r="AN28" s="984" t="s">
        <v>10</v>
      </c>
      <c r="AO28" s="130"/>
      <c r="AP28" s="130"/>
      <c r="AQ28" s="30"/>
      <c r="AR28" s="31"/>
      <c r="AS28" s="31"/>
      <c r="AT28" s="31"/>
      <c r="AU28" s="31"/>
      <c r="AV28" s="31"/>
      <c r="AW28" s="31"/>
      <c r="AX28" s="31"/>
      <c r="AY28" s="31"/>
      <c r="AZ28" s="3"/>
      <c r="BA28" s="3"/>
      <c r="BB28" s="3"/>
      <c r="BC28" s="3"/>
      <c r="BD28" s="3"/>
      <c r="BE28" s="3"/>
      <c r="BF28" s="3"/>
      <c r="BG28" s="3"/>
      <c r="BH28" s="3"/>
      <c r="BI28" s="3"/>
    </row>
    <row r="29" spans="1:97" ht="16.350000000000001" customHeight="1" x14ac:dyDescent="0.2">
      <c r="A29" s="1013"/>
      <c r="B29" s="1303"/>
      <c r="C29" s="986"/>
      <c r="D29" s="987"/>
      <c r="E29" s="1370" t="s">
        <v>55</v>
      </c>
      <c r="F29" s="1368"/>
      <c r="G29" s="1370" t="s">
        <v>56</v>
      </c>
      <c r="H29" s="1368"/>
      <c r="I29" s="1370" t="s">
        <v>57</v>
      </c>
      <c r="J29" s="1368"/>
      <c r="K29" s="1370" t="s">
        <v>58</v>
      </c>
      <c r="L29" s="1368"/>
      <c r="M29" s="1370" t="s">
        <v>59</v>
      </c>
      <c r="N29" s="1368"/>
      <c r="O29" s="1371" t="s">
        <v>60</v>
      </c>
      <c r="P29" s="1372"/>
      <c r="Q29" s="1371" t="s">
        <v>61</v>
      </c>
      <c r="R29" s="1372"/>
      <c r="S29" s="1371" t="s">
        <v>62</v>
      </c>
      <c r="T29" s="1372"/>
      <c r="U29" s="1371" t="s">
        <v>63</v>
      </c>
      <c r="V29" s="1372"/>
      <c r="W29" s="1371" t="s">
        <v>64</v>
      </c>
      <c r="X29" s="1372"/>
      <c r="Y29" s="1371" t="s">
        <v>65</v>
      </c>
      <c r="Z29" s="1372"/>
      <c r="AA29" s="1371" t="s">
        <v>66</v>
      </c>
      <c r="AB29" s="1372"/>
      <c r="AC29" s="1371" t="s">
        <v>67</v>
      </c>
      <c r="AD29" s="1372"/>
      <c r="AE29" s="1371" t="s">
        <v>68</v>
      </c>
      <c r="AF29" s="1372"/>
      <c r="AG29" s="1371" t="s">
        <v>69</v>
      </c>
      <c r="AH29" s="1372"/>
      <c r="AI29" s="1371" t="s">
        <v>70</v>
      </c>
      <c r="AJ29" s="1372"/>
      <c r="AK29" s="1371" t="s">
        <v>71</v>
      </c>
      <c r="AL29" s="1373"/>
      <c r="AM29" s="1009"/>
      <c r="AN29" s="990"/>
      <c r="AO29" s="130"/>
      <c r="AP29" s="130"/>
      <c r="AQ29" s="30"/>
      <c r="AR29" s="31"/>
      <c r="AS29" s="31"/>
      <c r="AT29" s="31"/>
      <c r="AU29" s="31"/>
      <c r="AV29" s="31"/>
      <c r="AW29" s="31"/>
      <c r="AX29" s="31"/>
      <c r="AY29" s="31"/>
      <c r="AZ29" s="3"/>
      <c r="BA29" s="3"/>
      <c r="BB29" s="3"/>
      <c r="BC29" s="3"/>
      <c r="BD29" s="3"/>
      <c r="BE29" s="3"/>
      <c r="BF29" s="3"/>
      <c r="BG29" s="3"/>
      <c r="BH29" s="3"/>
      <c r="BI29" s="3"/>
    </row>
    <row r="30" spans="1:97" ht="16.350000000000001" customHeight="1" x14ac:dyDescent="0.2">
      <c r="A30" s="1314"/>
      <c r="B30" s="560" t="s">
        <v>32</v>
      </c>
      <c r="C30" s="15" t="s">
        <v>45</v>
      </c>
      <c r="D30" s="16" t="s">
        <v>34</v>
      </c>
      <c r="E30" s="1377" t="s">
        <v>45</v>
      </c>
      <c r="F30" s="1374" t="s">
        <v>34</v>
      </c>
      <c r="G30" s="1377" t="s">
        <v>45</v>
      </c>
      <c r="H30" s="1374" t="s">
        <v>34</v>
      </c>
      <c r="I30" s="1377" t="s">
        <v>45</v>
      </c>
      <c r="J30" s="1374" t="s">
        <v>34</v>
      </c>
      <c r="K30" s="1377" t="s">
        <v>45</v>
      </c>
      <c r="L30" s="1374" t="s">
        <v>34</v>
      </c>
      <c r="M30" s="1377" t="s">
        <v>45</v>
      </c>
      <c r="N30" s="1374" t="s">
        <v>34</v>
      </c>
      <c r="O30" s="1377" t="s">
        <v>45</v>
      </c>
      <c r="P30" s="1374" t="s">
        <v>34</v>
      </c>
      <c r="Q30" s="1377" t="s">
        <v>45</v>
      </c>
      <c r="R30" s="1374" t="s">
        <v>34</v>
      </c>
      <c r="S30" s="1377" t="s">
        <v>45</v>
      </c>
      <c r="T30" s="1374" t="s">
        <v>34</v>
      </c>
      <c r="U30" s="1377" t="s">
        <v>45</v>
      </c>
      <c r="V30" s="1374" t="s">
        <v>34</v>
      </c>
      <c r="W30" s="1377" t="s">
        <v>45</v>
      </c>
      <c r="X30" s="1374" t="s">
        <v>34</v>
      </c>
      <c r="Y30" s="1377" t="s">
        <v>45</v>
      </c>
      <c r="Z30" s="1374" t="s">
        <v>34</v>
      </c>
      <c r="AA30" s="1377" t="s">
        <v>45</v>
      </c>
      <c r="AB30" s="1374" t="s">
        <v>34</v>
      </c>
      <c r="AC30" s="1377" t="s">
        <v>45</v>
      </c>
      <c r="AD30" s="1374" t="s">
        <v>34</v>
      </c>
      <c r="AE30" s="1377" t="s">
        <v>45</v>
      </c>
      <c r="AF30" s="1374" t="s">
        <v>34</v>
      </c>
      <c r="AG30" s="1377" t="s">
        <v>45</v>
      </c>
      <c r="AH30" s="1374" t="s">
        <v>34</v>
      </c>
      <c r="AI30" s="1377" t="s">
        <v>45</v>
      </c>
      <c r="AJ30" s="1374" t="s">
        <v>34</v>
      </c>
      <c r="AK30" s="1377" t="s">
        <v>45</v>
      </c>
      <c r="AL30" s="1375" t="s">
        <v>34</v>
      </c>
      <c r="AM30" s="1010"/>
      <c r="AN30" s="987"/>
      <c r="AO30" s="130"/>
      <c r="AP30" s="130"/>
      <c r="AQ30" s="30"/>
      <c r="AR30" s="31"/>
      <c r="AS30" s="31"/>
      <c r="AT30" s="31"/>
      <c r="AU30" s="31"/>
      <c r="AV30" s="31"/>
      <c r="AW30" s="31"/>
      <c r="AX30" s="31"/>
      <c r="AY30" s="31"/>
      <c r="AZ30" s="3"/>
      <c r="BA30" s="3"/>
      <c r="BB30" s="3"/>
      <c r="BC30" s="3"/>
      <c r="BD30" s="3"/>
      <c r="BE30" s="3"/>
      <c r="BF30" s="3"/>
      <c r="BG30" s="3"/>
      <c r="BH30" s="3"/>
      <c r="BI30" s="3"/>
    </row>
    <row r="31" spans="1:97" ht="15" customHeight="1" x14ac:dyDescent="0.2">
      <c r="A31" s="487" t="s">
        <v>72</v>
      </c>
      <c r="B31" s="132">
        <f t="shared" ref="B31:B36" si="16">SUM(C31+D31)</f>
        <v>0</v>
      </c>
      <c r="C31" s="133">
        <f t="shared" ref="C31:D36" si="17">SUM(E31+G31+I31+K31+M31+O31+Q31+S31+U31+W31+Y31+AA31+AC31+AE31+AG31+AI31+AK31)</f>
        <v>0</v>
      </c>
      <c r="D31" s="871">
        <f t="shared" si="17"/>
        <v>0</v>
      </c>
      <c r="E31" s="71"/>
      <c r="F31" s="72"/>
      <c r="G31" s="71"/>
      <c r="H31" s="72"/>
      <c r="I31" s="71"/>
      <c r="J31" s="73"/>
      <c r="K31" s="71"/>
      <c r="L31" s="73"/>
      <c r="M31" s="71"/>
      <c r="N31" s="73"/>
      <c r="O31" s="74"/>
      <c r="P31" s="73"/>
      <c r="Q31" s="74"/>
      <c r="R31" s="73"/>
      <c r="S31" s="74"/>
      <c r="T31" s="73"/>
      <c r="U31" s="74"/>
      <c r="V31" s="73"/>
      <c r="W31" s="74"/>
      <c r="X31" s="73"/>
      <c r="Y31" s="74"/>
      <c r="Z31" s="73"/>
      <c r="AA31" s="74"/>
      <c r="AB31" s="73"/>
      <c r="AC31" s="74"/>
      <c r="AD31" s="73"/>
      <c r="AE31" s="74"/>
      <c r="AF31" s="73"/>
      <c r="AG31" s="74"/>
      <c r="AH31" s="73"/>
      <c r="AI31" s="74"/>
      <c r="AJ31" s="73"/>
      <c r="AK31" s="74"/>
      <c r="AL31" s="75"/>
      <c r="AM31" s="76"/>
      <c r="AN31" s="862"/>
      <c r="AO31" s="130" t="str">
        <f>CA31&amp;CB31</f>
        <v/>
      </c>
      <c r="AP31" s="130"/>
      <c r="AQ31" s="30"/>
      <c r="AR31" s="31"/>
      <c r="AS31" s="31"/>
      <c r="AT31" s="31"/>
      <c r="AU31" s="31"/>
      <c r="AV31" s="31"/>
      <c r="AW31" s="31"/>
      <c r="AX31" s="31"/>
      <c r="AY31" s="31"/>
      <c r="AZ31" s="3"/>
      <c r="BA31" s="3"/>
      <c r="BB31" s="3"/>
      <c r="BC31" s="3"/>
      <c r="BD31" s="3"/>
      <c r="BE31" s="3"/>
      <c r="BF31" s="3"/>
      <c r="BG31" s="3"/>
      <c r="BH31" s="3"/>
      <c r="BI31" s="3"/>
      <c r="CA31" s="32" t="str">
        <f>IF(AND($B31&gt;0,AM31="")," * No olvide digitar la variable "&amp;AM$28&amp;""&amp;". Digite CERO si no tiene",IF(AM31&gt;$B31," * La variable "&amp;AM$28&amp;""&amp;" No puede ser mayor al Total.",""))</f>
        <v/>
      </c>
      <c r="CB31" s="32" t="str">
        <f>IF(AND($B31&gt;0,AN31="")," * No olvide digitar la variable "&amp;AN$28&amp;""&amp;". Digite CERO si no tiene",IF(B31&gt;AN31," * La variable "&amp;AN$28&amp;""&amp;" No puede ser menor al Total.",""))</f>
        <v/>
      </c>
      <c r="CM31" s="33">
        <f>IF(AND($B31&gt;0,AM31=""),1,IF(AM31&gt;$B31,1,0))</f>
        <v>0</v>
      </c>
      <c r="CN31" s="33">
        <f>IF(AND($B31&gt;0,AN31=""),1,IF(B31&gt;$AN31,1,0))</f>
        <v>0</v>
      </c>
    </row>
    <row r="32" spans="1:97" ht="15" customHeight="1" x14ac:dyDescent="0.2">
      <c r="A32" s="35" t="s">
        <v>73</v>
      </c>
      <c r="B32" s="68">
        <f t="shared" si="16"/>
        <v>0</v>
      </c>
      <c r="C32" s="69">
        <f t="shared" si="17"/>
        <v>0</v>
      </c>
      <c r="D32" s="84">
        <f t="shared" si="17"/>
        <v>0</v>
      </c>
      <c r="E32" s="71"/>
      <c r="F32" s="72"/>
      <c r="G32" s="71"/>
      <c r="H32" s="72"/>
      <c r="I32" s="71"/>
      <c r="J32" s="73"/>
      <c r="K32" s="71"/>
      <c r="L32" s="73"/>
      <c r="M32" s="71"/>
      <c r="N32" s="73"/>
      <c r="O32" s="74"/>
      <c r="P32" s="73"/>
      <c r="Q32" s="74"/>
      <c r="R32" s="73"/>
      <c r="S32" s="74"/>
      <c r="T32" s="73"/>
      <c r="U32" s="74"/>
      <c r="V32" s="73"/>
      <c r="W32" s="74"/>
      <c r="X32" s="73"/>
      <c r="Y32" s="74"/>
      <c r="Z32" s="73"/>
      <c r="AA32" s="74"/>
      <c r="AB32" s="73"/>
      <c r="AC32" s="74"/>
      <c r="AD32" s="73"/>
      <c r="AE32" s="74"/>
      <c r="AF32" s="73"/>
      <c r="AG32" s="74"/>
      <c r="AH32" s="73"/>
      <c r="AI32" s="74"/>
      <c r="AJ32" s="73"/>
      <c r="AK32" s="74"/>
      <c r="AL32" s="75"/>
      <c r="AM32" s="76"/>
      <c r="AN32" s="135"/>
      <c r="AO32" s="130" t="str">
        <f>CA32</f>
        <v/>
      </c>
      <c r="AP32" s="130"/>
      <c r="AQ32" s="30"/>
      <c r="AR32" s="31"/>
      <c r="AS32" s="31"/>
      <c r="AT32" s="31"/>
      <c r="AU32" s="31"/>
      <c r="AV32" s="31"/>
      <c r="AW32" s="31"/>
      <c r="AX32" s="31"/>
      <c r="AY32" s="31"/>
      <c r="AZ32" s="3"/>
      <c r="BA32" s="3"/>
      <c r="BB32" s="3"/>
      <c r="BC32" s="3"/>
      <c r="BD32" s="3"/>
      <c r="BE32" s="3"/>
      <c r="BF32" s="3"/>
      <c r="BG32" s="3"/>
      <c r="BH32" s="3"/>
      <c r="BI32" s="3"/>
      <c r="CA32" s="32" t="str">
        <f t="shared" ref="CA32:CA36" si="18">IF(AND($B32&gt;0,AM32="")," * No olvide digitar la variable "&amp;AM$28&amp;""&amp;". Digite CERO si no tiene",IF(AM32&gt;$B32," * La variable "&amp;AM$28&amp;""&amp;" No puede ser mayor al Total.",""))</f>
        <v/>
      </c>
      <c r="CM32" s="33">
        <f t="shared" ref="CM32:CM35" si="19">IF(AND($B32&gt;0,AM32=""),1,IF(AM32&gt;$B32,1,0))</f>
        <v>0</v>
      </c>
    </row>
    <row r="33" spans="1:92" ht="15" customHeight="1" x14ac:dyDescent="0.2">
      <c r="A33" s="35" t="s">
        <v>74</v>
      </c>
      <c r="B33" s="68">
        <f t="shared" si="16"/>
        <v>0</v>
      </c>
      <c r="C33" s="69">
        <f t="shared" si="17"/>
        <v>0</v>
      </c>
      <c r="D33" s="84">
        <f t="shared" si="17"/>
        <v>0</v>
      </c>
      <c r="E33" s="41"/>
      <c r="F33" s="42"/>
      <c r="G33" s="41"/>
      <c r="H33" s="42"/>
      <c r="I33" s="41"/>
      <c r="J33" s="40"/>
      <c r="K33" s="41"/>
      <c r="L33" s="40"/>
      <c r="M33" s="41"/>
      <c r="N33" s="40"/>
      <c r="O33" s="85"/>
      <c r="P33" s="40"/>
      <c r="Q33" s="85"/>
      <c r="R33" s="40"/>
      <c r="S33" s="85"/>
      <c r="T33" s="40"/>
      <c r="U33" s="85"/>
      <c r="V33" s="40"/>
      <c r="W33" s="85"/>
      <c r="X33" s="40"/>
      <c r="Y33" s="85"/>
      <c r="Z33" s="40"/>
      <c r="AA33" s="85"/>
      <c r="AB33" s="40"/>
      <c r="AC33" s="85"/>
      <c r="AD33" s="40"/>
      <c r="AE33" s="85"/>
      <c r="AF33" s="40"/>
      <c r="AG33" s="85"/>
      <c r="AH33" s="40"/>
      <c r="AI33" s="85"/>
      <c r="AJ33" s="40"/>
      <c r="AK33" s="85"/>
      <c r="AL33" s="86"/>
      <c r="AM33" s="39"/>
      <c r="AN33" s="135"/>
      <c r="AO33" s="130" t="str">
        <f t="shared" ref="AO33:AO36" si="20">CA33</f>
        <v/>
      </c>
      <c r="AP33" s="130"/>
      <c r="AQ33" s="30"/>
      <c r="AR33" s="31"/>
      <c r="AS33" s="31"/>
      <c r="AT33" s="31"/>
      <c r="AU33" s="31"/>
      <c r="AV33" s="31"/>
      <c r="AW33" s="31"/>
      <c r="AX33" s="31"/>
      <c r="AY33" s="31"/>
      <c r="AZ33" s="3"/>
      <c r="BA33" s="3"/>
      <c r="BB33" s="3"/>
      <c r="BC33" s="3"/>
      <c r="BD33" s="3"/>
      <c r="BE33" s="3"/>
      <c r="BF33" s="3"/>
      <c r="BG33" s="3"/>
      <c r="BH33" s="3"/>
      <c r="BI33" s="3"/>
      <c r="CA33" s="32" t="str">
        <f t="shared" si="18"/>
        <v/>
      </c>
      <c r="CM33" s="33">
        <f t="shared" si="19"/>
        <v>0</v>
      </c>
    </row>
    <row r="34" spans="1:92" ht="15" customHeight="1" x14ac:dyDescent="0.2">
      <c r="A34" s="35" t="s">
        <v>75</v>
      </c>
      <c r="B34" s="68">
        <f t="shared" si="16"/>
        <v>0</v>
      </c>
      <c r="C34" s="69">
        <f t="shared" si="17"/>
        <v>0</v>
      </c>
      <c r="D34" s="84">
        <f t="shared" si="17"/>
        <v>0</v>
      </c>
      <c r="E34" s="41"/>
      <c r="F34" s="42"/>
      <c r="G34" s="41"/>
      <c r="H34" s="42"/>
      <c r="I34" s="41"/>
      <c r="J34" s="40"/>
      <c r="K34" s="41"/>
      <c r="L34" s="40"/>
      <c r="M34" s="41"/>
      <c r="N34" s="40"/>
      <c r="O34" s="85"/>
      <c r="P34" s="40"/>
      <c r="Q34" s="85"/>
      <c r="R34" s="40"/>
      <c r="S34" s="85"/>
      <c r="T34" s="40"/>
      <c r="U34" s="85"/>
      <c r="V34" s="40"/>
      <c r="W34" s="85"/>
      <c r="X34" s="40"/>
      <c r="Y34" s="85"/>
      <c r="Z34" s="40"/>
      <c r="AA34" s="85"/>
      <c r="AB34" s="40"/>
      <c r="AC34" s="85"/>
      <c r="AD34" s="40"/>
      <c r="AE34" s="85"/>
      <c r="AF34" s="40"/>
      <c r="AG34" s="85"/>
      <c r="AH34" s="40"/>
      <c r="AI34" s="85"/>
      <c r="AJ34" s="40"/>
      <c r="AK34" s="85"/>
      <c r="AL34" s="86"/>
      <c r="AM34" s="39"/>
      <c r="AN34" s="135"/>
      <c r="AO34" s="130" t="str">
        <f t="shared" si="20"/>
        <v/>
      </c>
      <c r="AP34" s="130"/>
      <c r="AQ34" s="30"/>
      <c r="AR34" s="31"/>
      <c r="AS34" s="31"/>
      <c r="AT34" s="31"/>
      <c r="AU34" s="31"/>
      <c r="AV34" s="31"/>
      <c r="AW34" s="31"/>
      <c r="AX34" s="31"/>
      <c r="AY34" s="31"/>
      <c r="AZ34" s="3"/>
      <c r="BA34" s="3"/>
      <c r="BB34" s="3"/>
      <c r="BC34" s="3"/>
      <c r="BD34" s="3"/>
      <c r="BE34" s="3"/>
      <c r="BF34" s="3"/>
      <c r="BG34" s="3"/>
      <c r="BH34" s="3"/>
      <c r="BI34" s="3"/>
      <c r="CA34" s="32" t="str">
        <f t="shared" si="18"/>
        <v/>
      </c>
      <c r="CM34" s="33">
        <f t="shared" si="19"/>
        <v>0</v>
      </c>
    </row>
    <row r="35" spans="1:92" ht="15" customHeight="1" x14ac:dyDescent="0.2">
      <c r="A35" s="35" t="s">
        <v>76</v>
      </c>
      <c r="B35" s="68">
        <f t="shared" si="16"/>
        <v>0</v>
      </c>
      <c r="C35" s="69">
        <f t="shared" si="17"/>
        <v>0</v>
      </c>
      <c r="D35" s="84">
        <f t="shared" si="17"/>
        <v>0</v>
      </c>
      <c r="E35" s="41"/>
      <c r="F35" s="42"/>
      <c r="G35" s="41"/>
      <c r="H35" s="42"/>
      <c r="I35" s="41"/>
      <c r="J35" s="40"/>
      <c r="K35" s="41"/>
      <c r="L35" s="40"/>
      <c r="M35" s="41"/>
      <c r="N35" s="40"/>
      <c r="O35" s="85"/>
      <c r="P35" s="40"/>
      <c r="Q35" s="85"/>
      <c r="R35" s="40"/>
      <c r="S35" s="85"/>
      <c r="T35" s="40"/>
      <c r="U35" s="85"/>
      <c r="V35" s="40"/>
      <c r="W35" s="85"/>
      <c r="X35" s="40"/>
      <c r="Y35" s="85"/>
      <c r="Z35" s="40"/>
      <c r="AA35" s="85"/>
      <c r="AB35" s="40"/>
      <c r="AC35" s="85"/>
      <c r="AD35" s="40"/>
      <c r="AE35" s="85"/>
      <c r="AF35" s="40"/>
      <c r="AG35" s="85"/>
      <c r="AH35" s="40"/>
      <c r="AI35" s="85"/>
      <c r="AJ35" s="40"/>
      <c r="AK35" s="85"/>
      <c r="AL35" s="86"/>
      <c r="AM35" s="39"/>
      <c r="AN35" s="135"/>
      <c r="AO35" s="130" t="str">
        <f t="shared" si="20"/>
        <v/>
      </c>
      <c r="AP35" s="130"/>
      <c r="AQ35" s="30"/>
      <c r="AR35" s="31"/>
      <c r="AS35" s="31"/>
      <c r="AT35" s="31"/>
      <c r="AU35" s="31"/>
      <c r="AV35" s="31"/>
      <c r="AW35" s="31"/>
      <c r="AX35" s="31"/>
      <c r="AY35" s="31"/>
      <c r="AZ35" s="3"/>
      <c r="BA35" s="3"/>
      <c r="BB35" s="3"/>
      <c r="BC35" s="3"/>
      <c r="BD35" s="3"/>
      <c r="BE35" s="3"/>
      <c r="BF35" s="3"/>
      <c r="BG35" s="3"/>
      <c r="BH35" s="3"/>
      <c r="BI35" s="3"/>
      <c r="CA35" s="32" t="str">
        <f t="shared" si="18"/>
        <v/>
      </c>
      <c r="CM35" s="33">
        <f t="shared" si="19"/>
        <v>0</v>
      </c>
    </row>
    <row r="36" spans="1:92" ht="15" customHeight="1" x14ac:dyDescent="0.2">
      <c r="A36" s="136" t="s">
        <v>77</v>
      </c>
      <c r="B36" s="137">
        <f t="shared" si="16"/>
        <v>0</v>
      </c>
      <c r="C36" s="138">
        <f t="shared" si="17"/>
        <v>0</v>
      </c>
      <c r="D36" s="139">
        <f t="shared" si="17"/>
        <v>0</v>
      </c>
      <c r="E36" s="55"/>
      <c r="F36" s="56"/>
      <c r="G36" s="55"/>
      <c r="H36" s="56"/>
      <c r="I36" s="55"/>
      <c r="J36" s="140"/>
      <c r="K36" s="55"/>
      <c r="L36" s="140"/>
      <c r="M36" s="55"/>
      <c r="N36" s="140"/>
      <c r="O36" s="141"/>
      <c r="P36" s="140"/>
      <c r="Q36" s="141"/>
      <c r="R36" s="140"/>
      <c r="S36" s="141"/>
      <c r="T36" s="140"/>
      <c r="U36" s="141"/>
      <c r="V36" s="140"/>
      <c r="W36" s="141"/>
      <c r="X36" s="140"/>
      <c r="Y36" s="141"/>
      <c r="Z36" s="140"/>
      <c r="AA36" s="141"/>
      <c r="AB36" s="140"/>
      <c r="AC36" s="141"/>
      <c r="AD36" s="140"/>
      <c r="AE36" s="141"/>
      <c r="AF36" s="140"/>
      <c r="AG36" s="141"/>
      <c r="AH36" s="140"/>
      <c r="AI36" s="141"/>
      <c r="AJ36" s="140"/>
      <c r="AK36" s="141"/>
      <c r="AL36" s="142"/>
      <c r="AM36" s="143"/>
      <c r="AN36" s="144"/>
      <c r="AO36" s="130" t="str">
        <f t="shared" si="20"/>
        <v/>
      </c>
      <c r="AP36" s="130"/>
      <c r="AQ36" s="30"/>
      <c r="AR36" s="31"/>
      <c r="AS36" s="31"/>
      <c r="AT36" s="31"/>
      <c r="AU36" s="31"/>
      <c r="AV36" s="31"/>
      <c r="AW36" s="31"/>
      <c r="AX36" s="31"/>
      <c r="AY36" s="31"/>
      <c r="AZ36" s="3"/>
      <c r="BA36" s="3"/>
      <c r="BB36" s="3"/>
      <c r="BC36" s="3"/>
      <c r="BD36" s="3"/>
      <c r="BE36" s="3"/>
      <c r="BF36" s="3"/>
      <c r="BG36" s="3"/>
      <c r="BH36" s="3"/>
      <c r="BI36" s="3"/>
      <c r="CA36" s="32" t="str">
        <f t="shared" si="18"/>
        <v/>
      </c>
      <c r="CM36" s="33">
        <f>IF(AND($B36&gt;0,AM36=""),1,IF(AM36&gt;$B36,1,0))</f>
        <v>0</v>
      </c>
    </row>
    <row r="37" spans="1:92" s="5" customFormat="1" ht="18" customHeight="1" x14ac:dyDescent="0.15">
      <c r="A37" s="145" t="s">
        <v>78</v>
      </c>
      <c r="B37" s="145"/>
      <c r="C37" s="145"/>
      <c r="D37" s="145"/>
      <c r="E37" s="145"/>
      <c r="F37" s="145"/>
      <c r="G37" s="11"/>
      <c r="H37" s="11"/>
      <c r="I37" s="11"/>
      <c r="J37" s="11"/>
      <c r="K37" s="145"/>
      <c r="L37" s="11"/>
      <c r="M37" s="11"/>
      <c r="N37" s="11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V37" s="12"/>
      <c r="BW37" s="12"/>
      <c r="BX37" s="12"/>
      <c r="BY37" s="12"/>
    </row>
    <row r="38" spans="1:92" ht="16.350000000000001" customHeight="1" x14ac:dyDescent="0.2">
      <c r="A38" s="1012" t="s">
        <v>54</v>
      </c>
      <c r="B38" s="982" t="s">
        <v>5</v>
      </c>
      <c r="C38" s="983"/>
      <c r="D38" s="984"/>
      <c r="E38" s="1121" t="s">
        <v>6</v>
      </c>
      <c r="F38" s="1121"/>
      <c r="G38" s="1121"/>
      <c r="H38" s="1121"/>
      <c r="I38" s="1121"/>
      <c r="J38" s="1121"/>
      <c r="K38" s="1121"/>
      <c r="L38" s="1121"/>
      <c r="M38" s="1121"/>
      <c r="N38" s="1121"/>
      <c r="O38" s="1121"/>
      <c r="P38" s="1121"/>
      <c r="Q38" s="1121"/>
      <c r="R38" s="1121"/>
      <c r="S38" s="1121"/>
      <c r="T38" s="1121"/>
      <c r="U38" s="1121"/>
      <c r="V38" s="1121"/>
      <c r="W38" s="1121"/>
      <c r="X38" s="1121"/>
      <c r="Y38" s="1121"/>
      <c r="Z38" s="1121"/>
      <c r="AA38" s="1121"/>
      <c r="AB38" s="1121"/>
      <c r="AC38" s="1121"/>
      <c r="AD38" s="1121"/>
      <c r="AE38" s="1121"/>
      <c r="AF38" s="1121"/>
      <c r="AG38" s="1121"/>
      <c r="AH38" s="1121"/>
      <c r="AI38" s="1121"/>
      <c r="AJ38" s="1121"/>
      <c r="AK38" s="1121"/>
      <c r="AL38" s="1251"/>
      <c r="AM38" s="1008" t="s">
        <v>7</v>
      </c>
      <c r="AN38" s="984" t="s">
        <v>10</v>
      </c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</row>
    <row r="39" spans="1:92" ht="16.350000000000001" customHeight="1" x14ac:dyDescent="0.2">
      <c r="A39" s="1013"/>
      <c r="B39" s="1303"/>
      <c r="C39" s="986"/>
      <c r="D39" s="987"/>
      <c r="E39" s="1121" t="s">
        <v>11</v>
      </c>
      <c r="F39" s="1121"/>
      <c r="G39" s="1121" t="s">
        <v>12</v>
      </c>
      <c r="H39" s="1121"/>
      <c r="I39" s="1121" t="s">
        <v>13</v>
      </c>
      <c r="J39" s="1121"/>
      <c r="K39" s="1121" t="s">
        <v>14</v>
      </c>
      <c r="L39" s="1121"/>
      <c r="M39" s="1121" t="s">
        <v>15</v>
      </c>
      <c r="N39" s="1121"/>
      <c r="O39" s="1119" t="s">
        <v>16</v>
      </c>
      <c r="P39" s="1119"/>
      <c r="Q39" s="1119" t="s">
        <v>17</v>
      </c>
      <c r="R39" s="1119"/>
      <c r="S39" s="1119" t="s">
        <v>18</v>
      </c>
      <c r="T39" s="1119"/>
      <c r="U39" s="1119" t="s">
        <v>19</v>
      </c>
      <c r="V39" s="1119"/>
      <c r="W39" s="1119" t="s">
        <v>20</v>
      </c>
      <c r="X39" s="1119"/>
      <c r="Y39" s="1119" t="s">
        <v>21</v>
      </c>
      <c r="Z39" s="1119"/>
      <c r="AA39" s="1119" t="s">
        <v>22</v>
      </c>
      <c r="AB39" s="1119"/>
      <c r="AC39" s="1119" t="s">
        <v>23</v>
      </c>
      <c r="AD39" s="1119"/>
      <c r="AE39" s="1119" t="s">
        <v>24</v>
      </c>
      <c r="AF39" s="1119"/>
      <c r="AG39" s="1119" t="s">
        <v>25</v>
      </c>
      <c r="AH39" s="1119"/>
      <c r="AI39" s="1119" t="s">
        <v>26</v>
      </c>
      <c r="AJ39" s="1119"/>
      <c r="AK39" s="1119" t="s">
        <v>27</v>
      </c>
      <c r="AL39" s="1254"/>
      <c r="AM39" s="1009"/>
      <c r="AN39" s="990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</row>
    <row r="40" spans="1:92" ht="16.350000000000001" customHeight="1" x14ac:dyDescent="0.2">
      <c r="A40" s="1314"/>
      <c r="B40" s="560" t="s">
        <v>32</v>
      </c>
      <c r="C40" s="15" t="s">
        <v>45</v>
      </c>
      <c r="D40" s="16" t="s">
        <v>34</v>
      </c>
      <c r="E40" s="1377" t="s">
        <v>45</v>
      </c>
      <c r="F40" s="1374" t="s">
        <v>34</v>
      </c>
      <c r="G40" s="1377" t="s">
        <v>45</v>
      </c>
      <c r="H40" s="1374" t="s">
        <v>34</v>
      </c>
      <c r="I40" s="1377" t="s">
        <v>45</v>
      </c>
      <c r="J40" s="1374" t="s">
        <v>34</v>
      </c>
      <c r="K40" s="1377" t="s">
        <v>45</v>
      </c>
      <c r="L40" s="1374" t="s">
        <v>34</v>
      </c>
      <c r="M40" s="1377" t="s">
        <v>45</v>
      </c>
      <c r="N40" s="1374" t="s">
        <v>34</v>
      </c>
      <c r="O40" s="1377" t="s">
        <v>45</v>
      </c>
      <c r="P40" s="1374" t="s">
        <v>34</v>
      </c>
      <c r="Q40" s="1377" t="s">
        <v>45</v>
      </c>
      <c r="R40" s="1374" t="s">
        <v>34</v>
      </c>
      <c r="S40" s="1377" t="s">
        <v>45</v>
      </c>
      <c r="T40" s="1374" t="s">
        <v>34</v>
      </c>
      <c r="U40" s="1377" t="s">
        <v>45</v>
      </c>
      <c r="V40" s="1374" t="s">
        <v>34</v>
      </c>
      <c r="W40" s="1377" t="s">
        <v>45</v>
      </c>
      <c r="X40" s="1374" t="s">
        <v>34</v>
      </c>
      <c r="Y40" s="1377" t="s">
        <v>45</v>
      </c>
      <c r="Z40" s="1374" t="s">
        <v>34</v>
      </c>
      <c r="AA40" s="1377" t="s">
        <v>45</v>
      </c>
      <c r="AB40" s="1374" t="s">
        <v>34</v>
      </c>
      <c r="AC40" s="1377" t="s">
        <v>45</v>
      </c>
      <c r="AD40" s="1374" t="s">
        <v>34</v>
      </c>
      <c r="AE40" s="1377" t="s">
        <v>45</v>
      </c>
      <c r="AF40" s="1374" t="s">
        <v>34</v>
      </c>
      <c r="AG40" s="1377" t="s">
        <v>45</v>
      </c>
      <c r="AH40" s="1374" t="s">
        <v>34</v>
      </c>
      <c r="AI40" s="1377" t="s">
        <v>45</v>
      </c>
      <c r="AJ40" s="1374" t="s">
        <v>34</v>
      </c>
      <c r="AK40" s="1377" t="s">
        <v>45</v>
      </c>
      <c r="AL40" s="1375" t="s">
        <v>34</v>
      </c>
      <c r="AM40" s="1010"/>
      <c r="AN40" s="987"/>
      <c r="AO40" s="4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</row>
    <row r="41" spans="1:92" ht="15" customHeight="1" x14ac:dyDescent="0.2">
      <c r="A41" s="487" t="s">
        <v>72</v>
      </c>
      <c r="B41" s="132">
        <f t="shared" ref="B41:B46" si="21">SUM(C41+D41)</f>
        <v>0</v>
      </c>
      <c r="C41" s="133">
        <f>SUM(E41+G41+I41+K41+M41+O41+Q41+S41+U41+W41+Y41+AA41+AC41+AE41+AG41+AI41+AK41)</f>
        <v>0</v>
      </c>
      <c r="D41" s="871">
        <f>SUM(F41+H41+J41+L41+N41+P41+R41+T41+V41+X41+Z41+AB41+AD41+AF41+AH41+AJ41+AL41)</f>
        <v>0</v>
      </c>
      <c r="E41" s="71"/>
      <c r="F41" s="72"/>
      <c r="G41" s="71"/>
      <c r="H41" s="72"/>
      <c r="I41" s="71"/>
      <c r="J41" s="73"/>
      <c r="K41" s="71"/>
      <c r="L41" s="73"/>
      <c r="M41" s="71"/>
      <c r="N41" s="73"/>
      <c r="O41" s="74"/>
      <c r="P41" s="73"/>
      <c r="Q41" s="74"/>
      <c r="R41" s="73"/>
      <c r="S41" s="74"/>
      <c r="T41" s="73"/>
      <c r="U41" s="74"/>
      <c r="V41" s="73"/>
      <c r="W41" s="74"/>
      <c r="X41" s="73"/>
      <c r="Y41" s="74"/>
      <c r="Z41" s="73"/>
      <c r="AA41" s="74"/>
      <c r="AB41" s="73"/>
      <c r="AC41" s="74"/>
      <c r="AD41" s="73"/>
      <c r="AE41" s="74"/>
      <c r="AF41" s="73"/>
      <c r="AG41" s="74"/>
      <c r="AH41" s="73"/>
      <c r="AI41" s="74"/>
      <c r="AJ41" s="73"/>
      <c r="AK41" s="74"/>
      <c r="AL41" s="75"/>
      <c r="AM41" s="76"/>
      <c r="AN41" s="862"/>
      <c r="AO41" s="146" t="str">
        <f>CA41&amp;CB41</f>
        <v/>
      </c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"/>
      <c r="BA41" s="3"/>
      <c r="BB41" s="3"/>
      <c r="BC41" s="3"/>
      <c r="BD41" s="3"/>
      <c r="BE41" s="3"/>
      <c r="BF41" s="3"/>
      <c r="BG41" s="3"/>
      <c r="BH41" s="3"/>
      <c r="BI41" s="3"/>
      <c r="CA41" s="32" t="str">
        <f>IF(AND($B41&gt;0,AM41="")," * No olvide digitar la variable "&amp;AM$38&amp;""&amp;". Digite CERO si no tiene",IF(AM41&gt;$B41," * La variable "&amp;AM$41&amp;""&amp;" No puede ser mayor al Total.",""))</f>
        <v/>
      </c>
      <c r="CB41" s="32" t="str">
        <f>IF(AND($B41&gt;0,AN41="")," * No olvide digitar la variable "&amp;AN$38&amp;""&amp;". Digite CERO si no tiene",IF(B41&gt;AN41," * La variable "&amp;AN$38&amp;""&amp;" No puede ser menor al Total.",""))</f>
        <v/>
      </c>
      <c r="CM41" s="33">
        <f>IF(AND($B41&gt;0,AM41=""),1,IF(AM41&gt;$B41,1,0))</f>
        <v>0</v>
      </c>
      <c r="CN41" s="33">
        <f>IF(AND($B41&gt;0,AN41=""),1,IF(B41&gt;$AN41,1,0))</f>
        <v>0</v>
      </c>
    </row>
    <row r="42" spans="1:92" ht="15" customHeight="1" x14ac:dyDescent="0.2">
      <c r="A42" s="35" t="s">
        <v>73</v>
      </c>
      <c r="B42" s="68">
        <f t="shared" si="21"/>
        <v>0</v>
      </c>
      <c r="C42" s="69">
        <f t="shared" ref="C42:D46" si="22">SUM(E42+G42+I42+K42+M42+O42+Q42+S42+U42+W42+Y42+AA42+AC42+AE42+AG42+AI42+AK42)</f>
        <v>0</v>
      </c>
      <c r="D42" s="84">
        <f t="shared" si="22"/>
        <v>0</v>
      </c>
      <c r="E42" s="71"/>
      <c r="F42" s="72"/>
      <c r="G42" s="71"/>
      <c r="H42" s="72"/>
      <c r="I42" s="71"/>
      <c r="J42" s="73"/>
      <c r="K42" s="71"/>
      <c r="L42" s="73"/>
      <c r="M42" s="71"/>
      <c r="N42" s="73"/>
      <c r="O42" s="74"/>
      <c r="P42" s="73"/>
      <c r="Q42" s="74"/>
      <c r="R42" s="73"/>
      <c r="S42" s="74"/>
      <c r="T42" s="73"/>
      <c r="U42" s="74"/>
      <c r="V42" s="73"/>
      <c r="W42" s="74"/>
      <c r="X42" s="73"/>
      <c r="Y42" s="74"/>
      <c r="Z42" s="73"/>
      <c r="AA42" s="74"/>
      <c r="AB42" s="73"/>
      <c r="AC42" s="74"/>
      <c r="AD42" s="73"/>
      <c r="AE42" s="74"/>
      <c r="AF42" s="73"/>
      <c r="AG42" s="74"/>
      <c r="AH42" s="73"/>
      <c r="AI42" s="74"/>
      <c r="AJ42" s="73"/>
      <c r="AK42" s="74"/>
      <c r="AL42" s="75"/>
      <c r="AM42" s="76"/>
      <c r="AN42" s="42"/>
      <c r="AO42" s="146" t="str">
        <f t="shared" ref="AO42:AO46" si="23">CA42&amp;CB42</f>
        <v/>
      </c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"/>
      <c r="BA42" s="3"/>
      <c r="BB42" s="3"/>
      <c r="BC42" s="3"/>
      <c r="BD42" s="3"/>
      <c r="BE42" s="3"/>
      <c r="BF42" s="3"/>
      <c r="BG42" s="3"/>
      <c r="BH42" s="3"/>
      <c r="BI42" s="3"/>
      <c r="CA42" s="32" t="str">
        <f t="shared" ref="CA42:CA46" si="24">IF(AND($B42&gt;0,AM42="")," * No olvide digitar la variable "&amp;AM$38&amp;""&amp;". Digite CERO si no tiene",IF(AM42&gt;$B42," * La variable "&amp;AM$41&amp;""&amp;" No puede ser mayor al Total.",""))</f>
        <v/>
      </c>
      <c r="CB42" s="32" t="str">
        <f t="shared" ref="CB42:CB46" si="25">IF(AND($B42&gt;0,AN42="")," * No olvide digitar la variable "&amp;AN$38&amp;""&amp;". Digite CERO si no tiene",IF(B42&gt;AN42," * La variable "&amp;AN$38&amp;""&amp;" No puede ser menor al Total.",""))</f>
        <v/>
      </c>
      <c r="CM42" s="33">
        <f t="shared" ref="CM42:CM45" si="26">IF(AND($B42&gt;0,AM42=""),1,IF(AM42&gt;$B42,1,0))</f>
        <v>0</v>
      </c>
      <c r="CN42" s="33">
        <f t="shared" ref="CN42:CN46" si="27">IF(AND($B42&gt;0,AN42=""),1,IF(B42&gt;$AN42,1,0))</f>
        <v>0</v>
      </c>
    </row>
    <row r="43" spans="1:92" ht="15" customHeight="1" x14ac:dyDescent="0.2">
      <c r="A43" s="35" t="s">
        <v>74</v>
      </c>
      <c r="B43" s="68">
        <f t="shared" si="21"/>
        <v>0</v>
      </c>
      <c r="C43" s="69">
        <f t="shared" si="22"/>
        <v>0</v>
      </c>
      <c r="D43" s="84">
        <f t="shared" si="22"/>
        <v>0</v>
      </c>
      <c r="E43" s="41"/>
      <c r="F43" s="42"/>
      <c r="G43" s="41"/>
      <c r="H43" s="42"/>
      <c r="I43" s="41"/>
      <c r="J43" s="40"/>
      <c r="K43" s="41"/>
      <c r="L43" s="40"/>
      <c r="M43" s="41"/>
      <c r="N43" s="40"/>
      <c r="O43" s="85"/>
      <c r="P43" s="40"/>
      <c r="Q43" s="85"/>
      <c r="R43" s="40"/>
      <c r="S43" s="85"/>
      <c r="T43" s="40"/>
      <c r="U43" s="85"/>
      <c r="V43" s="40"/>
      <c r="W43" s="85"/>
      <c r="X43" s="40"/>
      <c r="Y43" s="85"/>
      <c r="Z43" s="40"/>
      <c r="AA43" s="85"/>
      <c r="AB43" s="40"/>
      <c r="AC43" s="85"/>
      <c r="AD43" s="40"/>
      <c r="AE43" s="85"/>
      <c r="AF43" s="40"/>
      <c r="AG43" s="85"/>
      <c r="AH43" s="40"/>
      <c r="AI43" s="85"/>
      <c r="AJ43" s="40"/>
      <c r="AK43" s="85"/>
      <c r="AL43" s="86"/>
      <c r="AM43" s="39"/>
      <c r="AN43" s="42"/>
      <c r="AO43" s="146" t="str">
        <f t="shared" si="23"/>
        <v/>
      </c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"/>
      <c r="BA43" s="3"/>
      <c r="BB43" s="3"/>
      <c r="BC43" s="3"/>
      <c r="BD43" s="3"/>
      <c r="BE43" s="3"/>
      <c r="BF43" s="3"/>
      <c r="BG43" s="3"/>
      <c r="BH43" s="3"/>
      <c r="BI43" s="3"/>
      <c r="CA43" s="32" t="str">
        <f t="shared" si="24"/>
        <v/>
      </c>
      <c r="CB43" s="32" t="str">
        <f t="shared" si="25"/>
        <v/>
      </c>
      <c r="CM43" s="33">
        <f t="shared" si="26"/>
        <v>0</v>
      </c>
      <c r="CN43" s="33">
        <f t="shared" si="27"/>
        <v>0</v>
      </c>
    </row>
    <row r="44" spans="1:92" ht="15" customHeight="1" x14ac:dyDescent="0.2">
      <c r="A44" s="35" t="s">
        <v>75</v>
      </c>
      <c r="B44" s="68">
        <f t="shared" si="21"/>
        <v>0</v>
      </c>
      <c r="C44" s="69">
        <f t="shared" si="22"/>
        <v>0</v>
      </c>
      <c r="D44" s="84">
        <f t="shared" si="22"/>
        <v>0</v>
      </c>
      <c r="E44" s="41"/>
      <c r="F44" s="42"/>
      <c r="G44" s="41"/>
      <c r="H44" s="42"/>
      <c r="I44" s="41"/>
      <c r="J44" s="40"/>
      <c r="K44" s="41"/>
      <c r="L44" s="40"/>
      <c r="M44" s="41"/>
      <c r="N44" s="40"/>
      <c r="O44" s="85"/>
      <c r="P44" s="40"/>
      <c r="Q44" s="85"/>
      <c r="R44" s="40"/>
      <c r="S44" s="85"/>
      <c r="T44" s="40"/>
      <c r="U44" s="85"/>
      <c r="V44" s="40"/>
      <c r="W44" s="85"/>
      <c r="X44" s="40"/>
      <c r="Y44" s="85"/>
      <c r="Z44" s="40"/>
      <c r="AA44" s="85"/>
      <c r="AB44" s="40"/>
      <c r="AC44" s="85"/>
      <c r="AD44" s="40"/>
      <c r="AE44" s="85"/>
      <c r="AF44" s="40"/>
      <c r="AG44" s="85"/>
      <c r="AH44" s="40"/>
      <c r="AI44" s="85"/>
      <c r="AJ44" s="40"/>
      <c r="AK44" s="85"/>
      <c r="AL44" s="86"/>
      <c r="AM44" s="39"/>
      <c r="AN44" s="42"/>
      <c r="AO44" s="146" t="str">
        <f t="shared" si="23"/>
        <v/>
      </c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"/>
      <c r="BA44" s="3"/>
      <c r="BB44" s="3"/>
      <c r="BC44" s="3"/>
      <c r="BD44" s="3"/>
      <c r="BE44" s="3"/>
      <c r="BF44" s="3"/>
      <c r="BG44" s="3"/>
      <c r="BH44" s="3"/>
      <c r="BI44" s="3"/>
      <c r="CA44" s="32" t="str">
        <f t="shared" si="24"/>
        <v/>
      </c>
      <c r="CB44" s="32" t="str">
        <f t="shared" si="25"/>
        <v/>
      </c>
      <c r="CM44" s="33">
        <f t="shared" si="26"/>
        <v>0</v>
      </c>
      <c r="CN44" s="33">
        <f t="shared" si="27"/>
        <v>0</v>
      </c>
    </row>
    <row r="45" spans="1:92" ht="15" customHeight="1" x14ac:dyDescent="0.2">
      <c r="A45" s="35" t="s">
        <v>76</v>
      </c>
      <c r="B45" s="68">
        <f t="shared" si="21"/>
        <v>0</v>
      </c>
      <c r="C45" s="69">
        <f t="shared" si="22"/>
        <v>0</v>
      </c>
      <c r="D45" s="84">
        <f t="shared" si="22"/>
        <v>0</v>
      </c>
      <c r="E45" s="41"/>
      <c r="F45" s="42"/>
      <c r="G45" s="41"/>
      <c r="H45" s="42"/>
      <c r="I45" s="41"/>
      <c r="J45" s="40"/>
      <c r="K45" s="41"/>
      <c r="L45" s="40"/>
      <c r="M45" s="41"/>
      <c r="N45" s="40"/>
      <c r="O45" s="85"/>
      <c r="P45" s="40"/>
      <c r="Q45" s="85"/>
      <c r="R45" s="40"/>
      <c r="S45" s="85"/>
      <c r="T45" s="40"/>
      <c r="U45" s="85"/>
      <c r="V45" s="40"/>
      <c r="W45" s="85"/>
      <c r="X45" s="40"/>
      <c r="Y45" s="85"/>
      <c r="Z45" s="40"/>
      <c r="AA45" s="85"/>
      <c r="AB45" s="40"/>
      <c r="AC45" s="85"/>
      <c r="AD45" s="40"/>
      <c r="AE45" s="85"/>
      <c r="AF45" s="40"/>
      <c r="AG45" s="85"/>
      <c r="AH45" s="40"/>
      <c r="AI45" s="85"/>
      <c r="AJ45" s="40"/>
      <c r="AK45" s="85"/>
      <c r="AL45" s="86"/>
      <c r="AM45" s="39"/>
      <c r="AN45" s="42"/>
      <c r="AO45" s="146" t="str">
        <f t="shared" si="23"/>
        <v/>
      </c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"/>
      <c r="BA45" s="3"/>
      <c r="BB45" s="3"/>
      <c r="BC45" s="3"/>
      <c r="BD45" s="3"/>
      <c r="BE45" s="3"/>
      <c r="BF45" s="3"/>
      <c r="BG45" s="3"/>
      <c r="BH45" s="3"/>
      <c r="BI45" s="3"/>
      <c r="CA45" s="32" t="str">
        <f t="shared" si="24"/>
        <v/>
      </c>
      <c r="CB45" s="32" t="str">
        <f t="shared" si="25"/>
        <v/>
      </c>
      <c r="CM45" s="33">
        <f t="shared" si="26"/>
        <v>0</v>
      </c>
      <c r="CN45" s="33">
        <f t="shared" si="27"/>
        <v>0</v>
      </c>
    </row>
    <row r="46" spans="1:92" ht="15" customHeight="1" x14ac:dyDescent="0.2">
      <c r="A46" s="136" t="s">
        <v>77</v>
      </c>
      <c r="B46" s="137">
        <f t="shared" si="21"/>
        <v>0</v>
      </c>
      <c r="C46" s="138">
        <f t="shared" si="22"/>
        <v>0</v>
      </c>
      <c r="D46" s="139">
        <f t="shared" si="22"/>
        <v>0</v>
      </c>
      <c r="E46" s="55"/>
      <c r="F46" s="56"/>
      <c r="G46" s="55"/>
      <c r="H46" s="56"/>
      <c r="I46" s="55"/>
      <c r="J46" s="140"/>
      <c r="K46" s="55"/>
      <c r="L46" s="140"/>
      <c r="M46" s="55"/>
      <c r="N46" s="140"/>
      <c r="O46" s="141"/>
      <c r="P46" s="140"/>
      <c r="Q46" s="141"/>
      <c r="R46" s="140"/>
      <c r="S46" s="141"/>
      <c r="T46" s="140"/>
      <c r="U46" s="141"/>
      <c r="V46" s="140"/>
      <c r="W46" s="141"/>
      <c r="X46" s="140"/>
      <c r="Y46" s="141"/>
      <c r="Z46" s="140"/>
      <c r="AA46" s="141"/>
      <c r="AB46" s="140"/>
      <c r="AC46" s="141"/>
      <c r="AD46" s="140"/>
      <c r="AE46" s="141"/>
      <c r="AF46" s="140"/>
      <c r="AG46" s="141"/>
      <c r="AH46" s="140"/>
      <c r="AI46" s="141"/>
      <c r="AJ46" s="140"/>
      <c r="AK46" s="141"/>
      <c r="AL46" s="142"/>
      <c r="AM46" s="143"/>
      <c r="AN46" s="56"/>
      <c r="AO46" s="146" t="str">
        <f t="shared" si="23"/>
        <v/>
      </c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"/>
      <c r="BA46" s="3"/>
      <c r="BB46" s="3"/>
      <c r="BC46" s="3"/>
      <c r="BD46" s="3"/>
      <c r="BE46" s="3"/>
      <c r="BF46" s="3"/>
      <c r="BG46" s="3"/>
      <c r="BH46" s="3"/>
      <c r="BI46" s="3"/>
      <c r="CA46" s="32" t="str">
        <f t="shared" si="24"/>
        <v/>
      </c>
      <c r="CB46" s="32" t="str">
        <f t="shared" si="25"/>
        <v/>
      </c>
      <c r="CM46" s="33">
        <f>IF(AND($B46&gt;0,AM46=""),1,IF(AM46&gt;$B46,1,0))</f>
        <v>0</v>
      </c>
      <c r="CN46" s="33">
        <f t="shared" si="27"/>
        <v>0</v>
      </c>
    </row>
    <row r="47" spans="1:92" s="5" customFormat="1" ht="18" customHeight="1" x14ac:dyDescent="0.15">
      <c r="A47" s="145" t="s">
        <v>79</v>
      </c>
      <c r="B47" s="145"/>
      <c r="C47" s="145"/>
      <c r="D47" s="145"/>
      <c r="E47" s="145"/>
      <c r="F47" s="145"/>
      <c r="G47" s="145"/>
      <c r="H47" s="11"/>
      <c r="I47" s="11"/>
      <c r="J47" s="11"/>
      <c r="K47" s="11"/>
      <c r="L47" s="11"/>
      <c r="M47" s="11"/>
      <c r="N47" s="11"/>
      <c r="X47" s="124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124"/>
      <c r="AK47" s="124"/>
      <c r="AL47" s="124"/>
      <c r="AM47" s="125"/>
      <c r="AN47" s="12"/>
      <c r="AO47" s="127"/>
      <c r="AP47" s="128"/>
      <c r="AQ47" s="128"/>
      <c r="AR47" s="128"/>
      <c r="AS47" s="128"/>
      <c r="AT47" s="128"/>
      <c r="AU47" s="128"/>
      <c r="AV47" s="128"/>
      <c r="AW47" s="128"/>
      <c r="AX47" s="128"/>
      <c r="AY47" s="128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V47" s="12"/>
      <c r="BW47" s="12"/>
      <c r="BX47" s="129"/>
      <c r="BY47" s="129"/>
    </row>
    <row r="48" spans="1:92" ht="16.350000000000001" customHeight="1" x14ac:dyDescent="0.2">
      <c r="A48" s="1012" t="s">
        <v>54</v>
      </c>
      <c r="B48" s="982" t="s">
        <v>5</v>
      </c>
      <c r="C48" s="983"/>
      <c r="D48" s="984"/>
      <c r="E48" s="1370" t="s">
        <v>80</v>
      </c>
      <c r="F48" s="1343"/>
      <c r="G48" s="1343"/>
      <c r="H48" s="1343"/>
      <c r="I48" s="1343"/>
      <c r="J48" s="1343"/>
      <c r="K48" s="1343"/>
      <c r="L48" s="1343"/>
      <c r="M48" s="1343"/>
      <c r="N48" s="1343"/>
      <c r="O48" s="1343"/>
      <c r="P48" s="1343"/>
      <c r="Q48" s="1343"/>
      <c r="R48" s="1343"/>
      <c r="S48" s="1343"/>
      <c r="T48" s="1343"/>
      <c r="U48" s="1343"/>
      <c r="V48" s="1343"/>
      <c r="W48" s="1343"/>
      <c r="X48" s="1343"/>
      <c r="Y48" s="1343"/>
      <c r="Z48" s="1343"/>
      <c r="AA48" s="1343"/>
      <c r="AB48" s="1343"/>
      <c r="AC48" s="1343"/>
      <c r="AD48" s="1343"/>
      <c r="AE48" s="1343"/>
      <c r="AF48" s="1343"/>
      <c r="AG48" s="1343"/>
      <c r="AH48" s="1343"/>
      <c r="AI48" s="1343"/>
      <c r="AJ48" s="1343"/>
      <c r="AK48" s="1343"/>
      <c r="AL48" s="1369"/>
      <c r="AM48" s="1008" t="s">
        <v>7</v>
      </c>
      <c r="AN48" s="984" t="s">
        <v>10</v>
      </c>
      <c r="AO48" s="30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"/>
      <c r="BA48" s="3"/>
      <c r="BB48" s="3"/>
      <c r="BC48" s="3"/>
      <c r="BD48" s="3"/>
      <c r="BE48" s="3"/>
      <c r="BF48" s="3"/>
      <c r="BG48" s="3"/>
      <c r="BH48" s="3"/>
      <c r="BI48" s="3"/>
    </row>
    <row r="49" spans="1:92" ht="16.350000000000001" customHeight="1" x14ac:dyDescent="0.2">
      <c r="A49" s="1013"/>
      <c r="B49" s="1303"/>
      <c r="C49" s="986"/>
      <c r="D49" s="987"/>
      <c r="E49" s="1370" t="s">
        <v>55</v>
      </c>
      <c r="F49" s="1368"/>
      <c r="G49" s="1370" t="s">
        <v>56</v>
      </c>
      <c r="H49" s="1368"/>
      <c r="I49" s="1370" t="s">
        <v>57</v>
      </c>
      <c r="J49" s="1368"/>
      <c r="K49" s="1370" t="s">
        <v>58</v>
      </c>
      <c r="L49" s="1368"/>
      <c r="M49" s="1370" t="s">
        <v>59</v>
      </c>
      <c r="N49" s="1368"/>
      <c r="O49" s="1371" t="s">
        <v>60</v>
      </c>
      <c r="P49" s="1372"/>
      <c r="Q49" s="1371" t="s">
        <v>61</v>
      </c>
      <c r="R49" s="1372"/>
      <c r="S49" s="1371" t="s">
        <v>62</v>
      </c>
      <c r="T49" s="1372"/>
      <c r="U49" s="1371" t="s">
        <v>63</v>
      </c>
      <c r="V49" s="1372"/>
      <c r="W49" s="1371" t="s">
        <v>64</v>
      </c>
      <c r="X49" s="1372"/>
      <c r="Y49" s="1371" t="s">
        <v>65</v>
      </c>
      <c r="Z49" s="1372"/>
      <c r="AA49" s="1371" t="s">
        <v>66</v>
      </c>
      <c r="AB49" s="1372"/>
      <c r="AC49" s="1371" t="s">
        <v>67</v>
      </c>
      <c r="AD49" s="1372"/>
      <c r="AE49" s="1371" t="s">
        <v>68</v>
      </c>
      <c r="AF49" s="1372"/>
      <c r="AG49" s="1371" t="s">
        <v>69</v>
      </c>
      <c r="AH49" s="1372"/>
      <c r="AI49" s="1371" t="s">
        <v>70</v>
      </c>
      <c r="AJ49" s="1372"/>
      <c r="AK49" s="1371" t="s">
        <v>71</v>
      </c>
      <c r="AL49" s="1373"/>
      <c r="AM49" s="1009"/>
      <c r="AN49" s="990"/>
      <c r="AO49" s="30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"/>
      <c r="BA49" s="3"/>
      <c r="BB49" s="3"/>
      <c r="BC49" s="3"/>
      <c r="BD49" s="3"/>
      <c r="BE49" s="3"/>
      <c r="BF49" s="3"/>
      <c r="BG49" s="3"/>
      <c r="BH49" s="3"/>
      <c r="BI49" s="3"/>
    </row>
    <row r="50" spans="1:92" ht="16.350000000000001" customHeight="1" x14ac:dyDescent="0.2">
      <c r="A50" s="1314"/>
      <c r="B50" s="560" t="s">
        <v>32</v>
      </c>
      <c r="C50" s="15" t="s">
        <v>45</v>
      </c>
      <c r="D50" s="16" t="s">
        <v>34</v>
      </c>
      <c r="E50" s="561" t="s">
        <v>45</v>
      </c>
      <c r="F50" s="18" t="s">
        <v>34</v>
      </c>
      <c r="G50" s="561" t="s">
        <v>45</v>
      </c>
      <c r="H50" s="918" t="s">
        <v>34</v>
      </c>
      <c r="I50" s="561" t="s">
        <v>45</v>
      </c>
      <c r="J50" s="18" t="s">
        <v>34</v>
      </c>
      <c r="K50" s="561" t="s">
        <v>45</v>
      </c>
      <c r="L50" s="18" t="s">
        <v>34</v>
      </c>
      <c r="M50" s="561" t="s">
        <v>45</v>
      </c>
      <c r="N50" s="18" t="s">
        <v>34</v>
      </c>
      <c r="O50" s="561" t="s">
        <v>45</v>
      </c>
      <c r="P50" s="18" t="s">
        <v>34</v>
      </c>
      <c r="Q50" s="561" t="s">
        <v>45</v>
      </c>
      <c r="R50" s="18" t="s">
        <v>34</v>
      </c>
      <c r="S50" s="561" t="s">
        <v>45</v>
      </c>
      <c r="T50" s="918" t="s">
        <v>34</v>
      </c>
      <c r="U50" s="561" t="s">
        <v>45</v>
      </c>
      <c r="V50" s="918" t="s">
        <v>34</v>
      </c>
      <c r="W50" s="561" t="s">
        <v>45</v>
      </c>
      <c r="X50" s="18" t="s">
        <v>34</v>
      </c>
      <c r="Y50" s="561" t="s">
        <v>45</v>
      </c>
      <c r="Z50" s="18" t="s">
        <v>34</v>
      </c>
      <c r="AA50" s="561" t="s">
        <v>45</v>
      </c>
      <c r="AB50" s="18" t="s">
        <v>34</v>
      </c>
      <c r="AC50" s="561" t="s">
        <v>45</v>
      </c>
      <c r="AD50" s="18" t="s">
        <v>34</v>
      </c>
      <c r="AE50" s="561" t="s">
        <v>45</v>
      </c>
      <c r="AF50" s="918" t="s">
        <v>34</v>
      </c>
      <c r="AG50" s="561" t="s">
        <v>45</v>
      </c>
      <c r="AH50" s="18" t="s">
        <v>34</v>
      </c>
      <c r="AI50" s="561" t="s">
        <v>45</v>
      </c>
      <c r="AJ50" s="18" t="s">
        <v>34</v>
      </c>
      <c r="AK50" s="561" t="s">
        <v>45</v>
      </c>
      <c r="AL50" s="21" t="s">
        <v>34</v>
      </c>
      <c r="AM50" s="1010"/>
      <c r="AN50" s="987"/>
      <c r="AO50" s="30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"/>
      <c r="BA50" s="3"/>
      <c r="BB50" s="3"/>
      <c r="BC50" s="3"/>
      <c r="BD50" s="3"/>
      <c r="BE50" s="3"/>
      <c r="BF50" s="3"/>
      <c r="BG50" s="3"/>
      <c r="BH50" s="3"/>
      <c r="BI50" s="3"/>
    </row>
    <row r="51" spans="1:92" ht="15" customHeight="1" x14ac:dyDescent="0.2">
      <c r="A51" s="487" t="s">
        <v>72</v>
      </c>
      <c r="B51" s="132">
        <f t="shared" ref="B51:B56" si="28">SUM(C51+D51)</f>
        <v>0</v>
      </c>
      <c r="C51" s="133">
        <f t="shared" ref="C51:D56" si="29">SUM(E51+G51+I51+K51+M51+O51+Q51+S51+U51+W51+Y51+AA51+AC51+AE51+AG51+AI51+AK51)</f>
        <v>0</v>
      </c>
      <c r="D51" s="871">
        <f t="shared" si="29"/>
        <v>0</v>
      </c>
      <c r="E51" s="71"/>
      <c r="F51" s="27"/>
      <c r="G51" s="71"/>
      <c r="H51" s="72"/>
      <c r="I51" s="71"/>
      <c r="J51" s="27"/>
      <c r="K51" s="71"/>
      <c r="L51" s="27"/>
      <c r="M51" s="71"/>
      <c r="N51" s="27"/>
      <c r="O51" s="74"/>
      <c r="P51" s="27"/>
      <c r="Q51" s="74"/>
      <c r="R51" s="27"/>
      <c r="S51" s="74"/>
      <c r="T51" s="73"/>
      <c r="U51" s="74"/>
      <c r="V51" s="73"/>
      <c r="W51" s="74"/>
      <c r="X51" s="27"/>
      <c r="Y51" s="74"/>
      <c r="Z51" s="27"/>
      <c r="AA51" s="74"/>
      <c r="AB51" s="27"/>
      <c r="AC51" s="74"/>
      <c r="AD51" s="27"/>
      <c r="AE51" s="74"/>
      <c r="AF51" s="73"/>
      <c r="AG51" s="74"/>
      <c r="AH51" s="27"/>
      <c r="AI51" s="74"/>
      <c r="AJ51" s="27"/>
      <c r="AK51" s="74"/>
      <c r="AL51" s="148"/>
      <c r="AM51" s="76"/>
      <c r="AN51" s="862"/>
      <c r="AO51" s="146" t="str">
        <f t="shared" ref="AO51:AO56" si="30">CA51&amp;CB51</f>
        <v/>
      </c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"/>
      <c r="BA51" s="3"/>
      <c r="BB51" s="3"/>
      <c r="BC51" s="3"/>
      <c r="BD51" s="3"/>
      <c r="BE51" s="3"/>
      <c r="BF51" s="3"/>
      <c r="BG51" s="3"/>
      <c r="BH51" s="3"/>
      <c r="BI51" s="3"/>
      <c r="CA51" s="32" t="str">
        <f>IF(AND($B51&gt;0,AM51="")," * No olvide digitar la variable "&amp;AM$48&amp;""&amp;". Digite CERO si no tiene",IF(AM51&gt;$B51," * La variable "&amp;AM$48&amp;""&amp;" No puede ser mayor al Total.",""))</f>
        <v/>
      </c>
      <c r="CB51" s="32" t="str">
        <f>IF(AND($B51&gt;0,AN51="")," * No olvide digitar la variable "&amp;AN$48&amp;""&amp;". Digite CERO si no tiene",IF(B51&gt;AN51," * La variable "&amp;AN$48&amp;""&amp;" No puede ser menor al Total.",""))</f>
        <v/>
      </c>
      <c r="CM51" s="33">
        <f>IF(AND($B51&gt;0,AM51=""),1,IF(AM51&gt;$B51,1,0))</f>
        <v>0</v>
      </c>
      <c r="CN51" s="33">
        <f t="shared" ref="CN51:CN56" si="31">IF(AND($B51&gt;0,AN51=""),1,IF(B51&gt;$AN51,1,0))</f>
        <v>0</v>
      </c>
    </row>
    <row r="52" spans="1:92" ht="15" customHeight="1" x14ac:dyDescent="0.2">
      <c r="A52" s="35" t="s">
        <v>73</v>
      </c>
      <c r="B52" s="68">
        <f t="shared" si="28"/>
        <v>0</v>
      </c>
      <c r="C52" s="69">
        <f t="shared" si="29"/>
        <v>0</v>
      </c>
      <c r="D52" s="84">
        <f t="shared" si="29"/>
        <v>0</v>
      </c>
      <c r="E52" s="71"/>
      <c r="F52" s="72"/>
      <c r="G52" s="71"/>
      <c r="H52" s="72"/>
      <c r="I52" s="71"/>
      <c r="J52" s="73"/>
      <c r="K52" s="71"/>
      <c r="L52" s="73"/>
      <c r="M52" s="71"/>
      <c r="N52" s="73"/>
      <c r="O52" s="74"/>
      <c r="P52" s="73"/>
      <c r="Q52" s="74"/>
      <c r="R52" s="73"/>
      <c r="S52" s="74"/>
      <c r="T52" s="73"/>
      <c r="U52" s="74"/>
      <c r="V52" s="73"/>
      <c r="W52" s="74"/>
      <c r="X52" s="73"/>
      <c r="Y52" s="74"/>
      <c r="Z52" s="73"/>
      <c r="AA52" s="74"/>
      <c r="AB52" s="73"/>
      <c r="AC52" s="74"/>
      <c r="AD52" s="73"/>
      <c r="AE52" s="74"/>
      <c r="AF52" s="73"/>
      <c r="AG52" s="74"/>
      <c r="AH52" s="73"/>
      <c r="AI52" s="74"/>
      <c r="AJ52" s="73"/>
      <c r="AK52" s="74"/>
      <c r="AL52" s="75"/>
      <c r="AM52" s="76"/>
      <c r="AN52" s="42"/>
      <c r="AO52" s="146" t="str">
        <f t="shared" si="30"/>
        <v/>
      </c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"/>
      <c r="BA52" s="3"/>
      <c r="BB52" s="3"/>
      <c r="BC52" s="3"/>
      <c r="BD52" s="3"/>
      <c r="BE52" s="3"/>
      <c r="BF52" s="3"/>
      <c r="BG52" s="3"/>
      <c r="BH52" s="3"/>
      <c r="BI52" s="3"/>
      <c r="CA52" s="32" t="str">
        <f t="shared" ref="CA52:CA55" si="32">IF(AND($B52&gt;0,AM52="")," * No olvide digitar la variable "&amp;AM$48&amp;""&amp;". Digite CERO si no tiene",IF(AM52&gt;$B52," * La variable "&amp;AM$48&amp;""&amp;" No puede ser mayor al Total.",""))</f>
        <v/>
      </c>
      <c r="CB52" s="32" t="str">
        <f t="shared" ref="CB52:CB56" si="33">IF(AND($B52&gt;0,AN52="")," * No olvide digitar la variable "&amp;AN$48&amp;""&amp;". Digite CERO si no tiene",IF(B52&gt;AN52," * La variable "&amp;AN$48&amp;""&amp;" No puede ser menor al Total.",""))</f>
        <v/>
      </c>
      <c r="CM52" s="33">
        <f t="shared" ref="CM52:CM55" si="34">IF(AND($B52&gt;0,AM52=""),1,IF(AM52&gt;$B52,1,0))</f>
        <v>0</v>
      </c>
      <c r="CN52" s="33">
        <f t="shared" si="31"/>
        <v>0</v>
      </c>
    </row>
    <row r="53" spans="1:92" ht="15" customHeight="1" x14ac:dyDescent="0.2">
      <c r="A53" s="35" t="s">
        <v>74</v>
      </c>
      <c r="B53" s="68">
        <f t="shared" si="28"/>
        <v>0</v>
      </c>
      <c r="C53" s="69">
        <f t="shared" si="29"/>
        <v>0</v>
      </c>
      <c r="D53" s="84">
        <f t="shared" si="29"/>
        <v>0</v>
      </c>
      <c r="E53" s="41"/>
      <c r="F53" s="42"/>
      <c r="G53" s="41"/>
      <c r="H53" s="42"/>
      <c r="I53" s="41"/>
      <c r="J53" s="40"/>
      <c r="K53" s="41"/>
      <c r="L53" s="40"/>
      <c r="M53" s="41"/>
      <c r="N53" s="40"/>
      <c r="O53" s="85"/>
      <c r="P53" s="40"/>
      <c r="Q53" s="85"/>
      <c r="R53" s="40"/>
      <c r="S53" s="85"/>
      <c r="T53" s="40"/>
      <c r="U53" s="85"/>
      <c r="V53" s="40"/>
      <c r="W53" s="85"/>
      <c r="X53" s="40"/>
      <c r="Y53" s="85"/>
      <c r="Z53" s="40"/>
      <c r="AA53" s="85"/>
      <c r="AB53" s="40"/>
      <c r="AC53" s="85"/>
      <c r="AD53" s="40"/>
      <c r="AE53" s="85"/>
      <c r="AF53" s="40"/>
      <c r="AG53" s="85"/>
      <c r="AH53" s="40"/>
      <c r="AI53" s="85"/>
      <c r="AJ53" s="40"/>
      <c r="AK53" s="85"/>
      <c r="AL53" s="86"/>
      <c r="AM53" s="39"/>
      <c r="AN53" s="42"/>
      <c r="AO53" s="146" t="str">
        <f t="shared" si="30"/>
        <v/>
      </c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"/>
      <c r="BA53" s="3"/>
      <c r="BB53" s="3"/>
      <c r="BC53" s="3"/>
      <c r="BD53" s="3"/>
      <c r="BE53" s="3"/>
      <c r="BF53" s="3"/>
      <c r="BG53" s="3"/>
      <c r="BH53" s="3"/>
      <c r="BI53" s="3"/>
      <c r="CA53" s="32" t="str">
        <f t="shared" si="32"/>
        <v/>
      </c>
      <c r="CB53" s="32" t="str">
        <f t="shared" si="33"/>
        <v/>
      </c>
      <c r="CM53" s="33">
        <f t="shared" si="34"/>
        <v>0</v>
      </c>
      <c r="CN53" s="33">
        <f t="shared" si="31"/>
        <v>0</v>
      </c>
    </row>
    <row r="54" spans="1:92" ht="15" customHeight="1" x14ac:dyDescent="0.2">
      <c r="A54" s="35" t="s">
        <v>75</v>
      </c>
      <c r="B54" s="68">
        <f t="shared" si="28"/>
        <v>0</v>
      </c>
      <c r="C54" s="69">
        <f t="shared" si="29"/>
        <v>0</v>
      </c>
      <c r="D54" s="84">
        <f t="shared" si="29"/>
        <v>0</v>
      </c>
      <c r="E54" s="41"/>
      <c r="F54" s="42"/>
      <c r="G54" s="41"/>
      <c r="H54" s="42"/>
      <c r="I54" s="41"/>
      <c r="J54" s="40"/>
      <c r="K54" s="41"/>
      <c r="L54" s="40"/>
      <c r="M54" s="41"/>
      <c r="N54" s="40"/>
      <c r="O54" s="85"/>
      <c r="P54" s="40"/>
      <c r="Q54" s="85"/>
      <c r="R54" s="40"/>
      <c r="S54" s="85"/>
      <c r="T54" s="40"/>
      <c r="U54" s="85"/>
      <c r="V54" s="40"/>
      <c r="W54" s="85"/>
      <c r="X54" s="40"/>
      <c r="Y54" s="85"/>
      <c r="Z54" s="40"/>
      <c r="AA54" s="85"/>
      <c r="AB54" s="40"/>
      <c r="AC54" s="85"/>
      <c r="AD54" s="40"/>
      <c r="AE54" s="85"/>
      <c r="AF54" s="40"/>
      <c r="AG54" s="85"/>
      <c r="AH54" s="40"/>
      <c r="AI54" s="85"/>
      <c r="AJ54" s="40"/>
      <c r="AK54" s="85"/>
      <c r="AL54" s="86"/>
      <c r="AM54" s="39"/>
      <c r="AN54" s="42"/>
      <c r="AO54" s="146" t="str">
        <f t="shared" si="30"/>
        <v/>
      </c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"/>
      <c r="BA54" s="3"/>
      <c r="BB54" s="3"/>
      <c r="BC54" s="3"/>
      <c r="BD54" s="3"/>
      <c r="BE54" s="3"/>
      <c r="BF54" s="3"/>
      <c r="BG54" s="3"/>
      <c r="BH54" s="3"/>
      <c r="BI54" s="3"/>
      <c r="CA54" s="32" t="str">
        <f t="shared" si="32"/>
        <v/>
      </c>
      <c r="CB54" s="32" t="str">
        <f t="shared" si="33"/>
        <v/>
      </c>
      <c r="CM54" s="33">
        <f t="shared" si="34"/>
        <v>0</v>
      </c>
      <c r="CN54" s="33">
        <f t="shared" si="31"/>
        <v>0</v>
      </c>
    </row>
    <row r="55" spans="1:92" ht="15" customHeight="1" x14ac:dyDescent="0.2">
      <c r="A55" s="35" t="s">
        <v>76</v>
      </c>
      <c r="B55" s="68">
        <f t="shared" si="28"/>
        <v>0</v>
      </c>
      <c r="C55" s="69">
        <f t="shared" si="29"/>
        <v>0</v>
      </c>
      <c r="D55" s="84">
        <f t="shared" si="29"/>
        <v>0</v>
      </c>
      <c r="E55" s="41"/>
      <c r="F55" s="42"/>
      <c r="G55" s="41"/>
      <c r="H55" s="42"/>
      <c r="I55" s="41"/>
      <c r="J55" s="40"/>
      <c r="K55" s="41"/>
      <c r="L55" s="40"/>
      <c r="M55" s="41"/>
      <c r="N55" s="40"/>
      <c r="O55" s="85"/>
      <c r="P55" s="40"/>
      <c r="Q55" s="85"/>
      <c r="R55" s="40"/>
      <c r="S55" s="85"/>
      <c r="T55" s="40"/>
      <c r="U55" s="85"/>
      <c r="V55" s="40"/>
      <c r="W55" s="85"/>
      <c r="X55" s="40"/>
      <c r="Y55" s="85"/>
      <c r="Z55" s="40"/>
      <c r="AA55" s="85"/>
      <c r="AB55" s="40"/>
      <c r="AC55" s="85"/>
      <c r="AD55" s="40"/>
      <c r="AE55" s="85"/>
      <c r="AF55" s="40"/>
      <c r="AG55" s="85"/>
      <c r="AH55" s="40"/>
      <c r="AI55" s="85"/>
      <c r="AJ55" s="40"/>
      <c r="AK55" s="85"/>
      <c r="AL55" s="86"/>
      <c r="AM55" s="39"/>
      <c r="AN55" s="42"/>
      <c r="AO55" s="146" t="str">
        <f t="shared" si="30"/>
        <v/>
      </c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"/>
      <c r="BA55" s="3"/>
      <c r="BB55" s="3"/>
      <c r="BC55" s="3"/>
      <c r="BD55" s="3"/>
      <c r="BE55" s="3"/>
      <c r="BF55" s="3"/>
      <c r="BG55" s="3"/>
      <c r="BH55" s="3"/>
      <c r="BI55" s="3"/>
      <c r="CA55" s="32" t="str">
        <f t="shared" si="32"/>
        <v/>
      </c>
      <c r="CB55" s="32" t="str">
        <f t="shared" si="33"/>
        <v/>
      </c>
      <c r="CM55" s="33">
        <f t="shared" si="34"/>
        <v>0</v>
      </c>
      <c r="CN55" s="33">
        <f t="shared" si="31"/>
        <v>0</v>
      </c>
    </row>
    <row r="56" spans="1:92" ht="15" customHeight="1" x14ac:dyDescent="0.2">
      <c r="A56" s="136" t="s">
        <v>77</v>
      </c>
      <c r="B56" s="137">
        <f t="shared" si="28"/>
        <v>0</v>
      </c>
      <c r="C56" s="138">
        <f t="shared" si="29"/>
        <v>0</v>
      </c>
      <c r="D56" s="139">
        <f t="shared" si="29"/>
        <v>0</v>
      </c>
      <c r="E56" s="55"/>
      <c r="F56" s="56"/>
      <c r="G56" s="55"/>
      <c r="H56" s="56"/>
      <c r="I56" s="55"/>
      <c r="J56" s="140"/>
      <c r="K56" s="55"/>
      <c r="L56" s="140"/>
      <c r="M56" s="55"/>
      <c r="N56" s="140"/>
      <c r="O56" s="141"/>
      <c r="P56" s="140"/>
      <c r="Q56" s="141"/>
      <c r="R56" s="140"/>
      <c r="S56" s="141"/>
      <c r="T56" s="140"/>
      <c r="U56" s="141"/>
      <c r="V56" s="140"/>
      <c r="W56" s="141"/>
      <c r="X56" s="140"/>
      <c r="Y56" s="141"/>
      <c r="Z56" s="140"/>
      <c r="AA56" s="141"/>
      <c r="AB56" s="140"/>
      <c r="AC56" s="141"/>
      <c r="AD56" s="140"/>
      <c r="AE56" s="141"/>
      <c r="AF56" s="140"/>
      <c r="AG56" s="141"/>
      <c r="AH56" s="140"/>
      <c r="AI56" s="141"/>
      <c r="AJ56" s="140"/>
      <c r="AK56" s="141"/>
      <c r="AL56" s="142"/>
      <c r="AM56" s="143"/>
      <c r="AN56" s="56"/>
      <c r="AO56" s="146" t="str">
        <f t="shared" si="30"/>
        <v/>
      </c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"/>
      <c r="BA56" s="3"/>
      <c r="BB56" s="3"/>
      <c r="BC56" s="3"/>
      <c r="BD56" s="3"/>
      <c r="BE56" s="3"/>
      <c r="BF56" s="3"/>
      <c r="BG56" s="3"/>
      <c r="BH56" s="3"/>
      <c r="BI56" s="3"/>
      <c r="CA56" s="32" t="str">
        <f>IF(AND($B56&gt;0,AM56="")," * No olvide digitar la variable "&amp;AM$48&amp;""&amp;". Digite CERO si no tiene",IF(AM56&gt;$B56," * La variable "&amp;AM$48&amp;""&amp;" No puede ser mayor al Total.",""))</f>
        <v/>
      </c>
      <c r="CB56" s="32" t="str">
        <f t="shared" si="33"/>
        <v/>
      </c>
      <c r="CM56" s="33">
        <f>IF(AND($B56&gt;0,AM56=""),1,IF(AM56&gt;$B56,1,0))</f>
        <v>0</v>
      </c>
      <c r="CN56" s="33">
        <f t="shared" si="31"/>
        <v>0</v>
      </c>
    </row>
    <row r="57" spans="1:92" s="124" customFormat="1" ht="18" customHeight="1" x14ac:dyDescent="0.15">
      <c r="A57" s="149" t="s">
        <v>81</v>
      </c>
      <c r="B57" s="149"/>
      <c r="C57" s="149"/>
      <c r="D57" s="149"/>
      <c r="E57" s="149"/>
      <c r="F57" s="149"/>
      <c r="G57" s="149"/>
      <c r="H57" s="149"/>
      <c r="I57" s="149"/>
      <c r="J57" s="150"/>
      <c r="K57" s="150"/>
      <c r="L57" s="150"/>
      <c r="M57" s="150"/>
      <c r="N57" s="150"/>
      <c r="O57" s="150"/>
      <c r="P57" s="150"/>
      <c r="Q57" s="150"/>
      <c r="R57" s="150"/>
      <c r="S57" s="150"/>
      <c r="T57" s="150"/>
      <c r="U57" s="150"/>
      <c r="V57" s="150"/>
      <c r="W57" s="150"/>
      <c r="X57" s="150"/>
      <c r="Y57" s="150"/>
      <c r="Z57" s="150"/>
      <c r="AA57" s="150"/>
      <c r="AB57" s="150"/>
      <c r="AC57" s="150"/>
      <c r="AD57" s="150"/>
      <c r="AE57" s="150"/>
      <c r="AF57" s="150"/>
      <c r="AG57" s="150"/>
      <c r="AH57" s="150"/>
      <c r="AI57" s="150"/>
      <c r="AJ57" s="150"/>
      <c r="AK57" s="150"/>
      <c r="AL57" s="150"/>
      <c r="AM57" s="150"/>
      <c r="AN57" s="150"/>
      <c r="AO57" s="5"/>
      <c r="AP57" s="5"/>
      <c r="AQ57" s="5"/>
      <c r="AR57" s="12"/>
      <c r="AS57" s="12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12"/>
      <c r="BW57" s="12"/>
      <c r="BX57" s="12"/>
      <c r="BY57" s="12"/>
    </row>
    <row r="58" spans="1:92" ht="16.350000000000001" customHeight="1" x14ac:dyDescent="0.2">
      <c r="A58" s="983" t="s">
        <v>82</v>
      </c>
      <c r="B58" s="1025" t="s">
        <v>83</v>
      </c>
      <c r="C58" s="1026"/>
      <c r="D58" s="1027"/>
      <c r="E58" s="1130" t="s">
        <v>6</v>
      </c>
      <c r="F58" s="1131"/>
      <c r="G58" s="1131"/>
      <c r="H58" s="1131"/>
      <c r="I58" s="1131"/>
      <c r="J58" s="1131"/>
      <c r="K58" s="1131"/>
      <c r="L58" s="1131"/>
      <c r="M58" s="1131"/>
      <c r="N58" s="1131"/>
      <c r="O58" s="1131"/>
      <c r="P58" s="1131"/>
      <c r="Q58" s="1131"/>
      <c r="R58" s="1131"/>
      <c r="S58" s="1131"/>
      <c r="T58" s="1131"/>
      <c r="U58" s="1131"/>
      <c r="V58" s="1131"/>
      <c r="W58" s="1131"/>
      <c r="X58" s="1131"/>
      <c r="Y58" s="1131"/>
      <c r="Z58" s="1131"/>
      <c r="AA58" s="1131"/>
      <c r="AB58" s="1131"/>
      <c r="AC58" s="1131"/>
      <c r="AD58" s="1131"/>
      <c r="AE58" s="1131"/>
      <c r="AF58" s="1131"/>
      <c r="AG58" s="1131"/>
      <c r="AH58" s="1131"/>
      <c r="AI58" s="1131"/>
      <c r="AJ58" s="1131"/>
      <c r="AK58" s="1131"/>
      <c r="AL58" s="1261"/>
      <c r="AM58" s="1015" t="s">
        <v>84</v>
      </c>
      <c r="AN58" s="1016"/>
      <c r="AO58" s="9"/>
      <c r="AP58" s="9"/>
      <c r="AQ58" s="9"/>
      <c r="AR58" s="151"/>
      <c r="AS58" s="151"/>
      <c r="AT58" s="9"/>
      <c r="BX58" s="3"/>
      <c r="BY58" s="3"/>
    </row>
    <row r="59" spans="1:92" ht="16.350000000000001" customHeight="1" x14ac:dyDescent="0.2">
      <c r="A59" s="1019"/>
      <c r="B59" s="1315"/>
      <c r="C59" s="1029"/>
      <c r="D59" s="1030"/>
      <c r="E59" s="1121" t="s">
        <v>11</v>
      </c>
      <c r="F59" s="1121"/>
      <c r="G59" s="1121" t="s">
        <v>12</v>
      </c>
      <c r="H59" s="1121"/>
      <c r="I59" s="1121" t="s">
        <v>13</v>
      </c>
      <c r="J59" s="1121"/>
      <c r="K59" s="1121" t="s">
        <v>14</v>
      </c>
      <c r="L59" s="1121"/>
      <c r="M59" s="1121" t="s">
        <v>15</v>
      </c>
      <c r="N59" s="1121"/>
      <c r="O59" s="1119" t="s">
        <v>16</v>
      </c>
      <c r="P59" s="1119"/>
      <c r="Q59" s="1119" t="s">
        <v>17</v>
      </c>
      <c r="R59" s="1119"/>
      <c r="S59" s="1119" t="s">
        <v>18</v>
      </c>
      <c r="T59" s="1119"/>
      <c r="U59" s="1119" t="s">
        <v>19</v>
      </c>
      <c r="V59" s="1119"/>
      <c r="W59" s="1119" t="s">
        <v>20</v>
      </c>
      <c r="X59" s="1119"/>
      <c r="Y59" s="1119" t="s">
        <v>21</v>
      </c>
      <c r="Z59" s="1119"/>
      <c r="AA59" s="1119" t="s">
        <v>22</v>
      </c>
      <c r="AB59" s="1119"/>
      <c r="AC59" s="1119" t="s">
        <v>23</v>
      </c>
      <c r="AD59" s="1119"/>
      <c r="AE59" s="1119" t="s">
        <v>24</v>
      </c>
      <c r="AF59" s="1119"/>
      <c r="AG59" s="1119" t="s">
        <v>25</v>
      </c>
      <c r="AH59" s="1119"/>
      <c r="AI59" s="1119" t="s">
        <v>26</v>
      </c>
      <c r="AJ59" s="1119"/>
      <c r="AK59" s="1119" t="s">
        <v>27</v>
      </c>
      <c r="AL59" s="1254"/>
      <c r="AM59" s="1017"/>
      <c r="AN59" s="1018"/>
      <c r="AO59" s="151"/>
      <c r="AP59" s="151"/>
      <c r="AQ59" s="151"/>
      <c r="AR59" s="151"/>
      <c r="AS59" s="151"/>
      <c r="AT59" s="151"/>
      <c r="AU59" s="3"/>
      <c r="AV59" s="3"/>
      <c r="AW59" s="3"/>
      <c r="AX59" s="3"/>
      <c r="AY59" s="3"/>
      <c r="AZ59" s="3"/>
      <c r="BA59" s="3"/>
      <c r="BB59" s="3"/>
      <c r="BC59" s="3"/>
      <c r="BX59" s="3"/>
      <c r="BY59" s="3"/>
    </row>
    <row r="60" spans="1:92" ht="32.1" customHeight="1" x14ac:dyDescent="0.2">
      <c r="A60" s="986"/>
      <c r="B60" s="17" t="s">
        <v>32</v>
      </c>
      <c r="C60" s="152" t="s">
        <v>33</v>
      </c>
      <c r="D60" s="1374" t="s">
        <v>34</v>
      </c>
      <c r="E60" s="561" t="s">
        <v>33</v>
      </c>
      <c r="F60" s="1374" t="s">
        <v>34</v>
      </c>
      <c r="G60" s="561" t="s">
        <v>33</v>
      </c>
      <c r="H60" s="1374" t="s">
        <v>34</v>
      </c>
      <c r="I60" s="561" t="s">
        <v>33</v>
      </c>
      <c r="J60" s="1374" t="s">
        <v>34</v>
      </c>
      <c r="K60" s="561" t="s">
        <v>33</v>
      </c>
      <c r="L60" s="1374" t="s">
        <v>34</v>
      </c>
      <c r="M60" s="561" t="s">
        <v>33</v>
      </c>
      <c r="N60" s="1374" t="s">
        <v>34</v>
      </c>
      <c r="O60" s="561" t="s">
        <v>33</v>
      </c>
      <c r="P60" s="1374" t="s">
        <v>34</v>
      </c>
      <c r="Q60" s="561" t="s">
        <v>33</v>
      </c>
      <c r="R60" s="1374" t="s">
        <v>34</v>
      </c>
      <c r="S60" s="561" t="s">
        <v>33</v>
      </c>
      <c r="T60" s="1374" t="s">
        <v>34</v>
      </c>
      <c r="U60" s="561" t="s">
        <v>33</v>
      </c>
      <c r="V60" s="977" t="s">
        <v>34</v>
      </c>
      <c r="W60" s="561" t="s">
        <v>33</v>
      </c>
      <c r="X60" s="1374" t="s">
        <v>34</v>
      </c>
      <c r="Y60" s="561" t="s">
        <v>33</v>
      </c>
      <c r="Z60" s="1374" t="s">
        <v>34</v>
      </c>
      <c r="AA60" s="561" t="s">
        <v>33</v>
      </c>
      <c r="AB60" s="1374" t="s">
        <v>34</v>
      </c>
      <c r="AC60" s="561" t="s">
        <v>33</v>
      </c>
      <c r="AD60" s="1374" t="s">
        <v>34</v>
      </c>
      <c r="AE60" s="561" t="s">
        <v>33</v>
      </c>
      <c r="AF60" s="1374" t="s">
        <v>34</v>
      </c>
      <c r="AG60" s="561" t="s">
        <v>33</v>
      </c>
      <c r="AH60" s="1374" t="s">
        <v>34</v>
      </c>
      <c r="AI60" s="561" t="s">
        <v>33</v>
      </c>
      <c r="AJ60" s="1374" t="s">
        <v>34</v>
      </c>
      <c r="AK60" s="561" t="s">
        <v>33</v>
      </c>
      <c r="AL60" s="1375" t="s">
        <v>34</v>
      </c>
      <c r="AM60" s="1378" t="s">
        <v>85</v>
      </c>
      <c r="AN60" s="1374" t="s">
        <v>86</v>
      </c>
      <c r="AO60" s="151"/>
      <c r="AP60" s="151"/>
      <c r="AQ60" s="151"/>
      <c r="AR60" s="151"/>
      <c r="AS60" s="151"/>
      <c r="AT60" s="151"/>
      <c r="AU60" s="3"/>
      <c r="AV60" s="3"/>
      <c r="AW60" s="3"/>
      <c r="AX60" s="3"/>
      <c r="AY60" s="3"/>
      <c r="AZ60" s="3"/>
      <c r="BA60" s="3"/>
      <c r="BB60" s="3"/>
      <c r="BC60" s="3"/>
      <c r="BX60" s="3"/>
      <c r="BY60" s="3"/>
    </row>
    <row r="61" spans="1:92" ht="15" customHeight="1" x14ac:dyDescent="0.2">
      <c r="A61" s="529" t="s">
        <v>87</v>
      </c>
      <c r="B61" s="132">
        <f t="shared" ref="B61:B66" si="35">SUM(C61+D61)</f>
        <v>65</v>
      </c>
      <c r="C61" s="133">
        <f>SUM(E61+G61+I61+K61+M61+O61+Q61+S61+U61+W61+Y61+AA61+AC61+AE61+AG61+AI61+AK61)</f>
        <v>29</v>
      </c>
      <c r="D61" s="871">
        <f>SUM(F61+H61+J61+L61+N61+P61+R61+T61+V61+X61+Z61+AB61+AD61+AF61+AH61+AJ61+AL61)</f>
        <v>36</v>
      </c>
      <c r="E61" s="28"/>
      <c r="F61" s="862">
        <v>1</v>
      </c>
      <c r="G61" s="28"/>
      <c r="H61" s="27"/>
      <c r="I61" s="28"/>
      <c r="J61" s="27"/>
      <c r="K61" s="28"/>
      <c r="L61" s="27">
        <v>3</v>
      </c>
      <c r="M61" s="28">
        <v>2</v>
      </c>
      <c r="N61" s="27">
        <v>1</v>
      </c>
      <c r="O61" s="28"/>
      <c r="P61" s="27"/>
      <c r="Q61" s="28">
        <v>2</v>
      </c>
      <c r="R61" s="27"/>
      <c r="S61" s="28">
        <v>1</v>
      </c>
      <c r="T61" s="27">
        <v>4</v>
      </c>
      <c r="U61" s="28">
        <v>1</v>
      </c>
      <c r="V61" s="156">
        <v>2</v>
      </c>
      <c r="W61" s="28"/>
      <c r="X61" s="27">
        <v>3</v>
      </c>
      <c r="Y61" s="28">
        <v>3</v>
      </c>
      <c r="Z61" s="27">
        <v>3</v>
      </c>
      <c r="AA61" s="28">
        <v>4</v>
      </c>
      <c r="AB61" s="27">
        <v>3</v>
      </c>
      <c r="AC61" s="28">
        <v>4</v>
      </c>
      <c r="AD61" s="27">
        <v>4</v>
      </c>
      <c r="AE61" s="28">
        <v>2</v>
      </c>
      <c r="AF61" s="27">
        <v>2</v>
      </c>
      <c r="AG61" s="28">
        <v>3</v>
      </c>
      <c r="AH61" s="27">
        <v>3</v>
      </c>
      <c r="AI61" s="28">
        <v>1</v>
      </c>
      <c r="AJ61" s="27">
        <v>5</v>
      </c>
      <c r="AK61" s="530">
        <v>6</v>
      </c>
      <c r="AL61" s="148">
        <v>2</v>
      </c>
      <c r="AM61" s="873">
        <v>0</v>
      </c>
      <c r="AN61" s="27">
        <v>65</v>
      </c>
      <c r="AO61" s="146" t="str">
        <f t="shared" ref="AO61:AO65" si="36">CA61&amp;CB61</f>
        <v/>
      </c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"/>
      <c r="BB61" s="3"/>
      <c r="BC61" s="3"/>
      <c r="BX61" s="3"/>
      <c r="BY61" s="3"/>
      <c r="CA61" s="32" t="str">
        <f>IF(AND($B61&gt;0,AM61="")," * No olvide digitar la variable "&amp;AM$58&amp;""&amp;" Discrecional. Digite CERO si no tiene",IF(AM61&gt;$B61," * La variable "&amp;AM$58&amp;""&amp;" Discrecional No puede ser mayor al Total.",""))</f>
        <v/>
      </c>
      <c r="CB61" s="32" t="str">
        <f>IF(AND($B61&gt;0,AN61="")," * No olvide digitar la variable "&amp;AM$58&amp;""&amp;" Estructurado (ESI). Digite CERO si no tiene",IF(AN61&gt;$B61," * La variable "&amp;AM$58&amp;""&amp;" Estructurado (ESI) No puede ser mayor al Total.",""))</f>
        <v/>
      </c>
      <c r="CM61" s="33">
        <f>IF(AND($B61&gt;0,AM61=""),1,IF(AM61&gt;$B61,1,0))</f>
        <v>0</v>
      </c>
      <c r="CN61" s="33">
        <f>IF(AND($B61&gt;0,AN61=""),1,IF(AN61&gt;$B61,1,0))</f>
        <v>0</v>
      </c>
    </row>
    <row r="62" spans="1:92" ht="15" customHeight="1" x14ac:dyDescent="0.2">
      <c r="A62" s="157" t="s">
        <v>88</v>
      </c>
      <c r="B62" s="68">
        <f t="shared" si="35"/>
        <v>1387</v>
      </c>
      <c r="C62" s="69">
        <f t="shared" ref="C62:D66" si="37">SUM(E62+G62+I62+K62+M62+O62+Q62+S62+U62+W62+Y62+AA62+AC62+AE62+AG62+AI62+AK62)</f>
        <v>713</v>
      </c>
      <c r="D62" s="84">
        <f t="shared" si="37"/>
        <v>674</v>
      </c>
      <c r="E62" s="41">
        <v>146</v>
      </c>
      <c r="F62" s="42">
        <v>139</v>
      </c>
      <c r="G62" s="41">
        <v>42</v>
      </c>
      <c r="H62" s="40">
        <v>41</v>
      </c>
      <c r="I62" s="41">
        <v>41</v>
      </c>
      <c r="J62" s="40">
        <v>34</v>
      </c>
      <c r="K62" s="41">
        <v>21</v>
      </c>
      <c r="L62" s="40">
        <v>26</v>
      </c>
      <c r="M62" s="41">
        <v>35</v>
      </c>
      <c r="N62" s="40">
        <v>20</v>
      </c>
      <c r="O62" s="41">
        <v>25</v>
      </c>
      <c r="P62" s="40">
        <v>24</v>
      </c>
      <c r="Q62" s="41">
        <v>33</v>
      </c>
      <c r="R62" s="40">
        <v>26</v>
      </c>
      <c r="S62" s="41">
        <v>25</v>
      </c>
      <c r="T62" s="40">
        <v>24</v>
      </c>
      <c r="U62" s="41">
        <v>30</v>
      </c>
      <c r="V62" s="158">
        <v>28</v>
      </c>
      <c r="W62" s="41">
        <v>25</v>
      </c>
      <c r="X62" s="40">
        <v>32</v>
      </c>
      <c r="Y62" s="41">
        <v>24</v>
      </c>
      <c r="Z62" s="40">
        <v>34</v>
      </c>
      <c r="AA62" s="41">
        <v>36</v>
      </c>
      <c r="AB62" s="40">
        <v>41</v>
      </c>
      <c r="AC62" s="41">
        <v>55</v>
      </c>
      <c r="AD62" s="40">
        <v>28</v>
      </c>
      <c r="AE62" s="41">
        <v>43</v>
      </c>
      <c r="AF62" s="40">
        <v>35</v>
      </c>
      <c r="AG62" s="41">
        <v>31</v>
      </c>
      <c r="AH62" s="40">
        <v>37</v>
      </c>
      <c r="AI62" s="41">
        <v>33</v>
      </c>
      <c r="AJ62" s="40">
        <v>30</v>
      </c>
      <c r="AK62" s="85">
        <v>68</v>
      </c>
      <c r="AL62" s="86">
        <v>75</v>
      </c>
      <c r="AM62" s="159">
        <v>0</v>
      </c>
      <c r="AN62" s="40">
        <v>1387</v>
      </c>
      <c r="AO62" s="146" t="str">
        <f t="shared" si="36"/>
        <v/>
      </c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"/>
      <c r="BB62" s="3"/>
      <c r="BC62" s="3"/>
      <c r="BX62" s="3"/>
      <c r="BY62" s="3"/>
      <c r="CA62" s="32" t="str">
        <f t="shared" ref="CA62:CA65" si="38">IF(AND($B62&gt;0,AM62="")," * No olvide digitar la variable "&amp;AM$58&amp;""&amp;" Discrecional. Digite CERO si no tiene",IF(AM62&gt;$B62," * La variable "&amp;AM$58&amp;""&amp;" Discrecional No puede ser mayor al Total.",""))</f>
        <v/>
      </c>
      <c r="CB62" s="32" t="str">
        <f t="shared" ref="CB62:CB65" si="39">IF(AND($B62&gt;0,AN62="")," * No olvide digitar la variable "&amp;AM$58&amp;""&amp;" Estructurado (ESI). Digite CERO si no tiene",IF(AN62&gt;$B62," * La variable "&amp;AM$58&amp;""&amp;" Estructurado (ESI) No puede ser mayor al Total.",""))</f>
        <v/>
      </c>
      <c r="CM62" s="33">
        <f t="shared" ref="CM62:CN65" si="40">IF(AND($B62&gt;0,AM62=""),1,IF(AM62&gt;$B62,1,0))</f>
        <v>0</v>
      </c>
      <c r="CN62" s="33">
        <f t="shared" si="40"/>
        <v>0</v>
      </c>
    </row>
    <row r="63" spans="1:92" ht="15" customHeight="1" x14ac:dyDescent="0.2">
      <c r="A63" s="157" t="s">
        <v>89</v>
      </c>
      <c r="B63" s="68">
        <f t="shared" si="35"/>
        <v>2589</v>
      </c>
      <c r="C63" s="69">
        <f t="shared" si="37"/>
        <v>1264</v>
      </c>
      <c r="D63" s="84">
        <f t="shared" si="37"/>
        <v>1325</v>
      </c>
      <c r="E63" s="41">
        <v>267</v>
      </c>
      <c r="F63" s="42">
        <v>262</v>
      </c>
      <c r="G63" s="41">
        <v>137</v>
      </c>
      <c r="H63" s="40">
        <v>107</v>
      </c>
      <c r="I63" s="41">
        <v>88</v>
      </c>
      <c r="J63" s="40">
        <v>49</v>
      </c>
      <c r="K63" s="41">
        <v>69</v>
      </c>
      <c r="L63" s="40">
        <v>61</v>
      </c>
      <c r="M63" s="41">
        <v>49</v>
      </c>
      <c r="N63" s="40">
        <v>49</v>
      </c>
      <c r="O63" s="41">
        <v>62</v>
      </c>
      <c r="P63" s="40">
        <v>68</v>
      </c>
      <c r="Q63" s="41">
        <v>44</v>
      </c>
      <c r="R63" s="40">
        <v>59</v>
      </c>
      <c r="S63" s="41">
        <v>41</v>
      </c>
      <c r="T63" s="40">
        <v>71</v>
      </c>
      <c r="U63" s="41">
        <v>48</v>
      </c>
      <c r="V63" s="158">
        <v>46</v>
      </c>
      <c r="W63" s="41">
        <v>51</v>
      </c>
      <c r="X63" s="40">
        <v>50</v>
      </c>
      <c r="Y63" s="41">
        <v>43</v>
      </c>
      <c r="Z63" s="40">
        <v>62</v>
      </c>
      <c r="AA63" s="41">
        <v>44</v>
      </c>
      <c r="AB63" s="40">
        <v>91</v>
      </c>
      <c r="AC63" s="41">
        <v>78</v>
      </c>
      <c r="AD63" s="40">
        <v>83</v>
      </c>
      <c r="AE63" s="41">
        <v>63</v>
      </c>
      <c r="AF63" s="40">
        <v>62</v>
      </c>
      <c r="AG63" s="41">
        <v>66</v>
      </c>
      <c r="AH63" s="40">
        <v>75</v>
      </c>
      <c r="AI63" s="41">
        <v>39</v>
      </c>
      <c r="AJ63" s="40">
        <v>56</v>
      </c>
      <c r="AK63" s="85">
        <v>75</v>
      </c>
      <c r="AL63" s="86">
        <v>74</v>
      </c>
      <c r="AM63" s="159">
        <v>0</v>
      </c>
      <c r="AN63" s="40">
        <v>2589</v>
      </c>
      <c r="AO63" s="146" t="str">
        <f t="shared" si="36"/>
        <v/>
      </c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"/>
      <c r="BB63" s="3"/>
      <c r="BC63" s="3"/>
      <c r="BX63" s="3"/>
      <c r="BY63" s="3"/>
      <c r="CA63" s="32" t="str">
        <f t="shared" si="38"/>
        <v/>
      </c>
      <c r="CB63" s="32" t="str">
        <f t="shared" si="39"/>
        <v/>
      </c>
      <c r="CM63" s="33">
        <f t="shared" si="40"/>
        <v>0</v>
      </c>
      <c r="CN63" s="33">
        <f t="shared" si="40"/>
        <v>0</v>
      </c>
    </row>
    <row r="64" spans="1:92" ht="15" customHeight="1" x14ac:dyDescent="0.2">
      <c r="A64" s="157" t="s">
        <v>90</v>
      </c>
      <c r="B64" s="68">
        <f t="shared" si="35"/>
        <v>303</v>
      </c>
      <c r="C64" s="69">
        <f t="shared" si="37"/>
        <v>150</v>
      </c>
      <c r="D64" s="84">
        <f t="shared" si="37"/>
        <v>153</v>
      </c>
      <c r="E64" s="41">
        <v>39</v>
      </c>
      <c r="F64" s="42">
        <v>33</v>
      </c>
      <c r="G64" s="41">
        <v>32</v>
      </c>
      <c r="H64" s="40">
        <v>30</v>
      </c>
      <c r="I64" s="41">
        <v>27</v>
      </c>
      <c r="J64" s="40">
        <v>29</v>
      </c>
      <c r="K64" s="41">
        <v>10</v>
      </c>
      <c r="L64" s="40">
        <v>8</v>
      </c>
      <c r="M64" s="41">
        <v>8</v>
      </c>
      <c r="N64" s="40">
        <v>5</v>
      </c>
      <c r="O64" s="41">
        <v>5</v>
      </c>
      <c r="P64" s="40">
        <v>7</v>
      </c>
      <c r="Q64" s="41">
        <v>2</v>
      </c>
      <c r="R64" s="40">
        <v>6</v>
      </c>
      <c r="S64" s="41">
        <v>4</v>
      </c>
      <c r="T64" s="40">
        <v>13</v>
      </c>
      <c r="U64" s="41">
        <v>7</v>
      </c>
      <c r="V64" s="158">
        <v>5</v>
      </c>
      <c r="W64" s="41">
        <v>4</v>
      </c>
      <c r="X64" s="40">
        <v>2</v>
      </c>
      <c r="Y64" s="41">
        <v>2</v>
      </c>
      <c r="Z64" s="40">
        <v>4</v>
      </c>
      <c r="AA64" s="41">
        <v>2</v>
      </c>
      <c r="AB64" s="40"/>
      <c r="AC64" s="41"/>
      <c r="AD64" s="40">
        <v>3</v>
      </c>
      <c r="AE64" s="41">
        <v>2</v>
      </c>
      <c r="AF64" s="40">
        <v>1</v>
      </c>
      <c r="AG64" s="41">
        <v>4</v>
      </c>
      <c r="AH64" s="40">
        <v>4</v>
      </c>
      <c r="AI64" s="41">
        <v>1</v>
      </c>
      <c r="AJ64" s="40">
        <v>2</v>
      </c>
      <c r="AK64" s="85">
        <v>1</v>
      </c>
      <c r="AL64" s="86">
        <v>1</v>
      </c>
      <c r="AM64" s="159">
        <v>0</v>
      </c>
      <c r="AN64" s="40">
        <v>303</v>
      </c>
      <c r="AO64" s="146" t="str">
        <f t="shared" si="36"/>
        <v/>
      </c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"/>
      <c r="BB64" s="3"/>
      <c r="BC64" s="3"/>
      <c r="BX64" s="3"/>
      <c r="BY64" s="3"/>
      <c r="CA64" s="32" t="str">
        <f t="shared" si="38"/>
        <v/>
      </c>
      <c r="CB64" s="32" t="str">
        <f t="shared" si="39"/>
        <v/>
      </c>
      <c r="CM64" s="33">
        <f t="shared" si="40"/>
        <v>0</v>
      </c>
      <c r="CN64" s="33">
        <f t="shared" si="40"/>
        <v>0</v>
      </c>
    </row>
    <row r="65" spans="1:95" ht="15" customHeight="1" x14ac:dyDescent="0.2">
      <c r="A65" s="160" t="s">
        <v>91</v>
      </c>
      <c r="B65" s="161">
        <f t="shared" si="35"/>
        <v>10</v>
      </c>
      <c r="C65" s="92">
        <f t="shared" si="37"/>
        <v>3</v>
      </c>
      <c r="D65" s="93">
        <f t="shared" si="37"/>
        <v>7</v>
      </c>
      <c r="E65" s="94"/>
      <c r="F65" s="95">
        <v>1</v>
      </c>
      <c r="G65" s="94"/>
      <c r="H65" s="96"/>
      <c r="I65" s="94"/>
      <c r="J65" s="96"/>
      <c r="K65" s="94"/>
      <c r="L65" s="96"/>
      <c r="M65" s="94">
        <v>1</v>
      </c>
      <c r="N65" s="96"/>
      <c r="O65" s="94"/>
      <c r="P65" s="96">
        <v>1</v>
      </c>
      <c r="Q65" s="94">
        <v>1</v>
      </c>
      <c r="R65" s="96">
        <v>2</v>
      </c>
      <c r="S65" s="94"/>
      <c r="T65" s="96">
        <v>1</v>
      </c>
      <c r="U65" s="94"/>
      <c r="V65" s="162"/>
      <c r="W65" s="94"/>
      <c r="X65" s="96"/>
      <c r="Y65" s="94"/>
      <c r="Z65" s="96"/>
      <c r="AA65" s="94"/>
      <c r="AB65" s="96">
        <v>1</v>
      </c>
      <c r="AC65" s="94">
        <v>1</v>
      </c>
      <c r="AD65" s="96"/>
      <c r="AE65" s="94"/>
      <c r="AF65" s="96">
        <v>1</v>
      </c>
      <c r="AG65" s="94"/>
      <c r="AH65" s="96"/>
      <c r="AI65" s="94"/>
      <c r="AJ65" s="96"/>
      <c r="AK65" s="163"/>
      <c r="AL65" s="164"/>
      <c r="AM65" s="165">
        <v>0</v>
      </c>
      <c r="AN65" s="96">
        <v>10</v>
      </c>
      <c r="AO65" s="146" t="str">
        <f t="shared" si="36"/>
        <v/>
      </c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"/>
      <c r="BB65" s="3"/>
      <c r="BC65" s="3"/>
      <c r="BX65" s="3"/>
      <c r="BY65" s="3"/>
      <c r="CA65" s="32" t="str">
        <f t="shared" si="38"/>
        <v/>
      </c>
      <c r="CB65" s="32" t="str">
        <f t="shared" si="39"/>
        <v/>
      </c>
      <c r="CM65" s="33">
        <f t="shared" si="40"/>
        <v>0</v>
      </c>
      <c r="CN65" s="33">
        <f t="shared" si="40"/>
        <v>0</v>
      </c>
    </row>
    <row r="66" spans="1:95" ht="15" customHeight="1" x14ac:dyDescent="0.2">
      <c r="A66" s="166" t="s">
        <v>92</v>
      </c>
      <c r="B66" s="137">
        <f t="shared" si="35"/>
        <v>0</v>
      </c>
      <c r="C66" s="138">
        <f t="shared" si="37"/>
        <v>0</v>
      </c>
      <c r="D66" s="139">
        <f t="shared" si="37"/>
        <v>0</v>
      </c>
      <c r="E66" s="55"/>
      <c r="F66" s="56"/>
      <c r="G66" s="55"/>
      <c r="H66" s="140"/>
      <c r="I66" s="55"/>
      <c r="J66" s="140"/>
      <c r="K66" s="55"/>
      <c r="L66" s="140"/>
      <c r="M66" s="55"/>
      <c r="N66" s="140"/>
      <c r="O66" s="55"/>
      <c r="P66" s="140"/>
      <c r="Q66" s="55"/>
      <c r="R66" s="140"/>
      <c r="S66" s="55"/>
      <c r="T66" s="140"/>
      <c r="U66" s="55"/>
      <c r="V66" s="167"/>
      <c r="W66" s="55"/>
      <c r="X66" s="140"/>
      <c r="Y66" s="55"/>
      <c r="Z66" s="140"/>
      <c r="AA66" s="55"/>
      <c r="AB66" s="140"/>
      <c r="AC66" s="55"/>
      <c r="AD66" s="140"/>
      <c r="AE66" s="55"/>
      <c r="AF66" s="140"/>
      <c r="AG66" s="55"/>
      <c r="AH66" s="140"/>
      <c r="AI66" s="55"/>
      <c r="AJ66" s="140"/>
      <c r="AK66" s="141"/>
      <c r="AL66" s="142"/>
      <c r="AM66" s="58"/>
      <c r="AN66" s="168"/>
      <c r="AO66" s="169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"/>
      <c r="BB66" s="3"/>
      <c r="BC66" s="3"/>
      <c r="BX66" s="3"/>
      <c r="BY66" s="3"/>
      <c r="CA66" s="89"/>
      <c r="CB66" s="89"/>
      <c r="CC66" s="124"/>
      <c r="CD66" s="124"/>
      <c r="CE66" s="124"/>
      <c r="CF66" s="124"/>
      <c r="CG66" s="124"/>
      <c r="CH66" s="124"/>
      <c r="CI66" s="124"/>
      <c r="CJ66" s="124"/>
      <c r="CK66" s="124"/>
      <c r="CL66" s="124"/>
      <c r="CM66" s="89"/>
      <c r="CN66" s="89"/>
    </row>
    <row r="67" spans="1:95" ht="15" customHeight="1" x14ac:dyDescent="0.2">
      <c r="A67" s="1377" t="s">
        <v>83</v>
      </c>
      <c r="B67" s="563">
        <f t="shared" ref="B67:AL67" si="41">SUM(B61:B66)</f>
        <v>4354</v>
      </c>
      <c r="C67" s="946">
        <f t="shared" si="41"/>
        <v>2159</v>
      </c>
      <c r="D67" s="1379">
        <f t="shared" si="41"/>
        <v>2195</v>
      </c>
      <c r="E67" s="565">
        <f t="shared" si="41"/>
        <v>452</v>
      </c>
      <c r="F67" s="1380">
        <f t="shared" si="41"/>
        <v>436</v>
      </c>
      <c r="G67" s="565">
        <f t="shared" si="41"/>
        <v>211</v>
      </c>
      <c r="H67" s="950">
        <f t="shared" si="41"/>
        <v>178</v>
      </c>
      <c r="I67" s="565">
        <f t="shared" si="41"/>
        <v>156</v>
      </c>
      <c r="J67" s="950">
        <f t="shared" si="41"/>
        <v>112</v>
      </c>
      <c r="K67" s="565">
        <f t="shared" si="41"/>
        <v>100</v>
      </c>
      <c r="L67" s="950">
        <f t="shared" si="41"/>
        <v>98</v>
      </c>
      <c r="M67" s="565">
        <f t="shared" si="41"/>
        <v>95</v>
      </c>
      <c r="N67" s="950">
        <f t="shared" si="41"/>
        <v>75</v>
      </c>
      <c r="O67" s="565">
        <f t="shared" si="41"/>
        <v>92</v>
      </c>
      <c r="P67" s="950">
        <f t="shared" si="41"/>
        <v>100</v>
      </c>
      <c r="Q67" s="565">
        <f t="shared" si="41"/>
        <v>82</v>
      </c>
      <c r="R67" s="950">
        <f t="shared" si="41"/>
        <v>93</v>
      </c>
      <c r="S67" s="565">
        <f t="shared" si="41"/>
        <v>71</v>
      </c>
      <c r="T67" s="950">
        <f t="shared" si="41"/>
        <v>113</v>
      </c>
      <c r="U67" s="1381">
        <f t="shared" si="41"/>
        <v>86</v>
      </c>
      <c r="V67" s="828">
        <f t="shared" si="41"/>
        <v>81</v>
      </c>
      <c r="W67" s="565">
        <f t="shared" si="41"/>
        <v>80</v>
      </c>
      <c r="X67" s="950">
        <f t="shared" si="41"/>
        <v>87</v>
      </c>
      <c r="Y67" s="565">
        <f t="shared" si="41"/>
        <v>72</v>
      </c>
      <c r="Z67" s="950">
        <f t="shared" si="41"/>
        <v>103</v>
      </c>
      <c r="AA67" s="565">
        <f t="shared" si="41"/>
        <v>86</v>
      </c>
      <c r="AB67" s="950">
        <f t="shared" si="41"/>
        <v>136</v>
      </c>
      <c r="AC67" s="565">
        <f t="shared" si="41"/>
        <v>138</v>
      </c>
      <c r="AD67" s="950">
        <f t="shared" si="41"/>
        <v>118</v>
      </c>
      <c r="AE67" s="565">
        <f t="shared" si="41"/>
        <v>110</v>
      </c>
      <c r="AF67" s="950">
        <f t="shared" si="41"/>
        <v>101</v>
      </c>
      <c r="AG67" s="565">
        <f t="shared" si="41"/>
        <v>104</v>
      </c>
      <c r="AH67" s="950">
        <f t="shared" si="41"/>
        <v>119</v>
      </c>
      <c r="AI67" s="565">
        <f t="shared" si="41"/>
        <v>74</v>
      </c>
      <c r="AJ67" s="950">
        <f t="shared" si="41"/>
        <v>93</v>
      </c>
      <c r="AK67" s="1382">
        <f t="shared" si="41"/>
        <v>150</v>
      </c>
      <c r="AL67" s="953">
        <f t="shared" si="41"/>
        <v>152</v>
      </c>
      <c r="AM67" s="1383">
        <f>SUM(AM61:AM65)</f>
        <v>0</v>
      </c>
      <c r="AN67" s="950">
        <f>SUM(AN61:AN65)</f>
        <v>4354</v>
      </c>
      <c r="AO67" s="151"/>
      <c r="AP67" s="151"/>
      <c r="AQ67" s="151"/>
      <c r="AR67" s="151"/>
      <c r="AS67" s="151"/>
      <c r="AT67" s="151"/>
      <c r="AU67" s="151"/>
      <c r="AV67" s="151"/>
      <c r="AW67" s="151"/>
      <c r="AX67" s="151"/>
      <c r="AY67" s="151"/>
      <c r="AZ67" s="151"/>
      <c r="BA67" s="151"/>
      <c r="BB67" s="151"/>
      <c r="BC67" s="151"/>
      <c r="BD67" s="9"/>
      <c r="BE67" s="9"/>
      <c r="BX67" s="3"/>
      <c r="BY67" s="3"/>
      <c r="CA67" s="80"/>
      <c r="CB67" s="80"/>
      <c r="CC67" s="124"/>
      <c r="CD67" s="124"/>
      <c r="CE67" s="124"/>
      <c r="CF67" s="124"/>
      <c r="CG67" s="124"/>
      <c r="CH67" s="124"/>
      <c r="CI67" s="124"/>
      <c r="CJ67" s="124"/>
      <c r="CK67" s="124"/>
      <c r="CL67" s="124"/>
      <c r="CM67" s="80"/>
      <c r="CN67" s="80"/>
    </row>
    <row r="68" spans="1:95" s="80" customFormat="1" ht="18" customHeight="1" x14ac:dyDescent="0.2">
      <c r="A68" s="149" t="s">
        <v>93</v>
      </c>
      <c r="B68" s="149"/>
      <c r="C68" s="149"/>
      <c r="D68" s="149"/>
      <c r="E68" s="149"/>
      <c r="F68" s="149"/>
      <c r="G68" s="149"/>
      <c r="H68" s="149"/>
      <c r="I68" s="149"/>
      <c r="J68" s="181"/>
      <c r="K68" s="181"/>
      <c r="L68" s="181"/>
      <c r="M68" s="181"/>
      <c r="N68" s="181"/>
      <c r="O68" s="181"/>
      <c r="P68" s="181"/>
      <c r="Q68" s="181"/>
      <c r="R68" s="181"/>
      <c r="S68" s="181"/>
      <c r="T68" s="181"/>
      <c r="U68" s="181"/>
      <c r="V68" s="181"/>
      <c r="W68" s="181"/>
      <c r="X68" s="181"/>
      <c r="Y68" s="181"/>
      <c r="Z68" s="181"/>
      <c r="AA68" s="181"/>
      <c r="AB68" s="181"/>
      <c r="AC68" s="181"/>
      <c r="AD68" s="181"/>
      <c r="AE68" s="181"/>
      <c r="AF68" s="181"/>
      <c r="AG68" s="181"/>
      <c r="AH68" s="181"/>
      <c r="AI68" s="181"/>
      <c r="AJ68" s="181"/>
      <c r="AK68" s="181"/>
      <c r="AL68" s="181"/>
      <c r="AM68" s="181"/>
      <c r="AN68" s="181"/>
    </row>
    <row r="69" spans="1:95" customFormat="1" ht="15" x14ac:dyDescent="0.25">
      <c r="A69" s="983" t="s">
        <v>82</v>
      </c>
      <c r="B69" s="1012" t="s">
        <v>83</v>
      </c>
      <c r="C69" s="1020"/>
      <c r="D69" s="1021"/>
      <c r="E69" s="1371" t="s">
        <v>94</v>
      </c>
      <c r="F69" s="1384"/>
      <c r="G69" s="1384"/>
      <c r="H69" s="1384"/>
      <c r="I69" s="1384"/>
      <c r="J69" s="1384"/>
      <c r="K69" s="1384"/>
      <c r="L69" s="1384"/>
      <c r="M69" s="1384"/>
      <c r="N69" s="1384"/>
      <c r="O69" s="1384"/>
      <c r="P69" s="1384"/>
      <c r="Q69" s="1384"/>
      <c r="R69" s="1384"/>
      <c r="S69" s="1384"/>
      <c r="T69" s="1384"/>
      <c r="U69" s="1384"/>
      <c r="V69" s="1384"/>
      <c r="W69" s="1384"/>
      <c r="X69" s="1384"/>
      <c r="Y69" s="1384"/>
      <c r="Z69" s="1384"/>
      <c r="AA69" s="1384"/>
      <c r="AB69" s="1384"/>
      <c r="AC69" s="1384"/>
      <c r="AD69" s="1384"/>
      <c r="AE69" s="1384"/>
      <c r="AF69" s="1384"/>
      <c r="AG69" s="1384"/>
      <c r="AH69" s="1384"/>
      <c r="AI69" s="1384"/>
      <c r="AJ69" s="1384"/>
      <c r="AK69" s="1384"/>
      <c r="AL69" s="1372"/>
      <c r="CA69" s="80"/>
      <c r="CB69" s="80"/>
      <c r="CC69" s="80"/>
      <c r="CD69" s="80"/>
      <c r="CE69" s="80"/>
      <c r="CF69" s="80"/>
      <c r="CG69" s="80"/>
      <c r="CH69" s="80"/>
      <c r="CI69" s="80"/>
      <c r="CJ69" s="80"/>
      <c r="CK69" s="80"/>
      <c r="CL69" s="80"/>
      <c r="CM69" s="80"/>
      <c r="CN69" s="80"/>
      <c r="CO69" s="80"/>
      <c r="CP69" s="80"/>
      <c r="CQ69" s="80"/>
    </row>
    <row r="70" spans="1:95" customFormat="1" ht="15" x14ac:dyDescent="0.25">
      <c r="A70" s="1019"/>
      <c r="B70" s="1314"/>
      <c r="C70" s="1022"/>
      <c r="D70" s="1023"/>
      <c r="E70" s="1370" t="s">
        <v>11</v>
      </c>
      <c r="F70" s="1368"/>
      <c r="G70" s="1370" t="s">
        <v>12</v>
      </c>
      <c r="H70" s="1368"/>
      <c r="I70" s="1370" t="s">
        <v>13</v>
      </c>
      <c r="J70" s="1368"/>
      <c r="K70" s="1370" t="s">
        <v>14</v>
      </c>
      <c r="L70" s="1368"/>
      <c r="M70" s="1370" t="s">
        <v>15</v>
      </c>
      <c r="N70" s="1368"/>
      <c r="O70" s="1371" t="s">
        <v>16</v>
      </c>
      <c r="P70" s="1372"/>
      <c r="Q70" s="1371" t="s">
        <v>17</v>
      </c>
      <c r="R70" s="1372"/>
      <c r="S70" s="1371" t="s">
        <v>18</v>
      </c>
      <c r="T70" s="1372"/>
      <c r="U70" s="1371" t="s">
        <v>19</v>
      </c>
      <c r="V70" s="1372"/>
      <c r="W70" s="1371" t="s">
        <v>20</v>
      </c>
      <c r="X70" s="1372"/>
      <c r="Y70" s="1371" t="s">
        <v>21</v>
      </c>
      <c r="Z70" s="1372"/>
      <c r="AA70" s="1371" t="s">
        <v>22</v>
      </c>
      <c r="AB70" s="1372"/>
      <c r="AC70" s="1371" t="s">
        <v>23</v>
      </c>
      <c r="AD70" s="1372"/>
      <c r="AE70" s="1371" t="s">
        <v>24</v>
      </c>
      <c r="AF70" s="1372"/>
      <c r="AG70" s="1371" t="s">
        <v>25</v>
      </c>
      <c r="AH70" s="1372"/>
      <c r="AI70" s="1371" t="s">
        <v>26</v>
      </c>
      <c r="AJ70" s="1372"/>
      <c r="AK70" s="1371" t="s">
        <v>27</v>
      </c>
      <c r="AL70" s="1372"/>
      <c r="CA70" s="80"/>
      <c r="CB70" s="80"/>
      <c r="CC70" s="80"/>
      <c r="CD70" s="80"/>
      <c r="CE70" s="80"/>
      <c r="CF70" s="80"/>
      <c r="CG70" s="80"/>
      <c r="CH70" s="80"/>
      <c r="CI70" s="80"/>
      <c r="CJ70" s="80"/>
      <c r="CK70" s="80"/>
      <c r="CL70" s="80"/>
      <c r="CM70" s="80"/>
      <c r="CN70" s="80"/>
      <c r="CO70" s="80"/>
      <c r="CP70" s="80"/>
      <c r="CQ70" s="80"/>
    </row>
    <row r="71" spans="1:95" customFormat="1" ht="15" x14ac:dyDescent="0.25">
      <c r="A71" s="986"/>
      <c r="B71" s="17" t="s">
        <v>32</v>
      </c>
      <c r="C71" s="152" t="s">
        <v>33</v>
      </c>
      <c r="D71" s="1374" t="s">
        <v>34</v>
      </c>
      <c r="E71" s="561" t="s">
        <v>33</v>
      </c>
      <c r="F71" s="1374" t="s">
        <v>34</v>
      </c>
      <c r="G71" s="561" t="s">
        <v>33</v>
      </c>
      <c r="H71" s="1374" t="s">
        <v>34</v>
      </c>
      <c r="I71" s="561" t="s">
        <v>33</v>
      </c>
      <c r="J71" s="1374" t="s">
        <v>34</v>
      </c>
      <c r="K71" s="561" t="s">
        <v>33</v>
      </c>
      <c r="L71" s="1374" t="s">
        <v>34</v>
      </c>
      <c r="M71" s="561" t="s">
        <v>33</v>
      </c>
      <c r="N71" s="1374" t="s">
        <v>34</v>
      </c>
      <c r="O71" s="561" t="s">
        <v>33</v>
      </c>
      <c r="P71" s="1374" t="s">
        <v>34</v>
      </c>
      <c r="Q71" s="561" t="s">
        <v>33</v>
      </c>
      <c r="R71" s="1374" t="s">
        <v>34</v>
      </c>
      <c r="S71" s="561" t="s">
        <v>33</v>
      </c>
      <c r="T71" s="1374" t="s">
        <v>34</v>
      </c>
      <c r="U71" s="561" t="s">
        <v>33</v>
      </c>
      <c r="V71" s="977" t="s">
        <v>34</v>
      </c>
      <c r="W71" s="561" t="s">
        <v>33</v>
      </c>
      <c r="X71" s="1374" t="s">
        <v>34</v>
      </c>
      <c r="Y71" s="561" t="s">
        <v>33</v>
      </c>
      <c r="Z71" s="1374" t="s">
        <v>34</v>
      </c>
      <c r="AA71" s="561" t="s">
        <v>33</v>
      </c>
      <c r="AB71" s="1374" t="s">
        <v>34</v>
      </c>
      <c r="AC71" s="561" t="s">
        <v>33</v>
      </c>
      <c r="AD71" s="1374" t="s">
        <v>34</v>
      </c>
      <c r="AE71" s="561" t="s">
        <v>33</v>
      </c>
      <c r="AF71" s="1374" t="s">
        <v>34</v>
      </c>
      <c r="AG71" s="561" t="s">
        <v>33</v>
      </c>
      <c r="AH71" s="1374" t="s">
        <v>34</v>
      </c>
      <c r="AI71" s="561" t="s">
        <v>33</v>
      </c>
      <c r="AJ71" s="1374" t="s">
        <v>34</v>
      </c>
      <c r="AK71" s="561" t="s">
        <v>33</v>
      </c>
      <c r="AL71" s="1374" t="s">
        <v>34</v>
      </c>
      <c r="CA71" s="80"/>
      <c r="CB71" s="80"/>
      <c r="CC71" s="80"/>
      <c r="CD71" s="80"/>
      <c r="CE71" s="80"/>
      <c r="CF71" s="80"/>
      <c r="CG71" s="80"/>
      <c r="CH71" s="80"/>
      <c r="CI71" s="80"/>
      <c r="CJ71" s="80"/>
      <c r="CK71" s="80"/>
      <c r="CL71" s="80"/>
      <c r="CM71" s="80"/>
      <c r="CN71" s="80"/>
      <c r="CO71" s="80"/>
      <c r="CP71" s="80"/>
      <c r="CQ71" s="80"/>
    </row>
    <row r="72" spans="1:95" customFormat="1" ht="15" customHeight="1" x14ac:dyDescent="0.25">
      <c r="A72" s="529" t="s">
        <v>87</v>
      </c>
      <c r="B72" s="132">
        <f t="shared" ref="B72:B77" si="42">SUM(C72+D72)</f>
        <v>1</v>
      </c>
      <c r="C72" s="133">
        <f>SUM(E72+G72+I72+K72+M72+O72+Q72+S72+U72+W72+Y72+AA72+AC72+AE72+AG72+AI72+AK72)</f>
        <v>0</v>
      </c>
      <c r="D72" s="871">
        <f>SUM(F72+H72+J72+L72+N72+P72+R72+T72+V72+X72+Z72+AB72+AD72+AF72+AH72+AJ72+AL72)</f>
        <v>1</v>
      </c>
      <c r="E72" s="28"/>
      <c r="F72" s="862"/>
      <c r="G72" s="28"/>
      <c r="H72" s="27"/>
      <c r="I72" s="28"/>
      <c r="J72" s="27"/>
      <c r="K72" s="28"/>
      <c r="L72" s="27"/>
      <c r="M72" s="28"/>
      <c r="N72" s="27"/>
      <c r="O72" s="28"/>
      <c r="P72" s="27">
        <v>1</v>
      </c>
      <c r="Q72" s="28"/>
      <c r="R72" s="27"/>
      <c r="S72" s="28"/>
      <c r="T72" s="27"/>
      <c r="U72" s="28"/>
      <c r="V72" s="156"/>
      <c r="W72" s="28"/>
      <c r="X72" s="27"/>
      <c r="Y72" s="28"/>
      <c r="Z72" s="27"/>
      <c r="AA72" s="28"/>
      <c r="AB72" s="27"/>
      <c r="AC72" s="28"/>
      <c r="AD72" s="27"/>
      <c r="AE72" s="28"/>
      <c r="AF72" s="27"/>
      <c r="AG72" s="28"/>
      <c r="AH72" s="27"/>
      <c r="AI72" s="28"/>
      <c r="AJ72" s="27"/>
      <c r="AK72" s="530"/>
      <c r="AL72" s="27"/>
      <c r="CA72" s="80"/>
      <c r="CB72" s="80"/>
      <c r="CC72" s="80"/>
      <c r="CD72" s="80"/>
      <c r="CE72" s="80"/>
      <c r="CF72" s="80"/>
      <c r="CG72" s="80"/>
      <c r="CH72" s="80"/>
      <c r="CI72" s="80"/>
      <c r="CJ72" s="80"/>
      <c r="CK72" s="80"/>
      <c r="CL72" s="80"/>
      <c r="CM72" s="80"/>
      <c r="CN72" s="80"/>
      <c r="CO72" s="80"/>
      <c r="CP72" s="80"/>
      <c r="CQ72" s="80"/>
    </row>
    <row r="73" spans="1:95" customFormat="1" ht="15" customHeight="1" x14ac:dyDescent="0.25">
      <c r="A73" s="157" t="s">
        <v>88</v>
      </c>
      <c r="B73" s="68">
        <f t="shared" si="42"/>
        <v>2</v>
      </c>
      <c r="C73" s="69">
        <f t="shared" ref="C73:D77" si="43">SUM(E73+G73+I73+K73+M73+O73+Q73+S73+U73+W73+Y73+AA73+AC73+AE73+AG73+AI73+AK73)</f>
        <v>0</v>
      </c>
      <c r="D73" s="84">
        <f t="shared" si="43"/>
        <v>2</v>
      </c>
      <c r="E73" s="41"/>
      <c r="F73" s="42"/>
      <c r="G73" s="41"/>
      <c r="H73" s="40"/>
      <c r="I73" s="41"/>
      <c r="J73" s="40"/>
      <c r="K73" s="41"/>
      <c r="L73" s="40"/>
      <c r="M73" s="41"/>
      <c r="N73" s="40"/>
      <c r="O73" s="41"/>
      <c r="P73" s="40"/>
      <c r="Q73" s="41"/>
      <c r="R73" s="40"/>
      <c r="S73" s="41"/>
      <c r="T73" s="40"/>
      <c r="U73" s="41"/>
      <c r="V73" s="158">
        <v>2</v>
      </c>
      <c r="W73" s="41"/>
      <c r="X73" s="40"/>
      <c r="Y73" s="41"/>
      <c r="Z73" s="40"/>
      <c r="AA73" s="41"/>
      <c r="AB73" s="40"/>
      <c r="AC73" s="41"/>
      <c r="AD73" s="40"/>
      <c r="AE73" s="41"/>
      <c r="AF73" s="40"/>
      <c r="AG73" s="41"/>
      <c r="AH73" s="40"/>
      <c r="AI73" s="41"/>
      <c r="AJ73" s="40"/>
      <c r="AK73" s="85"/>
      <c r="AL73" s="40"/>
      <c r="CA73" s="80"/>
      <c r="CB73" s="80"/>
      <c r="CC73" s="80"/>
      <c r="CD73" s="80"/>
      <c r="CE73" s="80"/>
      <c r="CF73" s="80"/>
      <c r="CG73" s="80"/>
      <c r="CH73" s="80"/>
      <c r="CI73" s="80"/>
      <c r="CJ73" s="80"/>
      <c r="CK73" s="80"/>
      <c r="CL73" s="80"/>
      <c r="CM73" s="80"/>
      <c r="CN73" s="80"/>
      <c r="CO73" s="80"/>
      <c r="CP73" s="80"/>
      <c r="CQ73" s="80"/>
    </row>
    <row r="74" spans="1:95" customFormat="1" ht="15" customHeight="1" x14ac:dyDescent="0.25">
      <c r="A74" s="157" t="s">
        <v>89</v>
      </c>
      <c r="B74" s="68">
        <f t="shared" si="42"/>
        <v>319</v>
      </c>
      <c r="C74" s="69">
        <f t="shared" si="43"/>
        <v>0</v>
      </c>
      <c r="D74" s="84">
        <f t="shared" si="43"/>
        <v>319</v>
      </c>
      <c r="E74" s="41"/>
      <c r="F74" s="42"/>
      <c r="G74" s="41"/>
      <c r="H74" s="40"/>
      <c r="I74" s="41"/>
      <c r="J74" s="40">
        <v>1</v>
      </c>
      <c r="K74" s="41"/>
      <c r="L74" s="40">
        <v>29</v>
      </c>
      <c r="M74" s="41"/>
      <c r="N74" s="40">
        <v>64</v>
      </c>
      <c r="O74" s="41"/>
      <c r="P74" s="40">
        <v>80</v>
      </c>
      <c r="Q74" s="41"/>
      <c r="R74" s="40">
        <v>58</v>
      </c>
      <c r="S74" s="41"/>
      <c r="T74" s="40">
        <v>73</v>
      </c>
      <c r="U74" s="41"/>
      <c r="V74" s="158">
        <v>10</v>
      </c>
      <c r="W74" s="41"/>
      <c r="X74" s="40">
        <v>4</v>
      </c>
      <c r="Y74" s="41"/>
      <c r="Z74" s="40"/>
      <c r="AA74" s="41"/>
      <c r="AB74" s="40"/>
      <c r="AC74" s="41"/>
      <c r="AD74" s="40"/>
      <c r="AE74" s="41"/>
      <c r="AF74" s="40"/>
      <c r="AG74" s="41"/>
      <c r="AH74" s="40"/>
      <c r="AI74" s="41"/>
      <c r="AJ74" s="40"/>
      <c r="AK74" s="85"/>
      <c r="AL74" s="40"/>
      <c r="CA74" s="80"/>
      <c r="CB74" s="80"/>
      <c r="CC74" s="80"/>
      <c r="CD74" s="80"/>
      <c r="CE74" s="80"/>
      <c r="CF74" s="80"/>
      <c r="CG74" s="80"/>
      <c r="CH74" s="80"/>
      <c r="CI74" s="80"/>
      <c r="CJ74" s="80"/>
      <c r="CK74" s="80"/>
      <c r="CL74" s="80"/>
      <c r="CM74" s="80"/>
      <c r="CN74" s="80"/>
      <c r="CO74" s="80"/>
      <c r="CP74" s="80"/>
      <c r="CQ74" s="80"/>
    </row>
    <row r="75" spans="1:95" customFormat="1" ht="15" customHeight="1" x14ac:dyDescent="0.25">
      <c r="A75" s="157" t="s">
        <v>90</v>
      </c>
      <c r="B75" s="68">
        <f t="shared" si="42"/>
        <v>6</v>
      </c>
      <c r="C75" s="69">
        <f t="shared" si="43"/>
        <v>0</v>
      </c>
      <c r="D75" s="84">
        <f t="shared" si="43"/>
        <v>6</v>
      </c>
      <c r="E75" s="41"/>
      <c r="F75" s="42"/>
      <c r="G75" s="41"/>
      <c r="H75" s="40"/>
      <c r="I75" s="41"/>
      <c r="J75" s="40"/>
      <c r="K75" s="41"/>
      <c r="L75" s="40"/>
      <c r="M75" s="41"/>
      <c r="N75" s="40">
        <v>1</v>
      </c>
      <c r="O75" s="41"/>
      <c r="P75" s="40"/>
      <c r="Q75" s="41"/>
      <c r="R75" s="40">
        <v>3</v>
      </c>
      <c r="S75" s="41"/>
      <c r="T75" s="40">
        <v>1</v>
      </c>
      <c r="U75" s="41"/>
      <c r="V75" s="158"/>
      <c r="W75" s="41"/>
      <c r="X75" s="40">
        <v>1</v>
      </c>
      <c r="Y75" s="41"/>
      <c r="Z75" s="40"/>
      <c r="AA75" s="41"/>
      <c r="AB75" s="40"/>
      <c r="AC75" s="41"/>
      <c r="AD75" s="40"/>
      <c r="AE75" s="41"/>
      <c r="AF75" s="40"/>
      <c r="AG75" s="41"/>
      <c r="AH75" s="40"/>
      <c r="AI75" s="41"/>
      <c r="AJ75" s="40"/>
      <c r="AK75" s="85"/>
      <c r="AL75" s="40"/>
      <c r="CA75" s="80"/>
      <c r="CB75" s="80"/>
      <c r="CC75" s="80"/>
      <c r="CD75" s="80"/>
      <c r="CE75" s="80"/>
      <c r="CF75" s="80"/>
      <c r="CG75" s="80"/>
      <c r="CH75" s="80"/>
      <c r="CI75" s="80"/>
      <c r="CJ75" s="80"/>
      <c r="CK75" s="80"/>
      <c r="CL75" s="80"/>
      <c r="CM75" s="80"/>
      <c r="CN75" s="80"/>
      <c r="CO75" s="80"/>
      <c r="CP75" s="80"/>
      <c r="CQ75" s="80"/>
    </row>
    <row r="76" spans="1:95" customFormat="1" ht="15" customHeight="1" x14ac:dyDescent="0.25">
      <c r="A76" s="160" t="s">
        <v>91</v>
      </c>
      <c r="B76" s="161">
        <f t="shared" si="42"/>
        <v>168</v>
      </c>
      <c r="C76" s="92">
        <f t="shared" si="43"/>
        <v>0</v>
      </c>
      <c r="D76" s="93">
        <f t="shared" si="43"/>
        <v>168</v>
      </c>
      <c r="E76" s="94"/>
      <c r="F76" s="95"/>
      <c r="G76" s="94"/>
      <c r="H76" s="96"/>
      <c r="I76" s="94"/>
      <c r="J76" s="96"/>
      <c r="K76" s="94"/>
      <c r="L76" s="96">
        <v>12</v>
      </c>
      <c r="M76" s="94"/>
      <c r="N76" s="96">
        <v>14</v>
      </c>
      <c r="O76" s="94"/>
      <c r="P76" s="96">
        <v>34</v>
      </c>
      <c r="Q76" s="94"/>
      <c r="R76" s="96">
        <v>24</v>
      </c>
      <c r="S76" s="94"/>
      <c r="T76" s="96">
        <v>28</v>
      </c>
      <c r="U76" s="94"/>
      <c r="V76" s="162">
        <v>16</v>
      </c>
      <c r="W76" s="94"/>
      <c r="X76" s="96">
        <v>11</v>
      </c>
      <c r="Y76" s="94"/>
      <c r="Z76" s="96">
        <v>5</v>
      </c>
      <c r="AA76" s="94"/>
      <c r="AB76" s="96">
        <v>7</v>
      </c>
      <c r="AC76" s="94"/>
      <c r="AD76" s="96">
        <v>7</v>
      </c>
      <c r="AE76" s="94"/>
      <c r="AF76" s="96">
        <v>3</v>
      </c>
      <c r="AG76" s="94"/>
      <c r="AH76" s="96">
        <v>3</v>
      </c>
      <c r="AI76" s="94"/>
      <c r="AJ76" s="96">
        <v>3</v>
      </c>
      <c r="AK76" s="163"/>
      <c r="AL76" s="96">
        <v>1</v>
      </c>
      <c r="CA76" s="80"/>
      <c r="CB76" s="80"/>
      <c r="CC76" s="80"/>
      <c r="CD76" s="80"/>
      <c r="CE76" s="80"/>
      <c r="CF76" s="80"/>
      <c r="CG76" s="80"/>
      <c r="CH76" s="80"/>
      <c r="CI76" s="80"/>
      <c r="CJ76" s="80"/>
      <c r="CK76" s="80"/>
      <c r="CL76" s="80"/>
      <c r="CM76" s="80"/>
      <c r="CN76" s="80"/>
      <c r="CO76" s="80"/>
      <c r="CP76" s="80"/>
      <c r="CQ76" s="80"/>
    </row>
    <row r="77" spans="1:95" customFormat="1" ht="15" customHeight="1" x14ac:dyDescent="0.25">
      <c r="A77" s="166" t="s">
        <v>92</v>
      </c>
      <c r="B77" s="137">
        <f t="shared" si="42"/>
        <v>0</v>
      </c>
      <c r="C77" s="138">
        <f t="shared" si="43"/>
        <v>0</v>
      </c>
      <c r="D77" s="139">
        <f t="shared" si="43"/>
        <v>0</v>
      </c>
      <c r="E77" s="55"/>
      <c r="F77" s="56"/>
      <c r="G77" s="55"/>
      <c r="H77" s="140"/>
      <c r="I77" s="55"/>
      <c r="J77" s="140"/>
      <c r="K77" s="55"/>
      <c r="L77" s="140"/>
      <c r="M77" s="55"/>
      <c r="N77" s="140"/>
      <c r="O77" s="55"/>
      <c r="P77" s="140"/>
      <c r="Q77" s="55"/>
      <c r="R77" s="140"/>
      <c r="S77" s="55"/>
      <c r="T77" s="140"/>
      <c r="U77" s="55"/>
      <c r="V77" s="167"/>
      <c r="W77" s="55"/>
      <c r="X77" s="140"/>
      <c r="Y77" s="55"/>
      <c r="Z77" s="140"/>
      <c r="AA77" s="55"/>
      <c r="AB77" s="140"/>
      <c r="AC77" s="55"/>
      <c r="AD77" s="140"/>
      <c r="AE77" s="55"/>
      <c r="AF77" s="140"/>
      <c r="AG77" s="55"/>
      <c r="AH77" s="140"/>
      <c r="AI77" s="55"/>
      <c r="AJ77" s="140"/>
      <c r="AK77" s="141"/>
      <c r="AL77" s="140"/>
      <c r="CA77" s="80"/>
      <c r="CB77" s="80"/>
      <c r="CC77" s="80"/>
      <c r="CD77" s="80"/>
      <c r="CE77" s="80"/>
      <c r="CF77" s="80"/>
      <c r="CG77" s="80"/>
      <c r="CH77" s="80"/>
      <c r="CI77" s="80"/>
      <c r="CJ77" s="80"/>
      <c r="CK77" s="80"/>
      <c r="CL77" s="80"/>
      <c r="CM77" s="80"/>
      <c r="CN77" s="80"/>
      <c r="CO77" s="80"/>
      <c r="CP77" s="80"/>
      <c r="CQ77" s="80"/>
    </row>
    <row r="78" spans="1:95" customFormat="1" ht="15" customHeight="1" x14ac:dyDescent="0.25">
      <c r="A78" s="1377" t="s">
        <v>83</v>
      </c>
      <c r="B78" s="563">
        <f t="shared" ref="B78:AL78" si="44">SUM(B72:B77)</f>
        <v>496</v>
      </c>
      <c r="C78" s="946">
        <f t="shared" si="44"/>
        <v>0</v>
      </c>
      <c r="D78" s="1379">
        <f t="shared" si="44"/>
        <v>496</v>
      </c>
      <c r="E78" s="565">
        <f t="shared" si="44"/>
        <v>0</v>
      </c>
      <c r="F78" s="1380">
        <f t="shared" si="44"/>
        <v>0</v>
      </c>
      <c r="G78" s="565">
        <f t="shared" si="44"/>
        <v>0</v>
      </c>
      <c r="H78" s="950">
        <f t="shared" si="44"/>
        <v>0</v>
      </c>
      <c r="I78" s="565">
        <f t="shared" si="44"/>
        <v>0</v>
      </c>
      <c r="J78" s="950">
        <f t="shared" si="44"/>
        <v>1</v>
      </c>
      <c r="K78" s="565">
        <f t="shared" si="44"/>
        <v>0</v>
      </c>
      <c r="L78" s="950">
        <f t="shared" si="44"/>
        <v>41</v>
      </c>
      <c r="M78" s="565">
        <f t="shared" si="44"/>
        <v>0</v>
      </c>
      <c r="N78" s="950">
        <f t="shared" si="44"/>
        <v>79</v>
      </c>
      <c r="O78" s="565">
        <f t="shared" si="44"/>
        <v>0</v>
      </c>
      <c r="P78" s="950">
        <f t="shared" si="44"/>
        <v>115</v>
      </c>
      <c r="Q78" s="565">
        <f t="shared" si="44"/>
        <v>0</v>
      </c>
      <c r="R78" s="950">
        <f t="shared" si="44"/>
        <v>85</v>
      </c>
      <c r="S78" s="565">
        <f t="shared" si="44"/>
        <v>0</v>
      </c>
      <c r="T78" s="950">
        <f t="shared" si="44"/>
        <v>102</v>
      </c>
      <c r="U78" s="1381">
        <f t="shared" si="44"/>
        <v>0</v>
      </c>
      <c r="V78" s="828">
        <f t="shared" si="44"/>
        <v>28</v>
      </c>
      <c r="W78" s="565">
        <f t="shared" si="44"/>
        <v>0</v>
      </c>
      <c r="X78" s="950">
        <f t="shared" si="44"/>
        <v>16</v>
      </c>
      <c r="Y78" s="565">
        <f t="shared" si="44"/>
        <v>0</v>
      </c>
      <c r="Z78" s="950">
        <f t="shared" si="44"/>
        <v>5</v>
      </c>
      <c r="AA78" s="565">
        <f t="shared" si="44"/>
        <v>0</v>
      </c>
      <c r="AB78" s="950">
        <f t="shared" si="44"/>
        <v>7</v>
      </c>
      <c r="AC78" s="565">
        <f t="shared" si="44"/>
        <v>0</v>
      </c>
      <c r="AD78" s="950">
        <f t="shared" si="44"/>
        <v>7</v>
      </c>
      <c r="AE78" s="565">
        <f t="shared" si="44"/>
        <v>0</v>
      </c>
      <c r="AF78" s="950">
        <f t="shared" si="44"/>
        <v>3</v>
      </c>
      <c r="AG78" s="565">
        <f t="shared" si="44"/>
        <v>0</v>
      </c>
      <c r="AH78" s="950">
        <f t="shared" si="44"/>
        <v>3</v>
      </c>
      <c r="AI78" s="565">
        <f t="shared" si="44"/>
        <v>0</v>
      </c>
      <c r="AJ78" s="950">
        <f t="shared" si="44"/>
        <v>3</v>
      </c>
      <c r="AK78" s="1382">
        <f t="shared" si="44"/>
        <v>0</v>
      </c>
      <c r="AL78" s="950">
        <f t="shared" si="44"/>
        <v>1</v>
      </c>
      <c r="CA78" s="80"/>
      <c r="CB78" s="80"/>
      <c r="CC78" s="80"/>
      <c r="CD78" s="80"/>
      <c r="CE78" s="80"/>
      <c r="CF78" s="80"/>
      <c r="CG78" s="80"/>
      <c r="CH78" s="80"/>
      <c r="CI78" s="80"/>
      <c r="CJ78" s="80"/>
      <c r="CK78" s="80"/>
      <c r="CL78" s="80"/>
      <c r="CM78" s="80"/>
      <c r="CN78" s="80"/>
      <c r="CO78" s="80"/>
      <c r="CP78" s="80"/>
      <c r="CQ78" s="80"/>
    </row>
    <row r="79" spans="1:95" s="5" customFormat="1" ht="18" customHeight="1" x14ac:dyDescent="0.15">
      <c r="A79" s="149" t="s">
        <v>95</v>
      </c>
      <c r="B79" s="182"/>
      <c r="C79" s="182"/>
      <c r="D79" s="182"/>
      <c r="E79" s="182"/>
      <c r="F79" s="182"/>
      <c r="G79" s="182"/>
      <c r="H79" s="182"/>
      <c r="I79" s="11"/>
      <c r="J79" s="11"/>
      <c r="K79" s="11"/>
      <c r="L79" s="11"/>
      <c r="M79" s="11"/>
      <c r="N79" s="11"/>
      <c r="O79" s="11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V79" s="12"/>
      <c r="BW79" s="12"/>
      <c r="BX79" s="12"/>
      <c r="BY79" s="12"/>
    </row>
    <row r="80" spans="1:95" ht="21" x14ac:dyDescent="0.2">
      <c r="A80" s="183" t="s">
        <v>96</v>
      </c>
      <c r="B80" s="540" t="s">
        <v>5</v>
      </c>
      <c r="C80" s="561" t="s">
        <v>97</v>
      </c>
      <c r="D80" s="954" t="s">
        <v>98</v>
      </c>
      <c r="E80" s="1374" t="s">
        <v>99</v>
      </c>
      <c r="F80" s="1"/>
      <c r="G80" s="10"/>
      <c r="H80" s="10"/>
      <c r="I80" s="10"/>
      <c r="J80" s="10"/>
      <c r="K80" s="10"/>
      <c r="L80" s="10"/>
      <c r="M80" s="10"/>
      <c r="N80" s="186" t="s">
        <v>100</v>
      </c>
      <c r="O80" s="10"/>
      <c r="P80" s="10"/>
      <c r="Q80" s="10"/>
      <c r="R80" s="9"/>
      <c r="S80" s="9"/>
      <c r="T80" s="9"/>
      <c r="U80" s="9"/>
      <c r="V80" s="9"/>
      <c r="W80" s="9"/>
      <c r="X80" s="10"/>
      <c r="Y80" s="10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</row>
    <row r="81" spans="1:55" ht="15" customHeight="1" x14ac:dyDescent="0.2">
      <c r="A81" s="531" t="s">
        <v>101</v>
      </c>
      <c r="B81" s="490">
        <f>SUM(C81:E81)</f>
        <v>1</v>
      </c>
      <c r="C81" s="28">
        <v>1</v>
      </c>
      <c r="D81" s="189"/>
      <c r="E81" s="862"/>
      <c r="F81" s="19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9"/>
      <c r="S81" s="9"/>
      <c r="T81" s="9"/>
      <c r="U81" s="9"/>
      <c r="V81" s="9"/>
      <c r="W81" s="9"/>
      <c r="X81" s="10"/>
      <c r="Y81" s="10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</row>
    <row r="82" spans="1:55" ht="15" customHeight="1" x14ac:dyDescent="0.2">
      <c r="A82" s="191" t="s">
        <v>102</v>
      </c>
      <c r="B82" s="192">
        <f t="shared" ref="B82:B98" si="45">SUM(C82:E82)</f>
        <v>0</v>
      </c>
      <c r="C82" s="41"/>
      <c r="D82" s="87"/>
      <c r="E82" s="42"/>
      <c r="F82" s="19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9"/>
      <c r="S82" s="9"/>
      <c r="T82" s="9"/>
      <c r="U82" s="9"/>
      <c r="V82" s="9"/>
      <c r="W82" s="9"/>
      <c r="X82" s="10"/>
      <c r="Y82" s="10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</row>
    <row r="83" spans="1:55" ht="15" customHeight="1" x14ac:dyDescent="0.2">
      <c r="A83" s="191" t="s">
        <v>103</v>
      </c>
      <c r="B83" s="192">
        <f t="shared" si="45"/>
        <v>0</v>
      </c>
      <c r="C83" s="41"/>
      <c r="D83" s="87"/>
      <c r="E83" s="42"/>
      <c r="F83" s="19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9"/>
      <c r="S83" s="9"/>
      <c r="T83" s="9"/>
      <c r="U83" s="9"/>
      <c r="V83" s="9"/>
      <c r="W83" s="9"/>
      <c r="X83" s="10"/>
      <c r="Y83" s="10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</row>
    <row r="84" spans="1:55" ht="15" customHeight="1" x14ac:dyDescent="0.2">
      <c r="A84" s="191" t="s">
        <v>104</v>
      </c>
      <c r="B84" s="192">
        <f t="shared" si="45"/>
        <v>269</v>
      </c>
      <c r="C84" s="41">
        <v>269</v>
      </c>
      <c r="D84" s="87"/>
      <c r="E84" s="42"/>
      <c r="F84" s="19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9"/>
      <c r="S84" s="9"/>
      <c r="T84" s="9"/>
      <c r="U84" s="9"/>
      <c r="V84" s="9"/>
      <c r="W84" s="9"/>
      <c r="X84" s="10"/>
      <c r="Y84" s="10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</row>
    <row r="85" spans="1:55" ht="15" customHeight="1" x14ac:dyDescent="0.2">
      <c r="A85" s="191" t="s">
        <v>105</v>
      </c>
      <c r="B85" s="192">
        <f t="shared" si="45"/>
        <v>0</v>
      </c>
      <c r="C85" s="41"/>
      <c r="D85" s="87"/>
      <c r="E85" s="42"/>
      <c r="F85" s="19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9"/>
      <c r="S85" s="9"/>
      <c r="T85" s="9"/>
      <c r="U85" s="9"/>
      <c r="V85" s="9"/>
      <c r="W85" s="9"/>
      <c r="X85" s="10"/>
      <c r="Y85" s="10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</row>
    <row r="86" spans="1:55" ht="15" customHeight="1" x14ac:dyDescent="0.2">
      <c r="A86" s="191" t="s">
        <v>106</v>
      </c>
      <c r="B86" s="192">
        <f t="shared" si="45"/>
        <v>0</v>
      </c>
      <c r="C86" s="41"/>
      <c r="D86" s="87"/>
      <c r="E86" s="42"/>
      <c r="F86" s="19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9"/>
      <c r="S86" s="9"/>
      <c r="T86" s="9"/>
      <c r="U86" s="9"/>
      <c r="V86" s="9"/>
      <c r="W86" s="9"/>
      <c r="X86" s="10"/>
      <c r="Y86" s="10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</row>
    <row r="87" spans="1:55" ht="15" customHeight="1" x14ac:dyDescent="0.2">
      <c r="A87" s="191" t="s">
        <v>107</v>
      </c>
      <c r="B87" s="192">
        <f t="shared" si="45"/>
        <v>92</v>
      </c>
      <c r="C87" s="41">
        <v>92</v>
      </c>
      <c r="D87" s="87"/>
      <c r="E87" s="42"/>
      <c r="F87" s="19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9"/>
      <c r="S87" s="9"/>
      <c r="T87" s="9"/>
      <c r="U87" s="9"/>
      <c r="V87" s="9"/>
      <c r="W87" s="9"/>
      <c r="X87" s="10"/>
      <c r="Y87" s="10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</row>
    <row r="88" spans="1:55" ht="15" customHeight="1" x14ac:dyDescent="0.2">
      <c r="A88" s="191" t="s">
        <v>108</v>
      </c>
      <c r="B88" s="192">
        <f t="shared" si="45"/>
        <v>0</v>
      </c>
      <c r="C88" s="41"/>
      <c r="D88" s="87"/>
      <c r="E88" s="42"/>
      <c r="F88" s="19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9"/>
      <c r="S88" s="9"/>
      <c r="T88" s="9"/>
      <c r="U88" s="9"/>
      <c r="V88" s="9"/>
      <c r="W88" s="9"/>
      <c r="X88" s="10"/>
      <c r="Y88" s="10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</row>
    <row r="89" spans="1:55" ht="15" customHeight="1" x14ac:dyDescent="0.2">
      <c r="A89" s="191" t="s">
        <v>109</v>
      </c>
      <c r="B89" s="192">
        <f t="shared" si="45"/>
        <v>0</v>
      </c>
      <c r="C89" s="41"/>
      <c r="D89" s="87"/>
      <c r="E89" s="42"/>
      <c r="F89" s="190"/>
      <c r="G89" s="6"/>
      <c r="H89" s="6"/>
      <c r="I89" s="10"/>
      <c r="J89" s="10"/>
      <c r="K89" s="10"/>
      <c r="L89" s="10"/>
      <c r="M89" s="10"/>
      <c r="N89" s="10"/>
      <c r="O89" s="10"/>
      <c r="P89" s="10"/>
      <c r="Q89" s="10"/>
      <c r="R89" s="9"/>
      <c r="S89" s="9"/>
      <c r="T89" s="9"/>
      <c r="U89" s="9"/>
      <c r="V89" s="9"/>
      <c r="W89" s="9"/>
      <c r="X89" s="10"/>
      <c r="Y89" s="10"/>
    </row>
    <row r="90" spans="1:55" ht="15" customHeight="1" x14ac:dyDescent="0.2">
      <c r="A90" s="191" t="s">
        <v>110</v>
      </c>
      <c r="B90" s="192">
        <f t="shared" si="45"/>
        <v>0</v>
      </c>
      <c r="C90" s="41"/>
      <c r="D90" s="87"/>
      <c r="E90" s="42"/>
      <c r="F90" s="190"/>
      <c r="G90" s="6"/>
      <c r="H90" s="6"/>
      <c r="I90" s="10"/>
      <c r="J90" s="10"/>
      <c r="K90" s="10"/>
      <c r="L90" s="10"/>
      <c r="M90" s="10"/>
      <c r="N90" s="10"/>
      <c r="O90" s="10"/>
      <c r="P90" s="10"/>
      <c r="Q90" s="10"/>
      <c r="R90" s="9"/>
      <c r="S90" s="9"/>
      <c r="T90" s="9"/>
      <c r="U90" s="9"/>
      <c r="V90" s="9"/>
      <c r="W90" s="9"/>
      <c r="X90" s="10"/>
      <c r="Y90" s="10"/>
    </row>
    <row r="91" spans="1:55" ht="15" customHeight="1" x14ac:dyDescent="0.2">
      <c r="A91" s="191" t="s">
        <v>111</v>
      </c>
      <c r="B91" s="192">
        <f t="shared" si="45"/>
        <v>0</v>
      </c>
      <c r="C91" s="41"/>
      <c r="D91" s="87"/>
      <c r="E91" s="42"/>
      <c r="F91" s="190"/>
      <c r="G91" s="6"/>
      <c r="H91" s="6"/>
      <c r="I91" s="10"/>
      <c r="J91" s="10"/>
      <c r="K91" s="10"/>
      <c r="L91" s="10"/>
      <c r="M91" s="10"/>
      <c r="N91" s="10"/>
      <c r="O91" s="10"/>
      <c r="P91" s="10"/>
      <c r="Q91" s="10"/>
      <c r="R91" s="9"/>
      <c r="S91" s="9"/>
      <c r="T91" s="9"/>
      <c r="U91" s="9"/>
      <c r="V91" s="9"/>
      <c r="W91" s="9"/>
      <c r="X91" s="10"/>
      <c r="Y91" s="10"/>
    </row>
    <row r="92" spans="1:55" ht="15" customHeight="1" x14ac:dyDescent="0.2">
      <c r="A92" s="193" t="s">
        <v>112</v>
      </c>
      <c r="B92" s="192">
        <f t="shared" si="45"/>
        <v>0</v>
      </c>
      <c r="C92" s="41"/>
      <c r="D92" s="87"/>
      <c r="E92" s="42"/>
      <c r="F92" s="190"/>
      <c r="G92" s="6"/>
      <c r="H92" s="6"/>
      <c r="I92" s="10"/>
      <c r="J92" s="10"/>
      <c r="K92" s="10"/>
      <c r="L92" s="10"/>
      <c r="M92" s="10"/>
      <c r="N92" s="10"/>
      <c r="O92" s="10"/>
      <c r="P92" s="10"/>
      <c r="Q92" s="10"/>
      <c r="R92" s="9"/>
      <c r="S92" s="9"/>
      <c r="T92" s="9"/>
      <c r="U92" s="9"/>
      <c r="V92" s="9"/>
      <c r="W92" s="9"/>
      <c r="X92" s="10"/>
      <c r="Y92" s="10"/>
    </row>
    <row r="93" spans="1:55" ht="15" customHeight="1" x14ac:dyDescent="0.2">
      <c r="A93" s="191" t="s">
        <v>113</v>
      </c>
      <c r="B93" s="192">
        <f t="shared" si="45"/>
        <v>72</v>
      </c>
      <c r="C93" s="41">
        <v>72</v>
      </c>
      <c r="D93" s="87"/>
      <c r="E93" s="42"/>
      <c r="F93" s="190"/>
      <c r="G93" s="6"/>
      <c r="H93" s="6"/>
      <c r="I93" s="10"/>
      <c r="J93" s="10"/>
      <c r="K93" s="10"/>
      <c r="L93" s="10"/>
      <c r="M93" s="10"/>
      <c r="N93" s="10"/>
      <c r="O93" s="10"/>
      <c r="P93" s="10"/>
      <c r="Q93" s="10"/>
      <c r="R93" s="9"/>
      <c r="S93" s="9"/>
      <c r="T93" s="9"/>
      <c r="U93" s="9"/>
      <c r="V93" s="9"/>
      <c r="W93" s="9"/>
      <c r="X93" s="10"/>
      <c r="Y93" s="10"/>
    </row>
    <row r="94" spans="1:55" ht="15" customHeight="1" x14ac:dyDescent="0.2">
      <c r="A94" s="191" t="s">
        <v>114</v>
      </c>
      <c r="B94" s="192">
        <f t="shared" si="45"/>
        <v>0</v>
      </c>
      <c r="C94" s="41"/>
      <c r="D94" s="87"/>
      <c r="E94" s="42"/>
      <c r="F94" s="190"/>
      <c r="G94" s="6"/>
      <c r="H94" s="6"/>
      <c r="I94" s="10"/>
      <c r="J94" s="10"/>
      <c r="K94" s="10"/>
      <c r="L94" s="10"/>
      <c r="M94" s="10"/>
      <c r="N94" s="10"/>
      <c r="O94" s="10"/>
      <c r="P94" s="10"/>
      <c r="Q94" s="10"/>
      <c r="R94" s="9"/>
      <c r="S94" s="9"/>
      <c r="T94" s="9"/>
      <c r="U94" s="9"/>
      <c r="V94" s="9"/>
      <c r="W94" s="9"/>
      <c r="X94" s="10"/>
      <c r="Y94" s="10"/>
    </row>
    <row r="95" spans="1:55" ht="15" customHeight="1" x14ac:dyDescent="0.2">
      <c r="A95" s="191" t="s">
        <v>115</v>
      </c>
      <c r="B95" s="192">
        <f t="shared" si="45"/>
        <v>1</v>
      </c>
      <c r="C95" s="41">
        <v>1</v>
      </c>
      <c r="D95" s="87"/>
      <c r="E95" s="42"/>
      <c r="F95" s="190"/>
      <c r="G95" s="6"/>
      <c r="H95" s="6"/>
      <c r="I95" s="10"/>
      <c r="J95" s="10"/>
      <c r="K95" s="10"/>
      <c r="L95" s="10"/>
      <c r="M95" s="10"/>
      <c r="N95" s="10"/>
      <c r="O95" s="10"/>
      <c r="P95" s="10"/>
      <c r="Q95" s="10"/>
      <c r="R95" s="9"/>
      <c r="S95" s="9"/>
      <c r="T95" s="9"/>
      <c r="U95" s="9"/>
      <c r="V95" s="9"/>
      <c r="W95" s="9"/>
      <c r="X95" s="10"/>
      <c r="Y95" s="10"/>
    </row>
    <row r="96" spans="1:55" ht="15" customHeight="1" x14ac:dyDescent="0.2">
      <c r="A96" s="191" t="s">
        <v>116</v>
      </c>
      <c r="B96" s="192">
        <f t="shared" si="45"/>
        <v>0</v>
      </c>
      <c r="C96" s="41"/>
      <c r="D96" s="87"/>
      <c r="E96" s="42"/>
      <c r="F96" s="190"/>
      <c r="G96" s="6"/>
      <c r="H96" s="6"/>
      <c r="I96" s="10"/>
      <c r="J96" s="10"/>
      <c r="K96" s="10"/>
      <c r="L96" s="10"/>
      <c r="M96" s="10"/>
      <c r="N96" s="10"/>
      <c r="O96" s="10"/>
      <c r="P96" s="10"/>
      <c r="Q96" s="10"/>
      <c r="R96" s="9"/>
      <c r="S96" s="9"/>
      <c r="T96" s="9"/>
      <c r="U96" s="9"/>
      <c r="V96" s="9"/>
      <c r="W96" s="9"/>
      <c r="X96" s="10"/>
      <c r="Y96" s="10"/>
    </row>
    <row r="97" spans="1:92" ht="15" customHeight="1" x14ac:dyDescent="0.2">
      <c r="A97" s="191" t="s">
        <v>117</v>
      </c>
      <c r="B97" s="192">
        <f t="shared" si="45"/>
        <v>0</v>
      </c>
      <c r="C97" s="41"/>
      <c r="D97" s="87"/>
      <c r="E97" s="42"/>
      <c r="F97" s="190"/>
      <c r="G97" s="6"/>
      <c r="H97" s="6"/>
      <c r="I97" s="10"/>
      <c r="J97" s="10"/>
      <c r="K97" s="10"/>
      <c r="L97" s="10"/>
      <c r="M97" s="10"/>
      <c r="N97" s="10"/>
      <c r="O97" s="10"/>
      <c r="P97" s="10"/>
      <c r="Q97" s="10"/>
      <c r="R97" s="9"/>
      <c r="S97" s="9"/>
      <c r="T97" s="9"/>
      <c r="U97" s="9"/>
      <c r="V97" s="9"/>
      <c r="W97" s="9"/>
      <c r="X97" s="10"/>
      <c r="Y97" s="10"/>
    </row>
    <row r="98" spans="1:92" ht="15" customHeight="1" x14ac:dyDescent="0.2">
      <c r="A98" s="191" t="s">
        <v>118</v>
      </c>
      <c r="B98" s="192">
        <f t="shared" si="45"/>
        <v>0</v>
      </c>
      <c r="C98" s="41"/>
      <c r="D98" s="87"/>
      <c r="E98" s="42"/>
      <c r="F98" s="190"/>
      <c r="G98" s="6"/>
      <c r="H98" s="6"/>
      <c r="I98" s="10"/>
      <c r="J98" s="10"/>
      <c r="K98" s="10"/>
      <c r="L98" s="10"/>
      <c r="M98" s="10"/>
      <c r="N98" s="10"/>
      <c r="O98" s="10"/>
      <c r="P98" s="10"/>
      <c r="Q98" s="10"/>
      <c r="R98" s="9"/>
      <c r="S98" s="9"/>
      <c r="T98" s="9"/>
      <c r="U98" s="9"/>
      <c r="V98" s="9"/>
      <c r="W98" s="9"/>
      <c r="X98" s="10"/>
      <c r="Y98" s="10"/>
    </row>
    <row r="99" spans="1:92" ht="15" customHeight="1" x14ac:dyDescent="0.2">
      <c r="A99" s="191" t="s">
        <v>119</v>
      </c>
      <c r="B99" s="192">
        <f>SUM(C99:E99)</f>
        <v>0</v>
      </c>
      <c r="C99" s="41"/>
      <c r="D99" s="87"/>
      <c r="E99" s="42"/>
      <c r="F99" s="190"/>
      <c r="G99" s="6"/>
      <c r="H99" s="6"/>
      <c r="I99" s="10"/>
      <c r="J99" s="10"/>
      <c r="K99" s="10"/>
      <c r="L99" s="10"/>
      <c r="M99" s="10"/>
      <c r="N99" s="10"/>
      <c r="O99" s="10"/>
      <c r="P99" s="10"/>
      <c r="Q99" s="10"/>
      <c r="R99" s="9"/>
      <c r="S99" s="9"/>
      <c r="T99" s="9"/>
      <c r="U99" s="9"/>
      <c r="V99" s="9"/>
      <c r="W99" s="9"/>
      <c r="X99" s="10"/>
      <c r="Y99" s="10"/>
    </row>
    <row r="100" spans="1:92" ht="15" customHeight="1" x14ac:dyDescent="0.2">
      <c r="A100" s="191" t="s">
        <v>120</v>
      </c>
      <c r="B100" s="192">
        <f>SUM(C100:E100)</f>
        <v>0</v>
      </c>
      <c r="C100" s="41"/>
      <c r="D100" s="87"/>
      <c r="E100" s="42"/>
      <c r="F100" s="190"/>
      <c r="G100" s="6"/>
      <c r="H100" s="6"/>
      <c r="I100" s="10"/>
      <c r="J100" s="10"/>
      <c r="K100" s="10"/>
      <c r="L100" s="10"/>
      <c r="M100" s="10"/>
      <c r="N100" s="10"/>
      <c r="O100" s="10"/>
      <c r="P100" s="10"/>
      <c r="Q100" s="10"/>
      <c r="R100" s="9"/>
      <c r="S100" s="9"/>
      <c r="T100" s="9"/>
      <c r="U100" s="9"/>
      <c r="V100" s="9"/>
      <c r="W100" s="9"/>
      <c r="X100" s="10"/>
      <c r="Y100" s="10"/>
    </row>
    <row r="101" spans="1:92" ht="15" customHeight="1" x14ac:dyDescent="0.2">
      <c r="A101" s="1377" t="s">
        <v>83</v>
      </c>
      <c r="B101" s="570">
        <f>SUM(B81:B100)</f>
        <v>435</v>
      </c>
      <c r="C101" s="565">
        <f>SUM(C81:C100)</f>
        <v>435</v>
      </c>
      <c r="D101" s="955">
        <f t="shared" ref="D101:E101" si="46">SUM(D81:D100)</f>
        <v>0</v>
      </c>
      <c r="E101" s="1380">
        <f t="shared" si="46"/>
        <v>0</v>
      </c>
      <c r="F101" s="190"/>
      <c r="G101" s="6"/>
      <c r="H101" s="6"/>
      <c r="I101" s="10"/>
      <c r="J101" s="10"/>
      <c r="K101" s="10"/>
      <c r="L101" s="10"/>
      <c r="M101" s="10"/>
      <c r="N101" s="10"/>
      <c r="O101" s="10"/>
      <c r="P101" s="10"/>
      <c r="Q101" s="10"/>
      <c r="R101" s="9"/>
      <c r="S101" s="9"/>
      <c r="T101" s="9"/>
      <c r="U101" s="9"/>
      <c r="V101" s="9"/>
      <c r="W101" s="9"/>
      <c r="X101" s="10"/>
      <c r="Y101" s="10"/>
    </row>
    <row r="102" spans="1:92" s="5" customFormat="1" ht="18" customHeight="1" x14ac:dyDescent="0.15">
      <c r="A102" s="11" t="s">
        <v>121</v>
      </c>
      <c r="BV102" s="12"/>
      <c r="BW102" s="12"/>
      <c r="BX102" s="12"/>
      <c r="BY102" s="12"/>
    </row>
    <row r="103" spans="1:92" ht="16.350000000000001" customHeight="1" x14ac:dyDescent="0.2">
      <c r="A103" s="982" t="s">
        <v>122</v>
      </c>
      <c r="B103" s="984"/>
      <c r="C103" s="982" t="s">
        <v>5</v>
      </c>
      <c r="D103" s="983"/>
      <c r="E103" s="984"/>
      <c r="F103" s="1370" t="s">
        <v>6</v>
      </c>
      <c r="G103" s="1343"/>
      <c r="H103" s="1343"/>
      <c r="I103" s="1343"/>
      <c r="J103" s="1343"/>
      <c r="K103" s="1343"/>
      <c r="L103" s="1343"/>
      <c r="M103" s="1343"/>
      <c r="N103" s="1343"/>
      <c r="O103" s="1343"/>
      <c r="P103" s="1343"/>
      <c r="Q103" s="1343"/>
      <c r="R103" s="1343"/>
      <c r="S103" s="1343"/>
      <c r="T103" s="1343"/>
      <c r="U103" s="1343"/>
      <c r="V103" s="1343"/>
      <c r="W103" s="1343"/>
      <c r="X103" s="1343"/>
      <c r="Y103" s="1343"/>
      <c r="Z103" s="1343"/>
      <c r="AA103" s="1343"/>
      <c r="AB103" s="1343"/>
      <c r="AC103" s="1343"/>
      <c r="AD103" s="1343"/>
      <c r="AE103" s="1343"/>
      <c r="AF103" s="1343"/>
      <c r="AG103" s="1343"/>
      <c r="AH103" s="1343"/>
      <c r="AI103" s="1343"/>
      <c r="AJ103" s="1343"/>
      <c r="AK103" s="1343"/>
      <c r="AL103" s="1343"/>
      <c r="AM103" s="1369"/>
      <c r="AN103" s="1008" t="s">
        <v>7</v>
      </c>
      <c r="AO103" s="984" t="s">
        <v>123</v>
      </c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</row>
    <row r="104" spans="1:92" ht="16.350000000000001" customHeight="1" x14ac:dyDescent="0.2">
      <c r="A104" s="1045"/>
      <c r="B104" s="990"/>
      <c r="C104" s="1303"/>
      <c r="D104" s="986"/>
      <c r="E104" s="987"/>
      <c r="F104" s="1370" t="s">
        <v>11</v>
      </c>
      <c r="G104" s="1368"/>
      <c r="H104" s="1370" t="s">
        <v>12</v>
      </c>
      <c r="I104" s="1368"/>
      <c r="J104" s="1370" t="s">
        <v>13</v>
      </c>
      <c r="K104" s="1368"/>
      <c r="L104" s="1370" t="s">
        <v>14</v>
      </c>
      <c r="M104" s="1368"/>
      <c r="N104" s="1370" t="s">
        <v>15</v>
      </c>
      <c r="O104" s="1368"/>
      <c r="P104" s="1371" t="s">
        <v>16</v>
      </c>
      <c r="Q104" s="1372"/>
      <c r="R104" s="1371" t="s">
        <v>17</v>
      </c>
      <c r="S104" s="1372"/>
      <c r="T104" s="1371" t="s">
        <v>18</v>
      </c>
      <c r="U104" s="1372"/>
      <c r="V104" s="1371" t="s">
        <v>19</v>
      </c>
      <c r="W104" s="1372"/>
      <c r="X104" s="1371" t="s">
        <v>20</v>
      </c>
      <c r="Y104" s="1372"/>
      <c r="Z104" s="1371" t="s">
        <v>21</v>
      </c>
      <c r="AA104" s="1372"/>
      <c r="AB104" s="1371" t="s">
        <v>22</v>
      </c>
      <c r="AC104" s="1372"/>
      <c r="AD104" s="1371" t="s">
        <v>23</v>
      </c>
      <c r="AE104" s="1372"/>
      <c r="AF104" s="1371" t="s">
        <v>24</v>
      </c>
      <c r="AG104" s="1372"/>
      <c r="AH104" s="1371" t="s">
        <v>25</v>
      </c>
      <c r="AI104" s="1372"/>
      <c r="AJ104" s="1371" t="s">
        <v>26</v>
      </c>
      <c r="AK104" s="1372"/>
      <c r="AL104" s="1371" t="s">
        <v>27</v>
      </c>
      <c r="AM104" s="1373"/>
      <c r="AN104" s="1009"/>
      <c r="AO104" s="990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</row>
    <row r="105" spans="1:92" ht="16.350000000000001" customHeight="1" x14ac:dyDescent="0.2">
      <c r="A105" s="1303"/>
      <c r="B105" s="986"/>
      <c r="C105" s="561" t="s">
        <v>32</v>
      </c>
      <c r="D105" s="954" t="s">
        <v>45</v>
      </c>
      <c r="E105" s="1374" t="s">
        <v>34</v>
      </c>
      <c r="F105" s="561" t="s">
        <v>45</v>
      </c>
      <c r="G105" s="1374" t="s">
        <v>34</v>
      </c>
      <c r="H105" s="561" t="s">
        <v>45</v>
      </c>
      <c r="I105" s="977" t="s">
        <v>34</v>
      </c>
      <c r="J105" s="561" t="s">
        <v>45</v>
      </c>
      <c r="K105" s="1374" t="s">
        <v>34</v>
      </c>
      <c r="L105" s="561" t="s">
        <v>45</v>
      </c>
      <c r="M105" s="977" t="s">
        <v>34</v>
      </c>
      <c r="N105" s="561" t="s">
        <v>45</v>
      </c>
      <c r="O105" s="1374" t="s">
        <v>34</v>
      </c>
      <c r="P105" s="561" t="s">
        <v>45</v>
      </c>
      <c r="Q105" s="977" t="s">
        <v>34</v>
      </c>
      <c r="R105" s="561" t="s">
        <v>45</v>
      </c>
      <c r="S105" s="1374" t="s">
        <v>34</v>
      </c>
      <c r="T105" s="561" t="s">
        <v>45</v>
      </c>
      <c r="U105" s="977" t="s">
        <v>34</v>
      </c>
      <c r="V105" s="561" t="s">
        <v>45</v>
      </c>
      <c r="W105" s="1374" t="s">
        <v>34</v>
      </c>
      <c r="X105" s="561" t="s">
        <v>45</v>
      </c>
      <c r="Y105" s="1374" t="s">
        <v>34</v>
      </c>
      <c r="Z105" s="561" t="s">
        <v>45</v>
      </c>
      <c r="AA105" s="977" t="s">
        <v>34</v>
      </c>
      <c r="AB105" s="561" t="s">
        <v>45</v>
      </c>
      <c r="AC105" s="1374" t="s">
        <v>34</v>
      </c>
      <c r="AD105" s="561" t="s">
        <v>45</v>
      </c>
      <c r="AE105" s="977" t="s">
        <v>34</v>
      </c>
      <c r="AF105" s="561" t="s">
        <v>45</v>
      </c>
      <c r="AG105" s="1374" t="s">
        <v>34</v>
      </c>
      <c r="AH105" s="561" t="s">
        <v>45</v>
      </c>
      <c r="AI105" s="977" t="s">
        <v>34</v>
      </c>
      <c r="AJ105" s="561" t="s">
        <v>45</v>
      </c>
      <c r="AK105" s="1374" t="s">
        <v>34</v>
      </c>
      <c r="AL105" s="561" t="s">
        <v>45</v>
      </c>
      <c r="AM105" s="1375" t="s">
        <v>34</v>
      </c>
      <c r="AN105" s="1010"/>
      <c r="AO105" s="987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</row>
    <row r="106" spans="1:92" ht="15" customHeight="1" x14ac:dyDescent="0.2">
      <c r="A106" s="1385" t="s">
        <v>124</v>
      </c>
      <c r="B106" s="1386"/>
      <c r="C106" s="132">
        <f>SUM(C107:C113)</f>
        <v>714</v>
      </c>
      <c r="D106" s="24">
        <f>SUM(D107:D113)</f>
        <v>345</v>
      </c>
      <c r="E106" s="871">
        <f>SUM(E107:E113)</f>
        <v>369</v>
      </c>
      <c r="F106" s="563">
        <f t="shared" ref="F106:AN106" si="47">SUM(F107:F113)</f>
        <v>21</v>
      </c>
      <c r="G106" s="883">
        <f t="shared" si="47"/>
        <v>19</v>
      </c>
      <c r="H106" s="563">
        <f t="shared" si="47"/>
        <v>7</v>
      </c>
      <c r="I106" s="883">
        <f t="shared" si="47"/>
        <v>4</v>
      </c>
      <c r="J106" s="563">
        <f t="shared" si="47"/>
        <v>13</v>
      </c>
      <c r="K106" s="883">
        <f t="shared" si="47"/>
        <v>4</v>
      </c>
      <c r="L106" s="563">
        <f t="shared" si="47"/>
        <v>12</v>
      </c>
      <c r="M106" s="883">
        <f t="shared" si="47"/>
        <v>16</v>
      </c>
      <c r="N106" s="563">
        <f t="shared" si="47"/>
        <v>15</v>
      </c>
      <c r="O106" s="883">
        <f t="shared" si="47"/>
        <v>14</v>
      </c>
      <c r="P106" s="563">
        <f t="shared" si="47"/>
        <v>15</v>
      </c>
      <c r="Q106" s="883">
        <f t="shared" si="47"/>
        <v>26</v>
      </c>
      <c r="R106" s="563">
        <f t="shared" si="47"/>
        <v>16</v>
      </c>
      <c r="S106" s="883">
        <f t="shared" si="47"/>
        <v>14</v>
      </c>
      <c r="T106" s="563">
        <f t="shared" si="47"/>
        <v>12</v>
      </c>
      <c r="U106" s="883">
        <f t="shared" si="47"/>
        <v>27</v>
      </c>
      <c r="V106" s="563">
        <f t="shared" si="47"/>
        <v>17</v>
      </c>
      <c r="W106" s="883">
        <f t="shared" si="47"/>
        <v>16</v>
      </c>
      <c r="X106" s="563">
        <f t="shared" si="47"/>
        <v>14</v>
      </c>
      <c r="Y106" s="883">
        <f t="shared" si="47"/>
        <v>24</v>
      </c>
      <c r="Z106" s="563">
        <f t="shared" si="47"/>
        <v>7</v>
      </c>
      <c r="AA106" s="883">
        <f t="shared" si="47"/>
        <v>21</v>
      </c>
      <c r="AB106" s="563">
        <f t="shared" si="47"/>
        <v>23</v>
      </c>
      <c r="AC106" s="883">
        <f t="shared" si="47"/>
        <v>25</v>
      </c>
      <c r="AD106" s="563">
        <f t="shared" si="47"/>
        <v>38</v>
      </c>
      <c r="AE106" s="883">
        <f t="shared" si="47"/>
        <v>16</v>
      </c>
      <c r="AF106" s="563">
        <f t="shared" si="47"/>
        <v>29</v>
      </c>
      <c r="AG106" s="883">
        <f t="shared" si="47"/>
        <v>22</v>
      </c>
      <c r="AH106" s="563">
        <f t="shared" si="47"/>
        <v>30</v>
      </c>
      <c r="AI106" s="883">
        <f t="shared" si="47"/>
        <v>32</v>
      </c>
      <c r="AJ106" s="563">
        <f t="shared" si="47"/>
        <v>27</v>
      </c>
      <c r="AK106" s="883">
        <f t="shared" si="47"/>
        <v>31</v>
      </c>
      <c r="AL106" s="563">
        <f t="shared" si="47"/>
        <v>49</v>
      </c>
      <c r="AM106" s="548">
        <f t="shared" si="47"/>
        <v>58</v>
      </c>
      <c r="AN106" s="549">
        <f t="shared" si="47"/>
        <v>648</v>
      </c>
      <c r="AO106" s="885">
        <f>SUM(AO107:AO109)</f>
        <v>0</v>
      </c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</row>
    <row r="107" spans="1:92" ht="15" customHeight="1" x14ac:dyDescent="0.2">
      <c r="A107" s="1034" t="s">
        <v>125</v>
      </c>
      <c r="B107" s="200" t="s">
        <v>126</v>
      </c>
      <c r="C107" s="132">
        <f t="shared" ref="C107:C113" si="48">SUM(D107+E107)</f>
        <v>408</v>
      </c>
      <c r="D107" s="24">
        <f t="shared" ref="D107:E113" si="49">SUM(F107+H107+J107+L107+N107+P107+R107+T107+V107+X107+Z107+AB107+AD107+AF107+AH107+AJ107+AL107)</f>
        <v>203</v>
      </c>
      <c r="E107" s="871">
        <f t="shared" si="49"/>
        <v>205</v>
      </c>
      <c r="F107" s="201">
        <v>19</v>
      </c>
      <c r="G107" s="551">
        <v>18</v>
      </c>
      <c r="H107" s="532">
        <v>7</v>
      </c>
      <c r="I107" s="202">
        <v>4</v>
      </c>
      <c r="J107" s="532">
        <v>10</v>
      </c>
      <c r="K107" s="202">
        <v>1</v>
      </c>
      <c r="L107" s="201">
        <v>5</v>
      </c>
      <c r="M107" s="551">
        <v>5</v>
      </c>
      <c r="N107" s="532">
        <v>5</v>
      </c>
      <c r="O107" s="202">
        <v>6</v>
      </c>
      <c r="P107" s="532">
        <v>8</v>
      </c>
      <c r="Q107" s="202">
        <v>13</v>
      </c>
      <c r="R107" s="532">
        <v>5</v>
      </c>
      <c r="S107" s="202">
        <v>10</v>
      </c>
      <c r="T107" s="532">
        <v>9</v>
      </c>
      <c r="U107" s="202">
        <v>16</v>
      </c>
      <c r="V107" s="532">
        <v>6</v>
      </c>
      <c r="W107" s="202">
        <v>8</v>
      </c>
      <c r="X107" s="532">
        <v>8</v>
      </c>
      <c r="Y107" s="202">
        <v>11</v>
      </c>
      <c r="Z107" s="532">
        <v>4</v>
      </c>
      <c r="AA107" s="202">
        <v>9</v>
      </c>
      <c r="AB107" s="532">
        <v>14</v>
      </c>
      <c r="AC107" s="202">
        <v>14</v>
      </c>
      <c r="AD107" s="532">
        <v>23</v>
      </c>
      <c r="AE107" s="202">
        <v>10</v>
      </c>
      <c r="AF107" s="532">
        <v>19</v>
      </c>
      <c r="AG107" s="202">
        <v>15</v>
      </c>
      <c r="AH107" s="532">
        <v>15</v>
      </c>
      <c r="AI107" s="202">
        <v>19</v>
      </c>
      <c r="AJ107" s="532">
        <v>16</v>
      </c>
      <c r="AK107" s="202">
        <v>17</v>
      </c>
      <c r="AL107" s="532">
        <v>30</v>
      </c>
      <c r="AM107" s="203">
        <v>29</v>
      </c>
      <c r="AN107" s="551">
        <v>362</v>
      </c>
      <c r="AO107" s="870">
        <v>0</v>
      </c>
      <c r="AP107" s="146" t="str">
        <f>CA107&amp;CB107</f>
        <v/>
      </c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"/>
      <c r="BB107" s="3"/>
      <c r="CA107" s="32" t="str">
        <f>IF(AND($C107&gt;0,AN107="")," * No olvide digitar la variable "&amp;AN$103&amp;""&amp;". Digite CERO si no tiene",IF(AN107&gt;$C107," * La variable "&amp;AN$103&amp;""&amp;" No puede ser mayor al Total.",""))</f>
        <v/>
      </c>
      <c r="CB107" s="32" t="str">
        <f>IF(AND($C107&gt;0,AO107="")," * No olvide digitar la variable "&amp;AO$103&amp;""&amp;". Digite CERO si no tiene",IF(AO107&gt;$C107," * La variable "&amp;AO$103&amp;""&amp;" No puede ser mayor al Total.",""))</f>
        <v/>
      </c>
      <c r="CM107" s="33">
        <f>IF(AND($C107&gt;0,AN107=""),1,IF(AN107&gt;$C107,1,0))</f>
        <v>0</v>
      </c>
      <c r="CN107" s="33">
        <f>IF(AND($C107&gt;0,AO107=""),1,IF(AO107&gt;$C107,1,0))</f>
        <v>0</v>
      </c>
    </row>
    <row r="108" spans="1:92" ht="15" customHeight="1" x14ac:dyDescent="0.2">
      <c r="A108" s="1210"/>
      <c r="B108" s="204" t="s">
        <v>127</v>
      </c>
      <c r="C108" s="161">
        <f t="shared" si="48"/>
        <v>91</v>
      </c>
      <c r="D108" s="37">
        <f t="shared" si="49"/>
        <v>45</v>
      </c>
      <c r="E108" s="205">
        <f t="shared" si="49"/>
        <v>46</v>
      </c>
      <c r="F108" s="206"/>
      <c r="G108" s="207"/>
      <c r="H108" s="208"/>
      <c r="I108" s="209"/>
      <c r="J108" s="206"/>
      <c r="K108" s="210"/>
      <c r="L108" s="208">
        <v>1</v>
      </c>
      <c r="M108" s="211">
        <v>2</v>
      </c>
      <c r="N108" s="206">
        <v>3</v>
      </c>
      <c r="O108" s="210">
        <v>1</v>
      </c>
      <c r="P108" s="209">
        <v>1</v>
      </c>
      <c r="Q108" s="211">
        <v>2</v>
      </c>
      <c r="R108" s="212">
        <v>3</v>
      </c>
      <c r="S108" s="210">
        <v>1</v>
      </c>
      <c r="T108" s="209">
        <v>1</v>
      </c>
      <c r="U108" s="211">
        <v>2</v>
      </c>
      <c r="V108" s="212">
        <v>1</v>
      </c>
      <c r="W108" s="210">
        <v>1</v>
      </c>
      <c r="X108" s="209">
        <v>2</v>
      </c>
      <c r="Y108" s="210">
        <v>2</v>
      </c>
      <c r="Z108" s="212">
        <v>1</v>
      </c>
      <c r="AA108" s="211">
        <v>5</v>
      </c>
      <c r="AB108" s="212">
        <v>1</v>
      </c>
      <c r="AC108" s="210">
        <v>4</v>
      </c>
      <c r="AD108" s="209">
        <v>5</v>
      </c>
      <c r="AE108" s="211">
        <v>2</v>
      </c>
      <c r="AF108" s="212">
        <v>5</v>
      </c>
      <c r="AG108" s="210">
        <v>0</v>
      </c>
      <c r="AH108" s="209">
        <v>7</v>
      </c>
      <c r="AI108" s="211">
        <v>6</v>
      </c>
      <c r="AJ108" s="212">
        <v>5</v>
      </c>
      <c r="AK108" s="210">
        <v>8</v>
      </c>
      <c r="AL108" s="209">
        <v>9</v>
      </c>
      <c r="AM108" s="213">
        <v>10</v>
      </c>
      <c r="AN108" s="208">
        <v>89</v>
      </c>
      <c r="AO108" s="207">
        <v>0</v>
      </c>
      <c r="AP108" s="146" t="str">
        <f t="shared" ref="AP108:AP109" si="50">CA108&amp;CB108</f>
        <v/>
      </c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"/>
      <c r="BB108" s="3"/>
      <c r="CA108" s="32" t="str">
        <f t="shared" ref="CA108:CB112" si="51">IF(AND($C108&gt;0,AN108="")," * No olvide digitar la variable "&amp;AN$103&amp;""&amp;". Digite CERO si no tiene",IF(AN108&gt;$C108," * La variable "&amp;AN$103&amp;""&amp;" No puede ser mayor al Total.",""))</f>
        <v/>
      </c>
      <c r="CB108" s="32" t="str">
        <f t="shared" si="51"/>
        <v/>
      </c>
      <c r="CM108" s="33">
        <f t="shared" ref="CM108:CN113" si="52">IF(AND($C108&gt;0,AN108=""),1,IF(AN108&gt;$C108,1,0))</f>
        <v>0</v>
      </c>
      <c r="CN108" s="33">
        <f t="shared" si="52"/>
        <v>0</v>
      </c>
    </row>
    <row r="109" spans="1:92" ht="15" customHeight="1" thickBot="1" x14ac:dyDescent="0.25">
      <c r="A109" s="1036"/>
      <c r="B109" s="214" t="s">
        <v>128</v>
      </c>
      <c r="C109" s="215">
        <f t="shared" si="48"/>
        <v>40</v>
      </c>
      <c r="D109" s="216">
        <f t="shared" si="49"/>
        <v>15</v>
      </c>
      <c r="E109" s="217">
        <f t="shared" si="49"/>
        <v>25</v>
      </c>
      <c r="F109" s="218"/>
      <c r="G109" s="219"/>
      <c r="H109" s="220"/>
      <c r="I109" s="221"/>
      <c r="J109" s="218"/>
      <c r="K109" s="222"/>
      <c r="L109" s="220">
        <v>0</v>
      </c>
      <c r="M109" s="223">
        <v>1</v>
      </c>
      <c r="N109" s="218">
        <v>1</v>
      </c>
      <c r="O109" s="222">
        <v>0</v>
      </c>
      <c r="P109" s="221">
        <v>0</v>
      </c>
      <c r="Q109" s="223">
        <v>1</v>
      </c>
      <c r="R109" s="224">
        <v>1</v>
      </c>
      <c r="S109" s="222">
        <v>0</v>
      </c>
      <c r="T109" s="221">
        <v>0</v>
      </c>
      <c r="U109" s="223">
        <v>1</v>
      </c>
      <c r="V109" s="224">
        <v>3</v>
      </c>
      <c r="W109" s="222">
        <v>2</v>
      </c>
      <c r="X109" s="221">
        <v>0</v>
      </c>
      <c r="Y109" s="222">
        <v>3</v>
      </c>
      <c r="Z109" s="224">
        <v>1</v>
      </c>
      <c r="AA109" s="223">
        <v>2</v>
      </c>
      <c r="AB109" s="224">
        <v>3</v>
      </c>
      <c r="AC109" s="222">
        <v>5</v>
      </c>
      <c r="AD109" s="221">
        <v>1</v>
      </c>
      <c r="AE109" s="223">
        <v>0</v>
      </c>
      <c r="AF109" s="224">
        <v>1</v>
      </c>
      <c r="AG109" s="222">
        <v>1</v>
      </c>
      <c r="AH109" s="221">
        <v>1</v>
      </c>
      <c r="AI109" s="223">
        <v>0</v>
      </c>
      <c r="AJ109" s="224">
        <v>2</v>
      </c>
      <c r="AK109" s="222">
        <v>1</v>
      </c>
      <c r="AL109" s="221">
        <v>1</v>
      </c>
      <c r="AM109" s="225">
        <v>8</v>
      </c>
      <c r="AN109" s="220">
        <v>37</v>
      </c>
      <c r="AO109" s="219">
        <v>0</v>
      </c>
      <c r="AP109" s="146" t="str">
        <f t="shared" si="50"/>
        <v/>
      </c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"/>
      <c r="BB109" s="3"/>
      <c r="CA109" s="32" t="str">
        <f t="shared" si="51"/>
        <v/>
      </c>
      <c r="CB109" s="32" t="str">
        <f t="shared" si="51"/>
        <v/>
      </c>
      <c r="CM109" s="33">
        <f t="shared" si="52"/>
        <v>0</v>
      </c>
      <c r="CN109" s="33">
        <f t="shared" si="52"/>
        <v>0</v>
      </c>
    </row>
    <row r="110" spans="1:92" ht="15" customHeight="1" thickTop="1" x14ac:dyDescent="0.2">
      <c r="A110" s="1037" t="s">
        <v>129</v>
      </c>
      <c r="B110" s="1038"/>
      <c r="C110" s="114">
        <f t="shared" si="48"/>
        <v>21</v>
      </c>
      <c r="D110" s="69">
        <f t="shared" si="49"/>
        <v>6</v>
      </c>
      <c r="E110" s="226">
        <f t="shared" si="49"/>
        <v>15</v>
      </c>
      <c r="F110" s="227"/>
      <c r="G110" s="228"/>
      <c r="H110" s="229"/>
      <c r="I110" s="230"/>
      <c r="J110" s="231"/>
      <c r="K110" s="228"/>
      <c r="L110" s="229">
        <v>1</v>
      </c>
      <c r="M110" s="232">
        <v>2</v>
      </c>
      <c r="N110" s="231">
        <v>1</v>
      </c>
      <c r="O110" s="228">
        <v>5</v>
      </c>
      <c r="P110" s="230">
        <v>1</v>
      </c>
      <c r="Q110" s="232">
        <v>2</v>
      </c>
      <c r="R110" s="233"/>
      <c r="S110" s="228"/>
      <c r="T110" s="230"/>
      <c r="U110" s="232">
        <v>3</v>
      </c>
      <c r="V110" s="233">
        <v>1</v>
      </c>
      <c r="W110" s="228">
        <v>1</v>
      </c>
      <c r="X110" s="230">
        <v>1</v>
      </c>
      <c r="Y110" s="228"/>
      <c r="Z110" s="233">
        <v>1</v>
      </c>
      <c r="AA110" s="232">
        <v>2</v>
      </c>
      <c r="AB110" s="233"/>
      <c r="AC110" s="228"/>
      <c r="AD110" s="230"/>
      <c r="AE110" s="232"/>
      <c r="AF110" s="233"/>
      <c r="AG110" s="228"/>
      <c r="AH110" s="230"/>
      <c r="AI110" s="232"/>
      <c r="AJ110" s="233"/>
      <c r="AK110" s="228"/>
      <c r="AL110" s="230"/>
      <c r="AM110" s="234"/>
      <c r="AN110" s="229">
        <v>16</v>
      </c>
      <c r="AO110" s="235"/>
      <c r="AP110" s="146" t="str">
        <f>CA110</f>
        <v/>
      </c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"/>
      <c r="BB110" s="3"/>
      <c r="CA110" s="32" t="str">
        <f t="shared" si="51"/>
        <v/>
      </c>
      <c r="CM110" s="33">
        <f t="shared" si="52"/>
        <v>0</v>
      </c>
    </row>
    <row r="111" spans="1:92" ht="15" customHeight="1" x14ac:dyDescent="0.2">
      <c r="A111" s="1039" t="s">
        <v>130</v>
      </c>
      <c r="B111" s="1040"/>
      <c r="C111" s="36">
        <f t="shared" si="48"/>
        <v>71</v>
      </c>
      <c r="D111" s="69">
        <f t="shared" si="49"/>
        <v>36</v>
      </c>
      <c r="E111" s="236">
        <f t="shared" si="49"/>
        <v>35</v>
      </c>
      <c r="F111" s="237">
        <v>2</v>
      </c>
      <c r="G111" s="238"/>
      <c r="H111" s="239"/>
      <c r="I111" s="240"/>
      <c r="J111" s="227">
        <v>1</v>
      </c>
      <c r="K111" s="241">
        <v>1</v>
      </c>
      <c r="L111" s="239"/>
      <c r="M111" s="242">
        <v>2</v>
      </c>
      <c r="N111" s="227"/>
      <c r="O111" s="241">
        <v>1</v>
      </c>
      <c r="P111" s="240">
        <v>1</v>
      </c>
      <c r="Q111" s="242">
        <v>2</v>
      </c>
      <c r="R111" s="243">
        <v>4</v>
      </c>
      <c r="S111" s="241">
        <v>2</v>
      </c>
      <c r="T111" s="240">
        <v>1</v>
      </c>
      <c r="U111" s="242">
        <v>3</v>
      </c>
      <c r="V111" s="243">
        <v>4</v>
      </c>
      <c r="W111" s="241">
        <v>2</v>
      </c>
      <c r="X111" s="240">
        <v>1</v>
      </c>
      <c r="Y111" s="241">
        <v>4</v>
      </c>
      <c r="Z111" s="243"/>
      <c r="AA111" s="242">
        <v>2</v>
      </c>
      <c r="AB111" s="243">
        <v>3</v>
      </c>
      <c r="AC111" s="241">
        <v>1</v>
      </c>
      <c r="AD111" s="240">
        <v>7</v>
      </c>
      <c r="AE111" s="242">
        <v>1</v>
      </c>
      <c r="AF111" s="243"/>
      <c r="AG111" s="241">
        <v>4</v>
      </c>
      <c r="AH111" s="240">
        <v>4</v>
      </c>
      <c r="AI111" s="242">
        <v>4</v>
      </c>
      <c r="AJ111" s="243">
        <v>2</v>
      </c>
      <c r="AK111" s="241">
        <v>1</v>
      </c>
      <c r="AL111" s="240">
        <v>6</v>
      </c>
      <c r="AM111" s="244">
        <v>5</v>
      </c>
      <c r="AN111" s="239">
        <v>64</v>
      </c>
      <c r="AO111" s="245"/>
      <c r="AP111" s="146" t="str">
        <f t="shared" ref="AP111:AP113" si="53">CA111</f>
        <v/>
      </c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"/>
      <c r="BB111" s="3"/>
      <c r="CA111" s="32" t="str">
        <f t="shared" si="51"/>
        <v/>
      </c>
      <c r="CM111" s="33">
        <f t="shared" si="52"/>
        <v>0</v>
      </c>
    </row>
    <row r="112" spans="1:92" ht="15" customHeight="1" x14ac:dyDescent="0.2">
      <c r="A112" s="1039" t="s">
        <v>131</v>
      </c>
      <c r="B112" s="1040"/>
      <c r="C112" s="161">
        <f t="shared" si="48"/>
        <v>56</v>
      </c>
      <c r="D112" s="37">
        <f t="shared" si="49"/>
        <v>23</v>
      </c>
      <c r="E112" s="246">
        <f t="shared" si="49"/>
        <v>33</v>
      </c>
      <c r="F112" s="206"/>
      <c r="G112" s="207">
        <v>1</v>
      </c>
      <c r="H112" s="208"/>
      <c r="I112" s="209"/>
      <c r="J112" s="206"/>
      <c r="K112" s="210">
        <v>2</v>
      </c>
      <c r="L112" s="208">
        <v>1</v>
      </c>
      <c r="M112" s="211">
        <v>2</v>
      </c>
      <c r="N112" s="206">
        <v>3</v>
      </c>
      <c r="O112" s="210"/>
      <c r="P112" s="209">
        <v>2</v>
      </c>
      <c r="Q112" s="211">
        <v>4</v>
      </c>
      <c r="R112" s="212">
        <v>2</v>
      </c>
      <c r="S112" s="210">
        <v>1</v>
      </c>
      <c r="T112" s="209"/>
      <c r="U112" s="211">
        <v>1</v>
      </c>
      <c r="V112" s="212">
        <v>1</v>
      </c>
      <c r="W112" s="210">
        <v>2</v>
      </c>
      <c r="X112" s="209">
        <v>1</v>
      </c>
      <c r="Y112" s="210">
        <v>3</v>
      </c>
      <c r="Z112" s="212"/>
      <c r="AA112" s="211"/>
      <c r="AB112" s="212">
        <v>2</v>
      </c>
      <c r="AC112" s="210">
        <v>1</v>
      </c>
      <c r="AD112" s="209">
        <v>2</v>
      </c>
      <c r="AE112" s="211">
        <v>2</v>
      </c>
      <c r="AF112" s="212">
        <v>2</v>
      </c>
      <c r="AG112" s="210">
        <v>2</v>
      </c>
      <c r="AH112" s="209">
        <v>2</v>
      </c>
      <c r="AI112" s="211">
        <v>3</v>
      </c>
      <c r="AJ112" s="212">
        <v>2</v>
      </c>
      <c r="AK112" s="210">
        <v>3</v>
      </c>
      <c r="AL112" s="209">
        <v>3</v>
      </c>
      <c r="AM112" s="213">
        <v>6</v>
      </c>
      <c r="AN112" s="208">
        <v>53</v>
      </c>
      <c r="AO112" s="247"/>
      <c r="AP112" s="146" t="str">
        <f t="shared" si="53"/>
        <v/>
      </c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"/>
      <c r="BB112" s="3"/>
      <c r="CA112" s="32" t="str">
        <f t="shared" si="51"/>
        <v/>
      </c>
      <c r="CM112" s="33">
        <f t="shared" si="52"/>
        <v>0</v>
      </c>
    </row>
    <row r="113" spans="1:91" ht="15" customHeight="1" x14ac:dyDescent="0.2">
      <c r="A113" s="1041" t="s">
        <v>132</v>
      </c>
      <c r="B113" s="1042"/>
      <c r="C113" s="137">
        <f t="shared" si="48"/>
        <v>27</v>
      </c>
      <c r="D113" s="138">
        <f t="shared" si="49"/>
        <v>17</v>
      </c>
      <c r="E113" s="248">
        <f t="shared" si="49"/>
        <v>10</v>
      </c>
      <c r="F113" s="249"/>
      <c r="G113" s="250"/>
      <c r="H113" s="251"/>
      <c r="I113" s="252"/>
      <c r="J113" s="249">
        <v>2</v>
      </c>
      <c r="K113" s="253"/>
      <c r="L113" s="251">
        <v>4</v>
      </c>
      <c r="M113" s="254">
        <v>2</v>
      </c>
      <c r="N113" s="249">
        <v>2</v>
      </c>
      <c r="O113" s="253">
        <v>1</v>
      </c>
      <c r="P113" s="252">
        <v>2</v>
      </c>
      <c r="Q113" s="254">
        <v>2</v>
      </c>
      <c r="R113" s="886">
        <v>1</v>
      </c>
      <c r="S113" s="253"/>
      <c r="T113" s="252">
        <v>1</v>
      </c>
      <c r="U113" s="254">
        <v>1</v>
      </c>
      <c r="V113" s="886">
        <v>1</v>
      </c>
      <c r="W113" s="253"/>
      <c r="X113" s="252">
        <v>1</v>
      </c>
      <c r="Y113" s="253">
        <v>1</v>
      </c>
      <c r="Z113" s="886"/>
      <c r="AA113" s="254">
        <v>1</v>
      </c>
      <c r="AB113" s="886"/>
      <c r="AC113" s="253"/>
      <c r="AD113" s="252"/>
      <c r="AE113" s="254">
        <v>1</v>
      </c>
      <c r="AF113" s="886">
        <v>2</v>
      </c>
      <c r="AG113" s="253"/>
      <c r="AH113" s="252">
        <v>1</v>
      </c>
      <c r="AI113" s="254"/>
      <c r="AJ113" s="886"/>
      <c r="AK113" s="253">
        <v>1</v>
      </c>
      <c r="AL113" s="252"/>
      <c r="AM113" s="255"/>
      <c r="AN113" s="251">
        <v>27</v>
      </c>
      <c r="AO113" s="256"/>
      <c r="AP113" s="146" t="str">
        <f t="shared" si="53"/>
        <v/>
      </c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"/>
      <c r="BB113" s="3"/>
      <c r="CA113" s="32" t="str">
        <f>IF(AND($C113&gt;0,AN113="")," * No olvide digitar la variable "&amp;AN$103&amp;""&amp;". Digite CERO si no tiene",IF(AN113&gt;$C113," * La variable "&amp;AN$103&amp;""&amp;" No puede ser mayor al Total.",""))</f>
        <v/>
      </c>
      <c r="CM113" s="33">
        <f t="shared" si="52"/>
        <v>0</v>
      </c>
    </row>
    <row r="114" spans="1:91" s="5" customFormat="1" ht="18" customHeight="1" x14ac:dyDescent="0.2">
      <c r="A114" s="11" t="s">
        <v>133</v>
      </c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V114" s="12"/>
      <c r="BW114" s="12"/>
      <c r="BX114" s="12"/>
      <c r="BY114" s="12"/>
      <c r="CM114" s="80"/>
    </row>
    <row r="115" spans="1:91" ht="16.350000000000001" customHeight="1" x14ac:dyDescent="0.2">
      <c r="A115" s="1370" t="s">
        <v>134</v>
      </c>
      <c r="B115" s="1343"/>
      <c r="C115" s="1368"/>
      <c r="D115" s="540" t="s">
        <v>83</v>
      </c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</row>
    <row r="116" spans="1:91" ht="24" customHeight="1" x14ac:dyDescent="0.2">
      <c r="A116" s="1046" t="s">
        <v>135</v>
      </c>
      <c r="B116" s="1047"/>
      <c r="C116" s="491" t="s">
        <v>136</v>
      </c>
      <c r="D116" s="492"/>
      <c r="E116" s="190"/>
    </row>
    <row r="117" spans="1:91" ht="15" customHeight="1" x14ac:dyDescent="0.2">
      <c r="A117" s="1048"/>
      <c r="B117" s="1049"/>
      <c r="C117" s="259" t="s">
        <v>137</v>
      </c>
      <c r="D117" s="260"/>
      <c r="E117" s="190"/>
    </row>
    <row r="118" spans="1:91" ht="15" customHeight="1" x14ac:dyDescent="0.2">
      <c r="A118" s="1319"/>
      <c r="B118" s="1051"/>
      <c r="C118" s="261" t="s">
        <v>138</v>
      </c>
      <c r="D118" s="262"/>
      <c r="E118" s="190"/>
    </row>
    <row r="119" spans="1:91" s="5" customFormat="1" ht="18" customHeight="1" x14ac:dyDescent="0.15">
      <c r="A119" s="1052" t="s">
        <v>139</v>
      </c>
      <c r="B119" s="1052"/>
      <c r="C119" s="1052"/>
      <c r="D119" s="1052"/>
      <c r="E119" s="1052"/>
      <c r="F119" s="1052"/>
      <c r="G119" s="1052"/>
      <c r="H119" s="1052"/>
      <c r="I119" s="1052"/>
      <c r="J119" s="1052"/>
      <c r="K119" s="1053"/>
      <c r="L119" s="1387"/>
      <c r="M119" s="1388"/>
      <c r="N119" s="1388"/>
      <c r="O119" s="1389"/>
      <c r="P119" s="124"/>
      <c r="Q119" s="1388"/>
      <c r="R119" s="1389"/>
      <c r="S119" s="124"/>
      <c r="T119" s="1388"/>
      <c r="U119" s="124"/>
      <c r="V119" s="124"/>
      <c r="W119" s="1389"/>
      <c r="X119" s="1389"/>
      <c r="Y119" s="1389"/>
      <c r="Z119" s="266"/>
      <c r="AA119" s="124"/>
      <c r="AB119" s="1389"/>
      <c r="AC119" s="1389"/>
      <c r="AD119" s="1389"/>
      <c r="AE119" s="1389"/>
      <c r="AF119" s="266"/>
      <c r="AG119" s="124"/>
      <c r="AH119" s="1389"/>
      <c r="AI119" s="1389"/>
      <c r="AJ119" s="1389"/>
      <c r="AK119" s="124"/>
      <c r="AL119" s="1388"/>
      <c r="AM119" s="1389"/>
      <c r="AN119" s="1388"/>
      <c r="AO119" s="267"/>
      <c r="AP119" s="124"/>
      <c r="BV119" s="12"/>
      <c r="BW119" s="12"/>
      <c r="BX119" s="12"/>
      <c r="BY119" s="12"/>
    </row>
    <row r="120" spans="1:91" ht="16.350000000000001" customHeight="1" x14ac:dyDescent="0.2">
      <c r="A120" s="1012" t="s">
        <v>122</v>
      </c>
      <c r="B120" s="1021"/>
      <c r="C120" s="982" t="s">
        <v>5</v>
      </c>
      <c r="D120" s="983"/>
      <c r="E120" s="984"/>
      <c r="F120" s="1370" t="s">
        <v>6</v>
      </c>
      <c r="G120" s="1343"/>
      <c r="H120" s="1343"/>
      <c r="I120" s="1343"/>
      <c r="J120" s="1343"/>
      <c r="K120" s="1343"/>
      <c r="L120" s="1343"/>
      <c r="M120" s="1343"/>
      <c r="N120" s="1343"/>
      <c r="O120" s="1343"/>
      <c r="P120" s="1343"/>
      <c r="Q120" s="1343"/>
      <c r="R120" s="1343"/>
      <c r="S120" s="1343"/>
      <c r="T120" s="1343"/>
      <c r="U120" s="1343"/>
      <c r="V120" s="1343"/>
      <c r="W120" s="1343"/>
      <c r="X120" s="1343"/>
      <c r="Y120" s="1343"/>
      <c r="Z120" s="1343"/>
      <c r="AA120" s="1343"/>
      <c r="AB120" s="1343"/>
      <c r="AC120" s="1343"/>
      <c r="AD120" s="1343"/>
      <c r="AE120" s="1343"/>
      <c r="AF120" s="1343"/>
      <c r="AG120" s="1343"/>
      <c r="AH120" s="1343"/>
      <c r="AI120" s="1343"/>
      <c r="AJ120" s="1343"/>
      <c r="AK120" s="1343"/>
      <c r="AL120" s="1343"/>
      <c r="AM120" s="1369"/>
      <c r="AN120" s="1368" t="s">
        <v>7</v>
      </c>
      <c r="AO120" s="268"/>
    </row>
    <row r="121" spans="1:91" ht="16.350000000000001" customHeight="1" x14ac:dyDescent="0.2">
      <c r="A121" s="1013"/>
      <c r="B121" s="1054"/>
      <c r="C121" s="1303"/>
      <c r="D121" s="986"/>
      <c r="E121" s="987"/>
      <c r="F121" s="1370" t="s">
        <v>11</v>
      </c>
      <c r="G121" s="1368"/>
      <c r="H121" s="1370" t="s">
        <v>12</v>
      </c>
      <c r="I121" s="1368"/>
      <c r="J121" s="1370" t="s">
        <v>13</v>
      </c>
      <c r="K121" s="1368"/>
      <c r="L121" s="1370" t="s">
        <v>14</v>
      </c>
      <c r="M121" s="1368"/>
      <c r="N121" s="1370" t="s">
        <v>15</v>
      </c>
      <c r="O121" s="1368"/>
      <c r="P121" s="1371" t="s">
        <v>16</v>
      </c>
      <c r="Q121" s="1372"/>
      <c r="R121" s="1371" t="s">
        <v>17</v>
      </c>
      <c r="S121" s="1372"/>
      <c r="T121" s="1371" t="s">
        <v>18</v>
      </c>
      <c r="U121" s="1372"/>
      <c r="V121" s="1371" t="s">
        <v>19</v>
      </c>
      <c r="W121" s="1372"/>
      <c r="X121" s="1371" t="s">
        <v>20</v>
      </c>
      <c r="Y121" s="1372"/>
      <c r="Z121" s="1371" t="s">
        <v>21</v>
      </c>
      <c r="AA121" s="1372"/>
      <c r="AB121" s="1371" t="s">
        <v>22</v>
      </c>
      <c r="AC121" s="1372"/>
      <c r="AD121" s="1371" t="s">
        <v>23</v>
      </c>
      <c r="AE121" s="1372"/>
      <c r="AF121" s="1371" t="s">
        <v>24</v>
      </c>
      <c r="AG121" s="1372"/>
      <c r="AH121" s="1371" t="s">
        <v>25</v>
      </c>
      <c r="AI121" s="1372"/>
      <c r="AJ121" s="1371" t="s">
        <v>26</v>
      </c>
      <c r="AK121" s="1372"/>
      <c r="AL121" s="1371" t="s">
        <v>27</v>
      </c>
      <c r="AM121" s="1373"/>
      <c r="AN121" s="1368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</row>
    <row r="122" spans="1:91" ht="16.350000000000001" customHeight="1" x14ac:dyDescent="0.2">
      <c r="A122" s="1314"/>
      <c r="B122" s="1023"/>
      <c r="C122" s="560" t="s">
        <v>32</v>
      </c>
      <c r="D122" s="916" t="s">
        <v>45</v>
      </c>
      <c r="E122" s="1374" t="s">
        <v>34</v>
      </c>
      <c r="F122" s="561" t="s">
        <v>45</v>
      </c>
      <c r="G122" s="1374" t="s">
        <v>34</v>
      </c>
      <c r="H122" s="561" t="s">
        <v>45</v>
      </c>
      <c r="I122" s="1374" t="s">
        <v>34</v>
      </c>
      <c r="J122" s="561" t="s">
        <v>45</v>
      </c>
      <c r="K122" s="1374" t="s">
        <v>34</v>
      </c>
      <c r="L122" s="561" t="s">
        <v>45</v>
      </c>
      <c r="M122" s="1374" t="s">
        <v>34</v>
      </c>
      <c r="N122" s="561" t="s">
        <v>45</v>
      </c>
      <c r="O122" s="1374" t="s">
        <v>34</v>
      </c>
      <c r="P122" s="561" t="s">
        <v>45</v>
      </c>
      <c r="Q122" s="1374" t="s">
        <v>34</v>
      </c>
      <c r="R122" s="561" t="s">
        <v>45</v>
      </c>
      <c r="S122" s="1374" t="s">
        <v>34</v>
      </c>
      <c r="T122" s="561" t="s">
        <v>45</v>
      </c>
      <c r="U122" s="1374" t="s">
        <v>34</v>
      </c>
      <c r="V122" s="561" t="s">
        <v>45</v>
      </c>
      <c r="W122" s="1374" t="s">
        <v>34</v>
      </c>
      <c r="X122" s="561" t="s">
        <v>45</v>
      </c>
      <c r="Y122" s="1374" t="s">
        <v>34</v>
      </c>
      <c r="Z122" s="561" t="s">
        <v>45</v>
      </c>
      <c r="AA122" s="1374" t="s">
        <v>34</v>
      </c>
      <c r="AB122" s="561" t="s">
        <v>45</v>
      </c>
      <c r="AC122" s="1374" t="s">
        <v>34</v>
      </c>
      <c r="AD122" s="561" t="s">
        <v>45</v>
      </c>
      <c r="AE122" s="977" t="s">
        <v>34</v>
      </c>
      <c r="AF122" s="561" t="s">
        <v>45</v>
      </c>
      <c r="AG122" s="1374" t="s">
        <v>34</v>
      </c>
      <c r="AH122" s="561" t="s">
        <v>45</v>
      </c>
      <c r="AI122" s="977" t="s">
        <v>34</v>
      </c>
      <c r="AJ122" s="561" t="s">
        <v>45</v>
      </c>
      <c r="AK122" s="1374" t="s">
        <v>34</v>
      </c>
      <c r="AL122" s="561" t="s">
        <v>45</v>
      </c>
      <c r="AM122" s="1375" t="s">
        <v>34</v>
      </c>
      <c r="AN122" s="1368"/>
      <c r="AO122" s="269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</row>
    <row r="123" spans="1:91" ht="15" customHeight="1" x14ac:dyDescent="0.2">
      <c r="A123" s="1265" t="s">
        <v>140</v>
      </c>
      <c r="B123" s="1320"/>
      <c r="C123" s="114">
        <f>SUM(D123+E123)</f>
        <v>0</v>
      </c>
      <c r="D123" s="115">
        <f t="shared" ref="D123:E125" si="54">SUM(F123+H123+J123+L123+N123+P123+R123+T123+V123+X123+Z123+AB123+AD123+AF123+AH123+AJ123+AL123)</f>
        <v>0</v>
      </c>
      <c r="E123" s="70">
        <f t="shared" si="54"/>
        <v>0</v>
      </c>
      <c r="F123" s="270"/>
      <c r="G123" s="271"/>
      <c r="H123" s="270"/>
      <c r="I123" s="271"/>
      <c r="J123" s="270"/>
      <c r="K123" s="271"/>
      <c r="L123" s="270"/>
      <c r="M123" s="271"/>
      <c r="N123" s="270"/>
      <c r="O123" s="271"/>
      <c r="P123" s="270"/>
      <c r="Q123" s="271"/>
      <c r="R123" s="270"/>
      <c r="S123" s="271"/>
      <c r="T123" s="270"/>
      <c r="U123" s="271"/>
      <c r="V123" s="270"/>
      <c r="W123" s="271"/>
      <c r="X123" s="270"/>
      <c r="Y123" s="271"/>
      <c r="Z123" s="270"/>
      <c r="AA123" s="271"/>
      <c r="AB123" s="270"/>
      <c r="AC123" s="271"/>
      <c r="AD123" s="272"/>
      <c r="AE123" s="273"/>
      <c r="AF123" s="270"/>
      <c r="AG123" s="271"/>
      <c r="AH123" s="272"/>
      <c r="AI123" s="273"/>
      <c r="AJ123" s="270"/>
      <c r="AK123" s="271"/>
      <c r="AL123" s="272"/>
      <c r="AM123" s="274"/>
      <c r="AN123" s="275"/>
      <c r="AO123" s="146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"/>
      <c r="CA123" s="32" t="str">
        <f>IF(AND($C123&gt;0,AN123="")," * No olvide digitar la variable "&amp;AN$120&amp;""&amp;". Digite CERO si no tiene",IF(AN123&gt;$C123," * La variable "&amp;AN$120&amp;""&amp;" No puede ser mayor al Total.",""))</f>
        <v/>
      </c>
      <c r="CM123" s="33">
        <f>IF(AND($C123&gt;0,AN123=""),1,IF(AN123&gt;$C123,1,0))</f>
        <v>0</v>
      </c>
    </row>
    <row r="124" spans="1:91" ht="15" customHeight="1" x14ac:dyDescent="0.2">
      <c r="A124" s="1057" t="s">
        <v>141</v>
      </c>
      <c r="B124" s="1058"/>
      <c r="C124" s="68">
        <f>SUM(D124+E124)</f>
        <v>10</v>
      </c>
      <c r="D124" s="69">
        <f t="shared" si="54"/>
        <v>6</v>
      </c>
      <c r="E124" s="84">
        <f t="shared" si="54"/>
        <v>4</v>
      </c>
      <c r="F124" s="276"/>
      <c r="G124" s="277"/>
      <c r="H124" s="276"/>
      <c r="I124" s="277"/>
      <c r="J124" s="276"/>
      <c r="K124" s="277"/>
      <c r="L124" s="276"/>
      <c r="M124" s="277"/>
      <c r="N124" s="276">
        <v>1</v>
      </c>
      <c r="O124" s="277"/>
      <c r="P124" s="276"/>
      <c r="Q124" s="277"/>
      <c r="R124" s="276">
        <v>1</v>
      </c>
      <c r="S124" s="277"/>
      <c r="T124" s="276"/>
      <c r="U124" s="277"/>
      <c r="V124" s="276">
        <v>1</v>
      </c>
      <c r="W124" s="277">
        <v>1</v>
      </c>
      <c r="X124" s="276"/>
      <c r="Y124" s="277"/>
      <c r="Z124" s="276"/>
      <c r="AA124" s="277"/>
      <c r="AB124" s="276"/>
      <c r="AC124" s="277">
        <v>1</v>
      </c>
      <c r="AD124" s="278">
        <v>1</v>
      </c>
      <c r="AE124" s="279"/>
      <c r="AF124" s="276">
        <v>1</v>
      </c>
      <c r="AG124" s="277"/>
      <c r="AH124" s="278">
        <v>1</v>
      </c>
      <c r="AI124" s="279">
        <v>1</v>
      </c>
      <c r="AJ124" s="276"/>
      <c r="AK124" s="277"/>
      <c r="AL124" s="278"/>
      <c r="AM124" s="280">
        <v>1</v>
      </c>
      <c r="AN124" s="83">
        <v>10</v>
      </c>
      <c r="AO124" s="146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"/>
      <c r="CA124" s="32" t="str">
        <f t="shared" ref="CA124:CA125" si="55">IF(AND($C124&gt;0,AN124="")," * No olvide digitar la variable "&amp;AN$120&amp;""&amp;". Digite CERO si no tiene",IF(AN124&gt;$C124," * La variable "&amp;AN$120&amp;""&amp;" No puede ser mayor al Total.",""))</f>
        <v/>
      </c>
      <c r="CM124" s="33">
        <f t="shared" ref="CM124:CM125" si="56">IF(AND($C124&gt;0,AN124=""),1,IF(AN124&gt;$C124,1,0))</f>
        <v>0</v>
      </c>
    </row>
    <row r="125" spans="1:91" ht="15" customHeight="1" x14ac:dyDescent="0.2">
      <c r="A125" s="1059" t="s">
        <v>142</v>
      </c>
      <c r="B125" s="1060"/>
      <c r="C125" s="137">
        <f>SUM(D125+E125)</f>
        <v>12</v>
      </c>
      <c r="D125" s="138">
        <f t="shared" si="54"/>
        <v>9</v>
      </c>
      <c r="E125" s="139">
        <f t="shared" si="54"/>
        <v>3</v>
      </c>
      <c r="F125" s="281"/>
      <c r="G125" s="282"/>
      <c r="H125" s="281"/>
      <c r="I125" s="282"/>
      <c r="J125" s="281"/>
      <c r="K125" s="282"/>
      <c r="L125" s="281"/>
      <c r="M125" s="282"/>
      <c r="N125" s="281"/>
      <c r="O125" s="282"/>
      <c r="P125" s="281"/>
      <c r="Q125" s="282"/>
      <c r="R125" s="281"/>
      <c r="S125" s="282"/>
      <c r="T125" s="281"/>
      <c r="U125" s="282"/>
      <c r="V125" s="281">
        <v>1</v>
      </c>
      <c r="W125" s="282"/>
      <c r="X125" s="281"/>
      <c r="Y125" s="282"/>
      <c r="Z125" s="281">
        <v>1</v>
      </c>
      <c r="AA125" s="282"/>
      <c r="AB125" s="281">
        <v>1</v>
      </c>
      <c r="AC125" s="282"/>
      <c r="AD125" s="283">
        <v>2</v>
      </c>
      <c r="AE125" s="284"/>
      <c r="AF125" s="281"/>
      <c r="AG125" s="282">
        <v>1</v>
      </c>
      <c r="AH125" s="283"/>
      <c r="AI125" s="284"/>
      <c r="AJ125" s="281"/>
      <c r="AK125" s="282"/>
      <c r="AL125" s="283">
        <v>4</v>
      </c>
      <c r="AM125" s="285">
        <v>2</v>
      </c>
      <c r="AN125" s="286">
        <v>11</v>
      </c>
      <c r="AO125" s="146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"/>
      <c r="CA125" s="32" t="str">
        <f t="shared" si="55"/>
        <v/>
      </c>
      <c r="CM125" s="33">
        <f t="shared" si="56"/>
        <v>0</v>
      </c>
    </row>
    <row r="126" spans="1:91" s="5" customFormat="1" ht="18" customHeight="1" x14ac:dyDescent="0.15">
      <c r="A126" s="11" t="s">
        <v>143</v>
      </c>
      <c r="X126" s="12"/>
      <c r="Y126" s="12"/>
      <c r="BV126" s="12"/>
      <c r="BW126" s="12"/>
      <c r="BX126" s="129"/>
      <c r="BY126" s="129"/>
    </row>
    <row r="127" spans="1:91" ht="26.25" customHeight="1" x14ac:dyDescent="0.2">
      <c r="A127" s="1012" t="s">
        <v>144</v>
      </c>
      <c r="B127" s="1021"/>
      <c r="C127" s="1012" t="s">
        <v>83</v>
      </c>
      <c r="D127" s="1020"/>
      <c r="E127" s="1021"/>
      <c r="F127" s="1370" t="s">
        <v>145</v>
      </c>
      <c r="G127" s="1368"/>
      <c r="H127" s="1390" t="s">
        <v>146</v>
      </c>
      <c r="I127" s="1368"/>
      <c r="J127" s="1370" t="s">
        <v>147</v>
      </c>
      <c r="K127" s="1368"/>
      <c r="L127" s="1370" t="s">
        <v>15</v>
      </c>
      <c r="M127" s="1368"/>
      <c r="N127" s="1370" t="s">
        <v>148</v>
      </c>
      <c r="O127" s="1368"/>
      <c r="P127" s="1370" t="s">
        <v>149</v>
      </c>
      <c r="Q127" s="1368"/>
      <c r="R127" s="1371" t="s">
        <v>150</v>
      </c>
      <c r="S127" s="1372"/>
      <c r="T127" s="1371" t="s">
        <v>151</v>
      </c>
      <c r="U127" s="1372"/>
      <c r="V127" s="1371" t="s">
        <v>152</v>
      </c>
      <c r="W127" s="1384"/>
      <c r="X127" s="1371" t="s">
        <v>153</v>
      </c>
      <c r="Y127" s="1372"/>
      <c r="Z127" s="1246" t="s">
        <v>154</v>
      </c>
      <c r="AA127" s="1384"/>
      <c r="AB127" s="1384"/>
      <c r="AC127" s="1384"/>
      <c r="AD127" s="1372"/>
      <c r="AE127" s="1251" t="s">
        <v>155</v>
      </c>
      <c r="AF127" s="1068" t="s">
        <v>43</v>
      </c>
      <c r="AG127" s="984" t="s">
        <v>44</v>
      </c>
      <c r="AH127" s="1270" t="s">
        <v>156</v>
      </c>
      <c r="AI127" s="1355" t="s">
        <v>157</v>
      </c>
      <c r="AJ127" s="999" t="s">
        <v>158</v>
      </c>
      <c r="AK127" s="984" t="s">
        <v>159</v>
      </c>
      <c r="BV127" s="2"/>
      <c r="BW127" s="2"/>
      <c r="BX127" s="2"/>
      <c r="BY127" s="2"/>
    </row>
    <row r="128" spans="1:91" ht="26.25" customHeight="1" x14ac:dyDescent="0.2">
      <c r="A128" s="1314"/>
      <c r="B128" s="1023"/>
      <c r="C128" s="560" t="s">
        <v>32</v>
      </c>
      <c r="D128" s="916" t="s">
        <v>33</v>
      </c>
      <c r="E128" s="1391" t="s">
        <v>34</v>
      </c>
      <c r="F128" s="561" t="s">
        <v>45</v>
      </c>
      <c r="G128" s="918" t="s">
        <v>34</v>
      </c>
      <c r="H128" s="561" t="s">
        <v>45</v>
      </c>
      <c r="I128" s="918" t="s">
        <v>34</v>
      </c>
      <c r="J128" s="561" t="s">
        <v>45</v>
      </c>
      <c r="K128" s="918" t="s">
        <v>34</v>
      </c>
      <c r="L128" s="561" t="s">
        <v>45</v>
      </c>
      <c r="M128" s="918" t="s">
        <v>34</v>
      </c>
      <c r="N128" s="561" t="s">
        <v>45</v>
      </c>
      <c r="O128" s="918" t="s">
        <v>34</v>
      </c>
      <c r="P128" s="561" t="s">
        <v>45</v>
      </c>
      <c r="Q128" s="918" t="s">
        <v>34</v>
      </c>
      <c r="R128" s="561" t="s">
        <v>45</v>
      </c>
      <c r="S128" s="918" t="s">
        <v>34</v>
      </c>
      <c r="T128" s="561" t="s">
        <v>45</v>
      </c>
      <c r="U128" s="918" t="s">
        <v>34</v>
      </c>
      <c r="V128" s="561" t="s">
        <v>45</v>
      </c>
      <c r="W128" s="833" t="s">
        <v>34</v>
      </c>
      <c r="X128" s="561" t="s">
        <v>45</v>
      </c>
      <c r="Y128" s="918" t="s">
        <v>34</v>
      </c>
      <c r="Z128" s="933" t="s">
        <v>160</v>
      </c>
      <c r="AA128" s="954" t="s">
        <v>161</v>
      </c>
      <c r="AB128" s="290" t="s">
        <v>162</v>
      </c>
      <c r="AC128" s="954" t="s">
        <v>163</v>
      </c>
      <c r="AD128" s="977" t="s">
        <v>164</v>
      </c>
      <c r="AE128" s="1251"/>
      <c r="AF128" s="1069"/>
      <c r="AG128" s="987"/>
      <c r="AH128" s="1270"/>
      <c r="AI128" s="1355"/>
      <c r="AJ128" s="1000"/>
      <c r="AK128" s="987"/>
      <c r="BV128" s="2"/>
      <c r="BW128" s="2"/>
      <c r="BX128" s="2"/>
      <c r="BY128" s="2"/>
    </row>
    <row r="129" spans="1:96" ht="15" customHeight="1" x14ac:dyDescent="0.25">
      <c r="A129" s="1265" t="s">
        <v>165</v>
      </c>
      <c r="B129" s="1320"/>
      <c r="C129" s="132">
        <f>SUM(D129+E129)</f>
        <v>8</v>
      </c>
      <c r="D129" s="133">
        <f t="shared" ref="D129:E131" si="57">SUM(F129+H129+J129+L129+N129+P129+R129+T129+V129+X129)</f>
        <v>2</v>
      </c>
      <c r="E129" s="871">
        <f t="shared" si="57"/>
        <v>6</v>
      </c>
      <c r="F129" s="201">
        <v>2</v>
      </c>
      <c r="G129" s="870">
        <v>1</v>
      </c>
      <c r="H129" s="201"/>
      <c r="I129" s="870"/>
      <c r="J129" s="201"/>
      <c r="K129" s="870">
        <v>1</v>
      </c>
      <c r="L129" s="201"/>
      <c r="M129" s="870"/>
      <c r="N129" s="201"/>
      <c r="O129" s="870">
        <v>2</v>
      </c>
      <c r="P129" s="201"/>
      <c r="Q129" s="870">
        <v>2</v>
      </c>
      <c r="R129" s="201"/>
      <c r="S129" s="870"/>
      <c r="T129" s="201"/>
      <c r="U129" s="870"/>
      <c r="V129" s="201"/>
      <c r="W129" s="870"/>
      <c r="X129" s="201"/>
      <c r="Y129" s="552"/>
      <c r="Z129" s="291">
        <v>1</v>
      </c>
      <c r="AA129" s="78"/>
      <c r="AB129" s="78">
        <v>5</v>
      </c>
      <c r="AC129" s="78"/>
      <c r="AD129" s="870"/>
      <c r="AE129" s="292">
        <v>2</v>
      </c>
      <c r="AF129" s="291">
        <v>0</v>
      </c>
      <c r="AG129" s="870">
        <v>0</v>
      </c>
      <c r="AH129" s="201">
        <v>0</v>
      </c>
      <c r="AI129" s="78">
        <v>0</v>
      </c>
      <c r="AJ129" s="78">
        <v>1</v>
      </c>
      <c r="AK129" s="870">
        <v>1</v>
      </c>
      <c r="AL129" s="2" t="str">
        <f>CA129&amp;CB129&amp;CC129&amp;CD129&amp;CE129&amp;CF129</f>
        <v/>
      </c>
      <c r="BV129" s="2"/>
      <c r="BW129" s="2"/>
      <c r="BX129" s="2"/>
      <c r="BY129" s="2"/>
      <c r="CA129" s="32" t="str">
        <f>IF(AND($C129&gt;0,AF129="")," * No olvide digitar la variable "&amp;AF$127&amp;""&amp;". Digite CERO si no tiene",IF(AF129&gt;$C129," * La variable "&amp;AF$127&amp;""&amp;" No puede ser mayor al Total.",""))</f>
        <v/>
      </c>
      <c r="CB129" s="32" t="str">
        <f>IF(AND($C129&gt;0,AG129="")," * No olvide digitar la variable "&amp;AG$127&amp;""&amp;". Digite CERO si no tiene",IF(AG129&gt;$C129," * La variable "&amp;AG$127&amp;""&amp;" No puede ser mayor al Total.",""))</f>
        <v/>
      </c>
      <c r="CC129" s="32" t="str">
        <f>IF(AND($C129&gt;0,AH129="")," * No olvide digitar la variable "&amp;AH$127&amp;""&amp;". Digite CERO si no tiene",IF(AH129&gt;$C129," * La variable "&amp;AH$127&amp;""&amp;" No puede ser mayor al Total.",""))</f>
        <v/>
      </c>
      <c r="CD129" s="32" t="str">
        <f>IF(AND($E129&gt;0,AI129="")," * No olvide digitar la variable "&amp;AI$127&amp;""&amp;". Digite CERO si no tiene",IF(AI129&gt;$E129," * La variable "&amp;AI$127&amp;""&amp;" No puede ser mayor al Total.",""))</f>
        <v/>
      </c>
      <c r="CE129" s="32" t="str">
        <f>IF(AND($C129&gt;0,AJ129="")," * No olvide digitar la variable "&amp;AJ$127&amp;""&amp;". Digite CERO si no tiene",IF(AJ129&gt;$C129," * La variable "&amp;AJ$127&amp;""&amp;" No puede ser mayor al Total.",""))</f>
        <v/>
      </c>
      <c r="CF129" s="32" t="str">
        <f>IF(AND($C129&gt;0,AK129="")," * No olvide digitar la variable "&amp;AK$127&amp;""&amp;". Digite CERO si no tiene",IF(AK129&gt;$C129," * La variable "&amp;AK$127&amp;""&amp;" No puede ser mayor al Total.",""))</f>
        <v/>
      </c>
      <c r="CM129" s="33">
        <f>IF(AND($C129&gt;0,AF129=""),1,IF(AF129&gt;$C129,1,0))</f>
        <v>0</v>
      </c>
      <c r="CN129" s="33">
        <f t="shared" ref="CN129:CR131" si="58">IF(AND($C129&gt;0,AG129=""),1,IF(AG129&gt;$C129,1,0))</f>
        <v>0</v>
      </c>
      <c r="CO129" s="33">
        <f t="shared" si="58"/>
        <v>0</v>
      </c>
      <c r="CP129" s="33">
        <f t="shared" si="58"/>
        <v>0</v>
      </c>
      <c r="CQ129" s="33">
        <f t="shared" si="58"/>
        <v>0</v>
      </c>
      <c r="CR129" s="34">
        <f>IF(AND($C129&gt;0,AK129=""),1,IF(AK129&gt;$C129,1,0))</f>
        <v>0</v>
      </c>
    </row>
    <row r="130" spans="1:96" ht="15" customHeight="1" x14ac:dyDescent="0.25">
      <c r="A130" s="1037" t="s">
        <v>166</v>
      </c>
      <c r="B130" s="1038"/>
      <c r="C130" s="293">
        <f>SUM(D130+E130)</f>
        <v>33</v>
      </c>
      <c r="D130" s="115">
        <f t="shared" si="57"/>
        <v>23</v>
      </c>
      <c r="E130" s="70">
        <f t="shared" si="57"/>
        <v>10</v>
      </c>
      <c r="F130" s="270"/>
      <c r="G130" s="275">
        <v>2</v>
      </c>
      <c r="H130" s="270"/>
      <c r="I130" s="275">
        <v>2</v>
      </c>
      <c r="J130" s="270"/>
      <c r="K130" s="275">
        <v>1</v>
      </c>
      <c r="L130" s="270">
        <v>4</v>
      </c>
      <c r="M130" s="275">
        <v>2</v>
      </c>
      <c r="N130" s="270">
        <v>4</v>
      </c>
      <c r="O130" s="275"/>
      <c r="P130" s="270">
        <v>7</v>
      </c>
      <c r="Q130" s="275">
        <v>2</v>
      </c>
      <c r="R130" s="270">
        <v>3</v>
      </c>
      <c r="S130" s="275">
        <v>1</v>
      </c>
      <c r="T130" s="270">
        <v>2</v>
      </c>
      <c r="U130" s="275"/>
      <c r="V130" s="270">
        <v>2</v>
      </c>
      <c r="W130" s="275"/>
      <c r="X130" s="270">
        <v>1</v>
      </c>
      <c r="Y130" s="294"/>
      <c r="Z130" s="295">
        <v>9</v>
      </c>
      <c r="AA130" s="296"/>
      <c r="AB130" s="296">
        <v>9</v>
      </c>
      <c r="AC130" s="296">
        <v>11</v>
      </c>
      <c r="AD130" s="275"/>
      <c r="AE130" s="297">
        <v>4</v>
      </c>
      <c r="AF130" s="295">
        <v>0</v>
      </c>
      <c r="AG130" s="275">
        <v>0</v>
      </c>
      <c r="AH130" s="270">
        <v>0</v>
      </c>
      <c r="AI130" s="296">
        <v>0</v>
      </c>
      <c r="AJ130" s="296">
        <v>2</v>
      </c>
      <c r="AK130" s="275">
        <v>2</v>
      </c>
      <c r="AL130" s="2" t="str">
        <f t="shared" ref="AL130:AL131" si="59">CA130&amp;CB130&amp;CC130&amp;CD130&amp;CE130&amp;CF130</f>
        <v/>
      </c>
      <c r="BV130" s="2"/>
      <c r="BW130" s="2"/>
      <c r="BX130" s="2"/>
      <c r="BY130" s="2"/>
      <c r="CA130" s="32" t="str">
        <f t="shared" ref="CA130:CC131" si="60">IF(AND($C130&gt;0,AF130="")," * No olvide digitar la variable "&amp;AF$127&amp;""&amp;". Digite CERO si no tiene",IF(AF130&gt;$C130," * La variable "&amp;AF$127&amp;""&amp;" No puede ser mayor al Total.",""))</f>
        <v/>
      </c>
      <c r="CB130" s="32" t="str">
        <f t="shared" si="60"/>
        <v/>
      </c>
      <c r="CC130" s="32" t="str">
        <f t="shared" si="60"/>
        <v/>
      </c>
      <c r="CD130" s="32" t="str">
        <f t="shared" ref="CD130:CD131" si="61">IF(AND($E130&gt;0,AI130="")," * No olvide digitar la variable "&amp;AI$127&amp;""&amp;". Digite CERO si no tiene",IF(AI130&gt;$E130," * La variable "&amp;AI$127&amp;""&amp;" No puede ser mayor al Total.",""))</f>
        <v/>
      </c>
      <c r="CE130" s="32" t="str">
        <f t="shared" ref="CE130:CF131" si="62">IF(AND($C130&gt;0,AJ130="")," * No olvide digitar la variable "&amp;AJ$127&amp;""&amp;". Digite CERO si no tiene",IF(AJ130&gt;$C130," * La variable "&amp;AJ$127&amp;""&amp;" No puede ser mayor al Total.",""))</f>
        <v/>
      </c>
      <c r="CF130" s="32" t="str">
        <f t="shared" si="62"/>
        <v/>
      </c>
      <c r="CM130" s="33">
        <f t="shared" ref="CM130:CM131" si="63">IF(AND($C130&gt;0,AF130=""),1,IF(AF130&gt;$C130,1,0))</f>
        <v>0</v>
      </c>
      <c r="CN130" s="33">
        <f t="shared" si="58"/>
        <v>0</v>
      </c>
      <c r="CO130" s="33">
        <f t="shared" si="58"/>
        <v>0</v>
      </c>
      <c r="CP130" s="33">
        <f t="shared" si="58"/>
        <v>0</v>
      </c>
      <c r="CQ130" s="33">
        <f t="shared" si="58"/>
        <v>0</v>
      </c>
      <c r="CR130" s="34">
        <f t="shared" si="58"/>
        <v>0</v>
      </c>
    </row>
    <row r="131" spans="1:96" ht="15" customHeight="1" x14ac:dyDescent="0.25">
      <c r="A131" s="1322" t="s">
        <v>167</v>
      </c>
      <c r="B131" s="1063"/>
      <c r="C131" s="298">
        <f>SUM(D131+E131)</f>
        <v>0</v>
      </c>
      <c r="D131" s="299">
        <f t="shared" si="57"/>
        <v>0</v>
      </c>
      <c r="E131" s="116">
        <f t="shared" si="57"/>
        <v>0</v>
      </c>
      <c r="F131" s="300"/>
      <c r="G131" s="101"/>
      <c r="H131" s="300"/>
      <c r="I131" s="101"/>
      <c r="J131" s="300"/>
      <c r="K131" s="101"/>
      <c r="L131" s="300"/>
      <c r="M131" s="101"/>
      <c r="N131" s="300"/>
      <c r="O131" s="101"/>
      <c r="P131" s="300"/>
      <c r="Q131" s="101"/>
      <c r="R131" s="300"/>
      <c r="S131" s="101"/>
      <c r="T131" s="300"/>
      <c r="U131" s="101"/>
      <c r="V131" s="300"/>
      <c r="W131" s="101"/>
      <c r="X131" s="300"/>
      <c r="Y131" s="301"/>
      <c r="Z131" s="302"/>
      <c r="AA131" s="100"/>
      <c r="AB131" s="100"/>
      <c r="AC131" s="100"/>
      <c r="AD131" s="101"/>
      <c r="AE131" s="1392"/>
      <c r="AF131" s="302"/>
      <c r="AG131" s="101"/>
      <c r="AH131" s="300"/>
      <c r="AI131" s="100"/>
      <c r="AJ131" s="100"/>
      <c r="AK131" s="101"/>
      <c r="AL131" s="2" t="str">
        <f t="shared" si="59"/>
        <v/>
      </c>
      <c r="BV131" s="2"/>
      <c r="BW131" s="2"/>
      <c r="BX131" s="2"/>
      <c r="BY131" s="2"/>
      <c r="CA131" s="32" t="str">
        <f t="shared" si="60"/>
        <v/>
      </c>
      <c r="CB131" s="32" t="str">
        <f t="shared" si="60"/>
        <v/>
      </c>
      <c r="CC131" s="32" t="str">
        <f t="shared" si="60"/>
        <v/>
      </c>
      <c r="CD131" s="32" t="str">
        <f t="shared" si="61"/>
        <v/>
      </c>
      <c r="CE131" s="32" t="str">
        <f t="shared" si="62"/>
        <v/>
      </c>
      <c r="CF131" s="32" t="str">
        <f t="shared" si="62"/>
        <v/>
      </c>
      <c r="CM131" s="33">
        <f t="shared" si="63"/>
        <v>0</v>
      </c>
      <c r="CN131" s="33">
        <f t="shared" si="58"/>
        <v>0</v>
      </c>
      <c r="CO131" s="33">
        <f t="shared" si="58"/>
        <v>0</v>
      </c>
      <c r="CP131" s="33">
        <f t="shared" si="58"/>
        <v>0</v>
      </c>
      <c r="CQ131" s="33">
        <f t="shared" si="58"/>
        <v>0</v>
      </c>
      <c r="CR131" s="34">
        <f t="shared" si="58"/>
        <v>0</v>
      </c>
    </row>
    <row r="132" spans="1:96" s="5" customFormat="1" ht="18" customHeight="1" x14ac:dyDescent="0.15">
      <c r="A132" s="61" t="s">
        <v>168</v>
      </c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AL132" s="12"/>
      <c r="AM132" s="12"/>
      <c r="AN132" s="12"/>
      <c r="AO132" s="12"/>
      <c r="AP132" s="12"/>
      <c r="AQ132" s="12"/>
      <c r="AR132" s="129"/>
      <c r="AS132" s="129"/>
      <c r="AT132" s="129"/>
      <c r="AU132" s="129"/>
      <c r="AV132" s="129"/>
      <c r="AW132" s="129"/>
      <c r="AX132" s="129"/>
      <c r="AY132" s="129"/>
      <c r="AZ132" s="129"/>
      <c r="BA132" s="129"/>
      <c r="BB132" s="129"/>
      <c r="BC132" s="129"/>
      <c r="BD132" s="129"/>
      <c r="BE132" s="129"/>
      <c r="BF132" s="129"/>
      <c r="BG132" s="129"/>
      <c r="BH132" s="129"/>
      <c r="BI132" s="129"/>
      <c r="BJ132" s="129"/>
      <c r="BK132" s="129"/>
      <c r="BL132" s="129"/>
      <c r="BM132" s="129"/>
      <c r="BN132" s="129"/>
      <c r="BO132" s="129"/>
      <c r="BP132" s="129"/>
      <c r="BQ132" s="129"/>
      <c r="BV132" s="12"/>
      <c r="BW132" s="12"/>
      <c r="BX132" s="12"/>
      <c r="BY132" s="12"/>
    </row>
    <row r="133" spans="1:96" ht="16.350000000000001" customHeight="1" x14ac:dyDescent="0.2">
      <c r="A133" s="1064" t="s">
        <v>144</v>
      </c>
      <c r="B133" s="1384" t="s">
        <v>169</v>
      </c>
      <c r="C133" s="1384"/>
      <c r="D133" s="1384"/>
      <c r="E133" s="1372"/>
      <c r="F133" s="1141" t="s">
        <v>170</v>
      </c>
      <c r="G133" s="1141"/>
      <c r="AB133" s="303"/>
      <c r="AC133" s="303"/>
      <c r="AD133" s="303"/>
      <c r="AH133" s="303"/>
      <c r="AI133" s="303"/>
      <c r="AJ133" s="303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3"/>
      <c r="BL133" s="3"/>
      <c r="BM133" s="3"/>
      <c r="BN133" s="3"/>
      <c r="BO133" s="3"/>
      <c r="BP133" s="3"/>
      <c r="BU133" s="3"/>
      <c r="BX133" s="3"/>
      <c r="BY133" s="3"/>
    </row>
    <row r="134" spans="1:96" ht="21" customHeight="1" x14ac:dyDescent="0.2">
      <c r="A134" s="1140"/>
      <c r="B134" s="304" t="s">
        <v>171</v>
      </c>
      <c r="C134" s="305" t="s">
        <v>172</v>
      </c>
      <c r="D134" s="954" t="s">
        <v>173</v>
      </c>
      <c r="E134" s="1374" t="s">
        <v>174</v>
      </c>
      <c r="F134" s="574" t="s">
        <v>175</v>
      </c>
      <c r="G134" s="1393" t="s">
        <v>176</v>
      </c>
      <c r="AB134" s="303"/>
      <c r="AC134" s="303"/>
      <c r="AD134" s="303"/>
      <c r="AH134" s="303"/>
      <c r="AI134" s="303"/>
      <c r="AJ134" s="303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3"/>
      <c r="BL134" s="3"/>
      <c r="BM134" s="3"/>
      <c r="BN134" s="3"/>
      <c r="BO134" s="3"/>
      <c r="BP134" s="3"/>
      <c r="BU134" s="3"/>
      <c r="BX134" s="3"/>
      <c r="BY134" s="3"/>
    </row>
    <row r="135" spans="1:96" ht="15" customHeight="1" x14ac:dyDescent="0.25">
      <c r="A135" s="533" t="s">
        <v>165</v>
      </c>
      <c r="B135" s="201">
        <v>5</v>
      </c>
      <c r="C135" s="78">
        <v>3</v>
      </c>
      <c r="D135" s="309"/>
      <c r="E135" s="893"/>
      <c r="F135" s="201">
        <v>2</v>
      </c>
      <c r="G135" s="870">
        <v>6</v>
      </c>
      <c r="P135" s="303"/>
      <c r="AB135" s="303"/>
      <c r="AC135" s="303"/>
      <c r="AD135" s="303"/>
      <c r="AF135"/>
      <c r="AG135"/>
      <c r="AH135" s="303"/>
      <c r="AI135" s="303"/>
      <c r="AJ135" s="303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3"/>
      <c r="BL135" s="3"/>
      <c r="BM135" s="3"/>
      <c r="BN135" s="3"/>
      <c r="BO135" s="3"/>
      <c r="BP135" s="3"/>
      <c r="BU135" s="3"/>
      <c r="BX135" s="3"/>
      <c r="BY135" s="3"/>
    </row>
    <row r="136" spans="1:96" ht="15" customHeight="1" x14ac:dyDescent="0.25">
      <c r="A136" s="310" t="s">
        <v>166</v>
      </c>
      <c r="B136" s="311"/>
      <c r="C136" s="312"/>
      <c r="D136" s="82">
        <v>14</v>
      </c>
      <c r="E136" s="83">
        <v>19</v>
      </c>
      <c r="F136" s="276">
        <v>23</v>
      </c>
      <c r="G136" s="83">
        <v>10</v>
      </c>
      <c r="P136" s="303"/>
      <c r="AB136" s="303"/>
      <c r="AC136" s="303"/>
      <c r="AD136" s="303"/>
      <c r="AF136"/>
      <c r="AG136"/>
      <c r="AH136" s="303"/>
      <c r="AI136" s="303"/>
      <c r="AJ136" s="303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3"/>
      <c r="BL136" s="3"/>
      <c r="BM136" s="3"/>
      <c r="BN136" s="3"/>
      <c r="BO136" s="3"/>
      <c r="BP136" s="3"/>
      <c r="BU136" s="3"/>
      <c r="BX136" s="3"/>
      <c r="BY136" s="3"/>
    </row>
    <row r="137" spans="1:96" ht="15" customHeight="1" x14ac:dyDescent="0.25">
      <c r="A137" s="894" t="s">
        <v>167</v>
      </c>
      <c r="B137" s="300"/>
      <c r="C137" s="100"/>
      <c r="D137" s="100"/>
      <c r="E137" s="101"/>
      <c r="F137" s="300"/>
      <c r="G137" s="101"/>
      <c r="P137" s="303"/>
      <c r="AB137" s="303"/>
      <c r="AC137" s="303"/>
      <c r="AD137" s="303"/>
      <c r="AF137"/>
      <c r="AG137"/>
      <c r="AH137" s="303"/>
      <c r="AI137" s="303"/>
      <c r="AJ137" s="303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3"/>
      <c r="BL137" s="3"/>
      <c r="BM137" s="3"/>
      <c r="BN137" s="3"/>
      <c r="BO137" s="3"/>
      <c r="BP137" s="3"/>
      <c r="BU137" s="3"/>
      <c r="BX137" s="3"/>
      <c r="BY137" s="3"/>
    </row>
    <row r="138" spans="1:96" s="5" customFormat="1" ht="18" customHeight="1" x14ac:dyDescent="0.15">
      <c r="A138" s="11" t="s">
        <v>177</v>
      </c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BV138" s="12"/>
      <c r="BW138" s="12"/>
      <c r="BX138" s="12"/>
      <c r="BY138" s="12"/>
    </row>
    <row r="139" spans="1:96" ht="16.350000000000001" customHeight="1" x14ac:dyDescent="0.2">
      <c r="A139" s="1012" t="s">
        <v>144</v>
      </c>
      <c r="B139" s="1021"/>
      <c r="C139" s="979" t="s">
        <v>83</v>
      </c>
      <c r="D139" s="1370" t="s">
        <v>6</v>
      </c>
      <c r="E139" s="1343"/>
      <c r="F139" s="1343"/>
      <c r="G139" s="1343"/>
      <c r="H139" s="1343"/>
      <c r="I139" s="1369"/>
      <c r="J139" s="984" t="s">
        <v>7</v>
      </c>
      <c r="K139" s="10"/>
      <c r="L139" s="9"/>
      <c r="M139" s="9"/>
      <c r="N139" s="9"/>
      <c r="O139" s="9"/>
      <c r="P139" s="9"/>
      <c r="Q139" s="9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</row>
    <row r="140" spans="1:96" ht="16.350000000000001" customHeight="1" x14ac:dyDescent="0.2">
      <c r="A140" s="1314"/>
      <c r="B140" s="1023"/>
      <c r="C140" s="1147"/>
      <c r="D140" s="561" t="s">
        <v>13</v>
      </c>
      <c r="E140" s="954" t="s">
        <v>14</v>
      </c>
      <c r="F140" s="954" t="s">
        <v>15</v>
      </c>
      <c r="G140" s="954" t="s">
        <v>148</v>
      </c>
      <c r="H140" s="954" t="s">
        <v>149</v>
      </c>
      <c r="I140" s="919" t="s">
        <v>150</v>
      </c>
      <c r="J140" s="987"/>
      <c r="K140" s="10"/>
      <c r="L140" s="9"/>
      <c r="M140" s="9"/>
      <c r="N140" s="9"/>
      <c r="O140" s="9"/>
      <c r="P140" s="9"/>
      <c r="Q140" s="9"/>
    </row>
    <row r="141" spans="1:96" ht="15" customHeight="1" x14ac:dyDescent="0.2">
      <c r="A141" s="1034" t="s">
        <v>178</v>
      </c>
      <c r="B141" s="493" t="s">
        <v>179</v>
      </c>
      <c r="C141" s="494">
        <f>SUM(D141:I141)</f>
        <v>0</v>
      </c>
      <c r="D141" s="28"/>
      <c r="E141" s="189"/>
      <c r="F141" s="189"/>
      <c r="G141" s="189"/>
      <c r="H141" s="189"/>
      <c r="I141" s="148"/>
      <c r="J141" s="862"/>
      <c r="K141" s="146" t="str">
        <f>CA141</f>
        <v/>
      </c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"/>
      <c r="X141" s="3"/>
      <c r="Y141" s="3"/>
      <c r="CA141" s="32" t="str">
        <f>IF(AND($C141&gt;0,J141="")," * No olvide digitar la variable "&amp;J$139&amp;""&amp;". Digite CERO si no tiene",IF(J141&gt;$C141," * La variable "&amp;J$139&amp;""&amp;" No puede ser mayor al Total.",""))</f>
        <v/>
      </c>
      <c r="CM141" s="33">
        <f>IF(AND($C141&gt;0,J141=""),1,IF(J141&gt;$C141,1,0))</f>
        <v>0</v>
      </c>
    </row>
    <row r="142" spans="1:96" ht="15" customHeight="1" x14ac:dyDescent="0.2">
      <c r="A142" s="1148"/>
      <c r="B142" s="317" t="s">
        <v>180</v>
      </c>
      <c r="C142" s="318">
        <f>SUM(D142:I142)</f>
        <v>0</v>
      </c>
      <c r="D142" s="55"/>
      <c r="E142" s="319"/>
      <c r="F142" s="319"/>
      <c r="G142" s="319"/>
      <c r="H142" s="319"/>
      <c r="I142" s="142"/>
      <c r="J142" s="56"/>
      <c r="K142" s="146" t="str">
        <f>CA142</f>
        <v/>
      </c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"/>
      <c r="X142" s="3"/>
      <c r="Y142" s="3"/>
      <c r="CA142" s="32" t="str">
        <f>IF(AND($C142&gt;0,J142="")," * No olvide digitar la variable "&amp;J$139&amp;""&amp;". Digite CERO si no tiene",IF(J142&gt;$C142," * La variable "&amp;J$139&amp;""&amp;" No puede ser mayor al Total.",""))</f>
        <v/>
      </c>
      <c r="CM142" s="33">
        <f>IF(AND($C142&gt;0,J142=""),1,IF(J142&gt;$C142,1,0))</f>
        <v>0</v>
      </c>
    </row>
    <row r="143" spans="1:96" s="5" customFormat="1" ht="18" customHeight="1" x14ac:dyDescent="0.15">
      <c r="A143" s="11" t="s">
        <v>181</v>
      </c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BV143" s="12"/>
      <c r="BW143" s="12"/>
      <c r="BX143" s="129"/>
      <c r="BY143" s="129"/>
    </row>
    <row r="144" spans="1:96" ht="16.350000000000001" customHeight="1" x14ac:dyDescent="0.2">
      <c r="A144" s="1072" t="s">
        <v>182</v>
      </c>
      <c r="B144" s="1072" t="s">
        <v>183</v>
      </c>
      <c r="C144" s="10"/>
      <c r="D144" s="32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</row>
    <row r="145" spans="1:77" ht="16.350000000000001" customHeight="1" x14ac:dyDescent="0.2">
      <c r="A145" s="1145"/>
      <c r="B145" s="1145"/>
      <c r="C145" s="10"/>
      <c r="D145" s="32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</row>
    <row r="146" spans="1:77" ht="15" customHeight="1" x14ac:dyDescent="0.2">
      <c r="A146" s="495" t="s">
        <v>184</v>
      </c>
      <c r="B146" s="496">
        <v>0</v>
      </c>
      <c r="C146" s="19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</row>
    <row r="147" spans="1:77" ht="15" customHeight="1" x14ac:dyDescent="0.2">
      <c r="A147" s="323" t="s">
        <v>185</v>
      </c>
      <c r="B147" s="324">
        <v>0</v>
      </c>
      <c r="C147" s="19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</row>
    <row r="148" spans="1:77" ht="15" customHeight="1" x14ac:dyDescent="0.2">
      <c r="A148" s="323" t="s">
        <v>186</v>
      </c>
      <c r="B148" s="324">
        <v>4</v>
      </c>
      <c r="C148" s="19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</row>
    <row r="149" spans="1:77" ht="15" customHeight="1" x14ac:dyDescent="0.2">
      <c r="A149" s="323" t="s">
        <v>187</v>
      </c>
      <c r="B149" s="324">
        <v>1</v>
      </c>
      <c r="C149" s="19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</row>
    <row r="150" spans="1:77" ht="15" customHeight="1" x14ac:dyDescent="0.2">
      <c r="A150" s="323" t="s">
        <v>188</v>
      </c>
      <c r="B150" s="324">
        <v>0</v>
      </c>
      <c r="C150" s="19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</row>
    <row r="151" spans="1:77" ht="15" customHeight="1" x14ac:dyDescent="0.2">
      <c r="A151" s="325" t="s">
        <v>189</v>
      </c>
      <c r="B151" s="326">
        <v>2</v>
      </c>
      <c r="C151" s="19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</row>
    <row r="152" spans="1:77" ht="15" customHeight="1" x14ac:dyDescent="0.2">
      <c r="A152" s="325" t="s">
        <v>190</v>
      </c>
      <c r="B152" s="326">
        <v>0</v>
      </c>
      <c r="C152" s="19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</row>
    <row r="153" spans="1:77" ht="15" customHeight="1" x14ac:dyDescent="0.2">
      <c r="A153" s="325" t="s">
        <v>191</v>
      </c>
      <c r="B153" s="324">
        <v>0</v>
      </c>
      <c r="C153" s="19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</row>
    <row r="154" spans="1:77" ht="15" customHeight="1" x14ac:dyDescent="0.2">
      <c r="A154" s="325" t="s">
        <v>192</v>
      </c>
      <c r="B154" s="326">
        <v>1</v>
      </c>
      <c r="C154" s="19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BX154" s="3"/>
      <c r="BY154" s="3"/>
    </row>
    <row r="155" spans="1:77" ht="15" customHeight="1" x14ac:dyDescent="0.2">
      <c r="A155" s="327" t="s">
        <v>193</v>
      </c>
      <c r="B155" s="328">
        <v>9</v>
      </c>
      <c r="C155" s="19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</row>
    <row r="156" spans="1:77" ht="15" customHeight="1" x14ac:dyDescent="0.2">
      <c r="A156" s="329" t="s">
        <v>194</v>
      </c>
      <c r="B156" s="328">
        <v>80</v>
      </c>
      <c r="C156" s="190"/>
      <c r="D156" s="10"/>
      <c r="E156" s="10"/>
      <c r="F156" s="10"/>
      <c r="G156" s="330"/>
      <c r="H156" s="330"/>
      <c r="I156" s="330"/>
      <c r="J156" s="330"/>
      <c r="K156" s="330"/>
      <c r="L156" s="330"/>
      <c r="M156" s="330"/>
      <c r="N156" s="330"/>
      <c r="O156" s="330"/>
      <c r="P156" s="330"/>
      <c r="Q156" s="330"/>
      <c r="R156" s="330"/>
      <c r="S156" s="330"/>
      <c r="T156" s="330"/>
      <c r="U156" s="330"/>
      <c r="V156" s="330"/>
      <c r="W156" s="10"/>
    </row>
    <row r="157" spans="1:77" ht="15" customHeight="1" x14ac:dyDescent="0.2">
      <c r="A157" s="329" t="s">
        <v>195</v>
      </c>
      <c r="B157" s="328">
        <v>16</v>
      </c>
      <c r="C157" s="190"/>
      <c r="D157" s="10"/>
      <c r="E157" s="10"/>
      <c r="F157" s="10"/>
      <c r="G157" s="330"/>
      <c r="H157" s="330"/>
      <c r="I157" s="330"/>
      <c r="J157" s="330"/>
      <c r="K157" s="330"/>
      <c r="L157" s="330"/>
      <c r="M157" s="330"/>
      <c r="N157" s="330"/>
      <c r="O157" s="330"/>
      <c r="P157" s="330"/>
      <c r="Q157" s="330"/>
      <c r="R157" s="330"/>
      <c r="S157" s="330"/>
      <c r="T157" s="330"/>
      <c r="U157" s="330"/>
      <c r="V157" s="330"/>
      <c r="W157" s="10"/>
    </row>
    <row r="158" spans="1:77" ht="26.25" customHeight="1" x14ac:dyDescent="0.2">
      <c r="A158" s="577" t="s">
        <v>83</v>
      </c>
      <c r="B158" s="570">
        <f>SUM(B146:B157)</f>
        <v>113</v>
      </c>
      <c r="C158" s="10"/>
      <c r="D158" s="10"/>
      <c r="E158" s="10"/>
      <c r="F158" s="10"/>
      <c r="G158" s="330"/>
      <c r="H158" s="330"/>
      <c r="I158" s="330"/>
      <c r="J158" s="330"/>
      <c r="K158" s="330"/>
      <c r="L158" s="330"/>
      <c r="M158" s="330"/>
      <c r="N158" s="330"/>
      <c r="O158" s="330"/>
      <c r="P158" s="330"/>
      <c r="Q158" s="330"/>
      <c r="R158" s="330"/>
      <c r="S158" s="330"/>
      <c r="T158" s="330"/>
      <c r="U158" s="330"/>
      <c r="V158" s="330"/>
      <c r="W158" s="10"/>
      <c r="BW158" s="4"/>
    </row>
    <row r="159" spans="1:77" s="5" customFormat="1" ht="18" customHeight="1" x14ac:dyDescent="0.15">
      <c r="A159" s="145" t="s">
        <v>196</v>
      </c>
      <c r="B159" s="11"/>
      <c r="C159" s="11"/>
      <c r="BV159" s="12"/>
      <c r="BW159" s="12"/>
      <c r="BX159" s="129"/>
      <c r="BY159" s="129"/>
    </row>
    <row r="160" spans="1:77" ht="24" customHeight="1" x14ac:dyDescent="0.2">
      <c r="A160" s="1370" t="s">
        <v>197</v>
      </c>
      <c r="B160" s="1368"/>
      <c r="C160" s="540" t="s">
        <v>198</v>
      </c>
      <c r="D160" s="540" t="s">
        <v>199</v>
      </c>
      <c r="BV160" s="4"/>
      <c r="BW160" s="4"/>
    </row>
    <row r="161" spans="1:77" ht="15" customHeight="1" x14ac:dyDescent="0.2">
      <c r="A161" s="578" t="s">
        <v>200</v>
      </c>
      <c r="B161" s="1377" t="s">
        <v>201</v>
      </c>
      <c r="C161" s="579"/>
      <c r="D161" s="579"/>
      <c r="BV161" s="4"/>
      <c r="BW161" s="4"/>
    </row>
    <row r="162" spans="1:77" s="5" customFormat="1" ht="18" customHeight="1" x14ac:dyDescent="0.15">
      <c r="A162" s="11" t="s">
        <v>202</v>
      </c>
      <c r="B162" s="11"/>
      <c r="C162" s="11"/>
      <c r="D162" s="11"/>
      <c r="E162" s="11"/>
      <c r="F162" s="11"/>
      <c r="G162" s="61"/>
      <c r="H162" s="61"/>
      <c r="I162" s="61"/>
      <c r="J162" s="61"/>
      <c r="K162" s="61"/>
      <c r="L162" s="61"/>
      <c r="M162" s="12"/>
      <c r="BV162" s="12"/>
      <c r="BW162" s="12"/>
      <c r="BX162" s="129"/>
      <c r="BY162" s="129"/>
    </row>
    <row r="163" spans="1:77" ht="24" customHeight="1" x14ac:dyDescent="0.2">
      <c r="A163" s="1012" t="s">
        <v>197</v>
      </c>
      <c r="B163" s="1021"/>
      <c r="C163" s="1371" t="s">
        <v>203</v>
      </c>
      <c r="D163" s="1384"/>
      <c r="E163" s="1372"/>
      <c r="F163" s="1072" t="s">
        <v>7</v>
      </c>
      <c r="G163" s="1343" t="s">
        <v>204</v>
      </c>
      <c r="H163" s="1343"/>
      <c r="I163" s="1368"/>
      <c r="J163" s="1370" t="s">
        <v>205</v>
      </c>
      <c r="K163" s="1343"/>
      <c r="L163" s="1368"/>
      <c r="BW163" s="4"/>
    </row>
    <row r="164" spans="1:77" ht="22.15" customHeight="1" x14ac:dyDescent="0.2">
      <c r="A164" s="1314"/>
      <c r="B164" s="1023"/>
      <c r="C164" s="334" t="s">
        <v>83</v>
      </c>
      <c r="D164" s="17" t="s">
        <v>206</v>
      </c>
      <c r="E164" s="18" t="s">
        <v>207</v>
      </c>
      <c r="F164" s="1145"/>
      <c r="G164" s="17" t="s">
        <v>208</v>
      </c>
      <c r="H164" s="19" t="s">
        <v>209</v>
      </c>
      <c r="I164" s="18" t="s">
        <v>210</v>
      </c>
      <c r="J164" s="17" t="s">
        <v>208</v>
      </c>
      <c r="K164" s="19" t="s">
        <v>209</v>
      </c>
      <c r="L164" s="18" t="s">
        <v>210</v>
      </c>
      <c r="BW164" s="4"/>
    </row>
    <row r="165" spans="1:77" ht="15" customHeight="1" x14ac:dyDescent="0.2">
      <c r="A165" s="1034" t="s">
        <v>211</v>
      </c>
      <c r="B165" s="534" t="s">
        <v>212</v>
      </c>
      <c r="C165" s="494">
        <f>SUM(D165+E165)</f>
        <v>0</v>
      </c>
      <c r="D165" s="28"/>
      <c r="E165" s="862"/>
      <c r="F165" s="496"/>
      <c r="G165" s="28"/>
      <c r="H165" s="541"/>
      <c r="I165" s="862"/>
      <c r="J165" s="28"/>
      <c r="K165" s="541"/>
      <c r="L165" s="862"/>
      <c r="BW165" s="4"/>
    </row>
    <row r="166" spans="1:77" ht="15" customHeight="1" x14ac:dyDescent="0.2">
      <c r="A166" s="1148"/>
      <c r="B166" s="336" t="s">
        <v>213</v>
      </c>
      <c r="C166" s="638">
        <f>SUM(D166+E166)</f>
        <v>0</v>
      </c>
      <c r="D166" s="117"/>
      <c r="E166" s="118"/>
      <c r="F166" s="639"/>
      <c r="G166" s="117"/>
      <c r="H166" s="120"/>
      <c r="I166" s="118"/>
      <c r="J166" s="117"/>
      <c r="K166" s="120"/>
      <c r="L166" s="118"/>
      <c r="BW166" s="4"/>
    </row>
    <row r="167" spans="1:77" s="5" customFormat="1" ht="18" customHeight="1" x14ac:dyDescent="0.15">
      <c r="A167" s="145" t="s">
        <v>214</v>
      </c>
      <c r="BV167" s="12"/>
      <c r="BW167" s="12"/>
      <c r="BX167" s="129"/>
      <c r="BY167" s="129"/>
    </row>
    <row r="168" spans="1:77" ht="28.15" customHeight="1" x14ac:dyDescent="0.2">
      <c r="A168" s="1371" t="s">
        <v>215</v>
      </c>
      <c r="B168" s="1372"/>
      <c r="C168" s="540" t="s">
        <v>170</v>
      </c>
      <c r="D168" s="561" t="s">
        <v>7</v>
      </c>
      <c r="E168" s="954" t="s">
        <v>216</v>
      </c>
      <c r="F168" s="1374" t="s">
        <v>99</v>
      </c>
      <c r="G168" s="330"/>
    </row>
    <row r="169" spans="1:77" ht="15" customHeight="1" x14ac:dyDescent="0.2">
      <c r="A169" s="1034" t="s">
        <v>217</v>
      </c>
      <c r="B169" s="339" t="s">
        <v>218</v>
      </c>
      <c r="C169" s="496"/>
      <c r="D169" s="28"/>
      <c r="E169" s="340"/>
      <c r="F169" s="898"/>
      <c r="G169" s="146"/>
    </row>
    <row r="170" spans="1:77" ht="15" customHeight="1" x14ac:dyDescent="0.2">
      <c r="A170" s="1148"/>
      <c r="B170" s="136" t="s">
        <v>219</v>
      </c>
      <c r="C170" s="639"/>
      <c r="D170" s="117"/>
      <c r="E170" s="342"/>
      <c r="F170" s="343"/>
      <c r="G170" s="146"/>
    </row>
    <row r="171" spans="1:77" ht="15" customHeight="1" x14ac:dyDescent="0.2">
      <c r="A171" s="344" t="s">
        <v>220</v>
      </c>
      <c r="B171" s="344" t="s">
        <v>218</v>
      </c>
      <c r="C171" s="579"/>
      <c r="D171" s="582"/>
      <c r="E171" s="961"/>
      <c r="F171" s="1394"/>
      <c r="G171" s="146"/>
    </row>
    <row r="172" spans="1:77" ht="15" customHeight="1" x14ac:dyDescent="0.2">
      <c r="A172" s="1034" t="s">
        <v>221</v>
      </c>
      <c r="B172" s="339" t="s">
        <v>222</v>
      </c>
      <c r="C172" s="496"/>
      <c r="D172" s="28"/>
      <c r="E172" s="189"/>
      <c r="F172" s="898"/>
      <c r="G172" s="146"/>
    </row>
    <row r="173" spans="1:77" ht="15" customHeight="1" x14ac:dyDescent="0.2">
      <c r="A173" s="1035"/>
      <c r="B173" s="35" t="s">
        <v>223</v>
      </c>
      <c r="C173" s="324"/>
      <c r="D173" s="71"/>
      <c r="E173" s="77"/>
      <c r="F173" s="72"/>
      <c r="G173" s="146"/>
    </row>
    <row r="174" spans="1:77" ht="15" customHeight="1" x14ac:dyDescent="0.2">
      <c r="A174" s="1148"/>
      <c r="B174" s="136" t="s">
        <v>224</v>
      </c>
      <c r="C174" s="639"/>
      <c r="D174" s="117"/>
      <c r="E174" s="122"/>
      <c r="F174" s="118"/>
      <c r="G174" s="146"/>
    </row>
    <row r="175" spans="1:77" s="5" customFormat="1" ht="18" customHeight="1" x14ac:dyDescent="0.15">
      <c r="A175" s="348" t="s">
        <v>225</v>
      </c>
      <c r="B175" s="11"/>
      <c r="C175" s="11"/>
      <c r="D175" s="11"/>
      <c r="E175" s="11"/>
      <c r="F175" s="11"/>
      <c r="G175" s="11"/>
      <c r="H175" s="11"/>
      <c r="I175" s="11"/>
      <c r="BV175" s="12"/>
      <c r="BW175" s="12"/>
      <c r="BX175" s="129"/>
      <c r="BY175" s="129"/>
    </row>
    <row r="176" spans="1:77" x14ac:dyDescent="0.2">
      <c r="A176" s="1012" t="s">
        <v>197</v>
      </c>
      <c r="B176" s="1021"/>
      <c r="C176" s="1371" t="s">
        <v>226</v>
      </c>
      <c r="D176" s="1384"/>
      <c r="E176" s="1384"/>
      <c r="F176" s="1274" t="s">
        <v>7</v>
      </c>
      <c r="G176" s="1355" t="s">
        <v>216</v>
      </c>
      <c r="H176" s="1368" t="s">
        <v>99</v>
      </c>
      <c r="BW176" s="4"/>
    </row>
    <row r="177" spans="1:77" x14ac:dyDescent="0.2">
      <c r="A177" s="1314"/>
      <c r="B177" s="1023"/>
      <c r="C177" s="334" t="s">
        <v>227</v>
      </c>
      <c r="D177" s="561" t="s">
        <v>217</v>
      </c>
      <c r="E177" s="1374" t="s">
        <v>228</v>
      </c>
      <c r="F177" s="1274"/>
      <c r="G177" s="1355"/>
      <c r="H177" s="1368"/>
      <c r="BW177" s="4"/>
    </row>
    <row r="178" spans="1:77" ht="15.6" customHeight="1" x14ac:dyDescent="0.2">
      <c r="A178" s="1150" t="s">
        <v>229</v>
      </c>
      <c r="B178" s="535" t="s">
        <v>224</v>
      </c>
      <c r="C178" s="494">
        <f t="shared" ref="C178:C183" si="64">SUM(D178:E178)</f>
        <v>0</v>
      </c>
      <c r="D178" s="28"/>
      <c r="E178" s="862"/>
      <c r="F178" s="28"/>
      <c r="G178" s="189"/>
      <c r="H178" s="862"/>
      <c r="I178" s="303"/>
      <c r="BW178" s="4"/>
    </row>
    <row r="179" spans="1:77" ht="15.6" customHeight="1" x14ac:dyDescent="0.2">
      <c r="A179" s="1077"/>
      <c r="B179" s="191" t="s">
        <v>222</v>
      </c>
      <c r="C179" s="350">
        <f t="shared" si="64"/>
        <v>260</v>
      </c>
      <c r="D179" s="41">
        <v>260</v>
      </c>
      <c r="E179" s="42"/>
      <c r="F179" s="41">
        <v>260</v>
      </c>
      <c r="G179" s="87"/>
      <c r="H179" s="42"/>
      <c r="I179" s="303"/>
      <c r="BW179" s="4"/>
    </row>
    <row r="180" spans="1:77" ht="15.6" customHeight="1" x14ac:dyDescent="0.2">
      <c r="A180" s="1078"/>
      <c r="B180" s="336" t="s">
        <v>223</v>
      </c>
      <c r="C180" s="318">
        <f t="shared" si="64"/>
        <v>0</v>
      </c>
      <c r="D180" s="117"/>
      <c r="E180" s="118"/>
      <c r="F180" s="117"/>
      <c r="G180" s="122"/>
      <c r="H180" s="118"/>
      <c r="I180" s="303"/>
      <c r="BW180" s="4"/>
    </row>
    <row r="181" spans="1:77" ht="18.600000000000001" customHeight="1" x14ac:dyDescent="0.2">
      <c r="A181" s="1034" t="s">
        <v>230</v>
      </c>
      <c r="B181" s="535" t="s">
        <v>224</v>
      </c>
      <c r="C181" s="494">
        <f t="shared" si="64"/>
        <v>0</v>
      </c>
      <c r="D181" s="28"/>
      <c r="E181" s="862"/>
      <c r="F181" s="28"/>
      <c r="G181" s="189"/>
      <c r="H181" s="862"/>
      <c r="I181" s="303"/>
      <c r="BW181" s="4"/>
    </row>
    <row r="182" spans="1:77" ht="20.45" customHeight="1" x14ac:dyDescent="0.2">
      <c r="A182" s="1035"/>
      <c r="B182" s="191" t="s">
        <v>222</v>
      </c>
      <c r="C182" s="350">
        <f t="shared" si="64"/>
        <v>123</v>
      </c>
      <c r="D182" s="41">
        <v>123</v>
      </c>
      <c r="E182" s="42"/>
      <c r="F182" s="41">
        <v>123</v>
      </c>
      <c r="G182" s="87"/>
      <c r="H182" s="42"/>
      <c r="I182" s="303"/>
      <c r="BW182" s="4"/>
    </row>
    <row r="183" spans="1:77" ht="21" customHeight="1" x14ac:dyDescent="0.2">
      <c r="A183" s="1148"/>
      <c r="B183" s="336" t="s">
        <v>223</v>
      </c>
      <c r="C183" s="318">
        <f t="shared" si="64"/>
        <v>0</v>
      </c>
      <c r="D183" s="117"/>
      <c r="E183" s="118"/>
      <c r="F183" s="117"/>
      <c r="G183" s="122"/>
      <c r="H183" s="118"/>
      <c r="I183" s="303"/>
      <c r="BW183" s="4"/>
    </row>
    <row r="184" spans="1:77" s="5" customFormat="1" ht="18" customHeight="1" x14ac:dyDescent="0.15">
      <c r="A184" s="13" t="s">
        <v>231</v>
      </c>
      <c r="B184" s="13"/>
      <c r="C184" s="13"/>
      <c r="D184" s="13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BV184" s="12"/>
      <c r="BW184" s="12"/>
      <c r="BX184" s="129"/>
      <c r="BY184" s="129"/>
    </row>
    <row r="185" spans="1:77" x14ac:dyDescent="0.2">
      <c r="A185" s="1079" t="s">
        <v>232</v>
      </c>
      <c r="B185" s="1025" t="s">
        <v>233</v>
      </c>
      <c r="C185" s="1026"/>
      <c r="D185" s="1027"/>
      <c r="E185" s="1395" t="s">
        <v>6</v>
      </c>
      <c r="F185" s="1396"/>
      <c r="G185" s="1396"/>
      <c r="H185" s="1396"/>
      <c r="I185" s="1396"/>
      <c r="J185" s="1396"/>
      <c r="K185" s="1396"/>
      <c r="L185" s="1396"/>
      <c r="M185" s="1396"/>
      <c r="N185" s="1396"/>
      <c r="O185" s="1396"/>
      <c r="P185" s="1396"/>
      <c r="Q185" s="1396"/>
      <c r="R185" s="1396"/>
      <c r="S185" s="1396"/>
      <c r="T185" s="1396"/>
      <c r="U185" s="1396"/>
      <c r="V185" s="1396"/>
      <c r="W185" s="1396"/>
      <c r="X185" s="1396"/>
      <c r="Y185" s="1396"/>
      <c r="Z185" s="1396"/>
      <c r="AA185" s="1396"/>
      <c r="AB185" s="1396"/>
      <c r="AC185" s="1396"/>
      <c r="AD185" s="1396"/>
      <c r="AE185" s="1396"/>
      <c r="AF185" s="1396"/>
      <c r="AG185" s="1396"/>
      <c r="AH185" s="1396"/>
      <c r="AI185" s="1396"/>
      <c r="AJ185" s="1396"/>
      <c r="AK185" s="1396"/>
      <c r="AL185" s="1397"/>
      <c r="BW185" s="4"/>
    </row>
    <row r="186" spans="1:77" x14ac:dyDescent="0.2">
      <c r="A186" s="1080"/>
      <c r="B186" s="1315"/>
      <c r="C186" s="1029"/>
      <c r="D186" s="1030"/>
      <c r="E186" s="1370" t="s">
        <v>11</v>
      </c>
      <c r="F186" s="1368"/>
      <c r="G186" s="1370" t="s">
        <v>12</v>
      </c>
      <c r="H186" s="1368"/>
      <c r="I186" s="1370" t="s">
        <v>13</v>
      </c>
      <c r="J186" s="1368"/>
      <c r="K186" s="1370" t="s">
        <v>14</v>
      </c>
      <c r="L186" s="1368"/>
      <c r="M186" s="1370" t="s">
        <v>15</v>
      </c>
      <c r="N186" s="1368"/>
      <c r="O186" s="1371" t="s">
        <v>16</v>
      </c>
      <c r="P186" s="1372"/>
      <c r="Q186" s="1371" t="s">
        <v>17</v>
      </c>
      <c r="R186" s="1372"/>
      <c r="S186" s="1371" t="s">
        <v>18</v>
      </c>
      <c r="T186" s="1372"/>
      <c r="U186" s="1371" t="s">
        <v>19</v>
      </c>
      <c r="V186" s="1372"/>
      <c r="W186" s="1371" t="s">
        <v>20</v>
      </c>
      <c r="X186" s="1372"/>
      <c r="Y186" s="1371" t="s">
        <v>21</v>
      </c>
      <c r="Z186" s="1372"/>
      <c r="AA186" s="1371" t="s">
        <v>22</v>
      </c>
      <c r="AB186" s="1372"/>
      <c r="AC186" s="1371" t="s">
        <v>23</v>
      </c>
      <c r="AD186" s="1372"/>
      <c r="AE186" s="1371" t="s">
        <v>24</v>
      </c>
      <c r="AF186" s="1372"/>
      <c r="AG186" s="1371" t="s">
        <v>25</v>
      </c>
      <c r="AH186" s="1372"/>
      <c r="AI186" s="1371" t="s">
        <v>26</v>
      </c>
      <c r="AJ186" s="1372"/>
      <c r="AK186" s="1371" t="s">
        <v>27</v>
      </c>
      <c r="AL186" s="1372"/>
      <c r="BW186" s="4"/>
    </row>
    <row r="187" spans="1:77" x14ac:dyDescent="0.2">
      <c r="A187" s="1151"/>
      <c r="B187" s="584" t="s">
        <v>32</v>
      </c>
      <c r="C187" s="1398" t="s">
        <v>33</v>
      </c>
      <c r="D187" s="1399" t="s">
        <v>34</v>
      </c>
      <c r="E187" s="561" t="s">
        <v>45</v>
      </c>
      <c r="F187" s="1374" t="s">
        <v>34</v>
      </c>
      <c r="G187" s="561" t="s">
        <v>45</v>
      </c>
      <c r="H187" s="1374" t="s">
        <v>34</v>
      </c>
      <c r="I187" s="561" t="s">
        <v>45</v>
      </c>
      <c r="J187" s="1374" t="s">
        <v>34</v>
      </c>
      <c r="K187" s="561" t="s">
        <v>45</v>
      </c>
      <c r="L187" s="977" t="s">
        <v>34</v>
      </c>
      <c r="M187" s="561" t="s">
        <v>45</v>
      </c>
      <c r="N187" s="1374" t="s">
        <v>34</v>
      </c>
      <c r="O187" s="561" t="s">
        <v>45</v>
      </c>
      <c r="P187" s="977" t="s">
        <v>34</v>
      </c>
      <c r="Q187" s="561" t="s">
        <v>45</v>
      </c>
      <c r="R187" s="1374" t="s">
        <v>34</v>
      </c>
      <c r="S187" s="561" t="s">
        <v>45</v>
      </c>
      <c r="T187" s="977" t="s">
        <v>34</v>
      </c>
      <c r="U187" s="561" t="s">
        <v>45</v>
      </c>
      <c r="V187" s="1374" t="s">
        <v>34</v>
      </c>
      <c r="W187" s="561" t="s">
        <v>45</v>
      </c>
      <c r="X187" s="977" t="s">
        <v>34</v>
      </c>
      <c r="Y187" s="561" t="s">
        <v>45</v>
      </c>
      <c r="Z187" s="1374" t="s">
        <v>34</v>
      </c>
      <c r="AA187" s="561" t="s">
        <v>45</v>
      </c>
      <c r="AB187" s="1374" t="s">
        <v>34</v>
      </c>
      <c r="AC187" s="561" t="s">
        <v>45</v>
      </c>
      <c r="AD187" s="1374" t="s">
        <v>34</v>
      </c>
      <c r="AE187" s="561" t="s">
        <v>45</v>
      </c>
      <c r="AF187" s="1374" t="s">
        <v>34</v>
      </c>
      <c r="AG187" s="561" t="s">
        <v>45</v>
      </c>
      <c r="AH187" s="1374" t="s">
        <v>34</v>
      </c>
      <c r="AI187" s="561" t="s">
        <v>45</v>
      </c>
      <c r="AJ187" s="1374" t="s">
        <v>34</v>
      </c>
      <c r="AK187" s="561" t="s">
        <v>45</v>
      </c>
      <c r="AL187" s="1374" t="s">
        <v>34</v>
      </c>
      <c r="BW187" s="4"/>
    </row>
    <row r="188" spans="1:77" ht="15" customHeight="1" x14ac:dyDescent="0.2">
      <c r="A188" s="536" t="s">
        <v>234</v>
      </c>
      <c r="B188" s="355">
        <f>SUM(C188+D188)</f>
        <v>0</v>
      </c>
      <c r="C188" s="356">
        <f>SUM(O188+Q188+S188+U188+W188+Y188+AA188+AC188+AE188+AG188+AI188+AK188)</f>
        <v>0</v>
      </c>
      <c r="D188" s="905">
        <f>SUM(P188+R188+T188+V188+X188+Z188+AB188+AD188+AF188+AH188+AJ188+AL188)</f>
        <v>0</v>
      </c>
      <c r="E188" s="358"/>
      <c r="F188" s="359"/>
      <c r="G188" s="360"/>
      <c r="H188" s="361"/>
      <c r="I188" s="358"/>
      <c r="J188" s="359"/>
      <c r="K188" s="360"/>
      <c r="L188" s="361"/>
      <c r="M188" s="360"/>
      <c r="N188" s="361"/>
      <c r="O188" s="485"/>
      <c r="P188" s="363"/>
      <c r="Q188" s="364"/>
      <c r="R188" s="365"/>
      <c r="S188" s="485"/>
      <c r="T188" s="363"/>
      <c r="U188" s="364"/>
      <c r="V188" s="365"/>
      <c r="W188" s="485"/>
      <c r="X188" s="363"/>
      <c r="Y188" s="364"/>
      <c r="Z188" s="365"/>
      <c r="AA188" s="364"/>
      <c r="AB188" s="365"/>
      <c r="AC188" s="364"/>
      <c r="AD188" s="365"/>
      <c r="AE188" s="364"/>
      <c r="AF188" s="365"/>
      <c r="AG188" s="364"/>
      <c r="AH188" s="365"/>
      <c r="AI188" s="364"/>
      <c r="AJ188" s="365"/>
      <c r="AK188" s="364"/>
      <c r="AL188" s="365"/>
      <c r="BW188" s="4"/>
    </row>
    <row r="189" spans="1:77" ht="15" customHeight="1" x14ac:dyDescent="0.2">
      <c r="A189" s="366" t="s">
        <v>235</v>
      </c>
      <c r="B189" s="367">
        <f>SUM(C189+D189)</f>
        <v>0</v>
      </c>
      <c r="C189" s="368">
        <f t="shared" ref="C189:D191" si="65">SUM(E189+G189+I189+K189+M189+O189+Q189+S189+U189+W189+Y189+AA189+AC189+AE189+AG189+AI189+AK189)</f>
        <v>0</v>
      </c>
      <c r="D189" s="369">
        <f t="shared" si="65"/>
        <v>0</v>
      </c>
      <c r="E189" s="506"/>
      <c r="F189" s="507"/>
      <c r="G189" s="506"/>
      <c r="H189" s="507"/>
      <c r="I189" s="506"/>
      <c r="J189" s="507"/>
      <c r="K189" s="508"/>
      <c r="L189" s="509"/>
      <c r="M189" s="506"/>
      <c r="N189" s="507"/>
      <c r="O189" s="508"/>
      <c r="P189" s="509"/>
      <c r="Q189" s="506"/>
      <c r="R189" s="507"/>
      <c r="S189" s="508"/>
      <c r="T189" s="509"/>
      <c r="U189" s="506"/>
      <c r="V189" s="507"/>
      <c r="W189" s="508"/>
      <c r="X189" s="509"/>
      <c r="Y189" s="506"/>
      <c r="Z189" s="507"/>
      <c r="AA189" s="506"/>
      <c r="AB189" s="507"/>
      <c r="AC189" s="506"/>
      <c r="AD189" s="507"/>
      <c r="AE189" s="506"/>
      <c r="AF189" s="507"/>
      <c r="AG189" s="506"/>
      <c r="AH189" s="507"/>
      <c r="AI189" s="506"/>
      <c r="AJ189" s="507"/>
      <c r="AK189" s="506"/>
      <c r="AL189" s="507"/>
      <c r="BW189" s="4"/>
    </row>
    <row r="190" spans="1:77" ht="15" customHeight="1" x14ac:dyDescent="0.2">
      <c r="A190" s="374" t="s">
        <v>236</v>
      </c>
      <c r="B190" s="367">
        <f>SUM(C190+D190)</f>
        <v>0</v>
      </c>
      <c r="C190" s="368">
        <f t="shared" si="65"/>
        <v>0</v>
      </c>
      <c r="D190" s="369">
        <f t="shared" si="65"/>
        <v>0</v>
      </c>
      <c r="E190" s="506"/>
      <c r="F190" s="507"/>
      <c r="G190" s="506"/>
      <c r="H190" s="507"/>
      <c r="I190" s="506"/>
      <c r="J190" s="507"/>
      <c r="K190" s="508"/>
      <c r="L190" s="509"/>
      <c r="M190" s="506"/>
      <c r="N190" s="507"/>
      <c r="O190" s="508"/>
      <c r="P190" s="509"/>
      <c r="Q190" s="506"/>
      <c r="R190" s="507"/>
      <c r="S190" s="508"/>
      <c r="T190" s="509"/>
      <c r="U190" s="506"/>
      <c r="V190" s="507"/>
      <c r="W190" s="508"/>
      <c r="X190" s="509"/>
      <c r="Y190" s="506"/>
      <c r="Z190" s="507"/>
      <c r="AA190" s="506"/>
      <c r="AB190" s="507"/>
      <c r="AC190" s="506"/>
      <c r="AD190" s="507"/>
      <c r="AE190" s="506"/>
      <c r="AF190" s="507"/>
      <c r="AG190" s="506"/>
      <c r="AH190" s="507"/>
      <c r="AI190" s="506"/>
      <c r="AJ190" s="507"/>
      <c r="AK190" s="506"/>
      <c r="AL190" s="507"/>
      <c r="BW190" s="4"/>
    </row>
    <row r="191" spans="1:77" ht="15" customHeight="1" x14ac:dyDescent="0.2">
      <c r="A191" s="375" t="s">
        <v>99</v>
      </c>
      <c r="B191" s="376">
        <f>SUM(C191+D191)</f>
        <v>0</v>
      </c>
      <c r="C191" s="377">
        <f t="shared" si="65"/>
        <v>0</v>
      </c>
      <c r="D191" s="378">
        <f t="shared" si="65"/>
        <v>0</v>
      </c>
      <c r="E191" s="510"/>
      <c r="F191" s="511"/>
      <c r="G191" s="510"/>
      <c r="H191" s="511"/>
      <c r="I191" s="510"/>
      <c r="J191" s="511"/>
      <c r="K191" s="512"/>
      <c r="L191" s="513"/>
      <c r="M191" s="510"/>
      <c r="N191" s="511"/>
      <c r="O191" s="512"/>
      <c r="P191" s="513"/>
      <c r="Q191" s="510"/>
      <c r="R191" s="511"/>
      <c r="S191" s="512"/>
      <c r="T191" s="513"/>
      <c r="U191" s="510"/>
      <c r="V191" s="511"/>
      <c r="W191" s="512"/>
      <c r="X191" s="513"/>
      <c r="Y191" s="510"/>
      <c r="Z191" s="511"/>
      <c r="AA191" s="510"/>
      <c r="AB191" s="511"/>
      <c r="AC191" s="510"/>
      <c r="AD191" s="511"/>
      <c r="AE191" s="510"/>
      <c r="AF191" s="511"/>
      <c r="AG191" s="510"/>
      <c r="AH191" s="511"/>
      <c r="AI191" s="510"/>
      <c r="AJ191" s="511"/>
      <c r="AK191" s="510"/>
      <c r="AL191" s="511"/>
      <c r="BW191" s="4"/>
    </row>
    <row r="192" spans="1:77" s="5" customFormat="1" ht="18" customHeight="1" x14ac:dyDescent="0.15">
      <c r="A192" s="182" t="s">
        <v>237</v>
      </c>
      <c r="B192" s="1400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BV192" s="12"/>
      <c r="BW192" s="129"/>
      <c r="BX192" s="129"/>
      <c r="BY192" s="129"/>
    </row>
    <row r="193" spans="1:95" ht="24" customHeight="1" x14ac:dyDescent="0.2">
      <c r="A193" s="1119" t="s">
        <v>144</v>
      </c>
      <c r="B193" s="1119"/>
      <c r="C193" s="1119" t="s">
        <v>83</v>
      </c>
      <c r="D193" s="1119"/>
      <c r="E193" s="1119"/>
      <c r="F193" s="1121" t="s">
        <v>11</v>
      </c>
      <c r="G193" s="1121"/>
      <c r="H193" s="1121" t="s">
        <v>12</v>
      </c>
      <c r="I193" s="1121"/>
      <c r="J193" s="1121" t="s">
        <v>13</v>
      </c>
      <c r="K193" s="1121"/>
      <c r="L193" s="1121" t="s">
        <v>238</v>
      </c>
      <c r="M193" s="1121"/>
      <c r="N193" s="1121" t="s">
        <v>239</v>
      </c>
      <c r="O193" s="1121"/>
      <c r="P193" s="1119" t="s">
        <v>240</v>
      </c>
      <c r="Q193" s="1119"/>
      <c r="R193" s="1119" t="s">
        <v>241</v>
      </c>
      <c r="S193" s="1119"/>
      <c r="T193" s="1119" t="s">
        <v>242</v>
      </c>
      <c r="U193" s="1254"/>
      <c r="V193" s="984" t="s">
        <v>157</v>
      </c>
      <c r="W193" s="1072" t="s">
        <v>243</v>
      </c>
      <c r="X193" s="1072" t="s">
        <v>244</v>
      </c>
      <c r="Y193" s="1072" t="s">
        <v>245</v>
      </c>
      <c r="Z193" s="1072" t="s">
        <v>246</v>
      </c>
      <c r="AA193" s="1072" t="s">
        <v>247</v>
      </c>
      <c r="AB193" s="1371" t="s">
        <v>248</v>
      </c>
      <c r="AC193" s="1384"/>
      <c r="AD193" s="1384"/>
      <c r="AE193" s="1372"/>
      <c r="AF193" s="1395" t="s">
        <v>170</v>
      </c>
      <c r="AG193" s="1401"/>
      <c r="AH193" s="1086" t="s">
        <v>155</v>
      </c>
      <c r="AI193" s="1086" t="s">
        <v>156</v>
      </c>
      <c r="AJ193" s="1072" t="s">
        <v>158</v>
      </c>
      <c r="AK193" s="1072" t="s">
        <v>159</v>
      </c>
      <c r="AL193" s="996" t="s">
        <v>43</v>
      </c>
      <c r="AM193" s="984" t="s">
        <v>44</v>
      </c>
      <c r="AN193" s="3"/>
      <c r="AO193" s="3"/>
      <c r="AP193" s="3"/>
      <c r="AQ193" s="3"/>
      <c r="AR193" s="3"/>
      <c r="AS193" s="3"/>
      <c r="AT193" s="3"/>
      <c r="AU193" s="3"/>
      <c r="BX193" s="3"/>
    </row>
    <row r="194" spans="1:95" ht="29.25" customHeight="1" x14ac:dyDescent="0.2">
      <c r="A194" s="1119"/>
      <c r="B194" s="1119"/>
      <c r="C194" s="560" t="s">
        <v>32</v>
      </c>
      <c r="D194" s="1402" t="s">
        <v>45</v>
      </c>
      <c r="E194" s="1403" t="s">
        <v>34</v>
      </c>
      <c r="F194" s="1404" t="s">
        <v>45</v>
      </c>
      <c r="G194" s="1405" t="s">
        <v>34</v>
      </c>
      <c r="H194" s="1404" t="s">
        <v>45</v>
      </c>
      <c r="I194" s="1405" t="s">
        <v>34</v>
      </c>
      <c r="J194" s="1404" t="s">
        <v>45</v>
      </c>
      <c r="K194" s="1405" t="s">
        <v>34</v>
      </c>
      <c r="L194" s="1404" t="s">
        <v>45</v>
      </c>
      <c r="M194" s="1405" t="s">
        <v>34</v>
      </c>
      <c r="N194" s="1404" t="s">
        <v>45</v>
      </c>
      <c r="O194" s="1405" t="s">
        <v>34</v>
      </c>
      <c r="P194" s="1404" t="s">
        <v>45</v>
      </c>
      <c r="Q194" s="1405" t="s">
        <v>34</v>
      </c>
      <c r="R194" s="1404" t="s">
        <v>45</v>
      </c>
      <c r="S194" s="1405" t="s">
        <v>34</v>
      </c>
      <c r="T194" s="1404" t="s">
        <v>45</v>
      </c>
      <c r="U194" s="1406" t="s">
        <v>34</v>
      </c>
      <c r="V194" s="987"/>
      <c r="W194" s="1145"/>
      <c r="X194" s="1145"/>
      <c r="Y194" s="1145"/>
      <c r="Z194" s="1145"/>
      <c r="AA194" s="1145"/>
      <c r="AB194" s="540" t="s">
        <v>171</v>
      </c>
      <c r="AC194" s="540" t="s">
        <v>172</v>
      </c>
      <c r="AD194" s="540" t="s">
        <v>173</v>
      </c>
      <c r="AE194" s="1374" t="s">
        <v>174</v>
      </c>
      <c r="AF194" s="600" t="s">
        <v>175</v>
      </c>
      <c r="AG194" s="1407" t="s">
        <v>176</v>
      </c>
      <c r="AH194" s="1087"/>
      <c r="AI194" s="1087"/>
      <c r="AJ194" s="1145"/>
      <c r="AK194" s="1145"/>
      <c r="AL194" s="997"/>
      <c r="AM194" s="987"/>
      <c r="AN194" s="3"/>
      <c r="AO194" s="3"/>
      <c r="AP194" s="3"/>
      <c r="AQ194" s="3"/>
      <c r="AR194" s="3"/>
      <c r="AS194" s="3"/>
      <c r="AT194" s="3"/>
      <c r="AU194" s="3"/>
      <c r="BX194" s="3"/>
    </row>
    <row r="195" spans="1:95" ht="15" customHeight="1" x14ac:dyDescent="0.2">
      <c r="A195" s="1157" t="s">
        <v>249</v>
      </c>
      <c r="B195" s="487" t="s">
        <v>250</v>
      </c>
      <c r="C195" s="132">
        <f>SUM(D195:E195)</f>
        <v>4</v>
      </c>
      <c r="D195" s="24">
        <f>SUM(F195+H195+J195+L195+N195+P195+R195+T195)</f>
        <v>0</v>
      </c>
      <c r="E195" s="1408">
        <f>G195+I195+K195+M195+O195+Q195+S195+U195</f>
        <v>4</v>
      </c>
      <c r="F195" s="201"/>
      <c r="G195" s="78"/>
      <c r="H195" s="201"/>
      <c r="I195" s="78"/>
      <c r="J195" s="201"/>
      <c r="K195" s="78"/>
      <c r="L195" s="201"/>
      <c r="M195" s="78">
        <v>1</v>
      </c>
      <c r="N195" s="201"/>
      <c r="O195" s="78">
        <v>2</v>
      </c>
      <c r="P195" s="201"/>
      <c r="Q195" s="78"/>
      <c r="R195" s="201"/>
      <c r="S195" s="78">
        <v>1</v>
      </c>
      <c r="T195" s="201"/>
      <c r="U195" s="203"/>
      <c r="V195" s="1409"/>
      <c r="W195" s="486"/>
      <c r="X195" s="486">
        <v>4</v>
      </c>
      <c r="Y195" s="486">
        <v>1</v>
      </c>
      <c r="Z195" s="486">
        <v>1</v>
      </c>
      <c r="AA195" s="1410"/>
      <c r="AB195" s="486">
        <v>1</v>
      </c>
      <c r="AC195" s="486"/>
      <c r="AD195" s="486">
        <v>2</v>
      </c>
      <c r="AE195" s="1411">
        <v>1</v>
      </c>
      <c r="AF195" s="486">
        <v>4</v>
      </c>
      <c r="AG195" s="1412"/>
      <c r="AH195" s="395">
        <v>0</v>
      </c>
      <c r="AI195" s="1411">
        <v>0</v>
      </c>
      <c r="AJ195" s="486">
        <v>0</v>
      </c>
      <c r="AK195" s="486">
        <v>0</v>
      </c>
      <c r="AL195" s="201">
        <v>0</v>
      </c>
      <c r="AM195" s="1411">
        <v>0</v>
      </c>
      <c r="AN195" s="31" t="str">
        <f>CA195&amp;CB195&amp;CC195&amp;CD195&amp;CE195</f>
        <v/>
      </c>
      <c r="AO195" s="31"/>
      <c r="AP195" s="31"/>
      <c r="AQ195" s="31"/>
      <c r="AR195" s="31"/>
      <c r="AS195" s="3"/>
      <c r="AT195" s="3"/>
      <c r="BX195" s="3"/>
      <c r="CA195" s="32" t="str">
        <f t="shared" ref="CA195:CE196" si="66">IF(AND($C195&gt;0,AI195="")," * No olvide digitar la variable "&amp;AI$193&amp;""&amp;". Digite CERO si no tiene",IF(AI195&gt;$C195," * La variable "&amp;AI$193&amp;""&amp;" No puede ser mayor al Total.",""))</f>
        <v/>
      </c>
      <c r="CB195" s="32" t="str">
        <f t="shared" si="66"/>
        <v/>
      </c>
      <c r="CC195" s="32" t="str">
        <f t="shared" si="66"/>
        <v/>
      </c>
      <c r="CD195" s="32" t="str">
        <f t="shared" si="66"/>
        <v/>
      </c>
      <c r="CE195" s="32" t="str">
        <f t="shared" si="66"/>
        <v/>
      </c>
      <c r="CM195" s="33">
        <f>IF(AND($C195&gt;0,AI195=""),1,IF(AI195&gt;$C195,1,0))</f>
        <v>0</v>
      </c>
      <c r="CN195" s="33">
        <f t="shared" ref="CN195:CP196" si="67">IF(AND($C195&gt;0,AJ195=""),1,IF(AJ195&gt;$C195,1,0))</f>
        <v>0</v>
      </c>
      <c r="CO195" s="33">
        <f t="shared" si="67"/>
        <v>0</v>
      </c>
      <c r="CP195" s="33">
        <f t="shared" si="67"/>
        <v>0</v>
      </c>
      <c r="CQ195" s="33">
        <f>IF(AND($C195&gt;0,AM195=""),1,IF(AM195&gt;$C195,1,0))</f>
        <v>0</v>
      </c>
    </row>
    <row r="196" spans="1:95" ht="15" customHeight="1" x14ac:dyDescent="0.2">
      <c r="A196" s="1157"/>
      <c r="B196" s="136" t="s">
        <v>251</v>
      </c>
      <c r="C196" s="396">
        <f>SUM(D196:E196)</f>
        <v>1</v>
      </c>
      <c r="D196" s="397">
        <f>SUM(F196+H196+J196+L196+N196+P196+R196+T196)</f>
        <v>0</v>
      </c>
      <c r="E196" s="398">
        <f>G196+I196+K196+M196+O196+Q196+S196+U196</f>
        <v>1</v>
      </c>
      <c r="F196" s="281"/>
      <c r="G196" s="399"/>
      <c r="H196" s="281"/>
      <c r="I196" s="399"/>
      <c r="J196" s="281"/>
      <c r="K196" s="399"/>
      <c r="L196" s="281"/>
      <c r="M196" s="399"/>
      <c r="N196" s="281"/>
      <c r="O196" s="399">
        <v>1</v>
      </c>
      <c r="P196" s="281"/>
      <c r="Q196" s="399"/>
      <c r="R196" s="281"/>
      <c r="S196" s="399"/>
      <c r="T196" s="281"/>
      <c r="U196" s="285"/>
      <c r="V196" s="400">
        <v>1</v>
      </c>
      <c r="W196" s="401"/>
      <c r="X196" s="401">
        <v>1</v>
      </c>
      <c r="Y196" s="401"/>
      <c r="Z196" s="401"/>
      <c r="AA196" s="283"/>
      <c r="AB196" s="401"/>
      <c r="AC196" s="401"/>
      <c r="AD196" s="401"/>
      <c r="AE196" s="286">
        <v>1</v>
      </c>
      <c r="AF196" s="401">
        <v>1</v>
      </c>
      <c r="AG196" s="402"/>
      <c r="AH196" s="403">
        <v>0</v>
      </c>
      <c r="AI196" s="286">
        <v>0</v>
      </c>
      <c r="AJ196" s="401">
        <v>0</v>
      </c>
      <c r="AK196" s="401">
        <v>0</v>
      </c>
      <c r="AL196" s="300">
        <v>0</v>
      </c>
      <c r="AM196" s="101">
        <v>0</v>
      </c>
      <c r="AN196" s="31" t="str">
        <f>CA196&amp;CB196&amp;CC196&amp;CD196&amp;CE196</f>
        <v/>
      </c>
      <c r="AO196" s="31"/>
      <c r="AP196" s="31"/>
      <c r="AQ196" s="31"/>
      <c r="AR196" s="31"/>
      <c r="AS196" s="3"/>
      <c r="AT196" s="3"/>
      <c r="BX196" s="3"/>
      <c r="CA196" s="32" t="str">
        <f t="shared" si="66"/>
        <v/>
      </c>
      <c r="CB196" s="32" t="str">
        <f t="shared" si="66"/>
        <v/>
      </c>
      <c r="CC196" s="32" t="str">
        <f t="shared" si="66"/>
        <v/>
      </c>
      <c r="CD196" s="32" t="str">
        <f t="shared" si="66"/>
        <v/>
      </c>
      <c r="CE196" s="32" t="str">
        <f t="shared" si="66"/>
        <v/>
      </c>
      <c r="CM196" s="33">
        <f>IF(AND($C196&gt;0,AI196=""),1,IF(AI196&gt;$C196,1,0))</f>
        <v>0</v>
      </c>
      <c r="CN196" s="33">
        <f t="shared" si="67"/>
        <v>0</v>
      </c>
      <c r="CO196" s="33">
        <f t="shared" si="67"/>
        <v>0</v>
      </c>
      <c r="CP196" s="33">
        <f t="shared" si="67"/>
        <v>0</v>
      </c>
      <c r="CQ196" s="33">
        <f>IF(AND($C196&gt;0,AM196=""),1,IF(AM196&gt;$C196,1,0))</f>
        <v>0</v>
      </c>
    </row>
    <row r="197" spans="1:95" s="5" customFormat="1" ht="18" customHeight="1" x14ac:dyDescent="0.15">
      <c r="A197" s="11" t="s">
        <v>252</v>
      </c>
      <c r="B197" s="11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BV197" s="12"/>
      <c r="BW197" s="12"/>
      <c r="BX197" s="12"/>
      <c r="BY197" s="12"/>
    </row>
    <row r="198" spans="1:95" ht="16.350000000000001" customHeight="1" x14ac:dyDescent="0.2">
      <c r="A198" s="334" t="s">
        <v>4</v>
      </c>
      <c r="B198" s="334" t="s">
        <v>83</v>
      </c>
      <c r="C198" s="17" t="s">
        <v>253</v>
      </c>
      <c r="D198" s="18" t="s">
        <v>254</v>
      </c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</row>
    <row r="199" spans="1:95" ht="15" customHeight="1" x14ac:dyDescent="0.2">
      <c r="A199" s="487" t="s">
        <v>255</v>
      </c>
      <c r="B199" s="488">
        <f>SUM(C199:D199)</f>
        <v>5</v>
      </c>
      <c r="C199" s="201"/>
      <c r="D199" s="1411">
        <v>5</v>
      </c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</row>
    <row r="200" spans="1:95" ht="15" customHeight="1" x14ac:dyDescent="0.2">
      <c r="A200" s="136" t="s">
        <v>256</v>
      </c>
      <c r="B200" s="406">
        <f>SUM(C200)</f>
        <v>0</v>
      </c>
      <c r="C200" s="281"/>
      <c r="D200" s="141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</row>
    <row r="201" spans="1:95" s="5" customFormat="1" ht="18" customHeight="1" x14ac:dyDescent="0.15">
      <c r="A201" s="1414" t="s">
        <v>257</v>
      </c>
      <c r="B201" s="1415"/>
      <c r="C201" s="409"/>
      <c r="D201" s="13"/>
      <c r="F201" s="410"/>
      <c r="G201" s="267"/>
      <c r="H201" s="124"/>
      <c r="I201" s="267"/>
      <c r="J201" s="411"/>
      <c r="K201" s="411"/>
      <c r="L201" s="267"/>
      <c r="M201" s="124"/>
      <c r="N201" s="267"/>
      <c r="O201" s="267"/>
      <c r="P201" s="124"/>
      <c r="Q201" s="267"/>
      <c r="R201" s="267"/>
      <c r="S201" s="124"/>
      <c r="T201" s="267"/>
      <c r="U201" s="267"/>
      <c r="V201" s="411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BV201" s="12"/>
      <c r="BW201" s="12"/>
      <c r="BX201" s="12"/>
      <c r="BY201" s="12"/>
    </row>
    <row r="202" spans="1:95" ht="20.25" customHeight="1" x14ac:dyDescent="0.2">
      <c r="A202" s="979" t="s">
        <v>144</v>
      </c>
      <c r="B202" s="1012" t="s">
        <v>83</v>
      </c>
      <c r="C202" s="1020"/>
      <c r="D202" s="1021"/>
      <c r="E202" s="1416" t="s">
        <v>6</v>
      </c>
      <c r="F202" s="1417"/>
      <c r="G202" s="1417"/>
      <c r="H202" s="1417"/>
      <c r="I202" s="1417"/>
      <c r="J202" s="1417"/>
      <c r="K202" s="1417"/>
      <c r="L202" s="1417"/>
      <c r="M202" s="1417"/>
      <c r="N202" s="1417"/>
      <c r="O202" s="1417"/>
      <c r="P202" s="1417"/>
      <c r="Q202" s="1417"/>
      <c r="R202" s="1417"/>
      <c r="S202" s="1417"/>
      <c r="T202" s="1417"/>
      <c r="U202" s="1417"/>
      <c r="V202" s="1417"/>
      <c r="W202" s="1417"/>
      <c r="X202" s="1417"/>
      <c r="Y202" s="1417"/>
      <c r="Z202" s="1417"/>
      <c r="AA202" s="1417"/>
      <c r="AB202" s="1417"/>
      <c r="AC202" s="1417"/>
      <c r="AD202" s="1417"/>
      <c r="AE202" s="1417"/>
      <c r="AF202" s="1417"/>
      <c r="AG202" s="1417"/>
      <c r="AH202" s="1417"/>
      <c r="AI202" s="1417"/>
      <c r="AJ202" s="1418"/>
      <c r="AK202" s="1100" t="s">
        <v>258</v>
      </c>
      <c r="AL202" s="984"/>
      <c r="AM202" s="1274" t="s">
        <v>43</v>
      </c>
      <c r="AN202" s="1368" t="s">
        <v>44</v>
      </c>
      <c r="BT202" s="3"/>
      <c r="BU202" s="3"/>
      <c r="BX202" s="3"/>
      <c r="BY202" s="412"/>
    </row>
    <row r="203" spans="1:95" ht="20.25" customHeight="1" x14ac:dyDescent="0.2">
      <c r="A203" s="1096"/>
      <c r="B203" s="1314"/>
      <c r="C203" s="1022"/>
      <c r="D203" s="1023"/>
      <c r="E203" s="1370" t="s">
        <v>12</v>
      </c>
      <c r="F203" s="1368"/>
      <c r="G203" s="1370" t="s">
        <v>13</v>
      </c>
      <c r="H203" s="1368"/>
      <c r="I203" s="1370" t="s">
        <v>14</v>
      </c>
      <c r="J203" s="1368"/>
      <c r="K203" s="1370" t="s">
        <v>15</v>
      </c>
      <c r="L203" s="1368"/>
      <c r="M203" s="1371" t="s">
        <v>16</v>
      </c>
      <c r="N203" s="1372"/>
      <c r="O203" s="1371" t="s">
        <v>17</v>
      </c>
      <c r="P203" s="1372"/>
      <c r="Q203" s="1371" t="s">
        <v>18</v>
      </c>
      <c r="R203" s="1372"/>
      <c r="S203" s="1371" t="s">
        <v>19</v>
      </c>
      <c r="T203" s="1372"/>
      <c r="U203" s="1371" t="s">
        <v>20</v>
      </c>
      <c r="V203" s="1372"/>
      <c r="W203" s="1371" t="s">
        <v>21</v>
      </c>
      <c r="X203" s="1372"/>
      <c r="Y203" s="1371" t="s">
        <v>22</v>
      </c>
      <c r="Z203" s="1372"/>
      <c r="AA203" s="1371" t="s">
        <v>23</v>
      </c>
      <c r="AB203" s="1372"/>
      <c r="AC203" s="1371" t="s">
        <v>24</v>
      </c>
      <c r="AD203" s="1372"/>
      <c r="AE203" s="1371" t="s">
        <v>25</v>
      </c>
      <c r="AF203" s="1372"/>
      <c r="AG203" s="1371" t="s">
        <v>26</v>
      </c>
      <c r="AH203" s="1372"/>
      <c r="AI203" s="1371" t="s">
        <v>27</v>
      </c>
      <c r="AJ203" s="1373"/>
      <c r="AK203" s="1101"/>
      <c r="AL203" s="987"/>
      <c r="AM203" s="1274"/>
      <c r="AN203" s="1368"/>
      <c r="BT203" s="3"/>
      <c r="BU203" s="3"/>
      <c r="BX203" s="3"/>
      <c r="BY203" s="412"/>
    </row>
    <row r="204" spans="1:95" ht="20.25" customHeight="1" x14ac:dyDescent="0.2">
      <c r="A204" s="1147"/>
      <c r="B204" s="560" t="s">
        <v>32</v>
      </c>
      <c r="C204" s="15" t="s">
        <v>33</v>
      </c>
      <c r="D204" s="1391" t="s">
        <v>34</v>
      </c>
      <c r="E204" s="561" t="s">
        <v>45</v>
      </c>
      <c r="F204" s="918" t="s">
        <v>34</v>
      </c>
      <c r="G204" s="561" t="s">
        <v>45</v>
      </c>
      <c r="H204" s="918" t="s">
        <v>34</v>
      </c>
      <c r="I204" s="561" t="s">
        <v>45</v>
      </c>
      <c r="J204" s="918" t="s">
        <v>34</v>
      </c>
      <c r="K204" s="561" t="s">
        <v>45</v>
      </c>
      <c r="L204" s="918" t="s">
        <v>34</v>
      </c>
      <c r="M204" s="561" t="s">
        <v>45</v>
      </c>
      <c r="N204" s="1374" t="s">
        <v>34</v>
      </c>
      <c r="O204" s="561" t="s">
        <v>45</v>
      </c>
      <c r="P204" s="1374" t="s">
        <v>34</v>
      </c>
      <c r="Q204" s="561" t="s">
        <v>45</v>
      </c>
      <c r="R204" s="1374" t="s">
        <v>34</v>
      </c>
      <c r="S204" s="561" t="s">
        <v>45</v>
      </c>
      <c r="T204" s="918" t="s">
        <v>34</v>
      </c>
      <c r="U204" s="561" t="s">
        <v>45</v>
      </c>
      <c r="V204" s="918" t="s">
        <v>34</v>
      </c>
      <c r="W204" s="1378" t="s">
        <v>45</v>
      </c>
      <c r="X204" s="918" t="s">
        <v>34</v>
      </c>
      <c r="Y204" s="1378" t="s">
        <v>45</v>
      </c>
      <c r="Z204" s="918" t="s">
        <v>34</v>
      </c>
      <c r="AA204" s="1378" t="s">
        <v>45</v>
      </c>
      <c r="AB204" s="918" t="s">
        <v>34</v>
      </c>
      <c r="AC204" s="1378" t="s">
        <v>45</v>
      </c>
      <c r="AD204" s="918" t="s">
        <v>34</v>
      </c>
      <c r="AE204" s="1378" t="s">
        <v>45</v>
      </c>
      <c r="AF204" s="918" t="s">
        <v>34</v>
      </c>
      <c r="AG204" s="1378" t="s">
        <v>45</v>
      </c>
      <c r="AH204" s="918" t="s">
        <v>34</v>
      </c>
      <c r="AI204" s="1378" t="s">
        <v>45</v>
      </c>
      <c r="AJ204" s="1407" t="s">
        <v>34</v>
      </c>
      <c r="AK204" s="1419" t="s">
        <v>259</v>
      </c>
      <c r="AL204" s="1419" t="s">
        <v>260</v>
      </c>
      <c r="AM204" s="1274"/>
      <c r="AN204" s="1368"/>
      <c r="BT204" s="3"/>
      <c r="BU204" s="3"/>
      <c r="BX204" s="3"/>
      <c r="BY204" s="412"/>
    </row>
    <row r="205" spans="1:95" ht="15" customHeight="1" x14ac:dyDescent="0.2">
      <c r="A205" s="539" t="s">
        <v>261</v>
      </c>
      <c r="B205" s="601">
        <f>SUM(C205+D205)</f>
        <v>51</v>
      </c>
      <c r="C205" s="1420">
        <f>E205+G205+I205+K205+M205+O205+Q205+S205+U205+W205+Y205+AA205+AC205+AE205+AG205+AI205</f>
        <v>12</v>
      </c>
      <c r="D205" s="1379">
        <f>F205+H205+J205+L205+N205+P205+R205+T205+V205+X205+Z205+AB205+AD205+AF205+AH205+AJ205</f>
        <v>39</v>
      </c>
      <c r="E205" s="602"/>
      <c r="F205" s="930"/>
      <c r="G205" s="602">
        <v>2</v>
      </c>
      <c r="H205" s="930">
        <v>4</v>
      </c>
      <c r="I205" s="602">
        <v>2</v>
      </c>
      <c r="J205" s="930">
        <v>9</v>
      </c>
      <c r="K205" s="602">
        <v>4</v>
      </c>
      <c r="L205" s="930">
        <v>5</v>
      </c>
      <c r="M205" s="602">
        <v>1</v>
      </c>
      <c r="N205" s="1421">
        <v>5</v>
      </c>
      <c r="O205" s="602">
        <v>1</v>
      </c>
      <c r="P205" s="1421">
        <v>2</v>
      </c>
      <c r="Q205" s="602">
        <v>0</v>
      </c>
      <c r="R205" s="1421">
        <v>4</v>
      </c>
      <c r="S205" s="602">
        <v>2</v>
      </c>
      <c r="T205" s="930">
        <v>1</v>
      </c>
      <c r="U205" s="602">
        <v>0</v>
      </c>
      <c r="V205" s="930">
        <v>3</v>
      </c>
      <c r="W205" s="602">
        <v>0</v>
      </c>
      <c r="X205" s="1421">
        <v>5</v>
      </c>
      <c r="Y205" s="602">
        <v>0</v>
      </c>
      <c r="Z205" s="1421">
        <v>1</v>
      </c>
      <c r="AA205" s="602"/>
      <c r="AB205" s="1421"/>
      <c r="AC205" s="602"/>
      <c r="AD205" s="1421"/>
      <c r="AE205" s="602"/>
      <c r="AF205" s="1421"/>
      <c r="AG205" s="602"/>
      <c r="AH205" s="1421"/>
      <c r="AI205" s="602"/>
      <c r="AJ205" s="1422"/>
      <c r="AK205" s="1421">
        <v>0</v>
      </c>
      <c r="AL205" s="1421">
        <v>0</v>
      </c>
      <c r="AM205" s="602">
        <v>0</v>
      </c>
      <c r="AN205" s="1421">
        <v>0</v>
      </c>
      <c r="AO205" s="2" t="str">
        <f>CA205&amp;CB205&amp;CC205&amp;CD205</f>
        <v/>
      </c>
      <c r="BT205" s="3"/>
      <c r="BU205" s="3"/>
      <c r="BX205" s="3"/>
      <c r="BY205" s="412"/>
      <c r="CA205" s="32" t="str">
        <f>IF(AND($D205&gt;0,AK205="")," * No olvide digitar la variable "&amp;AK$202&amp;""&amp;" Masculimo. Digite CERO si no tiene",IF(AK205&gt;$D205," * La variable "&amp;AK$202&amp;""&amp;" Masculino No puede ser mayor al Total Mujeres.",""))</f>
        <v/>
      </c>
      <c r="CB205" s="32" t="str">
        <f>IF(AND($C205&gt;0,AL205="")," * No olvide digitar la variable "&amp;AK$202&amp;""&amp;" Femenino. Digite CERO si no tiene",IF(AL205&gt;$C205," * La variable "&amp;AK$202&amp;""&amp;" Femenino No puede ser mayor al Total Hombres.",""))</f>
        <v/>
      </c>
      <c r="CC205" s="32" t="str">
        <f>IF(AND($B205&gt;0,AM205="")," * No olvide digitar la variable "&amp;AM$202&amp;""&amp;". Digite CERO si no tiene",IF(AM205&gt;$B205," * La variable "&amp;AM$202&amp;""&amp;" No puede ser mayor al Total.",""))</f>
        <v/>
      </c>
      <c r="CD205" s="32" t="str">
        <f>IF(AND($B205&gt;0,AN205="")," * No olvide digitar la variable "&amp;AN$202&amp;""&amp;". Digite CERO si no tiene",IF(AN205&gt;$B205," * La variable "&amp;AN$202&amp;""&amp;" No puede ser mayor al Total.",""))</f>
        <v/>
      </c>
      <c r="CM205" s="33">
        <f>IF(AND($D205&gt;0,AK205=""),1,IF(AK205&gt;$D205,1,0))</f>
        <v>0</v>
      </c>
      <c r="CN205" s="33">
        <f>IF(AND($C205&gt;0,AL205=""),1,IF(AL205&gt;$C205,1,0))</f>
        <v>0</v>
      </c>
      <c r="CO205" s="33">
        <f>IF(AND($B205&gt;0,AM205=""),1,IF(AM205&gt;$B205,1,0))</f>
        <v>0</v>
      </c>
      <c r="CP205" s="33">
        <f>IF(AND($B205&gt;0,AN205=""),1,IF(AN205&gt;$B205,1,0))</f>
        <v>0</v>
      </c>
    </row>
    <row r="206" spans="1:95" s="5" customFormat="1" ht="18" customHeight="1" x14ac:dyDescent="0.15">
      <c r="A206" s="11" t="s">
        <v>262</v>
      </c>
      <c r="B206" s="11"/>
      <c r="BV206" s="12"/>
      <c r="BW206" s="12"/>
      <c r="BX206" s="12"/>
      <c r="BY206" s="12"/>
    </row>
    <row r="207" spans="1:95" ht="16.350000000000001" customHeight="1" x14ac:dyDescent="0.2">
      <c r="A207" s="1021" t="s">
        <v>263</v>
      </c>
      <c r="B207" s="982" t="s">
        <v>83</v>
      </c>
      <c r="C207" s="983"/>
      <c r="D207" s="984"/>
      <c r="E207" s="1423" t="s">
        <v>264</v>
      </c>
      <c r="F207" s="1424"/>
      <c r="G207" s="1424"/>
      <c r="H207" s="1424"/>
      <c r="I207" s="1424"/>
      <c r="J207" s="1424"/>
      <c r="K207" s="1424"/>
      <c r="L207" s="1425"/>
      <c r="M207" s="983" t="s">
        <v>265</v>
      </c>
      <c r="N207" s="1109"/>
      <c r="O207" s="984" t="s">
        <v>266</v>
      </c>
      <c r="BX207" s="3"/>
      <c r="BY207" s="3"/>
    </row>
    <row r="208" spans="1:95" ht="16.350000000000001" customHeight="1" x14ac:dyDescent="0.2">
      <c r="A208" s="1054"/>
      <c r="B208" s="1303"/>
      <c r="C208" s="986"/>
      <c r="D208" s="987"/>
      <c r="E208" s="1370" t="s">
        <v>11</v>
      </c>
      <c r="F208" s="1368"/>
      <c r="G208" s="1370" t="s">
        <v>12</v>
      </c>
      <c r="H208" s="1368"/>
      <c r="I208" s="1370" t="s">
        <v>13</v>
      </c>
      <c r="J208" s="1368"/>
      <c r="K208" s="1370" t="s">
        <v>267</v>
      </c>
      <c r="L208" s="1369"/>
      <c r="M208" s="986"/>
      <c r="N208" s="1110"/>
      <c r="O208" s="990"/>
    </row>
    <row r="209" spans="1:96" ht="16.350000000000001" customHeight="1" x14ac:dyDescent="0.2">
      <c r="A209" s="1054"/>
      <c r="B209" s="560" t="s">
        <v>32</v>
      </c>
      <c r="C209" s="1402" t="s">
        <v>33</v>
      </c>
      <c r="D209" s="1391" t="s">
        <v>34</v>
      </c>
      <c r="E209" s="561" t="s">
        <v>45</v>
      </c>
      <c r="F209" s="423" t="s">
        <v>34</v>
      </c>
      <c r="G209" s="561" t="s">
        <v>45</v>
      </c>
      <c r="H209" s="423" t="s">
        <v>34</v>
      </c>
      <c r="I209" s="424" t="s">
        <v>45</v>
      </c>
      <c r="J209" s="425" t="s">
        <v>34</v>
      </c>
      <c r="K209" s="561" t="s">
        <v>45</v>
      </c>
      <c r="L209" s="1375" t="s">
        <v>34</v>
      </c>
      <c r="M209" s="933" t="s">
        <v>268</v>
      </c>
      <c r="N209" s="428" t="s">
        <v>269</v>
      </c>
      <c r="O209" s="987"/>
    </row>
    <row r="210" spans="1:96" ht="16.350000000000001" customHeight="1" x14ac:dyDescent="0.2">
      <c r="A210" s="1023"/>
      <c r="B210" s="429">
        <f t="shared" ref="B210:B215" si="68">+C210+D210</f>
        <v>6</v>
      </c>
      <c r="C210" s="430">
        <f>+E210+G210+I210+K210</f>
        <v>5</v>
      </c>
      <c r="D210" s="431">
        <f>+F210+H210+J210+L210</f>
        <v>1</v>
      </c>
      <c r="E210" s="604">
        <f t="shared" ref="E210:O210" si="69">SUM(E211:E215)</f>
        <v>1</v>
      </c>
      <c r="F210" s="1426">
        <f t="shared" si="69"/>
        <v>0</v>
      </c>
      <c r="G210" s="604">
        <f t="shared" si="69"/>
        <v>1</v>
      </c>
      <c r="H210" s="1426">
        <f t="shared" si="69"/>
        <v>0</v>
      </c>
      <c r="I210" s="604">
        <f t="shared" si="69"/>
        <v>0</v>
      </c>
      <c r="J210" s="936">
        <f t="shared" si="69"/>
        <v>0</v>
      </c>
      <c r="K210" s="601">
        <f t="shared" si="69"/>
        <v>3</v>
      </c>
      <c r="L210" s="1427">
        <f t="shared" si="69"/>
        <v>1</v>
      </c>
      <c r="M210" s="1428">
        <f t="shared" si="69"/>
        <v>3</v>
      </c>
      <c r="N210" s="1426">
        <f t="shared" si="69"/>
        <v>3</v>
      </c>
      <c r="O210" s="939">
        <f t="shared" si="69"/>
        <v>3</v>
      </c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</row>
    <row r="211" spans="1:96" ht="15" customHeight="1" x14ac:dyDescent="0.2">
      <c r="A211" s="487" t="s">
        <v>270</v>
      </c>
      <c r="B211" s="438">
        <f t="shared" si="68"/>
        <v>6</v>
      </c>
      <c r="C211" s="439">
        <f>+E211+G211+I211+K211</f>
        <v>5</v>
      </c>
      <c r="D211" s="1429">
        <f>+F211+H211+J211+L211</f>
        <v>1</v>
      </c>
      <c r="E211" s="270">
        <v>1</v>
      </c>
      <c r="F211" s="275"/>
      <c r="G211" s="270">
        <v>1</v>
      </c>
      <c r="H211" s="275"/>
      <c r="I211" s="270"/>
      <c r="J211" s="271"/>
      <c r="K211" s="270">
        <v>3</v>
      </c>
      <c r="L211" s="294">
        <v>1</v>
      </c>
      <c r="M211" s="272">
        <v>3</v>
      </c>
      <c r="N211" s="275">
        <v>3</v>
      </c>
      <c r="O211" s="441">
        <v>3</v>
      </c>
      <c r="P211" s="146" t="str">
        <f>CA211&amp;CB211&amp;CC211&amp;CD211</f>
        <v/>
      </c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"/>
      <c r="AC211" s="3"/>
      <c r="AD211" s="3"/>
      <c r="AE211" s="3"/>
      <c r="CA211" s="32" t="str">
        <f>IF(AND($B211&gt;0,M211="")," * No olvide digitar la variable "&amp;M$207&amp;""&amp;" Única. Digite CERO si no tiene.","")</f>
        <v/>
      </c>
      <c r="CB211" s="32" t="str">
        <f>IF(AND($B211&gt;0,N211="")," * No olvide digitar la variable "&amp;M$207&amp;""&amp;" Múltiple. Digite CERO si no tiene.","")</f>
        <v/>
      </c>
      <c r="CC211" s="32" t="str">
        <f>IF(AND(M211+N211&gt;$B211)," * La variable "&amp;M$207&amp;""&amp;"  No puede ser mayor al Total.","")</f>
        <v/>
      </c>
      <c r="CD211" s="32" t="str">
        <f>IF(AND($B211&gt;0,O211="")," * No olvide digitar la variable "&amp;O$207&amp;""&amp;". Digite CERO si no tiene",IF(O211&gt;$B211," * La variable "&amp;O$207&amp;""&amp;" No puede ser mayor al Total.",""))</f>
        <v/>
      </c>
      <c r="CM211" s="33">
        <f>IF(AND($B211&gt;0,M211=""),1,0)</f>
        <v>0</v>
      </c>
      <c r="CN211" s="33">
        <f>IF(AND($B211&gt;0,N211=""),1,0)</f>
        <v>0</v>
      </c>
      <c r="CO211" s="33">
        <f>IF(AND(M211+N211&gt;$B211),1,0)</f>
        <v>0</v>
      </c>
      <c r="CP211" s="33">
        <f>IF(AND($B211&gt;0,O211=""),1,0)</f>
        <v>0</v>
      </c>
      <c r="CR211" s="5"/>
    </row>
    <row r="212" spans="1:96" ht="15" customHeight="1" x14ac:dyDescent="0.2">
      <c r="A212" s="35" t="s">
        <v>271</v>
      </c>
      <c r="B212" s="442">
        <f t="shared" si="68"/>
        <v>0</v>
      </c>
      <c r="C212" s="443">
        <f t="shared" ref="C212:D215" si="70">+E212+G212+I212+K212</f>
        <v>0</v>
      </c>
      <c r="D212" s="84">
        <f t="shared" si="70"/>
        <v>0</v>
      </c>
      <c r="E212" s="276"/>
      <c r="F212" s="83"/>
      <c r="G212" s="276"/>
      <c r="H212" s="83"/>
      <c r="I212" s="276"/>
      <c r="J212" s="277"/>
      <c r="K212" s="276"/>
      <c r="L212" s="444"/>
      <c r="M212" s="278"/>
      <c r="N212" s="83"/>
      <c r="O212" s="445"/>
      <c r="P212" s="146" t="str">
        <f t="shared" ref="P212:P215" si="71">CA212&amp;CB212&amp;CC212&amp;CD212</f>
        <v/>
      </c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"/>
      <c r="AC212" s="3"/>
      <c r="AD212" s="3"/>
      <c r="AE212" s="3"/>
      <c r="CA212" s="32" t="str">
        <f t="shared" ref="CA212:CA215" si="72">IF(AND($B212&gt;0,M212="")," * No olvide digitar la variable "&amp;M$207&amp;""&amp;" Única. Digite CERO si no tiene.","")</f>
        <v/>
      </c>
      <c r="CB212" s="32" t="str">
        <f t="shared" ref="CB212:CB215" si="73">IF(AND($B212&gt;0,N212="")," * No olvide digitar la variable "&amp;M$207&amp;""&amp;" Múltiple. Digite CERO si no tiene.","")</f>
        <v/>
      </c>
      <c r="CC212" s="32" t="str">
        <f t="shared" ref="CC212:CC215" si="74">IF(AND(M212+N212&gt;$B212)," * La variable "&amp;M$207&amp;""&amp;"  No puede ser mayor al Total.","")</f>
        <v/>
      </c>
      <c r="CD212" s="32" t="str">
        <f t="shared" ref="CD212:CD215" si="75">IF(AND($B212&gt;0,O212="")," * No olvide digitar la variable "&amp;O$207&amp;""&amp;". Digite CERO si no tiene",IF(O212&gt;$B212," * La variable "&amp;O$207&amp;""&amp;" No puede ser mayor al Total.",""))</f>
        <v/>
      </c>
      <c r="CM212" s="33">
        <f t="shared" ref="CM212:CN215" si="76">IF(AND($B212&gt;0,M212=""),1,0)</f>
        <v>0</v>
      </c>
      <c r="CN212" s="33">
        <f t="shared" si="76"/>
        <v>0</v>
      </c>
      <c r="CO212" s="33">
        <f t="shared" ref="CO212:CO215" si="77">IF(AND(M212+N212&gt;$B212),1,0)</f>
        <v>0</v>
      </c>
      <c r="CP212" s="33">
        <f t="shared" ref="CP212:CP215" si="78">IF(AND($B212&gt;0,O212=""),1,0)</f>
        <v>0</v>
      </c>
    </row>
    <row r="213" spans="1:96" ht="15" customHeight="1" x14ac:dyDescent="0.2">
      <c r="A213" s="35" t="s">
        <v>272</v>
      </c>
      <c r="B213" s="442">
        <f t="shared" si="68"/>
        <v>0</v>
      </c>
      <c r="C213" s="443">
        <f t="shared" si="70"/>
        <v>0</v>
      </c>
      <c r="D213" s="84">
        <f t="shared" si="70"/>
        <v>0</v>
      </c>
      <c r="E213" s="276"/>
      <c r="F213" s="83"/>
      <c r="G213" s="276"/>
      <c r="H213" s="83"/>
      <c r="I213" s="276"/>
      <c r="J213" s="277"/>
      <c r="K213" s="276"/>
      <c r="L213" s="444"/>
      <c r="M213" s="278"/>
      <c r="N213" s="83"/>
      <c r="O213" s="445"/>
      <c r="P213" s="146" t="str">
        <f t="shared" si="71"/>
        <v/>
      </c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"/>
      <c r="AC213" s="3"/>
      <c r="AD213" s="3"/>
      <c r="AE213" s="3"/>
      <c r="CA213" s="32" t="str">
        <f t="shared" si="72"/>
        <v/>
      </c>
      <c r="CB213" s="32" t="str">
        <f t="shared" si="73"/>
        <v/>
      </c>
      <c r="CC213" s="32" t="str">
        <f t="shared" si="74"/>
        <v/>
      </c>
      <c r="CD213" s="32" t="str">
        <f t="shared" si="75"/>
        <v/>
      </c>
      <c r="CM213" s="33">
        <f t="shared" si="76"/>
        <v>0</v>
      </c>
      <c r="CN213" s="33">
        <f t="shared" si="76"/>
        <v>0</v>
      </c>
      <c r="CO213" s="33">
        <f t="shared" si="77"/>
        <v>0</v>
      </c>
      <c r="CP213" s="33">
        <f t="shared" si="78"/>
        <v>0</v>
      </c>
    </row>
    <row r="214" spans="1:96" ht="15" customHeight="1" x14ac:dyDescent="0.2">
      <c r="A214" s="35" t="s">
        <v>273</v>
      </c>
      <c r="B214" s="442">
        <f t="shared" si="68"/>
        <v>0</v>
      </c>
      <c r="C214" s="443">
        <f t="shared" si="70"/>
        <v>0</v>
      </c>
      <c r="D214" s="84">
        <f t="shared" si="70"/>
        <v>0</v>
      </c>
      <c r="E214" s="446"/>
      <c r="F214" s="447"/>
      <c r="G214" s="446"/>
      <c r="H214" s="447"/>
      <c r="I214" s="446"/>
      <c r="J214" s="448"/>
      <c r="K214" s="446"/>
      <c r="L214" s="449"/>
      <c r="M214" s="450"/>
      <c r="N214" s="447"/>
      <c r="O214" s="451"/>
      <c r="P214" s="146" t="str">
        <f t="shared" si="71"/>
        <v/>
      </c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"/>
      <c r="AC214" s="3"/>
      <c r="AD214" s="3"/>
      <c r="AE214" s="3"/>
      <c r="CA214" s="32" t="str">
        <f t="shared" si="72"/>
        <v/>
      </c>
      <c r="CB214" s="32" t="str">
        <f t="shared" si="73"/>
        <v/>
      </c>
      <c r="CC214" s="32" t="str">
        <f t="shared" si="74"/>
        <v/>
      </c>
      <c r="CD214" s="32" t="str">
        <f t="shared" si="75"/>
        <v/>
      </c>
      <c r="CM214" s="33">
        <f t="shared" si="76"/>
        <v>0</v>
      </c>
      <c r="CN214" s="33">
        <f t="shared" si="76"/>
        <v>0</v>
      </c>
      <c r="CO214" s="33">
        <f t="shared" si="77"/>
        <v>0</v>
      </c>
      <c r="CP214" s="33">
        <f t="shared" si="78"/>
        <v>0</v>
      </c>
    </row>
    <row r="215" spans="1:96" ht="15" customHeight="1" x14ac:dyDescent="0.2">
      <c r="A215" s="670" t="s">
        <v>274</v>
      </c>
      <c r="B215" s="453">
        <f t="shared" si="68"/>
        <v>0</v>
      </c>
      <c r="C215" s="454">
        <f t="shared" si="70"/>
        <v>0</v>
      </c>
      <c r="D215" s="116">
        <f t="shared" si="70"/>
        <v>0</v>
      </c>
      <c r="E215" s="281"/>
      <c r="F215" s="282"/>
      <c r="G215" s="281"/>
      <c r="H215" s="282"/>
      <c r="I215" s="281"/>
      <c r="J215" s="282"/>
      <c r="K215" s="281"/>
      <c r="L215" s="285"/>
      <c r="M215" s="283"/>
      <c r="N215" s="282"/>
      <c r="O215" s="455"/>
      <c r="P215" s="146" t="str">
        <f t="shared" si="71"/>
        <v/>
      </c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"/>
      <c r="AC215" s="3"/>
      <c r="AD215" s="3"/>
      <c r="AE215" s="3"/>
      <c r="CA215" s="32" t="str">
        <f t="shared" si="72"/>
        <v/>
      </c>
      <c r="CB215" s="32" t="str">
        <f t="shared" si="73"/>
        <v/>
      </c>
      <c r="CC215" s="32" t="str">
        <f t="shared" si="74"/>
        <v/>
      </c>
      <c r="CD215" s="32" t="str">
        <f t="shared" si="75"/>
        <v/>
      </c>
      <c r="CM215" s="33">
        <f t="shared" si="76"/>
        <v>0</v>
      </c>
      <c r="CN215" s="33">
        <f t="shared" si="76"/>
        <v>0</v>
      </c>
      <c r="CO215" s="33">
        <f t="shared" si="77"/>
        <v>0</v>
      </c>
      <c r="CP215" s="33">
        <f t="shared" si="78"/>
        <v>0</v>
      </c>
    </row>
    <row r="232" spans="1:13" hidden="1" x14ac:dyDescent="0.2">
      <c r="A232" s="456">
        <f>SUM(B12:B15,B20:B25,B41:B46,B67,B101,C106:C113,D116:D118,C123:C125,C129:C130,B135,C135,D136,E136,C141:C142,B158,C161:D161,C165:C166,C169:C174,C178:C183,B188:B191,C195:C196,B199:B200,B205,B210)</f>
        <v>11734</v>
      </c>
      <c r="B232" s="456" t="e">
        <f>SUM(#REF!)</f>
        <v>#REF!</v>
      </c>
      <c r="C232" s="456"/>
      <c r="D232" s="456"/>
      <c r="E232" s="456"/>
      <c r="F232" s="456"/>
      <c r="G232" s="456"/>
      <c r="H232" s="456"/>
      <c r="I232" s="456"/>
      <c r="J232" s="456"/>
      <c r="K232" s="456"/>
      <c r="L232" s="456"/>
      <c r="M232" s="456"/>
    </row>
    <row r="248" spans="1:2" ht="15" hidden="1" x14ac:dyDescent="0.25">
      <c r="A248" s="457">
        <f>SUM(B12:B15,B20:B26,B31:B36,B41:B46,B51:B56,B61:B66,B72:B77,B81:B100,C107:C113,D116:D118,C123:C125,C129:C131,C141:C142,B146:B157,C161:D161,C165:C166,C169:F174,C178:C183,B188:B191,C195:C196,B199:B200,B205,B211:B215)</f>
        <v>11475</v>
      </c>
      <c r="B248" s="458">
        <f>SUM(CM12:CS215)</f>
        <v>0</v>
      </c>
    </row>
  </sheetData>
  <mergeCells count="344">
    <mergeCell ref="A207:A210"/>
    <mergeCell ref="B207:D208"/>
    <mergeCell ref="E207:L207"/>
    <mergeCell ref="M207:N208"/>
    <mergeCell ref="O207:O209"/>
    <mergeCell ref="E208:F208"/>
    <mergeCell ref="G208:H208"/>
    <mergeCell ref="I208:J208"/>
    <mergeCell ref="K208:L208"/>
    <mergeCell ref="A202:A204"/>
    <mergeCell ref="B202:D203"/>
    <mergeCell ref="E202:AJ202"/>
    <mergeCell ref="AK202:AL203"/>
    <mergeCell ref="AM202:AM204"/>
    <mergeCell ref="AN202:AN204"/>
    <mergeCell ref="E203:F203"/>
    <mergeCell ref="G203:H203"/>
    <mergeCell ref="I203:J203"/>
    <mergeCell ref="K203:L203"/>
    <mergeCell ref="Y203:Z203"/>
    <mergeCell ref="AA203:AB203"/>
    <mergeCell ref="AC203:AD203"/>
    <mergeCell ref="AE203:AF203"/>
    <mergeCell ref="AG203:AH203"/>
    <mergeCell ref="AI203:AJ203"/>
    <mergeCell ref="M203:N203"/>
    <mergeCell ref="O203:P203"/>
    <mergeCell ref="Q203:R203"/>
    <mergeCell ref="S203:T203"/>
    <mergeCell ref="U203:V203"/>
    <mergeCell ref="W203:X203"/>
    <mergeCell ref="AI193:AI194"/>
    <mergeCell ref="AJ193:AJ194"/>
    <mergeCell ref="AK193:AK194"/>
    <mergeCell ref="AL193:AL194"/>
    <mergeCell ref="AM193:AM194"/>
    <mergeCell ref="A195:A196"/>
    <mergeCell ref="Y193:Y194"/>
    <mergeCell ref="Z193:Z194"/>
    <mergeCell ref="AA193:AA194"/>
    <mergeCell ref="AB193:AE193"/>
    <mergeCell ref="AF193:AG193"/>
    <mergeCell ref="AH193:AH194"/>
    <mergeCell ref="P193:Q193"/>
    <mergeCell ref="R193:S193"/>
    <mergeCell ref="T193:U193"/>
    <mergeCell ref="V193:V194"/>
    <mergeCell ref="W193:W194"/>
    <mergeCell ref="X193:X194"/>
    <mergeCell ref="A193:B194"/>
    <mergeCell ref="C193:E193"/>
    <mergeCell ref="F193:G193"/>
    <mergeCell ref="H193:I193"/>
    <mergeCell ref="J193:K193"/>
    <mergeCell ref="L193:M193"/>
    <mergeCell ref="N193:O193"/>
    <mergeCell ref="U186:V186"/>
    <mergeCell ref="W186:X186"/>
    <mergeCell ref="I186:J186"/>
    <mergeCell ref="K186:L186"/>
    <mergeCell ref="M186:N186"/>
    <mergeCell ref="O186:P186"/>
    <mergeCell ref="Q186:R186"/>
    <mergeCell ref="S186:T186"/>
    <mergeCell ref="F176:F177"/>
    <mergeCell ref="G176:G177"/>
    <mergeCell ref="H176:H177"/>
    <mergeCell ref="A178:A180"/>
    <mergeCell ref="A181:A183"/>
    <mergeCell ref="A185:A187"/>
    <mergeCell ref="B185:D186"/>
    <mergeCell ref="E185:AL185"/>
    <mergeCell ref="E186:F186"/>
    <mergeCell ref="G186:H186"/>
    <mergeCell ref="AG186:AH186"/>
    <mergeCell ref="AI186:AJ186"/>
    <mergeCell ref="AK186:AL186"/>
    <mergeCell ref="Y186:Z186"/>
    <mergeCell ref="AA186:AB186"/>
    <mergeCell ref="AC186:AD186"/>
    <mergeCell ref="AE186:AF186"/>
    <mergeCell ref="A165:A166"/>
    <mergeCell ref="A168:B168"/>
    <mergeCell ref="A169:A170"/>
    <mergeCell ref="A172:A174"/>
    <mergeCell ref="A176:B177"/>
    <mergeCell ref="C176:E176"/>
    <mergeCell ref="A160:B160"/>
    <mergeCell ref="A163:B164"/>
    <mergeCell ref="C163:E163"/>
    <mergeCell ref="F163:F164"/>
    <mergeCell ref="G163:I163"/>
    <mergeCell ref="J163:L163"/>
    <mergeCell ref="A139:B140"/>
    <mergeCell ref="C139:C140"/>
    <mergeCell ref="D139:I139"/>
    <mergeCell ref="J139:J140"/>
    <mergeCell ref="A141:A142"/>
    <mergeCell ref="A144:A145"/>
    <mergeCell ref="B144:B145"/>
    <mergeCell ref="AJ127:AJ128"/>
    <mergeCell ref="AK127:AK128"/>
    <mergeCell ref="A129:B129"/>
    <mergeCell ref="A130:B130"/>
    <mergeCell ref="A131:B131"/>
    <mergeCell ref="A133:A134"/>
    <mergeCell ref="B133:E133"/>
    <mergeCell ref="F133:G133"/>
    <mergeCell ref="Z127:AD127"/>
    <mergeCell ref="AE127:AE128"/>
    <mergeCell ref="AF127:AF128"/>
    <mergeCell ref="AG127:AG128"/>
    <mergeCell ref="AH127:AH128"/>
    <mergeCell ref="AI127:AI128"/>
    <mergeCell ref="N127:O127"/>
    <mergeCell ref="P127:Q127"/>
    <mergeCell ref="R127:S127"/>
    <mergeCell ref="T127:U127"/>
    <mergeCell ref="V127:W127"/>
    <mergeCell ref="X127:Y127"/>
    <mergeCell ref="A123:B123"/>
    <mergeCell ref="A124:B124"/>
    <mergeCell ref="A125:B125"/>
    <mergeCell ref="A127:B128"/>
    <mergeCell ref="C127:E127"/>
    <mergeCell ref="F127:G127"/>
    <mergeCell ref="H127:I127"/>
    <mergeCell ref="J127:K127"/>
    <mergeCell ref="L127:M127"/>
    <mergeCell ref="A116:B118"/>
    <mergeCell ref="A119:K119"/>
    <mergeCell ref="A120:B122"/>
    <mergeCell ref="C120:E121"/>
    <mergeCell ref="F120:AM120"/>
    <mergeCell ref="AN120:AN122"/>
    <mergeCell ref="F121:G121"/>
    <mergeCell ref="H121:I121"/>
    <mergeCell ref="J121:K121"/>
    <mergeCell ref="L121:M121"/>
    <mergeCell ref="AL121:AM121"/>
    <mergeCell ref="Z121:AA121"/>
    <mergeCell ref="AB121:AC121"/>
    <mergeCell ref="AD121:AE121"/>
    <mergeCell ref="AF121:AG121"/>
    <mergeCell ref="AH121:AI121"/>
    <mergeCell ref="AJ121:AK121"/>
    <mergeCell ref="N121:O121"/>
    <mergeCell ref="P121:Q121"/>
    <mergeCell ref="R121:S121"/>
    <mergeCell ref="T121:U121"/>
    <mergeCell ref="V121:W121"/>
    <mergeCell ref="X121:Y121"/>
    <mergeCell ref="A107:A109"/>
    <mergeCell ref="A110:B110"/>
    <mergeCell ref="A111:B111"/>
    <mergeCell ref="A112:B112"/>
    <mergeCell ref="A113:B113"/>
    <mergeCell ref="A115:C115"/>
    <mergeCell ref="AD104:AE104"/>
    <mergeCell ref="AF104:AG104"/>
    <mergeCell ref="AH104:AI104"/>
    <mergeCell ref="A106:B106"/>
    <mergeCell ref="A103:B105"/>
    <mergeCell ref="C103:E104"/>
    <mergeCell ref="K70:L70"/>
    <mergeCell ref="M70:N70"/>
    <mergeCell ref="O70:P70"/>
    <mergeCell ref="Q70:R70"/>
    <mergeCell ref="S70:T70"/>
    <mergeCell ref="AN103:AN105"/>
    <mergeCell ref="AO103:AO105"/>
    <mergeCell ref="F104:G104"/>
    <mergeCell ref="H104:I104"/>
    <mergeCell ref="J104:K104"/>
    <mergeCell ref="L104:M104"/>
    <mergeCell ref="N104:O104"/>
    <mergeCell ref="P104:Q104"/>
    <mergeCell ref="R104:S104"/>
    <mergeCell ref="T104:U104"/>
    <mergeCell ref="F103:AM103"/>
    <mergeCell ref="V104:W104"/>
    <mergeCell ref="X104:Y104"/>
    <mergeCell ref="Z104:AA104"/>
    <mergeCell ref="AB104:AC104"/>
    <mergeCell ref="AJ104:AK104"/>
    <mergeCell ref="AL104:AM104"/>
    <mergeCell ref="A69:A71"/>
    <mergeCell ref="B69:D70"/>
    <mergeCell ref="E69:AL69"/>
    <mergeCell ref="E70:F70"/>
    <mergeCell ref="G70:H70"/>
    <mergeCell ref="Q59:R59"/>
    <mergeCell ref="S59:T59"/>
    <mergeCell ref="U59:V59"/>
    <mergeCell ref="W59:X59"/>
    <mergeCell ref="Y59:Z59"/>
    <mergeCell ref="AA59:AB59"/>
    <mergeCell ref="A58:A60"/>
    <mergeCell ref="B58:D59"/>
    <mergeCell ref="E58:AL58"/>
    <mergeCell ref="AG70:AH70"/>
    <mergeCell ref="AI70:AJ70"/>
    <mergeCell ref="AK70:AL70"/>
    <mergeCell ref="U70:V70"/>
    <mergeCell ref="W70:X70"/>
    <mergeCell ref="Y70:Z70"/>
    <mergeCell ref="AA70:AB70"/>
    <mergeCell ref="AC70:AD70"/>
    <mergeCell ref="AE70:AF70"/>
    <mergeCell ref="I70:J70"/>
    <mergeCell ref="AM58:AN59"/>
    <mergeCell ref="E59:F59"/>
    <mergeCell ref="G59:H59"/>
    <mergeCell ref="I59:J59"/>
    <mergeCell ref="K59:L59"/>
    <mergeCell ref="M59:N59"/>
    <mergeCell ref="O59:P59"/>
    <mergeCell ref="AA49:AB49"/>
    <mergeCell ref="AC49:AD49"/>
    <mergeCell ref="AE49:AF49"/>
    <mergeCell ref="AG49:AH49"/>
    <mergeCell ref="AI49:AJ49"/>
    <mergeCell ref="AK49:AL49"/>
    <mergeCell ref="O49:P49"/>
    <mergeCell ref="Q49:R49"/>
    <mergeCell ref="S49:T49"/>
    <mergeCell ref="U49:V49"/>
    <mergeCell ref="W49:X49"/>
    <mergeCell ref="Y49:Z49"/>
    <mergeCell ref="AC59:AD59"/>
    <mergeCell ref="AE59:AF59"/>
    <mergeCell ref="AG59:AH59"/>
    <mergeCell ref="AI59:AJ59"/>
    <mergeCell ref="AK59:AL59"/>
    <mergeCell ref="A48:A50"/>
    <mergeCell ref="B48:D49"/>
    <mergeCell ref="E48:AL48"/>
    <mergeCell ref="AM48:AM50"/>
    <mergeCell ref="AN48:AN50"/>
    <mergeCell ref="E49:F49"/>
    <mergeCell ref="G49:H49"/>
    <mergeCell ref="I49:J49"/>
    <mergeCell ref="K49:L49"/>
    <mergeCell ref="M49:N49"/>
    <mergeCell ref="A38:A40"/>
    <mergeCell ref="B38:D39"/>
    <mergeCell ref="E38:AL38"/>
    <mergeCell ref="AM38:AM40"/>
    <mergeCell ref="AN38:AN40"/>
    <mergeCell ref="E39:F39"/>
    <mergeCell ref="G39:H39"/>
    <mergeCell ref="I39:J39"/>
    <mergeCell ref="K39:L39"/>
    <mergeCell ref="M39:N39"/>
    <mergeCell ref="AA39:AB39"/>
    <mergeCell ref="AC39:AD39"/>
    <mergeCell ref="AE39:AF39"/>
    <mergeCell ref="AG39:AH39"/>
    <mergeCell ref="AI39:AJ39"/>
    <mergeCell ref="AK39:AL39"/>
    <mergeCell ref="O39:P39"/>
    <mergeCell ref="Q39:R39"/>
    <mergeCell ref="S39:T39"/>
    <mergeCell ref="U39:V39"/>
    <mergeCell ref="W39:X39"/>
    <mergeCell ref="Y39:Z39"/>
    <mergeCell ref="AM28:AM30"/>
    <mergeCell ref="AN28:AN30"/>
    <mergeCell ref="E29:F29"/>
    <mergeCell ref="G29:H29"/>
    <mergeCell ref="I29:J29"/>
    <mergeCell ref="K29:L29"/>
    <mergeCell ref="M29:N29"/>
    <mergeCell ref="O29:P29"/>
    <mergeCell ref="Q29:R29"/>
    <mergeCell ref="S29:T29"/>
    <mergeCell ref="A27:H27"/>
    <mergeCell ref="A28:A30"/>
    <mergeCell ref="B28:D29"/>
    <mergeCell ref="E28:AL28"/>
    <mergeCell ref="U29:V29"/>
    <mergeCell ref="W29:X29"/>
    <mergeCell ref="Y29:Z29"/>
    <mergeCell ref="U18:V18"/>
    <mergeCell ref="W18:X18"/>
    <mergeCell ref="Y18:Z18"/>
    <mergeCell ref="AA18:AB18"/>
    <mergeCell ref="AC18:AD18"/>
    <mergeCell ref="AE18:AF18"/>
    <mergeCell ref="AA29:AB29"/>
    <mergeCell ref="AC29:AD29"/>
    <mergeCell ref="AE29:AF29"/>
    <mergeCell ref="AG29:AH29"/>
    <mergeCell ref="AI29:AJ29"/>
    <mergeCell ref="AK29:AL29"/>
    <mergeCell ref="A17:A19"/>
    <mergeCell ref="B17:D18"/>
    <mergeCell ref="AQ17:AQ19"/>
    <mergeCell ref="AR17:AR19"/>
    <mergeCell ref="E18:F18"/>
    <mergeCell ref="G18:H18"/>
    <mergeCell ref="I18:J18"/>
    <mergeCell ref="K18:L18"/>
    <mergeCell ref="M18:N18"/>
    <mergeCell ref="O18:P18"/>
    <mergeCell ref="Q18:R18"/>
    <mergeCell ref="S18:T18"/>
    <mergeCell ref="AG18:AH18"/>
    <mergeCell ref="AI18:AJ18"/>
    <mergeCell ref="AK18:AL18"/>
    <mergeCell ref="E17:AL17"/>
    <mergeCell ref="AM17:AM19"/>
    <mergeCell ref="AN17:AN19"/>
    <mergeCell ref="AO17:AO19"/>
    <mergeCell ref="AP17:AP19"/>
    <mergeCell ref="AR9:AR11"/>
    <mergeCell ref="AS9:AS11"/>
    <mergeCell ref="E10:F10"/>
    <mergeCell ref="G10:H10"/>
    <mergeCell ref="I10:J10"/>
    <mergeCell ref="K10:L10"/>
    <mergeCell ref="M10:N10"/>
    <mergeCell ref="O10:P10"/>
    <mergeCell ref="Q10:R10"/>
    <mergeCell ref="S10:T10"/>
    <mergeCell ref="AO10:AO11"/>
    <mergeCell ref="AP10:AP11"/>
    <mergeCell ref="AQ10:AQ11"/>
    <mergeCell ref="A6:O6"/>
    <mergeCell ref="A9:A11"/>
    <mergeCell ref="B9:D10"/>
    <mergeCell ref="E9:AL9"/>
    <mergeCell ref="AM9:AM11"/>
    <mergeCell ref="AN9:AQ9"/>
    <mergeCell ref="U10:V10"/>
    <mergeCell ref="W10:X10"/>
    <mergeCell ref="Y10:Z10"/>
    <mergeCell ref="AA10:AB10"/>
    <mergeCell ref="AC10:AD10"/>
    <mergeCell ref="AE10:AF10"/>
    <mergeCell ref="AG10:AH10"/>
    <mergeCell ref="AI10:AJ10"/>
    <mergeCell ref="AK10:AL10"/>
    <mergeCell ref="AN10:AN11"/>
  </mergeCells>
  <dataValidations count="9">
    <dataValidation operator="greaterThanOrEqual" allowBlank="1" showInputMessage="1" showErrorMessage="1" errorTitle="Error" error="Favor Ingrese sólo Números." sqref="AO31:AO36" xr:uid="{F55C25D0-DE35-4787-B949-5B6FAC186351}"/>
    <dataValidation type="whole" allowBlank="1" showInputMessage="1" showErrorMessage="1" sqref="E188:AL191" xr:uid="{C366DC0D-8C77-49E9-A93E-4D033AF73612}">
      <formula1>0</formula1>
      <formula2>9.99999999999999E+37</formula2>
    </dataValidation>
    <dataValidation type="whole" allowBlank="1" showInputMessage="1" showErrorMessage="1" sqref="C169:F174" xr:uid="{DB63D544-21B2-4342-B80F-5D8BC60711FC}">
      <formula1>0</formula1>
      <formula2>9.99999999999999E+35</formula2>
    </dataValidation>
    <dataValidation type="whole" allowBlank="1" showInputMessage="1" showErrorMessage="1" sqref="B135:G137" xr:uid="{6BE27B67-6A2D-49E2-88B2-829DED967D02}">
      <formula1>0</formula1>
      <formula2>9.99999999999999E+32</formula2>
    </dataValidation>
    <dataValidation type="whole" allowBlank="1" showInputMessage="1" showErrorMessage="1" sqref="F107:AO113" xr:uid="{F8D86FAD-9BFE-4CD5-862C-4527BCD4BF57}">
      <formula1>0</formula1>
      <formula2>9.99999999999999E+33</formula2>
    </dataValidation>
    <dataValidation type="whole" allowBlank="1" showInputMessage="1" showErrorMessage="1" sqref="E61:AN66" xr:uid="{15A7A547-65E8-4D9E-860B-3DDF4CC2AE8A}">
      <formula1>0</formula1>
      <formula2>9.99999999999999E+46</formula2>
    </dataValidation>
    <dataValidation type="whole" allowBlank="1" showInputMessage="1" showErrorMessage="1" sqref="C199:D200 AN31:AN36 E33:AM36" xr:uid="{99AFF853-6EEC-4C67-A3DF-711F92AAB5C8}">
      <formula1>0</formula1>
      <formula2>9.99999999999999E+41</formula2>
    </dataValidation>
    <dataValidation type="whole" allowBlank="1" showInputMessage="1" showErrorMessage="1" sqref="E12:AS15 E20:AR26 E31:AM32 E41:AM42 E51:AM52" xr:uid="{4E514E26-023F-4EAC-903A-21D50883A61A}">
      <formula1>0</formula1>
      <formula2>9.99999999999999E+40</formula2>
    </dataValidation>
    <dataValidation type="whole" operator="greaterThanOrEqual" allowBlank="1" showInputMessage="1" showErrorMessage="1" errorTitle="Error" error="Favor Ingrese sólo Números." sqref="E211:O215 E72:AL77 F129:AK131 F123:AN125 D165:L166 F195:AM196 C161:D161 E205:AN205 C81:E100 E43:AM46 AO27:AO30 D116:D118 D178:H183 D141:J142 B146:B157 AP27:AP36 AN41:AN46 AN51:AN56 E53:AM56" xr:uid="{841387C2-5999-4077-AF9D-99138EDD3516}">
      <formula1>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CONSOLIDADO</vt:lpstr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Depto. Bioestadistica</dc:creator>
  <cp:lastModifiedBy>jmunozm_hospitaldelinares.cl</cp:lastModifiedBy>
  <dcterms:created xsi:type="dcterms:W3CDTF">2025-03-20T18:29:18Z</dcterms:created>
  <dcterms:modified xsi:type="dcterms:W3CDTF">2026-01-16T17:33:34Z</dcterms:modified>
</cp:coreProperties>
</file>