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914EF922-AAFC-4AB4-92B4-F668D2225C5A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0" hidden="1">CONSOLIDADO!$A$70:$CU$215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5" i="13" l="1"/>
  <c r="CQ214" i="13"/>
  <c r="CP214" i="13"/>
  <c r="CO214" i="13"/>
  <c r="CN214" i="13"/>
  <c r="CE214" i="13"/>
  <c r="CD214" i="13"/>
  <c r="CC214" i="13"/>
  <c r="CB214" i="13"/>
  <c r="B214" i="13"/>
  <c r="B213" i="13"/>
  <c r="C208" i="13"/>
  <c r="C207" i="13"/>
  <c r="CU202" i="13"/>
  <c r="E202" i="13"/>
  <c r="D202" i="13"/>
  <c r="CI202" i="13" s="1"/>
  <c r="C202" i="13"/>
  <c r="CT201" i="13"/>
  <c r="CO201" i="13"/>
  <c r="E201" i="13"/>
  <c r="CH201" i="13" s="1"/>
  <c r="D201" i="13"/>
  <c r="CU201" i="13" s="1"/>
  <c r="CU200" i="13"/>
  <c r="CT200" i="13"/>
  <c r="CS200" i="13"/>
  <c r="CR200" i="13"/>
  <c r="CQ200" i="13"/>
  <c r="CP200" i="13"/>
  <c r="CO200" i="13"/>
  <c r="CI200" i="13"/>
  <c r="CH200" i="13"/>
  <c r="CG200" i="13"/>
  <c r="E200" i="13"/>
  <c r="CC200" i="13" s="1"/>
  <c r="D200" i="13"/>
  <c r="C200" i="13"/>
  <c r="CF200" i="13" s="1"/>
  <c r="CU199" i="13"/>
  <c r="CT199" i="13"/>
  <c r="CS199" i="13"/>
  <c r="CR199" i="13"/>
  <c r="CQ199" i="13"/>
  <c r="CP199" i="13"/>
  <c r="CO199" i="13"/>
  <c r="CI199" i="13"/>
  <c r="CH199" i="13"/>
  <c r="CG199" i="13"/>
  <c r="CF199" i="13"/>
  <c r="CE199" i="13"/>
  <c r="E199" i="13"/>
  <c r="CC199" i="13" s="1"/>
  <c r="D199" i="13"/>
  <c r="C199" i="13"/>
  <c r="CD199" i="13" s="1"/>
  <c r="CU198" i="13"/>
  <c r="CT198" i="13"/>
  <c r="CS198" i="13"/>
  <c r="CR198" i="13"/>
  <c r="CQ198" i="13"/>
  <c r="CP198" i="13"/>
  <c r="CO198" i="13"/>
  <c r="CI198" i="13"/>
  <c r="CH198" i="13"/>
  <c r="CG198" i="13"/>
  <c r="CF198" i="13"/>
  <c r="CE198" i="13"/>
  <c r="CD198" i="13"/>
  <c r="CC198" i="13"/>
  <c r="E198" i="13"/>
  <c r="D198" i="13"/>
  <c r="C198" i="13"/>
  <c r="CU197" i="13"/>
  <c r="CO197" i="13"/>
  <c r="CI197" i="13"/>
  <c r="E197" i="13"/>
  <c r="D197" i="13"/>
  <c r="CU196" i="13"/>
  <c r="CI196" i="13"/>
  <c r="CH196" i="13"/>
  <c r="CC196" i="13"/>
  <c r="E196" i="13"/>
  <c r="D196" i="13"/>
  <c r="E191" i="13"/>
  <c r="D191" i="13"/>
  <c r="C191" i="13"/>
  <c r="CO190" i="13"/>
  <c r="CN190" i="13"/>
  <c r="CC190" i="13"/>
  <c r="CB190" i="13"/>
  <c r="E190" i="13"/>
  <c r="D190" i="13"/>
  <c r="C190" i="13"/>
  <c r="CO189" i="13"/>
  <c r="CN189" i="13"/>
  <c r="E189" i="13"/>
  <c r="D189" i="13"/>
  <c r="C189" i="13"/>
  <c r="CC189" i="13" s="1"/>
  <c r="E188" i="13"/>
  <c r="D188" i="13"/>
  <c r="C188" i="13"/>
  <c r="CO187" i="13"/>
  <c r="CN187" i="13"/>
  <c r="CC187" i="13"/>
  <c r="CB187" i="13"/>
  <c r="AS187" i="13"/>
  <c r="E187" i="13"/>
  <c r="C187" i="13" s="1"/>
  <c r="D187" i="13"/>
  <c r="E186" i="13"/>
  <c r="D186" i="13"/>
  <c r="C186" i="13" s="1"/>
  <c r="CN185" i="13"/>
  <c r="CC185" i="13"/>
  <c r="CB185" i="13"/>
  <c r="AS185" i="13"/>
  <c r="E185" i="13"/>
  <c r="D185" i="13"/>
  <c r="C185" i="13"/>
  <c r="CO185" i="13" s="1"/>
  <c r="CO184" i="13"/>
  <c r="CN184" i="13"/>
  <c r="E184" i="13"/>
  <c r="D184" i="13"/>
  <c r="C184" i="13"/>
  <c r="CC184" i="13" s="1"/>
  <c r="CC183" i="13"/>
  <c r="CB183" i="13"/>
  <c r="AS183" i="13" s="1"/>
  <c r="E183" i="13"/>
  <c r="D183" i="13"/>
  <c r="C183" i="13"/>
  <c r="CC182" i="13"/>
  <c r="E182" i="13"/>
  <c r="C182" i="13" s="1"/>
  <c r="D182" i="13"/>
  <c r="CN177" i="13"/>
  <c r="CH177" i="13"/>
  <c r="CG177" i="13"/>
  <c r="CF177" i="13"/>
  <c r="CE177" i="13"/>
  <c r="CD177" i="13"/>
  <c r="CC177" i="13"/>
  <c r="CB177" i="13"/>
  <c r="AW177" i="13"/>
  <c r="E177" i="13"/>
  <c r="CO177" i="13" s="1"/>
  <c r="D177" i="13"/>
  <c r="CP177" i="13" s="1"/>
  <c r="C177" i="13"/>
  <c r="CD176" i="13"/>
  <c r="CC176" i="13"/>
  <c r="CB176" i="13"/>
  <c r="E176" i="13"/>
  <c r="CO176" i="13" s="1"/>
  <c r="D176" i="13"/>
  <c r="CP176" i="13" s="1"/>
  <c r="C176" i="13"/>
  <c r="CT175" i="13"/>
  <c r="CS175" i="13"/>
  <c r="CE175" i="13"/>
  <c r="CD175" i="13"/>
  <c r="CC175" i="13"/>
  <c r="CB175" i="13"/>
  <c r="E175" i="13"/>
  <c r="CO175" i="13" s="1"/>
  <c r="D175" i="13"/>
  <c r="CP175" i="13" s="1"/>
  <c r="C175" i="13"/>
  <c r="CQ174" i="13"/>
  <c r="CC174" i="13"/>
  <c r="CB174" i="13"/>
  <c r="E174" i="13"/>
  <c r="CO174" i="13" s="1"/>
  <c r="D174" i="13"/>
  <c r="C174" i="13"/>
  <c r="CT173" i="13"/>
  <c r="CS173" i="13"/>
  <c r="CR173" i="13"/>
  <c r="CQ173" i="13"/>
  <c r="CP173" i="13"/>
  <c r="CO173" i="13"/>
  <c r="E173" i="13"/>
  <c r="CC173" i="13" s="1"/>
  <c r="D173" i="13"/>
  <c r="CD173" i="13" s="1"/>
  <c r="C173" i="13"/>
  <c r="CP172" i="13"/>
  <c r="CO172" i="13"/>
  <c r="E172" i="13"/>
  <c r="CC172" i="13" s="1"/>
  <c r="D172" i="13"/>
  <c r="CD172" i="13" s="1"/>
  <c r="C172" i="13"/>
  <c r="CQ172" i="13" s="1"/>
  <c r="CT171" i="13"/>
  <c r="CS171" i="13"/>
  <c r="CR171" i="13"/>
  <c r="CQ171" i="13"/>
  <c r="CP171" i="13"/>
  <c r="CO171" i="13"/>
  <c r="CN171" i="13"/>
  <c r="CH171" i="13"/>
  <c r="CG171" i="13"/>
  <c r="CF171" i="13"/>
  <c r="E171" i="13"/>
  <c r="CC171" i="13" s="1"/>
  <c r="D171" i="13"/>
  <c r="CD171" i="13" s="1"/>
  <c r="C171" i="13"/>
  <c r="CE171" i="13" s="1"/>
  <c r="CT170" i="13"/>
  <c r="CS170" i="13"/>
  <c r="CR170" i="13"/>
  <c r="CQ170" i="13"/>
  <c r="CP170" i="13"/>
  <c r="CO170" i="13"/>
  <c r="CN170" i="13"/>
  <c r="CH170" i="13"/>
  <c r="CG170" i="13"/>
  <c r="CF170" i="13"/>
  <c r="CE170" i="13"/>
  <c r="CD170" i="13"/>
  <c r="E170" i="13"/>
  <c r="CC170" i="13" s="1"/>
  <c r="D170" i="13"/>
  <c r="C170" i="13"/>
  <c r="CB170" i="13" s="1"/>
  <c r="CT169" i="13"/>
  <c r="CS169" i="13"/>
  <c r="CR169" i="13"/>
  <c r="CQ169" i="13"/>
  <c r="CP169" i="13"/>
  <c r="CO169" i="13"/>
  <c r="CN169" i="13"/>
  <c r="CH169" i="13"/>
  <c r="CG169" i="13"/>
  <c r="CF169" i="13"/>
  <c r="CE169" i="13"/>
  <c r="CD169" i="13"/>
  <c r="CC169" i="13"/>
  <c r="CB169" i="13"/>
  <c r="AW169" i="13" s="1"/>
  <c r="E169" i="13"/>
  <c r="D169" i="13"/>
  <c r="C169" i="13"/>
  <c r="CP168" i="13"/>
  <c r="CH168" i="13"/>
  <c r="CG168" i="13"/>
  <c r="CF168" i="13"/>
  <c r="CE168" i="13"/>
  <c r="CD168" i="13"/>
  <c r="AW168" i="13" s="1"/>
  <c r="CC168" i="13"/>
  <c r="CB168" i="13"/>
  <c r="E168" i="13"/>
  <c r="C168" i="13" s="1"/>
  <c r="D168" i="13"/>
  <c r="CN167" i="13"/>
  <c r="CH167" i="13"/>
  <c r="CG167" i="13"/>
  <c r="CF167" i="13"/>
  <c r="CE167" i="13"/>
  <c r="CD167" i="13"/>
  <c r="CC167" i="13"/>
  <c r="CB167" i="13"/>
  <c r="E167" i="13"/>
  <c r="CO167" i="13" s="1"/>
  <c r="D167" i="13"/>
  <c r="CP167" i="13" s="1"/>
  <c r="C167" i="13"/>
  <c r="AW162" i="13"/>
  <c r="AV162" i="13"/>
  <c r="AU162" i="13"/>
  <c r="AT162" i="13"/>
  <c r="AS162" i="13"/>
  <c r="AR162" i="13"/>
  <c r="AQ162" i="13"/>
  <c r="AP162" i="13"/>
  <c r="AO162" i="13"/>
  <c r="AN162" i="13"/>
  <c r="AM162" i="13"/>
  <c r="AL162" i="13"/>
  <c r="AK162" i="13"/>
  <c r="AJ162" i="13"/>
  <c r="AI162" i="13"/>
  <c r="AH162" i="13"/>
  <c r="AG162" i="13"/>
  <c r="AF162" i="13"/>
  <c r="AE162" i="13"/>
  <c r="AD162" i="13"/>
  <c r="AC162" i="13"/>
  <c r="AB162" i="13"/>
  <c r="AA162" i="13"/>
  <c r="Z162" i="13"/>
  <c r="Y162" i="13"/>
  <c r="X162" i="13"/>
  <c r="W162" i="13"/>
  <c r="V162" i="13"/>
  <c r="U162" i="13"/>
  <c r="T162" i="13"/>
  <c r="S162" i="13"/>
  <c r="R162" i="13"/>
  <c r="Q162" i="13"/>
  <c r="P162" i="13"/>
  <c r="O162" i="13"/>
  <c r="N162" i="13"/>
  <c r="M162" i="13"/>
  <c r="L162" i="13"/>
  <c r="K162" i="13"/>
  <c r="J162" i="13"/>
  <c r="I162" i="13"/>
  <c r="H162" i="13"/>
  <c r="G162" i="13"/>
  <c r="F162" i="13"/>
  <c r="CT161" i="13"/>
  <c r="CS161" i="13"/>
  <c r="CQ161" i="13"/>
  <c r="CP161" i="13"/>
  <c r="CO161" i="13"/>
  <c r="CN161" i="13"/>
  <c r="CH161" i="13"/>
  <c r="CG161" i="13"/>
  <c r="CF161" i="13"/>
  <c r="CE161" i="13"/>
  <c r="CD161" i="13"/>
  <c r="E161" i="13"/>
  <c r="D161" i="13"/>
  <c r="C161" i="13" s="1"/>
  <c r="CB161" i="13" s="1"/>
  <c r="CT160" i="13"/>
  <c r="CS160" i="13"/>
  <c r="CR160" i="13"/>
  <c r="CQ160" i="13"/>
  <c r="CP160" i="13"/>
  <c r="CO160" i="13"/>
  <c r="CN160" i="13"/>
  <c r="CH160" i="13"/>
  <c r="CG160" i="13"/>
  <c r="CF160" i="13"/>
  <c r="CE160" i="13"/>
  <c r="CD160" i="13"/>
  <c r="CC160" i="13"/>
  <c r="CB160" i="13"/>
  <c r="AX160" i="13"/>
  <c r="E160" i="13"/>
  <c r="D160" i="13"/>
  <c r="C160" i="13"/>
  <c r="CT159" i="13"/>
  <c r="CS159" i="13"/>
  <c r="CH159" i="13"/>
  <c r="CG159" i="13"/>
  <c r="E159" i="13"/>
  <c r="D159" i="13"/>
  <c r="C159" i="13" s="1"/>
  <c r="E158" i="13"/>
  <c r="C158" i="13" s="1"/>
  <c r="CD158" i="13" s="1"/>
  <c r="D158" i="13"/>
  <c r="CT157" i="13"/>
  <c r="CS157" i="13"/>
  <c r="CP157" i="13"/>
  <c r="CH157" i="13"/>
  <c r="CG157" i="13"/>
  <c r="CB157" i="13"/>
  <c r="E157" i="13"/>
  <c r="D157" i="13"/>
  <c r="C157" i="13"/>
  <c r="CR156" i="13"/>
  <c r="CQ156" i="13"/>
  <c r="CP156" i="13"/>
  <c r="CO156" i="13"/>
  <c r="CN156" i="13"/>
  <c r="CF156" i="13"/>
  <c r="CE156" i="13"/>
  <c r="E156" i="13"/>
  <c r="D156" i="13"/>
  <c r="C156" i="13"/>
  <c r="CD156" i="13" s="1"/>
  <c r="E155" i="13"/>
  <c r="D155" i="13"/>
  <c r="C155" i="13" s="1"/>
  <c r="CD154" i="13"/>
  <c r="CC154" i="13"/>
  <c r="CB154" i="13"/>
  <c r="E154" i="13"/>
  <c r="D154" i="13"/>
  <c r="C154" i="13"/>
  <c r="CR153" i="13"/>
  <c r="CQ153" i="13"/>
  <c r="CP153" i="13"/>
  <c r="CO153" i="13"/>
  <c r="CN153" i="13"/>
  <c r="E153" i="13"/>
  <c r="C153" i="13"/>
  <c r="CF153" i="13" s="1"/>
  <c r="CR152" i="13"/>
  <c r="CQ152" i="13"/>
  <c r="CP152" i="13"/>
  <c r="CO152" i="13"/>
  <c r="CN152" i="13"/>
  <c r="CF152" i="13"/>
  <c r="CE152" i="13"/>
  <c r="CD152" i="13"/>
  <c r="CC152" i="13"/>
  <c r="CB152" i="13"/>
  <c r="E152" i="13"/>
  <c r="C152" i="13" s="1"/>
  <c r="E151" i="13"/>
  <c r="D151" i="13"/>
  <c r="C151" i="13"/>
  <c r="V146" i="13"/>
  <c r="U146" i="13"/>
  <c r="T146" i="13"/>
  <c r="S146" i="13"/>
  <c r="R146" i="13"/>
  <c r="Q146" i="13"/>
  <c r="P146" i="13"/>
  <c r="O146" i="13"/>
  <c r="N146" i="13"/>
  <c r="M146" i="13"/>
  <c r="L146" i="13"/>
  <c r="K146" i="13"/>
  <c r="J146" i="13"/>
  <c r="I146" i="13"/>
  <c r="H146" i="13"/>
  <c r="G146" i="13"/>
  <c r="F146" i="13"/>
  <c r="E146" i="13"/>
  <c r="D146" i="13"/>
  <c r="C146" i="13"/>
  <c r="CO145" i="13"/>
  <c r="CN145" i="13"/>
  <c r="CM145" i="13"/>
  <c r="CD145" i="13"/>
  <c r="B145" i="13"/>
  <c r="CC145" i="13" s="1"/>
  <c r="B144" i="13"/>
  <c r="CB144" i="13" s="1"/>
  <c r="CO143" i="13"/>
  <c r="CN143" i="13"/>
  <c r="CM143" i="13"/>
  <c r="B143" i="13"/>
  <c r="CD143" i="13" s="1"/>
  <c r="CO142" i="13"/>
  <c r="CN142" i="13"/>
  <c r="B142" i="13"/>
  <c r="CM142" i="13" s="1"/>
  <c r="B141" i="13"/>
  <c r="CO140" i="13"/>
  <c r="CN140" i="13"/>
  <c r="CM140" i="13"/>
  <c r="CD140" i="13"/>
  <c r="CC140" i="13"/>
  <c r="CB140" i="13"/>
  <c r="B140" i="13"/>
  <c r="B139" i="13"/>
  <c r="CO138" i="13"/>
  <c r="CN138" i="13"/>
  <c r="CM138" i="13"/>
  <c r="CD138" i="13"/>
  <c r="CC138" i="13"/>
  <c r="CB138" i="13"/>
  <c r="B138" i="13"/>
  <c r="CO137" i="13"/>
  <c r="CN137" i="13"/>
  <c r="B137" i="13"/>
  <c r="CM137" i="13" s="1"/>
  <c r="CN136" i="13"/>
  <c r="CM136" i="13"/>
  <c r="CD136" i="13"/>
  <c r="CC136" i="13"/>
  <c r="CB136" i="13"/>
  <c r="B136" i="13"/>
  <c r="CO136" i="13" s="1"/>
  <c r="CO135" i="13"/>
  <c r="CN135" i="13"/>
  <c r="CM135" i="13"/>
  <c r="CD135" i="13"/>
  <c r="CC135" i="13"/>
  <c r="CB135" i="13"/>
  <c r="W135" i="13" s="1"/>
  <c r="B135" i="13"/>
  <c r="B134" i="13"/>
  <c r="B133" i="13"/>
  <c r="CO132" i="13"/>
  <c r="CN132" i="13"/>
  <c r="B132" i="13"/>
  <c r="CM132" i="13" s="1"/>
  <c r="B131" i="13"/>
  <c r="CO130" i="13"/>
  <c r="CN130" i="13"/>
  <c r="CM130" i="13"/>
  <c r="CD130" i="13"/>
  <c r="CC130" i="13"/>
  <c r="CB130" i="13"/>
  <c r="W130" i="13" s="1"/>
  <c r="B130" i="13"/>
  <c r="B129" i="13"/>
  <c r="B146" i="13" s="1"/>
  <c r="AI126" i="13"/>
  <c r="AH126" i="13"/>
  <c r="AG126" i="13"/>
  <c r="AF126" i="13"/>
  <c r="AE126" i="13"/>
  <c r="AD126" i="13"/>
  <c r="AC126" i="13"/>
  <c r="AB126" i="13"/>
  <c r="AA126" i="13"/>
  <c r="Z126" i="13"/>
  <c r="Y126" i="13"/>
  <c r="X126" i="13"/>
  <c r="W126" i="13"/>
  <c r="V126" i="13"/>
  <c r="U126" i="13"/>
  <c r="T126" i="13"/>
  <c r="S126" i="13"/>
  <c r="R126" i="13"/>
  <c r="Q126" i="13"/>
  <c r="P126" i="13"/>
  <c r="O126" i="13"/>
  <c r="M126" i="13"/>
  <c r="L126" i="13"/>
  <c r="K126" i="13"/>
  <c r="I126" i="13"/>
  <c r="H126" i="13"/>
  <c r="G126" i="13"/>
  <c r="E126" i="13"/>
  <c r="D126" i="13"/>
  <c r="C126" i="13"/>
  <c r="N125" i="13"/>
  <c r="J125" i="13"/>
  <c r="F125" i="13"/>
  <c r="B125" i="13"/>
  <c r="N124" i="13"/>
  <c r="J124" i="13"/>
  <c r="F124" i="13"/>
  <c r="B124" i="13"/>
  <c r="N123" i="13"/>
  <c r="J123" i="13"/>
  <c r="F123" i="13"/>
  <c r="B123" i="13"/>
  <c r="N122" i="13"/>
  <c r="J122" i="13"/>
  <c r="F122" i="13"/>
  <c r="B122" i="13"/>
  <c r="N121" i="13"/>
  <c r="J121" i="13"/>
  <c r="F121" i="13"/>
  <c r="B121" i="13"/>
  <c r="N120" i="13"/>
  <c r="J120" i="13"/>
  <c r="F120" i="13"/>
  <c r="B120" i="13"/>
  <c r="N119" i="13"/>
  <c r="J119" i="13"/>
  <c r="F119" i="13"/>
  <c r="B119" i="13"/>
  <c r="N118" i="13"/>
  <c r="J118" i="13"/>
  <c r="F118" i="13"/>
  <c r="B118" i="13"/>
  <c r="N117" i="13"/>
  <c r="J117" i="13"/>
  <c r="F117" i="13"/>
  <c r="B117" i="13"/>
  <c r="N116" i="13"/>
  <c r="J116" i="13"/>
  <c r="F116" i="13"/>
  <c r="B116" i="13"/>
  <c r="N115" i="13"/>
  <c r="J115" i="13"/>
  <c r="F115" i="13"/>
  <c r="B115" i="13"/>
  <c r="N114" i="13"/>
  <c r="J114" i="13"/>
  <c r="F114" i="13"/>
  <c r="B114" i="13"/>
  <c r="N113" i="13"/>
  <c r="J113" i="13"/>
  <c r="F113" i="13"/>
  <c r="B113" i="13"/>
  <c r="N112" i="13"/>
  <c r="J112" i="13"/>
  <c r="F112" i="13"/>
  <c r="B112" i="13"/>
  <c r="N111" i="13"/>
  <c r="J111" i="13"/>
  <c r="F111" i="13"/>
  <c r="B111" i="13"/>
  <c r="N110" i="13"/>
  <c r="J110" i="13"/>
  <c r="F110" i="13"/>
  <c r="B110" i="13"/>
  <c r="N109" i="13"/>
  <c r="J109" i="13"/>
  <c r="F109" i="13"/>
  <c r="B109" i="13"/>
  <c r="N108" i="13"/>
  <c r="J108" i="13"/>
  <c r="F108" i="13"/>
  <c r="B108" i="13"/>
  <c r="N107" i="13"/>
  <c r="J107" i="13"/>
  <c r="F107" i="13"/>
  <c r="B107" i="13"/>
  <c r="N106" i="13"/>
  <c r="J106" i="13"/>
  <c r="F106" i="13"/>
  <c r="B106" i="13"/>
  <c r="N105" i="13"/>
  <c r="J105" i="13"/>
  <c r="F105" i="13"/>
  <c r="B105" i="13"/>
  <c r="N104" i="13"/>
  <c r="J104" i="13"/>
  <c r="F104" i="13"/>
  <c r="B104" i="13"/>
  <c r="N103" i="13"/>
  <c r="J103" i="13"/>
  <c r="F103" i="13"/>
  <c r="B103" i="13"/>
  <c r="N102" i="13"/>
  <c r="J102" i="13"/>
  <c r="F102" i="13"/>
  <c r="B102" i="13"/>
  <c r="N101" i="13"/>
  <c r="J101" i="13"/>
  <c r="F101" i="13"/>
  <c r="B101" i="13"/>
  <c r="N100" i="13"/>
  <c r="J100" i="13"/>
  <c r="F100" i="13"/>
  <c r="B100" i="13"/>
  <c r="N99" i="13"/>
  <c r="J99" i="13"/>
  <c r="F99" i="13"/>
  <c r="B99" i="13"/>
  <c r="N98" i="13"/>
  <c r="J98" i="13"/>
  <c r="F98" i="13"/>
  <c r="B98" i="13"/>
  <c r="N97" i="13"/>
  <c r="J97" i="13"/>
  <c r="F97" i="13"/>
  <c r="B97" i="13"/>
  <c r="N96" i="13"/>
  <c r="J96" i="13"/>
  <c r="F96" i="13"/>
  <c r="B96" i="13"/>
  <c r="N95" i="13"/>
  <c r="J95" i="13"/>
  <c r="F95" i="13"/>
  <c r="B95" i="13"/>
  <c r="N94" i="13"/>
  <c r="J94" i="13"/>
  <c r="F94" i="13"/>
  <c r="B94" i="13"/>
  <c r="N93" i="13"/>
  <c r="J93" i="13"/>
  <c r="F93" i="13"/>
  <c r="B93" i="13"/>
  <c r="N92" i="13"/>
  <c r="J92" i="13"/>
  <c r="F92" i="13"/>
  <c r="B92" i="13"/>
  <c r="N91" i="13"/>
  <c r="J91" i="13"/>
  <c r="F91" i="13"/>
  <c r="B91" i="13"/>
  <c r="N90" i="13"/>
  <c r="J90" i="13"/>
  <c r="F90" i="13"/>
  <c r="B90" i="13"/>
  <c r="N89" i="13"/>
  <c r="J89" i="13"/>
  <c r="F89" i="13"/>
  <c r="B89" i="13"/>
  <c r="N88" i="13"/>
  <c r="J88" i="13"/>
  <c r="F88" i="13"/>
  <c r="B88" i="13"/>
  <c r="N87" i="13"/>
  <c r="J87" i="13"/>
  <c r="F87" i="13"/>
  <c r="B87" i="13"/>
  <c r="N86" i="13"/>
  <c r="J86" i="13"/>
  <c r="F86" i="13"/>
  <c r="B86" i="13"/>
  <c r="N85" i="13"/>
  <c r="J85" i="13"/>
  <c r="F85" i="13"/>
  <c r="B85" i="13"/>
  <c r="N84" i="13"/>
  <c r="J84" i="13"/>
  <c r="F84" i="13"/>
  <c r="B84" i="13"/>
  <c r="N83" i="13"/>
  <c r="J83" i="13"/>
  <c r="F83" i="13"/>
  <c r="B83" i="13"/>
  <c r="N82" i="13"/>
  <c r="J82" i="13"/>
  <c r="F82" i="13"/>
  <c r="B82" i="13"/>
  <c r="N81" i="13"/>
  <c r="J81" i="13"/>
  <c r="F81" i="13"/>
  <c r="B81" i="13"/>
  <c r="N80" i="13"/>
  <c r="J80" i="13"/>
  <c r="F80" i="13"/>
  <c r="B80" i="13"/>
  <c r="N79" i="13"/>
  <c r="J79" i="13"/>
  <c r="F79" i="13"/>
  <c r="B79" i="13"/>
  <c r="N78" i="13"/>
  <c r="J78" i="13"/>
  <c r="F78" i="13"/>
  <c r="B78" i="13"/>
  <c r="N77" i="13"/>
  <c r="J77" i="13"/>
  <c r="F77" i="13"/>
  <c r="B77" i="13"/>
  <c r="N76" i="13"/>
  <c r="J76" i="13"/>
  <c r="F76" i="13"/>
  <c r="B76" i="13"/>
  <c r="N75" i="13"/>
  <c r="J75" i="13"/>
  <c r="F75" i="13"/>
  <c r="B75" i="13"/>
  <c r="N74" i="13"/>
  <c r="N126" i="13" s="1"/>
  <c r="J74" i="13"/>
  <c r="F74" i="13"/>
  <c r="F126" i="13" s="1"/>
  <c r="B74" i="13"/>
  <c r="N73" i="13"/>
  <c r="J73" i="13"/>
  <c r="F73" i="13"/>
  <c r="B73" i="13"/>
  <c r="N72" i="13"/>
  <c r="J72" i="13"/>
  <c r="F72" i="13"/>
  <c r="B72" i="13"/>
  <c r="N71" i="13"/>
  <c r="J71" i="13"/>
  <c r="F71" i="13"/>
  <c r="B71" i="13"/>
  <c r="AG67" i="13"/>
  <c r="AF67" i="13"/>
  <c r="AE67" i="13"/>
  <c r="AD67" i="13"/>
  <c r="AC67" i="13"/>
  <c r="AA67" i="13"/>
  <c r="Z67" i="13"/>
  <c r="Y67" i="13"/>
  <c r="W67" i="13"/>
  <c r="V67" i="13"/>
  <c r="U67" i="13"/>
  <c r="T67" i="13"/>
  <c r="S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C67" i="13"/>
  <c r="CO66" i="13"/>
  <c r="CN66" i="13"/>
  <c r="CM66" i="13"/>
  <c r="CD66" i="13"/>
  <c r="AB66" i="13"/>
  <c r="X66" i="13"/>
  <c r="B66" i="13"/>
  <c r="CC66" i="13" s="1"/>
  <c r="AB65" i="13"/>
  <c r="X65" i="13"/>
  <c r="B65" i="13"/>
  <c r="CN65" i="13" s="1"/>
  <c r="CO64" i="13"/>
  <c r="CN64" i="13"/>
  <c r="CM64" i="13"/>
  <c r="CD64" i="13"/>
  <c r="AB64" i="13"/>
  <c r="X64" i="13"/>
  <c r="B64" i="13"/>
  <c r="CC64" i="13" s="1"/>
  <c r="CB63" i="13"/>
  <c r="AB63" i="13"/>
  <c r="X63" i="13"/>
  <c r="B63" i="13"/>
  <c r="CN63" i="13" s="1"/>
  <c r="CO62" i="13"/>
  <c r="CN62" i="13"/>
  <c r="CM62" i="13"/>
  <c r="CD62" i="13"/>
  <c r="AB62" i="13"/>
  <c r="X62" i="13"/>
  <c r="B62" i="13"/>
  <c r="CC62" i="13" s="1"/>
  <c r="AB61" i="13"/>
  <c r="X61" i="13"/>
  <c r="B61" i="13"/>
  <c r="CO60" i="13"/>
  <c r="CN60" i="13"/>
  <c r="CM60" i="13"/>
  <c r="CD60" i="13"/>
  <c r="AB60" i="13"/>
  <c r="X60" i="13"/>
  <c r="B60" i="13"/>
  <c r="CC60" i="13" s="1"/>
  <c r="CN59" i="13"/>
  <c r="CM59" i="13"/>
  <c r="CD59" i="13"/>
  <c r="AB59" i="13"/>
  <c r="X59" i="13"/>
  <c r="B59" i="13"/>
  <c r="CC59" i="13" s="1"/>
  <c r="CO58" i="13"/>
  <c r="CN58" i="13"/>
  <c r="CM58" i="13"/>
  <c r="CD58" i="13"/>
  <c r="AB58" i="13"/>
  <c r="X58" i="13"/>
  <c r="B58" i="13"/>
  <c r="CC58" i="13" s="1"/>
  <c r="CN57" i="13"/>
  <c r="CM57" i="13"/>
  <c r="CC57" i="13"/>
  <c r="CB57" i="13"/>
  <c r="AB57" i="13"/>
  <c r="CD57" i="13" s="1"/>
  <c r="AH57" i="13" s="1"/>
  <c r="X57" i="13"/>
  <c r="B57" i="13"/>
  <c r="CO56" i="13"/>
  <c r="CN56" i="13"/>
  <c r="CM56" i="13"/>
  <c r="CD56" i="13"/>
  <c r="AB56" i="13"/>
  <c r="X56" i="13"/>
  <c r="B56" i="13"/>
  <c r="CC56" i="13" s="1"/>
  <c r="CN55" i="13"/>
  <c r="CB55" i="13"/>
  <c r="AB55" i="13"/>
  <c r="X55" i="13"/>
  <c r="B55" i="13"/>
  <c r="CO54" i="13"/>
  <c r="CN54" i="13"/>
  <c r="CM54" i="13"/>
  <c r="CD54" i="13"/>
  <c r="AB54" i="13"/>
  <c r="X54" i="13"/>
  <c r="B54" i="13"/>
  <c r="CC54" i="13" s="1"/>
  <c r="AB53" i="13"/>
  <c r="X53" i="13"/>
  <c r="B53" i="13"/>
  <c r="CN53" i="13" s="1"/>
  <c r="CO52" i="13"/>
  <c r="CN52" i="13"/>
  <c r="CM52" i="13"/>
  <c r="CD52" i="13"/>
  <c r="AB52" i="13"/>
  <c r="X52" i="13"/>
  <c r="B52" i="13"/>
  <c r="CC52" i="13" s="1"/>
  <c r="AB51" i="13"/>
  <c r="X51" i="13"/>
  <c r="B51" i="13"/>
  <c r="CO50" i="13"/>
  <c r="CN50" i="13"/>
  <c r="CM50" i="13"/>
  <c r="CD50" i="13"/>
  <c r="AB50" i="13"/>
  <c r="X50" i="13"/>
  <c r="B50" i="13"/>
  <c r="CC50" i="13" s="1"/>
  <c r="CN49" i="13"/>
  <c r="CM49" i="13"/>
  <c r="CD49" i="13"/>
  <c r="AB49" i="13"/>
  <c r="X49" i="13"/>
  <c r="B49" i="13"/>
  <c r="CC49" i="13" s="1"/>
  <c r="CO48" i="13"/>
  <c r="CN48" i="13"/>
  <c r="CM48" i="13"/>
  <c r="CD48" i="13"/>
  <c r="AB48" i="13"/>
  <c r="X48" i="13"/>
  <c r="B48" i="13"/>
  <c r="CC48" i="13" s="1"/>
  <c r="CN47" i="13"/>
  <c r="CM47" i="13"/>
  <c r="CC47" i="13"/>
  <c r="CB47" i="13"/>
  <c r="AB47" i="13"/>
  <c r="CD47" i="13" s="1"/>
  <c r="AH47" i="13" s="1"/>
  <c r="X47" i="13"/>
  <c r="B47" i="13"/>
  <c r="CO46" i="13"/>
  <c r="CN46" i="13"/>
  <c r="CM46" i="13"/>
  <c r="CD46" i="13"/>
  <c r="AB46" i="13"/>
  <c r="X46" i="13"/>
  <c r="B46" i="13"/>
  <c r="CC46" i="13" s="1"/>
  <c r="AB45" i="13"/>
  <c r="X45" i="13"/>
  <c r="B45" i="13"/>
  <c r="CO44" i="13"/>
  <c r="CN44" i="13"/>
  <c r="CM44" i="13"/>
  <c r="CD44" i="13"/>
  <c r="AB44" i="13"/>
  <c r="X44" i="13"/>
  <c r="B44" i="13"/>
  <c r="CC44" i="13" s="1"/>
  <c r="CM43" i="13"/>
  <c r="CD43" i="13"/>
  <c r="AB43" i="13"/>
  <c r="X43" i="13"/>
  <c r="B43" i="13"/>
  <c r="CN43" i="13" s="1"/>
  <c r="CO42" i="13"/>
  <c r="CN42" i="13"/>
  <c r="CM42" i="13"/>
  <c r="CD42" i="13"/>
  <c r="AB42" i="13"/>
  <c r="X42" i="13"/>
  <c r="B42" i="13"/>
  <c r="CC42" i="13" s="1"/>
  <c r="AB41" i="13"/>
  <c r="X41" i="13"/>
  <c r="B41" i="13"/>
  <c r="CO40" i="13"/>
  <c r="CN40" i="13"/>
  <c r="CM40" i="13"/>
  <c r="CD40" i="13"/>
  <c r="AB40" i="13"/>
  <c r="X40" i="13"/>
  <c r="B40" i="13"/>
  <c r="CC40" i="13" s="1"/>
  <c r="CD39" i="13"/>
  <c r="AB39" i="13"/>
  <c r="X39" i="13"/>
  <c r="B39" i="13"/>
  <c r="CO38" i="13"/>
  <c r="CN38" i="13"/>
  <c r="CM38" i="13"/>
  <c r="CD38" i="13"/>
  <c r="AB38" i="13"/>
  <c r="X38" i="13"/>
  <c r="B38" i="13"/>
  <c r="CC38" i="13" s="1"/>
  <c r="CN37" i="13"/>
  <c r="CM37" i="13"/>
  <c r="CD37" i="13"/>
  <c r="CC37" i="13"/>
  <c r="AH37" i="13" s="1"/>
  <c r="CB37" i="13"/>
  <c r="AB37" i="13"/>
  <c r="X37" i="13"/>
  <c r="B37" i="13"/>
  <c r="CO36" i="13"/>
  <c r="CN36" i="13"/>
  <c r="CM36" i="13"/>
  <c r="CD36" i="13"/>
  <c r="AB36" i="13"/>
  <c r="X36" i="13"/>
  <c r="B36" i="13"/>
  <c r="CC36" i="13" s="1"/>
  <c r="AB35" i="13"/>
  <c r="X35" i="13"/>
  <c r="B35" i="13"/>
  <c r="CN35" i="13" s="1"/>
  <c r="CO34" i="13"/>
  <c r="CN34" i="13"/>
  <c r="CM34" i="13"/>
  <c r="CD34" i="13"/>
  <c r="AB34" i="13"/>
  <c r="X34" i="13"/>
  <c r="B34" i="13"/>
  <c r="CC34" i="13" s="1"/>
  <c r="AB33" i="13"/>
  <c r="X33" i="13"/>
  <c r="B33" i="13"/>
  <c r="CN33" i="13" s="1"/>
  <c r="CO32" i="13"/>
  <c r="CN32" i="13"/>
  <c r="CM32" i="13"/>
  <c r="CD32" i="13"/>
  <c r="AB32" i="13"/>
  <c r="X32" i="13"/>
  <c r="B32" i="13"/>
  <c r="CC32" i="13" s="1"/>
  <c r="AB31" i="13"/>
  <c r="X31" i="13"/>
  <c r="B31" i="13"/>
  <c r="CO30" i="13"/>
  <c r="CN30" i="13"/>
  <c r="CM30" i="13"/>
  <c r="CD30" i="13"/>
  <c r="AB30" i="13"/>
  <c r="X30" i="13"/>
  <c r="B30" i="13"/>
  <c r="CC30" i="13" s="1"/>
  <c r="AB29" i="13"/>
  <c r="X29" i="13"/>
  <c r="B29" i="13"/>
  <c r="CO28" i="13"/>
  <c r="CN28" i="13"/>
  <c r="CM28" i="13"/>
  <c r="CD28" i="13"/>
  <c r="AB28" i="13"/>
  <c r="X28" i="13"/>
  <c r="B28" i="13"/>
  <c r="CC28" i="13" s="1"/>
  <c r="CN27" i="13"/>
  <c r="CM27" i="13"/>
  <c r="CC27" i="13"/>
  <c r="CB27" i="13"/>
  <c r="AB27" i="13"/>
  <c r="CD27" i="13" s="1"/>
  <c r="X27" i="13"/>
  <c r="B27" i="13"/>
  <c r="CO26" i="13"/>
  <c r="CN26" i="13"/>
  <c r="CM26" i="13"/>
  <c r="CD26" i="13"/>
  <c r="AB26" i="13"/>
  <c r="X26" i="13"/>
  <c r="B26" i="13"/>
  <c r="CC26" i="13" s="1"/>
  <c r="CN25" i="13"/>
  <c r="AB25" i="13"/>
  <c r="X25" i="13"/>
  <c r="B25" i="13"/>
  <c r="CO24" i="13"/>
  <c r="CN24" i="13"/>
  <c r="CM24" i="13"/>
  <c r="CD24" i="13"/>
  <c r="AB24" i="13"/>
  <c r="X24" i="13"/>
  <c r="B24" i="13"/>
  <c r="CC24" i="13" s="1"/>
  <c r="AB23" i="13"/>
  <c r="X23" i="13"/>
  <c r="B23" i="13"/>
  <c r="CD23" i="13" s="1"/>
  <c r="CO22" i="13"/>
  <c r="CN22" i="13"/>
  <c r="CM22" i="13"/>
  <c r="CD22" i="13"/>
  <c r="AB22" i="13"/>
  <c r="X22" i="13"/>
  <c r="B22" i="13"/>
  <c r="CC22" i="13" s="1"/>
  <c r="AB21" i="13"/>
  <c r="X21" i="13"/>
  <c r="B21" i="13"/>
  <c r="CB21" i="13" s="1"/>
  <c r="CO20" i="13"/>
  <c r="CN20" i="13"/>
  <c r="CM20" i="13"/>
  <c r="CD20" i="13"/>
  <c r="AB20" i="13"/>
  <c r="X20" i="13"/>
  <c r="B20" i="13"/>
  <c r="CC20" i="13" s="1"/>
  <c r="CN19" i="13"/>
  <c r="AB19" i="13"/>
  <c r="X19" i="13"/>
  <c r="B19" i="13"/>
  <c r="CO18" i="13"/>
  <c r="CN18" i="13"/>
  <c r="CM18" i="13"/>
  <c r="CD18" i="13"/>
  <c r="AB18" i="13"/>
  <c r="X18" i="13"/>
  <c r="B18" i="13"/>
  <c r="CC18" i="13" s="1"/>
  <c r="CN17" i="13"/>
  <c r="CM17" i="13"/>
  <c r="CC17" i="13"/>
  <c r="CB17" i="13"/>
  <c r="AB17" i="13"/>
  <c r="AB67" i="13" s="1"/>
  <c r="X17" i="13"/>
  <c r="B17" i="13"/>
  <c r="CO16" i="13"/>
  <c r="CN16" i="13"/>
  <c r="CM16" i="13"/>
  <c r="CD16" i="13"/>
  <c r="AB16" i="13"/>
  <c r="X16" i="13"/>
  <c r="B16" i="13"/>
  <c r="CC16" i="13" s="1"/>
  <c r="AB15" i="13"/>
  <c r="X15" i="13"/>
  <c r="B15" i="13"/>
  <c r="CM15" i="13" s="1"/>
  <c r="CO14" i="13"/>
  <c r="CN14" i="13"/>
  <c r="CM14" i="13"/>
  <c r="CD14" i="13"/>
  <c r="AB14" i="13"/>
  <c r="X14" i="13"/>
  <c r="B14" i="13"/>
  <c r="CC14" i="13" s="1"/>
  <c r="CB13" i="13"/>
  <c r="AB13" i="13"/>
  <c r="X13" i="13"/>
  <c r="B13" i="13"/>
  <c r="CO12" i="13"/>
  <c r="CN12" i="13"/>
  <c r="CM12" i="13"/>
  <c r="CD12" i="13"/>
  <c r="AB12" i="13"/>
  <c r="X12" i="13"/>
  <c r="B12" i="13"/>
  <c r="CC12" i="13" s="1"/>
  <c r="A5" i="13"/>
  <c r="A4" i="13"/>
  <c r="A3" i="13"/>
  <c r="A2" i="13"/>
  <c r="AH27" i="13" l="1"/>
  <c r="CQ213" i="13"/>
  <c r="CP213" i="13"/>
  <c r="CN213" i="13"/>
  <c r="CO213" i="13"/>
  <c r="CD213" i="13"/>
  <c r="CE213" i="13"/>
  <c r="CR155" i="13"/>
  <c r="CQ155" i="13"/>
  <c r="CP155" i="13"/>
  <c r="CD155" i="13"/>
  <c r="CC155" i="13"/>
  <c r="CB155" i="13"/>
  <c r="CE202" i="13"/>
  <c r="CG202" i="13"/>
  <c r="CF202" i="13"/>
  <c r="CD202" i="13"/>
  <c r="CS202" i="13"/>
  <c r="CR202" i="13"/>
  <c r="CQ202" i="13"/>
  <c r="CP202" i="13"/>
  <c r="CO191" i="13"/>
  <c r="CN191" i="13"/>
  <c r="CB191" i="13"/>
  <c r="CC191" i="13"/>
  <c r="CC23" i="13"/>
  <c r="CC29" i="13"/>
  <c r="CB29" i="13"/>
  <c r="AH29" i="13" s="1"/>
  <c r="CN41" i="13"/>
  <c r="CM41" i="13"/>
  <c r="CC41" i="13"/>
  <c r="CB41" i="13"/>
  <c r="AH41" i="13" s="1"/>
  <c r="CD17" i="13"/>
  <c r="AH17" i="13" s="1"/>
  <c r="CO15" i="13"/>
  <c r="CD15" i="13"/>
  <c r="CB35" i="13"/>
  <c r="AH35" i="13" s="1"/>
  <c r="CN172" i="13"/>
  <c r="CN23" i="13"/>
  <c r="CD29" i="13"/>
  <c r="CD53" i="13"/>
  <c r="CN188" i="13"/>
  <c r="CO188" i="13"/>
  <c r="CB188" i="13"/>
  <c r="CM29" i="13"/>
  <c r="CM53" i="13"/>
  <c r="CB65" i="13"/>
  <c r="AH65" i="13" s="1"/>
  <c r="CB213" i="13"/>
  <c r="N213" i="13" s="1"/>
  <c r="CB15" i="13"/>
  <c r="CO21" i="13"/>
  <c r="CD21" i="13"/>
  <c r="CN29" i="13"/>
  <c r="CM45" i="13"/>
  <c r="CC45" i="13"/>
  <c r="CO131" i="13"/>
  <c r="CN131" i="13"/>
  <c r="CM131" i="13"/>
  <c r="CD131" i="13"/>
  <c r="CC131" i="13"/>
  <c r="CB131" i="13"/>
  <c r="CB158" i="13"/>
  <c r="CC213" i="13"/>
  <c r="B67" i="13"/>
  <c r="CC15" i="13"/>
  <c r="CO45" i="13"/>
  <c r="CD45" i="13"/>
  <c r="W136" i="13"/>
  <c r="CC158" i="13"/>
  <c r="CC188" i="13"/>
  <c r="CO13" i="13"/>
  <c r="CN15" i="13"/>
  <c r="CB33" i="13"/>
  <c r="CC39" i="13"/>
  <c r="CB39" i="13"/>
  <c r="AH39" i="13" s="1"/>
  <c r="CN51" i="13"/>
  <c r="CM51" i="13"/>
  <c r="CC51" i="13"/>
  <c r="CB51" i="13"/>
  <c r="C201" i="13"/>
  <c r="CO202" i="13"/>
  <c r="CH202" i="13"/>
  <c r="CC202" i="13"/>
  <c r="CT202" i="13"/>
  <c r="CO41" i="13"/>
  <c r="CD41" i="13"/>
  <c r="CO129" i="13"/>
  <c r="CN129" i="13"/>
  <c r="CD129" i="13"/>
  <c r="CC129" i="13"/>
  <c r="CM129" i="13"/>
  <c r="CB129" i="13"/>
  <c r="W129" i="13" s="1"/>
  <c r="CB23" i="13"/>
  <c r="AH23" i="13" s="1"/>
  <c r="CG172" i="13"/>
  <c r="CF172" i="13"/>
  <c r="CE172" i="13"/>
  <c r="CB172" i="13"/>
  <c r="AW172" i="13" s="1"/>
  <c r="CT172" i="13"/>
  <c r="CS172" i="13"/>
  <c r="CR172" i="13"/>
  <c r="CH172" i="13"/>
  <c r="CM65" i="13"/>
  <c r="CC65" i="13"/>
  <c r="CB53" i="13"/>
  <c r="AH53" i="13" s="1"/>
  <c r="CO65" i="13"/>
  <c r="CD65" i="13"/>
  <c r="CN155" i="13"/>
  <c r="CM23" i="13"/>
  <c r="CM35" i="13"/>
  <c r="CC35" i="13"/>
  <c r="CO35" i="13"/>
  <c r="CD35" i="13"/>
  <c r="CE155" i="13"/>
  <c r="CC144" i="13"/>
  <c r="CO144" i="13"/>
  <c r="CM144" i="13"/>
  <c r="CN144" i="13"/>
  <c r="CD144" i="13"/>
  <c r="CF155" i="13"/>
  <c r="CC53" i="13"/>
  <c r="CO155" i="13"/>
  <c r="CR158" i="13"/>
  <c r="CE158" i="13"/>
  <c r="CQ158" i="13"/>
  <c r="CP158" i="13"/>
  <c r="CN158" i="13"/>
  <c r="CF158" i="13"/>
  <c r="CO158" i="13"/>
  <c r="CN21" i="13"/>
  <c r="CM21" i="13"/>
  <c r="CC21" i="13"/>
  <c r="AH21" i="13" s="1"/>
  <c r="B126" i="13"/>
  <c r="CC33" i="13"/>
  <c r="CO51" i="13"/>
  <c r="CD51" i="13"/>
  <c r="AH63" i="13"/>
  <c r="CR151" i="13"/>
  <c r="CQ151" i="13"/>
  <c r="CP151" i="13"/>
  <c r="CN151" i="13"/>
  <c r="CO151" i="13"/>
  <c r="C162" i="13"/>
  <c r="CF151" i="13"/>
  <c r="CE151" i="13"/>
  <c r="CD151" i="13"/>
  <c r="CC151" i="13"/>
  <c r="CB151" i="13"/>
  <c r="AX151" i="13" s="1"/>
  <c r="CP159" i="13"/>
  <c r="CR159" i="13"/>
  <c r="CQ159" i="13"/>
  <c r="CO159" i="13"/>
  <c r="CN159" i="13"/>
  <c r="CC159" i="13"/>
  <c r="CB159" i="13"/>
  <c r="AX159" i="13" s="1"/>
  <c r="CD33" i="13"/>
  <c r="CB45" i="13"/>
  <c r="AH45" i="13" s="1"/>
  <c r="CC63" i="13"/>
  <c r="CO141" i="13"/>
  <c r="CD141" i="13"/>
  <c r="CC141" i="13"/>
  <c r="CB141" i="13"/>
  <c r="W141" i="13" s="1"/>
  <c r="D162" i="13"/>
  <c r="CC13" i="13"/>
  <c r="CM33" i="13"/>
  <c r="CN45" i="13"/>
  <c r="CD63" i="13"/>
  <c r="J126" i="13"/>
  <c r="CO133" i="13"/>
  <c r="CN133" i="13"/>
  <c r="E162" i="13"/>
  <c r="CD159" i="13"/>
  <c r="CI201" i="13"/>
  <c r="CD13" i="13"/>
  <c r="AH13" i="13" s="1"/>
  <c r="CC19" i="13"/>
  <c r="CB19" i="13"/>
  <c r="AH19" i="13" s="1"/>
  <c r="CM25" i="13"/>
  <c r="CC25" i="13"/>
  <c r="CM39" i="13"/>
  <c r="CM63" i="13"/>
  <c r="CM141" i="13"/>
  <c r="CE159" i="13"/>
  <c r="CM13" i="13"/>
  <c r="CO25" i="13"/>
  <c r="CD25" i="13"/>
  <c r="CN39" i="13"/>
  <c r="CM55" i="13"/>
  <c r="CC55" i="13"/>
  <c r="AH55" i="13" s="1"/>
  <c r="CB133" i="13"/>
  <c r="W133" i="13" s="1"/>
  <c r="CN141" i="13"/>
  <c r="AX152" i="13"/>
  <c r="CF159" i="13"/>
  <c r="C197" i="13"/>
  <c r="CT197" i="13"/>
  <c r="CH197" i="13"/>
  <c r="CN13" i="13"/>
  <c r="CN31" i="13"/>
  <c r="CM31" i="13"/>
  <c r="CC31" i="13"/>
  <c r="CB31" i="13"/>
  <c r="CO55" i="13"/>
  <c r="CD55" i="13"/>
  <c r="CC133" i="13"/>
  <c r="CO157" i="13"/>
  <c r="CN157" i="13"/>
  <c r="CC157" i="13"/>
  <c r="CE157" i="13"/>
  <c r="CD157" i="13"/>
  <c r="CF157" i="13"/>
  <c r="AX157" i="13" s="1"/>
  <c r="CR157" i="13"/>
  <c r="CQ157" i="13"/>
  <c r="CO182" i="13"/>
  <c r="CN182" i="13"/>
  <c r="CD19" i="13"/>
  <c r="CO31" i="13"/>
  <c r="CD31" i="13"/>
  <c r="CB43" i="13"/>
  <c r="AH43" i="13" s="1"/>
  <c r="CN61" i="13"/>
  <c r="CM61" i="13"/>
  <c r="CB61" i="13"/>
  <c r="CC61" i="13"/>
  <c r="X67" i="13"/>
  <c r="CD133" i="13"/>
  <c r="CO186" i="13"/>
  <c r="CN186" i="13"/>
  <c r="CB186" i="13"/>
  <c r="CC186" i="13"/>
  <c r="CC197" i="13"/>
  <c r="CM19" i="13"/>
  <c r="CB25" i="13"/>
  <c r="AH25" i="13" s="1"/>
  <c r="CC43" i="13"/>
  <c r="CO61" i="13"/>
  <c r="CD61" i="13"/>
  <c r="CM133" i="13"/>
  <c r="W138" i="13"/>
  <c r="AW167" i="13"/>
  <c r="CB182" i="13"/>
  <c r="AS182" i="13" s="1"/>
  <c r="AS190" i="13"/>
  <c r="CO23" i="13"/>
  <c r="CO33" i="13"/>
  <c r="CO43" i="13"/>
  <c r="CO53" i="13"/>
  <c r="CO63" i="13"/>
  <c r="CN174" i="13"/>
  <c r="CH174" i="13"/>
  <c r="CF174" i="13"/>
  <c r="CG174" i="13"/>
  <c r="CE174" i="13"/>
  <c r="CT176" i="13"/>
  <c r="CS176" i="13"/>
  <c r="CR176" i="13"/>
  <c r="CQ176" i="13"/>
  <c r="CH176" i="13"/>
  <c r="CN176" i="13"/>
  <c r="CP174" i="13"/>
  <c r="CD174" i="13"/>
  <c r="AW174" i="13" s="1"/>
  <c r="C196" i="13"/>
  <c r="A239" i="13" s="1"/>
  <c r="CT196" i="13"/>
  <c r="N214" i="13"/>
  <c r="CB134" i="13"/>
  <c r="CC134" i="13"/>
  <c r="CO134" i="13"/>
  <c r="CN134" i="13"/>
  <c r="CD134" i="13"/>
  <c r="CM134" i="13"/>
  <c r="CR161" i="13"/>
  <c r="CR168" i="13"/>
  <c r="CQ168" i="13"/>
  <c r="CS168" i="13"/>
  <c r="CT168" i="13"/>
  <c r="CR174" i="13"/>
  <c r="CE176" i="13"/>
  <c r="AB199" i="13"/>
  <c r="CS174" i="13"/>
  <c r="CF176" i="13"/>
  <c r="CD215" i="13"/>
  <c r="CQ215" i="13"/>
  <c r="CP215" i="13"/>
  <c r="CO215" i="13"/>
  <c r="CN215" i="13"/>
  <c r="CE215" i="13"/>
  <c r="CO139" i="13"/>
  <c r="CN139" i="13"/>
  <c r="CD139" i="13"/>
  <c r="CM139" i="13"/>
  <c r="CC139" i="13"/>
  <c r="CB139" i="13"/>
  <c r="W139" i="13" s="1"/>
  <c r="CO19" i="13"/>
  <c r="CO29" i="13"/>
  <c r="CO39" i="13"/>
  <c r="CO49" i="13"/>
  <c r="CO59" i="13"/>
  <c r="CT167" i="13"/>
  <c r="CS167" i="13"/>
  <c r="CQ167" i="13"/>
  <c r="CR167" i="13"/>
  <c r="CT174" i="13"/>
  <c r="CG176" i="13"/>
  <c r="CO183" i="13"/>
  <c r="CN183" i="13"/>
  <c r="CB143" i="13"/>
  <c r="CR154" i="13"/>
  <c r="CQ154" i="13"/>
  <c r="CE154" i="13"/>
  <c r="CP154" i="13"/>
  <c r="CN154" i="13"/>
  <c r="CO154" i="13"/>
  <c r="CF154" i="13"/>
  <c r="AX161" i="13"/>
  <c r="CN173" i="13"/>
  <c r="CH173" i="13"/>
  <c r="CB173" i="13"/>
  <c r="CG173" i="13"/>
  <c r="CF173" i="13"/>
  <c r="CE173" i="13"/>
  <c r="CR175" i="13"/>
  <c r="CQ175" i="13"/>
  <c r="CH175" i="13"/>
  <c r="CN175" i="13"/>
  <c r="CF175" i="13"/>
  <c r="AW175" i="13" s="1"/>
  <c r="CG175" i="13"/>
  <c r="CT177" i="13"/>
  <c r="CS177" i="13"/>
  <c r="CQ177" i="13"/>
  <c r="CR177" i="13"/>
  <c r="CB49" i="13"/>
  <c r="AH49" i="13" s="1"/>
  <c r="CB59" i="13"/>
  <c r="AH59" i="13" s="1"/>
  <c r="CC143" i="13"/>
  <c r="CN168" i="13"/>
  <c r="AW170" i="13"/>
  <c r="AB198" i="13"/>
  <c r="CB215" i="13"/>
  <c r="CO17" i="13"/>
  <c r="CO27" i="13"/>
  <c r="CO37" i="13"/>
  <c r="CO47" i="13"/>
  <c r="CO57" i="13"/>
  <c r="W140" i="13"/>
  <c r="CC161" i="13"/>
  <c r="CO168" i="13"/>
  <c r="CO196" i="13"/>
  <c r="CC215" i="13"/>
  <c r="CB153" i="13"/>
  <c r="CB132" i="13"/>
  <c r="CB137" i="13"/>
  <c r="CB142" i="13"/>
  <c r="CC153" i="13"/>
  <c r="CB171" i="13"/>
  <c r="AW171" i="13" s="1"/>
  <c r="CC201" i="13"/>
  <c r="CC132" i="13"/>
  <c r="CC137" i="13"/>
  <c r="CC142" i="13"/>
  <c r="CD153" i="13"/>
  <c r="CB156" i="13"/>
  <c r="AX156" i="13" s="1"/>
  <c r="CD200" i="13"/>
  <c r="AB200" i="13" s="1"/>
  <c r="CB12" i="13"/>
  <c r="AH12" i="13" s="1"/>
  <c r="CB14" i="13"/>
  <c r="AH14" i="13" s="1"/>
  <c r="CB16" i="13"/>
  <c r="AH16" i="13" s="1"/>
  <c r="CB18" i="13"/>
  <c r="AH18" i="13" s="1"/>
  <c r="CB20" i="13"/>
  <c r="AH20" i="13" s="1"/>
  <c r="CB22" i="13"/>
  <c r="AH22" i="13" s="1"/>
  <c r="CB24" i="13"/>
  <c r="AH24" i="13" s="1"/>
  <c r="CB26" i="13"/>
  <c r="AH26" i="13" s="1"/>
  <c r="CB28" i="13"/>
  <c r="AH28" i="13" s="1"/>
  <c r="CB30" i="13"/>
  <c r="AH30" i="13" s="1"/>
  <c r="CB32" i="13"/>
  <c r="AH32" i="13" s="1"/>
  <c r="CB34" i="13"/>
  <c r="AH34" i="13" s="1"/>
  <c r="CB36" i="13"/>
  <c r="AH36" i="13" s="1"/>
  <c r="CB38" i="13"/>
  <c r="AH38" i="13" s="1"/>
  <c r="CB40" i="13"/>
  <c r="AH40" i="13" s="1"/>
  <c r="CB42" i="13"/>
  <c r="AH42" i="13" s="1"/>
  <c r="CB44" i="13"/>
  <c r="AH44" i="13" s="1"/>
  <c r="CB46" i="13"/>
  <c r="AH46" i="13" s="1"/>
  <c r="CB48" i="13"/>
  <c r="AH48" i="13" s="1"/>
  <c r="CB50" i="13"/>
  <c r="AH50" i="13" s="1"/>
  <c r="CB52" i="13"/>
  <c r="AH52" i="13" s="1"/>
  <c r="CB54" i="13"/>
  <c r="AH54" i="13" s="1"/>
  <c r="CB56" i="13"/>
  <c r="AH56" i="13" s="1"/>
  <c r="CB58" i="13"/>
  <c r="AH58" i="13" s="1"/>
  <c r="CB60" i="13"/>
  <c r="AH60" i="13" s="1"/>
  <c r="CB62" i="13"/>
  <c r="AH62" i="13" s="1"/>
  <c r="CB64" i="13"/>
  <c r="AH64" i="13" s="1"/>
  <c r="CB66" i="13"/>
  <c r="AH66" i="13" s="1"/>
  <c r="CD132" i="13"/>
  <c r="CD137" i="13"/>
  <c r="CD142" i="13"/>
  <c r="CB145" i="13"/>
  <c r="CE153" i="13"/>
  <c r="CC156" i="13"/>
  <c r="CB184" i="13"/>
  <c r="AS184" i="13" s="1"/>
  <c r="CB189" i="13"/>
  <c r="AS189" i="13" s="1"/>
  <c r="CE200" i="13"/>
  <c r="W142" i="13" l="1"/>
  <c r="W137" i="13"/>
  <c r="AS186" i="13"/>
  <c r="AX154" i="13"/>
  <c r="AS191" i="13"/>
  <c r="CQ196" i="13"/>
  <c r="CR196" i="13"/>
  <c r="CS196" i="13"/>
  <c r="CP196" i="13"/>
  <c r="CN196" i="13"/>
  <c r="B239" i="13" s="1"/>
  <c r="CG196" i="13"/>
  <c r="CF196" i="13"/>
  <c r="CE196" i="13"/>
  <c r="CD196" i="13"/>
  <c r="CB196" i="13"/>
  <c r="AB196" i="13" s="1"/>
  <c r="AW176" i="13"/>
  <c r="AX155" i="13"/>
  <c r="AH51" i="13"/>
  <c r="N215" i="13"/>
  <c r="CS197" i="13"/>
  <c r="CR197" i="13"/>
  <c r="CG197" i="13"/>
  <c r="CF197" i="13"/>
  <c r="CD197" i="13"/>
  <c r="CP197" i="13"/>
  <c r="CE197" i="13"/>
  <c r="CQ197" i="13"/>
  <c r="AH33" i="13"/>
  <c r="AW173" i="13"/>
  <c r="AB201" i="13"/>
  <c r="AB197" i="13"/>
  <c r="AH15" i="13"/>
  <c r="W132" i="13"/>
  <c r="AX153" i="13"/>
  <c r="AS188" i="13"/>
  <c r="W143" i="13"/>
  <c r="AB202" i="13"/>
  <c r="W134" i="13"/>
  <c r="AH61" i="13"/>
  <c r="AH31" i="13"/>
  <c r="AX158" i="13"/>
  <c r="W131" i="13"/>
  <c r="CG201" i="13"/>
  <c r="CF201" i="13"/>
  <c r="CE201" i="13"/>
  <c r="CD201" i="13"/>
  <c r="CS201" i="13"/>
  <c r="CR201" i="13"/>
  <c r="CQ201" i="13"/>
  <c r="CP201" i="13"/>
  <c r="CQ215" i="12" l="1"/>
  <c r="CN215" i="12"/>
  <c r="B215" i="12"/>
  <c r="CQ214" i="12"/>
  <c r="CP214" i="12"/>
  <c r="CO214" i="12"/>
  <c r="CN214" i="12"/>
  <c r="CE214" i="12"/>
  <c r="CD214" i="12"/>
  <c r="CC214" i="12"/>
  <c r="CB214" i="12"/>
  <c r="N214" i="12"/>
  <c r="B214" i="12"/>
  <c r="CQ213" i="12"/>
  <c r="CP213" i="12"/>
  <c r="CO213" i="12"/>
  <c r="CN213" i="12"/>
  <c r="CE213" i="12"/>
  <c r="B213" i="12"/>
  <c r="C208" i="12"/>
  <c r="C207" i="12"/>
  <c r="CU202" i="12"/>
  <c r="CT202" i="12"/>
  <c r="CO202" i="12"/>
  <c r="CH202" i="12"/>
  <c r="E202" i="12"/>
  <c r="CC202" i="12" s="1"/>
  <c r="D202" i="12"/>
  <c r="CI202" i="12" s="1"/>
  <c r="C202" i="12"/>
  <c r="CU201" i="12"/>
  <c r="CT201" i="12"/>
  <c r="CS201" i="12"/>
  <c r="CR201" i="12"/>
  <c r="CQ201" i="12"/>
  <c r="CP201" i="12"/>
  <c r="CO201" i="12"/>
  <c r="CI201" i="12"/>
  <c r="CH201" i="12"/>
  <c r="CF201" i="12"/>
  <c r="CE201" i="12"/>
  <c r="CD201" i="12"/>
  <c r="CC201" i="12"/>
  <c r="AB201" i="12" s="1"/>
  <c r="E201" i="12"/>
  <c r="D201" i="12"/>
  <c r="C201" i="12"/>
  <c r="CG201" i="12" s="1"/>
  <c r="CT200" i="12"/>
  <c r="CH200" i="12"/>
  <c r="E200" i="12"/>
  <c r="D200" i="12"/>
  <c r="E199" i="12"/>
  <c r="D199" i="12"/>
  <c r="CU199" i="12" s="1"/>
  <c r="CU198" i="12"/>
  <c r="CP198" i="12"/>
  <c r="CO198" i="12"/>
  <c r="CI198" i="12"/>
  <c r="CH198" i="12"/>
  <c r="CG198" i="12"/>
  <c r="CC198" i="12"/>
  <c r="E198" i="12"/>
  <c r="CT198" i="12" s="1"/>
  <c r="D198" i="12"/>
  <c r="C198" i="12"/>
  <c r="CE198" i="12" s="1"/>
  <c r="E197" i="12"/>
  <c r="D197" i="12"/>
  <c r="CU196" i="12"/>
  <c r="CT196" i="12"/>
  <c r="CD196" i="12"/>
  <c r="CC196" i="12"/>
  <c r="E196" i="12"/>
  <c r="D196" i="12"/>
  <c r="C196" i="12" s="1"/>
  <c r="CO191" i="12"/>
  <c r="CN191" i="12"/>
  <c r="CC191" i="12"/>
  <c r="CB191" i="12"/>
  <c r="AS191" i="12"/>
  <c r="E191" i="12"/>
  <c r="D191" i="12"/>
  <c r="C191" i="12"/>
  <c r="E190" i="12"/>
  <c r="C190" i="12" s="1"/>
  <c r="D190" i="12"/>
  <c r="E189" i="12"/>
  <c r="C189" i="12" s="1"/>
  <c r="D189" i="12"/>
  <c r="E188" i="12"/>
  <c r="D188" i="12"/>
  <c r="C188" i="12"/>
  <c r="E187" i="12"/>
  <c r="D187" i="12"/>
  <c r="CO186" i="12"/>
  <c r="CN186" i="12"/>
  <c r="CC186" i="12"/>
  <c r="AS186" i="12" s="1"/>
  <c r="CB186" i="12"/>
  <c r="E186" i="12"/>
  <c r="D186" i="12"/>
  <c r="C186" i="12"/>
  <c r="CO185" i="12"/>
  <c r="E185" i="12"/>
  <c r="D185" i="12"/>
  <c r="C185" i="12" s="1"/>
  <c r="CN185" i="12" s="1"/>
  <c r="E184" i="12"/>
  <c r="C184" i="12" s="1"/>
  <c r="D184" i="12"/>
  <c r="CO183" i="12"/>
  <c r="E183" i="12"/>
  <c r="D183" i="12"/>
  <c r="C183" i="12"/>
  <c r="CC182" i="12"/>
  <c r="E182" i="12"/>
  <c r="D182" i="12"/>
  <c r="C182" i="12" s="1"/>
  <c r="CO182" i="12" s="1"/>
  <c r="CP177" i="12"/>
  <c r="CD177" i="12"/>
  <c r="CC177" i="12"/>
  <c r="E177" i="12"/>
  <c r="CO177" i="12" s="1"/>
  <c r="D177" i="12"/>
  <c r="CO176" i="12"/>
  <c r="CC176" i="12"/>
  <c r="E176" i="12"/>
  <c r="D176" i="12"/>
  <c r="CP176" i="12" s="1"/>
  <c r="C176" i="12"/>
  <c r="CB176" i="12" s="1"/>
  <c r="CT175" i="12"/>
  <c r="CS175" i="12"/>
  <c r="CR175" i="12"/>
  <c r="CP175" i="12"/>
  <c r="CO175" i="12"/>
  <c r="CC175" i="12"/>
  <c r="E175" i="12"/>
  <c r="D175" i="12"/>
  <c r="CD175" i="12" s="1"/>
  <c r="C175" i="12"/>
  <c r="CG175" i="12" s="1"/>
  <c r="E174" i="12"/>
  <c r="D174" i="12"/>
  <c r="CO173" i="12"/>
  <c r="CD173" i="12"/>
  <c r="CC173" i="12"/>
  <c r="E173" i="12"/>
  <c r="D173" i="12"/>
  <c r="CP173" i="12" s="1"/>
  <c r="C173" i="12"/>
  <c r="CT172" i="12"/>
  <c r="CS172" i="12"/>
  <c r="CR172" i="12"/>
  <c r="CQ172" i="12"/>
  <c r="CP172" i="12"/>
  <c r="CO172" i="12"/>
  <c r="CN172" i="12"/>
  <c r="CH172" i="12"/>
  <c r="AW172" i="12" s="1"/>
  <c r="CG172" i="12"/>
  <c r="CE172" i="12"/>
  <c r="CD172" i="12"/>
  <c r="CC172" i="12"/>
  <c r="CB172" i="12"/>
  <c r="E172" i="12"/>
  <c r="D172" i="12"/>
  <c r="C172" i="12"/>
  <c r="CF172" i="12" s="1"/>
  <c r="CP171" i="12"/>
  <c r="CO171" i="12"/>
  <c r="E171" i="12"/>
  <c r="CC171" i="12" s="1"/>
  <c r="D171" i="12"/>
  <c r="E170" i="12"/>
  <c r="CC170" i="12" s="1"/>
  <c r="D170" i="12"/>
  <c r="C170" i="12"/>
  <c r="CO169" i="12"/>
  <c r="CC169" i="12"/>
  <c r="E169" i="12"/>
  <c r="D169" i="12"/>
  <c r="CP169" i="12" s="1"/>
  <c r="E168" i="12"/>
  <c r="CO168" i="12" s="1"/>
  <c r="D168" i="12"/>
  <c r="CC167" i="12"/>
  <c r="E167" i="12"/>
  <c r="CO167" i="12" s="1"/>
  <c r="D167" i="12"/>
  <c r="CP167" i="12" s="1"/>
  <c r="AW162" i="12"/>
  <c r="AV162" i="12"/>
  <c r="AU162" i="12"/>
  <c r="AT162" i="12"/>
  <c r="AS162" i="12"/>
  <c r="AR162" i="12"/>
  <c r="AQ162" i="12"/>
  <c r="AP162" i="12"/>
  <c r="AO162" i="12"/>
  <c r="AN162" i="12"/>
  <c r="AM162" i="12"/>
  <c r="AL162" i="12"/>
  <c r="AK162" i="12"/>
  <c r="AJ162" i="12"/>
  <c r="AI162" i="12"/>
  <c r="AH162" i="12"/>
  <c r="AG162" i="12"/>
  <c r="AF162" i="12"/>
  <c r="AE162" i="12"/>
  <c r="AD162" i="12"/>
  <c r="AC162" i="12"/>
  <c r="AB162" i="12"/>
  <c r="AA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CT161" i="12"/>
  <c r="CS161" i="12"/>
  <c r="CH161" i="12"/>
  <c r="CG161" i="12"/>
  <c r="E161" i="12"/>
  <c r="D161" i="12"/>
  <c r="CT160" i="12"/>
  <c r="CS160" i="12"/>
  <c r="CO160" i="12"/>
  <c r="CN160" i="12"/>
  <c r="CH160" i="12"/>
  <c r="CG160" i="12"/>
  <c r="E160" i="12"/>
  <c r="C160" i="12" s="1"/>
  <c r="D160" i="12"/>
  <c r="CT159" i="12"/>
  <c r="CS159" i="12"/>
  <c r="CH159" i="12"/>
  <c r="CG159" i="12"/>
  <c r="E159" i="12"/>
  <c r="D159" i="12"/>
  <c r="C159" i="12" s="1"/>
  <c r="CE159" i="12" s="1"/>
  <c r="CB158" i="12"/>
  <c r="E158" i="12"/>
  <c r="D158" i="12"/>
  <c r="C158" i="12"/>
  <c r="CT157" i="12"/>
  <c r="CS157" i="12"/>
  <c r="CR157" i="12"/>
  <c r="CQ157" i="12"/>
  <c r="CP157" i="12"/>
  <c r="CO157" i="12"/>
  <c r="CH157" i="12"/>
  <c r="CG157" i="12"/>
  <c r="CF157" i="12"/>
  <c r="CE157" i="12"/>
  <c r="E157" i="12"/>
  <c r="D157" i="12"/>
  <c r="C157" i="12"/>
  <c r="E156" i="12"/>
  <c r="D156" i="12"/>
  <c r="C156" i="12" s="1"/>
  <c r="CR155" i="12"/>
  <c r="E155" i="12"/>
  <c r="D155" i="12"/>
  <c r="C155" i="12"/>
  <c r="CB154" i="12"/>
  <c r="E154" i="12"/>
  <c r="C154" i="12" s="1"/>
  <c r="D154" i="12"/>
  <c r="CR153" i="12"/>
  <c r="CC153" i="12"/>
  <c r="CB153" i="12"/>
  <c r="E153" i="12"/>
  <c r="C153" i="12"/>
  <c r="CN153" i="12" s="1"/>
  <c r="E152" i="12"/>
  <c r="E162" i="12" s="1"/>
  <c r="C152" i="12"/>
  <c r="CE152" i="12" s="1"/>
  <c r="CB151" i="12"/>
  <c r="E151" i="12"/>
  <c r="D151" i="12"/>
  <c r="C151" i="12"/>
  <c r="V146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E146" i="12"/>
  <c r="D146" i="12"/>
  <c r="C146" i="12"/>
  <c r="B145" i="12"/>
  <c r="CN144" i="12"/>
  <c r="CM144" i="12"/>
  <c r="CD144" i="12"/>
  <c r="B144" i="12"/>
  <c r="CD143" i="12"/>
  <c r="CC143" i="12"/>
  <c r="CB143" i="12"/>
  <c r="W143" i="12" s="1"/>
  <c r="B143" i="12"/>
  <c r="CO143" i="12" s="1"/>
  <c r="B142" i="12"/>
  <c r="CO141" i="12"/>
  <c r="CN141" i="12"/>
  <c r="CD141" i="12"/>
  <c r="CC141" i="12"/>
  <c r="CB141" i="12"/>
  <c r="W141" i="12" s="1"/>
  <c r="B141" i="12"/>
  <c r="CM141" i="12" s="1"/>
  <c r="B140" i="12"/>
  <c r="CB140" i="12" s="1"/>
  <c r="CB139" i="12"/>
  <c r="B139" i="12"/>
  <c r="CD139" i="12" s="1"/>
  <c r="CO138" i="12"/>
  <c r="CN138" i="12"/>
  <c r="CM138" i="12"/>
  <c r="CD138" i="12"/>
  <c r="CC138" i="12"/>
  <c r="CB138" i="12"/>
  <c r="W138" i="12" s="1"/>
  <c r="B138" i="12"/>
  <c r="B137" i="12"/>
  <c r="CO137" i="12" s="1"/>
  <c r="B136" i="12"/>
  <c r="CO135" i="12"/>
  <c r="CN135" i="12"/>
  <c r="CM135" i="12"/>
  <c r="CD135" i="12"/>
  <c r="CC135" i="12"/>
  <c r="CB135" i="12"/>
  <c r="W135" i="12" s="1"/>
  <c r="B135" i="12"/>
  <c r="B134" i="12"/>
  <c r="B133" i="12"/>
  <c r="CO132" i="12"/>
  <c r="CN132" i="12"/>
  <c r="CM132" i="12"/>
  <c r="CD132" i="12"/>
  <c r="B132" i="12"/>
  <c r="B131" i="12"/>
  <c r="B130" i="12"/>
  <c r="B129" i="12"/>
  <c r="CO129" i="12" s="1"/>
  <c r="AI126" i="12"/>
  <c r="AH126" i="12"/>
  <c r="AG126" i="12"/>
  <c r="AF126" i="12"/>
  <c r="AE126" i="12"/>
  <c r="AD126" i="12"/>
  <c r="AC126" i="12"/>
  <c r="AB126" i="12"/>
  <c r="AA126" i="12"/>
  <c r="Z126" i="12"/>
  <c r="Y126" i="12"/>
  <c r="X126" i="12"/>
  <c r="W126" i="12"/>
  <c r="V126" i="12"/>
  <c r="U126" i="12"/>
  <c r="T126" i="12"/>
  <c r="S126" i="12"/>
  <c r="R126" i="12"/>
  <c r="Q126" i="12"/>
  <c r="P126" i="12"/>
  <c r="O126" i="12"/>
  <c r="M126" i="12"/>
  <c r="L126" i="12"/>
  <c r="K126" i="12"/>
  <c r="I126" i="12"/>
  <c r="H126" i="12"/>
  <c r="G126" i="12"/>
  <c r="E126" i="12"/>
  <c r="D126" i="12"/>
  <c r="C126" i="12"/>
  <c r="N125" i="12"/>
  <c r="J125" i="12"/>
  <c r="F125" i="12"/>
  <c r="B125" i="12"/>
  <c r="N124" i="12"/>
  <c r="J124" i="12"/>
  <c r="F124" i="12"/>
  <c r="B124" i="12"/>
  <c r="N123" i="12"/>
  <c r="J123" i="12"/>
  <c r="F123" i="12"/>
  <c r="B123" i="12"/>
  <c r="N122" i="12"/>
  <c r="J122" i="12"/>
  <c r="F122" i="12"/>
  <c r="B122" i="12"/>
  <c r="N121" i="12"/>
  <c r="J121" i="12"/>
  <c r="F121" i="12"/>
  <c r="B121" i="12"/>
  <c r="N120" i="12"/>
  <c r="J120" i="12"/>
  <c r="F120" i="12"/>
  <c r="B120" i="12"/>
  <c r="N119" i="12"/>
  <c r="J119" i="12"/>
  <c r="F119" i="12"/>
  <c r="B119" i="12"/>
  <c r="N118" i="12"/>
  <c r="J118" i="12"/>
  <c r="F118" i="12"/>
  <c r="B118" i="12"/>
  <c r="N117" i="12"/>
  <c r="J117" i="12"/>
  <c r="F117" i="12"/>
  <c r="B117" i="12"/>
  <c r="N116" i="12"/>
  <c r="J116" i="12"/>
  <c r="F116" i="12"/>
  <c r="B116" i="12"/>
  <c r="N115" i="12"/>
  <c r="J115" i="12"/>
  <c r="F115" i="12"/>
  <c r="B115" i="12"/>
  <c r="N114" i="12"/>
  <c r="J114" i="12"/>
  <c r="F114" i="12"/>
  <c r="B114" i="12"/>
  <c r="N113" i="12"/>
  <c r="J113" i="12"/>
  <c r="F113" i="12"/>
  <c r="B113" i="12"/>
  <c r="N112" i="12"/>
  <c r="J112" i="12"/>
  <c r="F112" i="12"/>
  <c r="B112" i="12"/>
  <c r="N111" i="12"/>
  <c r="J111" i="12"/>
  <c r="F111" i="12"/>
  <c r="B111" i="12"/>
  <c r="N110" i="12"/>
  <c r="J110" i="12"/>
  <c r="F110" i="12"/>
  <c r="B110" i="12"/>
  <c r="N109" i="12"/>
  <c r="J109" i="12"/>
  <c r="F109" i="12"/>
  <c r="B109" i="12"/>
  <c r="N108" i="12"/>
  <c r="J108" i="12"/>
  <c r="F108" i="12"/>
  <c r="B108" i="12"/>
  <c r="N107" i="12"/>
  <c r="J107" i="12"/>
  <c r="F107" i="12"/>
  <c r="B107" i="12"/>
  <c r="N106" i="12"/>
  <c r="J106" i="12"/>
  <c r="F106" i="12"/>
  <c r="B106" i="12"/>
  <c r="N105" i="12"/>
  <c r="J105" i="12"/>
  <c r="F105" i="12"/>
  <c r="B105" i="12"/>
  <c r="N104" i="12"/>
  <c r="J104" i="12"/>
  <c r="F104" i="12"/>
  <c r="B104" i="12"/>
  <c r="N103" i="12"/>
  <c r="J103" i="12"/>
  <c r="F103" i="12"/>
  <c r="B103" i="12"/>
  <c r="N102" i="12"/>
  <c r="J102" i="12"/>
  <c r="F102" i="12"/>
  <c r="B102" i="12"/>
  <c r="N101" i="12"/>
  <c r="J101" i="12"/>
  <c r="F101" i="12"/>
  <c r="B101" i="12"/>
  <c r="N100" i="12"/>
  <c r="J100" i="12"/>
  <c r="F100" i="12"/>
  <c r="B100" i="12"/>
  <c r="N99" i="12"/>
  <c r="J99" i="12"/>
  <c r="F99" i="12"/>
  <c r="B99" i="12"/>
  <c r="N98" i="12"/>
  <c r="J98" i="12"/>
  <c r="F98" i="12"/>
  <c r="B98" i="12"/>
  <c r="N97" i="12"/>
  <c r="J97" i="12"/>
  <c r="F97" i="12"/>
  <c r="B97" i="12"/>
  <c r="N96" i="12"/>
  <c r="J96" i="12"/>
  <c r="F96" i="12"/>
  <c r="B96" i="12"/>
  <c r="N95" i="12"/>
  <c r="J95" i="12"/>
  <c r="F95" i="12"/>
  <c r="B95" i="12"/>
  <c r="N94" i="12"/>
  <c r="J94" i="12"/>
  <c r="F94" i="12"/>
  <c r="B94" i="12"/>
  <c r="N93" i="12"/>
  <c r="J93" i="12"/>
  <c r="F93" i="12"/>
  <c r="B93" i="12"/>
  <c r="N92" i="12"/>
  <c r="J92" i="12"/>
  <c r="F92" i="12"/>
  <c r="B92" i="12"/>
  <c r="N91" i="12"/>
  <c r="J91" i="12"/>
  <c r="F91" i="12"/>
  <c r="B91" i="12"/>
  <c r="N90" i="12"/>
  <c r="J90" i="12"/>
  <c r="F90" i="12"/>
  <c r="B90" i="12"/>
  <c r="N89" i="12"/>
  <c r="J89" i="12"/>
  <c r="F89" i="12"/>
  <c r="B89" i="12"/>
  <c r="N88" i="12"/>
  <c r="J88" i="12"/>
  <c r="F88" i="12"/>
  <c r="B88" i="12"/>
  <c r="N87" i="12"/>
  <c r="J87" i="12"/>
  <c r="F87" i="12"/>
  <c r="B87" i="12"/>
  <c r="N86" i="12"/>
  <c r="J86" i="12"/>
  <c r="F86" i="12"/>
  <c r="B86" i="12"/>
  <c r="N85" i="12"/>
  <c r="J85" i="12"/>
  <c r="F85" i="12"/>
  <c r="B85" i="12"/>
  <c r="N84" i="12"/>
  <c r="J84" i="12"/>
  <c r="F84" i="12"/>
  <c r="B84" i="12"/>
  <c r="N83" i="12"/>
  <c r="J83" i="12"/>
  <c r="F83" i="12"/>
  <c r="B83" i="12"/>
  <c r="N82" i="12"/>
  <c r="J82" i="12"/>
  <c r="F82" i="12"/>
  <c r="B82" i="12"/>
  <c r="N81" i="12"/>
  <c r="J81" i="12"/>
  <c r="F81" i="12"/>
  <c r="B81" i="12"/>
  <c r="N80" i="12"/>
  <c r="J80" i="12"/>
  <c r="F80" i="12"/>
  <c r="B80" i="12"/>
  <c r="N79" i="12"/>
  <c r="J79" i="12"/>
  <c r="F79" i="12"/>
  <c r="B79" i="12"/>
  <c r="N78" i="12"/>
  <c r="J78" i="12"/>
  <c r="F78" i="12"/>
  <c r="B78" i="12"/>
  <c r="N77" i="12"/>
  <c r="J77" i="12"/>
  <c r="F77" i="12"/>
  <c r="B77" i="12"/>
  <c r="N76" i="12"/>
  <c r="J76" i="12"/>
  <c r="F76" i="12"/>
  <c r="B76" i="12"/>
  <c r="N75" i="12"/>
  <c r="J75" i="12"/>
  <c r="F75" i="12"/>
  <c r="B75" i="12"/>
  <c r="N74" i="12"/>
  <c r="J74" i="12"/>
  <c r="F74" i="12"/>
  <c r="B74" i="12"/>
  <c r="N73" i="12"/>
  <c r="J73" i="12"/>
  <c r="F73" i="12"/>
  <c r="B73" i="12"/>
  <c r="N72" i="12"/>
  <c r="J72" i="12"/>
  <c r="F72" i="12"/>
  <c r="B72" i="12"/>
  <c r="N71" i="12"/>
  <c r="N126" i="12" s="1"/>
  <c r="J71" i="12"/>
  <c r="F71" i="12"/>
  <c r="F126" i="12" s="1"/>
  <c r="B71" i="12"/>
  <c r="AG67" i="12"/>
  <c r="AF67" i="12"/>
  <c r="AE67" i="12"/>
  <c r="AD67" i="12"/>
  <c r="AC67" i="12"/>
  <c r="AA67" i="12"/>
  <c r="Z67" i="12"/>
  <c r="Y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D67" i="12"/>
  <c r="C67" i="12"/>
  <c r="CN66" i="12"/>
  <c r="CM66" i="12"/>
  <c r="CC66" i="12"/>
  <c r="CB66" i="12"/>
  <c r="AB66" i="12"/>
  <c r="CO66" i="12" s="1"/>
  <c r="X66" i="12"/>
  <c r="B66" i="12"/>
  <c r="CO65" i="12"/>
  <c r="CN65" i="12"/>
  <c r="CD65" i="12"/>
  <c r="CC65" i="12"/>
  <c r="AB65" i="12"/>
  <c r="X65" i="12"/>
  <c r="B65" i="12"/>
  <c r="CN64" i="12"/>
  <c r="CM64" i="12"/>
  <c r="CC64" i="12"/>
  <c r="CB64" i="12"/>
  <c r="AB64" i="12"/>
  <c r="X64" i="12"/>
  <c r="CD64" i="12" s="1"/>
  <c r="AH64" i="12" s="1"/>
  <c r="B64" i="12"/>
  <c r="CN63" i="12"/>
  <c r="CC63" i="12"/>
  <c r="CB63" i="12"/>
  <c r="AB63" i="12"/>
  <c r="CD63" i="12" s="1"/>
  <c r="X63" i="12"/>
  <c r="B63" i="12"/>
  <c r="CM63" i="12" s="1"/>
  <c r="CB62" i="12"/>
  <c r="AB62" i="12"/>
  <c r="X62" i="12"/>
  <c r="CD62" i="12" s="1"/>
  <c r="B62" i="12"/>
  <c r="CO62" i="12" s="1"/>
  <c r="AB61" i="12"/>
  <c r="X61" i="12"/>
  <c r="B61" i="12"/>
  <c r="CO60" i="12"/>
  <c r="CN60" i="12"/>
  <c r="AB60" i="12"/>
  <c r="X60" i="12"/>
  <c r="CD60" i="12" s="1"/>
  <c r="B60" i="12"/>
  <c r="CM60" i="12" s="1"/>
  <c r="AB59" i="12"/>
  <c r="X59" i="12"/>
  <c r="B59" i="12"/>
  <c r="CO58" i="12"/>
  <c r="CN58" i="12"/>
  <c r="CM58" i="12"/>
  <c r="CD58" i="12"/>
  <c r="CC58" i="12"/>
  <c r="AH58" i="12" s="1"/>
  <c r="CB58" i="12"/>
  <c r="AB58" i="12"/>
  <c r="X58" i="12"/>
  <c r="B58" i="12"/>
  <c r="CN57" i="12"/>
  <c r="CC57" i="12"/>
  <c r="CB57" i="12"/>
  <c r="AB57" i="12"/>
  <c r="X57" i="12"/>
  <c r="CD57" i="12" s="1"/>
  <c r="AH57" i="12" s="1"/>
  <c r="B57" i="12"/>
  <c r="CM57" i="12" s="1"/>
  <c r="CO56" i="12"/>
  <c r="CN56" i="12"/>
  <c r="CM56" i="12"/>
  <c r="CD56" i="12"/>
  <c r="CC56" i="12"/>
  <c r="CB56" i="12"/>
  <c r="AH56" i="12" s="1"/>
  <c r="AB56" i="12"/>
  <c r="X56" i="12"/>
  <c r="B56" i="12"/>
  <c r="AB55" i="12"/>
  <c r="CD55" i="12" s="1"/>
  <c r="X55" i="12"/>
  <c r="CO55" i="12" s="1"/>
  <c r="B55" i="12"/>
  <c r="AB54" i="12"/>
  <c r="X54" i="12"/>
  <c r="B54" i="12"/>
  <c r="CB54" i="12" s="1"/>
  <c r="CO53" i="12"/>
  <c r="CN53" i="12"/>
  <c r="CD53" i="12"/>
  <c r="AB53" i="12"/>
  <c r="X53" i="12"/>
  <c r="B53" i="12"/>
  <c r="AB52" i="12"/>
  <c r="X52" i="12"/>
  <c r="CO52" i="12" s="1"/>
  <c r="B52" i="12"/>
  <c r="CO51" i="12"/>
  <c r="CN51" i="12"/>
  <c r="CD51" i="12"/>
  <c r="CC51" i="12"/>
  <c r="CB51" i="12"/>
  <c r="AH51" i="12" s="1"/>
  <c r="AB51" i="12"/>
  <c r="X51" i="12"/>
  <c r="B51" i="12"/>
  <c r="CM51" i="12" s="1"/>
  <c r="CB50" i="12"/>
  <c r="AB50" i="12"/>
  <c r="X50" i="12"/>
  <c r="CO50" i="12" s="1"/>
  <c r="B50" i="12"/>
  <c r="CM50" i="12" s="1"/>
  <c r="CO49" i="12"/>
  <c r="CN49" i="12"/>
  <c r="CD49" i="12"/>
  <c r="CC49" i="12"/>
  <c r="CB49" i="12"/>
  <c r="AH49" i="12"/>
  <c r="AB49" i="12"/>
  <c r="X49" i="12"/>
  <c r="B49" i="12"/>
  <c r="CM49" i="12" s="1"/>
  <c r="CB48" i="12"/>
  <c r="AB48" i="12"/>
  <c r="CO48" i="12" s="1"/>
  <c r="X48" i="12"/>
  <c r="B48" i="12"/>
  <c r="CN48" i="12" s="1"/>
  <c r="CN47" i="12"/>
  <c r="CC47" i="12"/>
  <c r="CB47" i="12"/>
  <c r="AB47" i="12"/>
  <c r="X47" i="12"/>
  <c r="B47" i="12"/>
  <c r="CM47" i="12" s="1"/>
  <c r="CO46" i="12"/>
  <c r="AB46" i="12"/>
  <c r="X46" i="12"/>
  <c r="CD46" i="12" s="1"/>
  <c r="B46" i="12"/>
  <c r="CC46" i="12" s="1"/>
  <c r="CN45" i="12"/>
  <c r="CC45" i="12"/>
  <c r="CB45" i="12"/>
  <c r="AB45" i="12"/>
  <c r="X45" i="12"/>
  <c r="B45" i="12"/>
  <c r="CM45" i="12" s="1"/>
  <c r="CN44" i="12"/>
  <c r="CM44" i="12"/>
  <c r="CD44" i="12"/>
  <c r="AH44" i="12" s="1"/>
  <c r="CC44" i="12"/>
  <c r="AB44" i="12"/>
  <c r="X44" i="12"/>
  <c r="B44" i="12"/>
  <c r="CB44" i="12" s="1"/>
  <c r="AB43" i="12"/>
  <c r="X43" i="12"/>
  <c r="CO43" i="12" s="1"/>
  <c r="B43" i="12"/>
  <c r="CM43" i="12" s="1"/>
  <c r="CM42" i="12"/>
  <c r="CC42" i="12"/>
  <c r="CB42" i="12"/>
  <c r="AB42" i="12"/>
  <c r="X42" i="12"/>
  <c r="CO42" i="12" s="1"/>
  <c r="B42" i="12"/>
  <c r="CN42" i="12" s="1"/>
  <c r="CB41" i="12"/>
  <c r="AB41" i="12"/>
  <c r="CO41" i="12" s="1"/>
  <c r="X41" i="12"/>
  <c r="CD41" i="12" s="1"/>
  <c r="B41" i="12"/>
  <c r="CM41" i="12" s="1"/>
  <c r="AB40" i="12"/>
  <c r="X40" i="12"/>
  <c r="B40" i="12"/>
  <c r="CO39" i="12"/>
  <c r="CN39" i="12"/>
  <c r="AB39" i="12"/>
  <c r="X39" i="12"/>
  <c r="B39" i="12"/>
  <c r="CM39" i="12" s="1"/>
  <c r="AB38" i="12"/>
  <c r="X38" i="12"/>
  <c r="B38" i="12"/>
  <c r="CO37" i="12"/>
  <c r="CN37" i="12"/>
  <c r="CD37" i="12"/>
  <c r="CC37" i="12"/>
  <c r="CB37" i="12"/>
  <c r="AH37" i="12" s="1"/>
  <c r="AB37" i="12"/>
  <c r="X37" i="12"/>
  <c r="B37" i="12"/>
  <c r="CM37" i="12" s="1"/>
  <c r="CN36" i="12"/>
  <c r="CM36" i="12"/>
  <c r="CC36" i="12"/>
  <c r="CB36" i="12"/>
  <c r="AB36" i="12"/>
  <c r="X36" i="12"/>
  <c r="CD36" i="12" s="1"/>
  <c r="AH36" i="12" s="1"/>
  <c r="B36" i="12"/>
  <c r="CN35" i="12"/>
  <c r="CC35" i="12"/>
  <c r="CB35" i="12"/>
  <c r="AB35" i="12"/>
  <c r="CO35" i="12" s="1"/>
  <c r="X35" i="12"/>
  <c r="B35" i="12"/>
  <c r="CM35" i="12" s="1"/>
  <c r="AB34" i="12"/>
  <c r="CD34" i="12" s="1"/>
  <c r="X34" i="12"/>
  <c r="CO34" i="12" s="1"/>
  <c r="B34" i="12"/>
  <c r="AB33" i="12"/>
  <c r="X33" i="12"/>
  <c r="B33" i="12"/>
  <c r="CO32" i="12"/>
  <c r="CN32" i="12"/>
  <c r="CM32" i="12"/>
  <c r="CD32" i="12"/>
  <c r="AB32" i="12"/>
  <c r="X32" i="12"/>
  <c r="B32" i="12"/>
  <c r="CB32" i="12" s="1"/>
  <c r="AB31" i="12"/>
  <c r="X31" i="12"/>
  <c r="CO31" i="12" s="1"/>
  <c r="B31" i="12"/>
  <c r="CC31" i="12" s="1"/>
  <c r="CO30" i="12"/>
  <c r="CN30" i="12"/>
  <c r="CM30" i="12"/>
  <c r="CD30" i="12"/>
  <c r="CC30" i="12"/>
  <c r="CB30" i="12"/>
  <c r="AB30" i="12"/>
  <c r="X30" i="12"/>
  <c r="B30" i="12"/>
  <c r="CB29" i="12"/>
  <c r="AB29" i="12"/>
  <c r="X29" i="12"/>
  <c r="B29" i="12"/>
  <c r="CM29" i="12" s="1"/>
  <c r="CO28" i="12"/>
  <c r="CN28" i="12"/>
  <c r="CM28" i="12"/>
  <c r="CD28" i="12"/>
  <c r="CC28" i="12"/>
  <c r="CB28" i="12"/>
  <c r="AH28" i="12"/>
  <c r="AB28" i="12"/>
  <c r="X28" i="12"/>
  <c r="B28" i="12"/>
  <c r="CB27" i="12"/>
  <c r="AB27" i="12"/>
  <c r="X27" i="12"/>
  <c r="CO27" i="12" s="1"/>
  <c r="B27" i="12"/>
  <c r="CN26" i="12"/>
  <c r="CM26" i="12"/>
  <c r="CC26" i="12"/>
  <c r="CB26" i="12"/>
  <c r="AB26" i="12"/>
  <c r="X26" i="12"/>
  <c r="B26" i="12"/>
  <c r="CO25" i="12"/>
  <c r="AB25" i="12"/>
  <c r="X25" i="12"/>
  <c r="B25" i="12"/>
  <c r="CN24" i="12"/>
  <c r="CM24" i="12"/>
  <c r="CC24" i="12"/>
  <c r="CB24" i="12"/>
  <c r="AB24" i="12"/>
  <c r="X24" i="12"/>
  <c r="B24" i="12"/>
  <c r="CN23" i="12"/>
  <c r="CD23" i="12"/>
  <c r="CC23" i="12"/>
  <c r="CB23" i="12"/>
  <c r="AB23" i="12"/>
  <c r="X23" i="12"/>
  <c r="B23" i="12"/>
  <c r="CM23" i="12" s="1"/>
  <c r="AB22" i="12"/>
  <c r="X22" i="12"/>
  <c r="CD22" i="12" s="1"/>
  <c r="B22" i="12"/>
  <c r="CM22" i="12" s="1"/>
  <c r="CC21" i="12"/>
  <c r="CB21" i="12"/>
  <c r="AB21" i="12"/>
  <c r="X21" i="12"/>
  <c r="CO21" i="12" s="1"/>
  <c r="B21" i="12"/>
  <c r="CB20" i="12"/>
  <c r="AB20" i="12"/>
  <c r="X20" i="12"/>
  <c r="CD20" i="12" s="1"/>
  <c r="B20" i="12"/>
  <c r="CO20" i="12" s="1"/>
  <c r="AB19" i="12"/>
  <c r="X19" i="12"/>
  <c r="B19" i="12"/>
  <c r="CO18" i="12"/>
  <c r="CN18" i="12"/>
  <c r="AB18" i="12"/>
  <c r="X18" i="12"/>
  <c r="CD18" i="12" s="1"/>
  <c r="B18" i="12"/>
  <c r="CM18" i="12" s="1"/>
  <c r="CN17" i="12"/>
  <c r="CC17" i="12"/>
  <c r="CB17" i="12"/>
  <c r="AB17" i="12"/>
  <c r="X17" i="12"/>
  <c r="B17" i="12"/>
  <c r="CM17" i="12" s="1"/>
  <c r="CO16" i="12"/>
  <c r="CN16" i="12"/>
  <c r="CM16" i="12"/>
  <c r="CD16" i="12"/>
  <c r="CC16" i="12"/>
  <c r="CB16" i="12"/>
  <c r="AH16" i="12" s="1"/>
  <c r="AB16" i="12"/>
  <c r="X16" i="12"/>
  <c r="B16" i="12"/>
  <c r="AB15" i="12"/>
  <c r="X15" i="12"/>
  <c r="CO15" i="12" s="1"/>
  <c r="B15" i="12"/>
  <c r="CB15" i="12" s="1"/>
  <c r="CN14" i="12"/>
  <c r="CM14" i="12"/>
  <c r="CD14" i="12"/>
  <c r="CC14" i="12"/>
  <c r="CB14" i="12"/>
  <c r="AH14" i="12"/>
  <c r="AB14" i="12"/>
  <c r="X14" i="12"/>
  <c r="CO14" i="12" s="1"/>
  <c r="B14" i="12"/>
  <c r="CC13" i="12"/>
  <c r="AB13" i="12"/>
  <c r="X13" i="12"/>
  <c r="CO13" i="12" s="1"/>
  <c r="B13" i="12"/>
  <c r="AB12" i="12"/>
  <c r="AB67" i="12" s="1"/>
  <c r="X12" i="12"/>
  <c r="B12" i="12"/>
  <c r="A5" i="12"/>
  <c r="A4" i="12"/>
  <c r="A3" i="12"/>
  <c r="A2" i="12"/>
  <c r="CB184" i="12" l="1"/>
  <c r="AS184" i="12" s="1"/>
  <c r="CO184" i="12"/>
  <c r="CN184" i="12"/>
  <c r="CC184" i="12"/>
  <c r="CP156" i="12"/>
  <c r="CQ156" i="12"/>
  <c r="CR156" i="12"/>
  <c r="CD156" i="12"/>
  <c r="CB156" i="12"/>
  <c r="CO156" i="12"/>
  <c r="CN156" i="12"/>
  <c r="CF156" i="12"/>
  <c r="CE156" i="12"/>
  <c r="CC156" i="12"/>
  <c r="AH63" i="12"/>
  <c r="CM59" i="12"/>
  <c r="CN59" i="12"/>
  <c r="CC59" i="12"/>
  <c r="CB59" i="12"/>
  <c r="CD159" i="12"/>
  <c r="CD35" i="12"/>
  <c r="AH35" i="12" s="1"/>
  <c r="C187" i="12"/>
  <c r="CO24" i="12"/>
  <c r="CD24" i="12"/>
  <c r="AH24" i="12" s="1"/>
  <c r="CD17" i="12"/>
  <c r="AH17" i="12" s="1"/>
  <c r="CO17" i="12"/>
  <c r="CB152" i="12"/>
  <c r="CC159" i="12"/>
  <c r="CM38" i="12"/>
  <c r="CN38" i="12"/>
  <c r="CC38" i="12"/>
  <c r="CB38" i="12"/>
  <c r="AH38" i="12" s="1"/>
  <c r="D162" i="12"/>
  <c r="CB170" i="12"/>
  <c r="AW170" i="12" s="1"/>
  <c r="CT170" i="12"/>
  <c r="CS170" i="12"/>
  <c r="CQ170" i="12"/>
  <c r="CH170" i="12"/>
  <c r="CR170" i="12"/>
  <c r="CN170" i="12"/>
  <c r="CG170" i="12"/>
  <c r="CF170" i="12"/>
  <c r="CE170" i="12"/>
  <c r="CB129" i="12"/>
  <c r="CD21" i="12"/>
  <c r="AH21" i="12" s="1"/>
  <c r="CC129" i="12"/>
  <c r="CD129" i="12"/>
  <c r="CD47" i="12"/>
  <c r="AH47" i="12" s="1"/>
  <c r="CO47" i="12"/>
  <c r="CO54" i="12"/>
  <c r="CD54" i="12"/>
  <c r="AH54" i="12" s="1"/>
  <c r="CM61" i="12"/>
  <c r="CN61" i="12"/>
  <c r="CC61" i="12"/>
  <c r="CB61" i="12"/>
  <c r="AH61" i="12" s="1"/>
  <c r="CO61" i="12"/>
  <c r="CD61" i="12"/>
  <c r="CO130" i="12"/>
  <c r="CB130" i="12"/>
  <c r="CN130" i="12"/>
  <c r="CM130" i="12"/>
  <c r="CD130" i="12"/>
  <c r="CC130" i="12"/>
  <c r="CN12" i="12"/>
  <c r="B67" i="12"/>
  <c r="CM12" i="12"/>
  <c r="CD26" i="12"/>
  <c r="AH26" i="12" s="1"/>
  <c r="CO26" i="12"/>
  <c r="CD154" i="12"/>
  <c r="CC154" i="12"/>
  <c r="AX154" i="12" s="1"/>
  <c r="CN154" i="12"/>
  <c r="CR154" i="12"/>
  <c r="CQ154" i="12"/>
  <c r="CP154" i="12"/>
  <c r="CO154" i="12"/>
  <c r="CE154" i="12"/>
  <c r="CF154" i="12"/>
  <c r="X67" i="12"/>
  <c r="CO12" i="12"/>
  <c r="CD12" i="12"/>
  <c r="CN40" i="12"/>
  <c r="CM40" i="12"/>
  <c r="CC40" i="12"/>
  <c r="CB40" i="12"/>
  <c r="CO142" i="12"/>
  <c r="CN142" i="12"/>
  <c r="CC142" i="12"/>
  <c r="CM142" i="12"/>
  <c r="CD142" i="12"/>
  <c r="CB142" i="12"/>
  <c r="W142" i="12" s="1"/>
  <c r="CB159" i="12"/>
  <c r="AX159" i="12" s="1"/>
  <c r="CD42" i="12"/>
  <c r="AH42" i="12" s="1"/>
  <c r="CN129" i="12"/>
  <c r="CM129" i="12"/>
  <c r="B146" i="12"/>
  <c r="CP170" i="12"/>
  <c r="CD170" i="12"/>
  <c r="CO38" i="12"/>
  <c r="CN54" i="12"/>
  <c r="CM54" i="12"/>
  <c r="CC54" i="12"/>
  <c r="CM19" i="12"/>
  <c r="CN19" i="12"/>
  <c r="CC19" i="12"/>
  <c r="CB19" i="12"/>
  <c r="CO40" i="12"/>
  <c r="CD40" i="12"/>
  <c r="C168" i="12"/>
  <c r="CP168" i="12"/>
  <c r="C197" i="12"/>
  <c r="CU197" i="12"/>
  <c r="CI197" i="12"/>
  <c r="CM33" i="12"/>
  <c r="CC33" i="12"/>
  <c r="CN33" i="12"/>
  <c r="CB33" i="12"/>
  <c r="CN145" i="12"/>
  <c r="CM145" i="12"/>
  <c r="CO145" i="12"/>
  <c r="CC145" i="12"/>
  <c r="CD145" i="12"/>
  <c r="CT197" i="12"/>
  <c r="CO197" i="12"/>
  <c r="CH197" i="12"/>
  <c r="CB12" i="12"/>
  <c r="AH12" i="12" s="1"/>
  <c r="CD19" i="12"/>
  <c r="CO19" i="12"/>
  <c r="CO33" i="12"/>
  <c r="CD33" i="12"/>
  <c r="B126" i="12"/>
  <c r="CB145" i="12"/>
  <c r="CB189" i="12"/>
  <c r="AS189" i="12" s="1"/>
  <c r="CO189" i="12"/>
  <c r="CN189" i="12"/>
  <c r="CC189" i="12"/>
  <c r="CC12" i="12"/>
  <c r="CC168" i="12"/>
  <c r="CC197" i="12"/>
  <c r="J126" i="12"/>
  <c r="CD168" i="12"/>
  <c r="CO190" i="12"/>
  <c r="CC190" i="12"/>
  <c r="CB190" i="12"/>
  <c r="AH30" i="12"/>
  <c r="CO45" i="12"/>
  <c r="CD45" i="12"/>
  <c r="AH45" i="12" s="1"/>
  <c r="CO63" i="12"/>
  <c r="CO133" i="12"/>
  <c r="CB133" i="12"/>
  <c r="W133" i="12" s="1"/>
  <c r="CN133" i="12"/>
  <c r="CM133" i="12"/>
  <c r="CD133" i="12"/>
  <c r="CC133" i="12"/>
  <c r="CD174" i="12"/>
  <c r="C174" i="12"/>
  <c r="CP174" i="12"/>
  <c r="CN190" i="12"/>
  <c r="CN52" i="12"/>
  <c r="CM52" i="12"/>
  <c r="CC52" i="12"/>
  <c r="CB52" i="12"/>
  <c r="CO159" i="12"/>
  <c r="CN159" i="12"/>
  <c r="CP159" i="12"/>
  <c r="CF159" i="12"/>
  <c r="CR159" i="12"/>
  <c r="CQ159" i="12"/>
  <c r="CO174" i="12"/>
  <c r="CC174" i="12"/>
  <c r="CR152" i="12"/>
  <c r="CQ152" i="12"/>
  <c r="CD152" i="12"/>
  <c r="CC152" i="12"/>
  <c r="CP152" i="12"/>
  <c r="CO152" i="12"/>
  <c r="CN152" i="12"/>
  <c r="CF152" i="12"/>
  <c r="CN188" i="12"/>
  <c r="CC188" i="12"/>
  <c r="CB188" i="12"/>
  <c r="CM136" i="12"/>
  <c r="CO136" i="12"/>
  <c r="C161" i="12"/>
  <c r="C167" i="12"/>
  <c r="C199" i="12"/>
  <c r="CS202" i="12"/>
  <c r="CR202" i="12"/>
  <c r="CD59" i="12"/>
  <c r="CB136" i="12"/>
  <c r="CC139" i="12"/>
  <c r="W139" i="12" s="1"/>
  <c r="CR158" i="12"/>
  <c r="CD158" i="12"/>
  <c r="CC158" i="12"/>
  <c r="AX158" i="12" s="1"/>
  <c r="CO158" i="12"/>
  <c r="CN158" i="12"/>
  <c r="CH173" i="12"/>
  <c r="CB173" i="12"/>
  <c r="CS173" i="12"/>
  <c r="CQ173" i="12"/>
  <c r="CE173" i="12"/>
  <c r="CC199" i="12"/>
  <c r="CT199" i="12"/>
  <c r="CD202" i="12"/>
  <c r="AB202" i="12" s="1"/>
  <c r="CM13" i="12"/>
  <c r="CB13" i="12"/>
  <c r="AH13" i="12" s="1"/>
  <c r="CC136" i="12"/>
  <c r="CM139" i="12"/>
  <c r="CD151" i="12"/>
  <c r="CC151" i="12"/>
  <c r="AX151" i="12" s="1"/>
  <c r="CR151" i="12"/>
  <c r="CB185" i="12"/>
  <c r="CO188" i="12"/>
  <c r="CP196" i="12"/>
  <c r="CN196" i="12"/>
  <c r="CQ196" i="12"/>
  <c r="CG196" i="12"/>
  <c r="CB196" i="12"/>
  <c r="CE202" i="12"/>
  <c r="CB22" i="12"/>
  <c r="AH22" i="12" s="1"/>
  <c r="CD29" i="12"/>
  <c r="CB31" i="12"/>
  <c r="AH31" i="12" s="1"/>
  <c r="CC34" i="12"/>
  <c r="CB34" i="12"/>
  <c r="AH34" i="12" s="1"/>
  <c r="CB43" i="12"/>
  <c r="AH43" i="12" s="1"/>
  <c r="CM55" i="12"/>
  <c r="CC55" i="12"/>
  <c r="CB55" i="12"/>
  <c r="AH55" i="12" s="1"/>
  <c r="CD66" i="12"/>
  <c r="AH66" i="12" s="1"/>
  <c r="CD136" i="12"/>
  <c r="CN139" i="12"/>
  <c r="CC185" i="12"/>
  <c r="CO196" i="12"/>
  <c r="CH196" i="12"/>
  <c r="CF202" i="12"/>
  <c r="CD15" i="12"/>
  <c r="CC22" i="12"/>
  <c r="CM27" i="12"/>
  <c r="CC27" i="12"/>
  <c r="CC43" i="12"/>
  <c r="CD48" i="12"/>
  <c r="CD52" i="12"/>
  <c r="CO59" i="12"/>
  <c r="CN136" i="12"/>
  <c r="CO139" i="12"/>
  <c r="CD167" i="12"/>
  <c r="C169" i="12"/>
  <c r="CD176" i="12"/>
  <c r="AW176" i="12" s="1"/>
  <c r="CB182" i="12"/>
  <c r="AS182" i="12" s="1"/>
  <c r="CH199" i="12"/>
  <c r="CG202" i="12"/>
  <c r="CS176" i="12"/>
  <c r="CH176" i="12"/>
  <c r="CG176" i="12"/>
  <c r="CF176" i="12"/>
  <c r="CN176" i="12"/>
  <c r="CE176" i="12"/>
  <c r="CD43" i="12"/>
  <c r="CC50" i="12"/>
  <c r="CM131" i="12"/>
  <c r="CD131" i="12"/>
  <c r="CD38" i="12"/>
  <c r="W140" i="12"/>
  <c r="CQ155" i="12"/>
  <c r="CP155" i="12"/>
  <c r="CN155" i="12"/>
  <c r="CF155" i="12"/>
  <c r="CI199" i="12"/>
  <c r="CM25" i="12"/>
  <c r="CB25" i="12"/>
  <c r="CN43" i="12"/>
  <c r="CO134" i="12"/>
  <c r="CB134" i="12"/>
  <c r="CC140" i="12"/>
  <c r="CE158" i="12"/>
  <c r="CR160" i="12"/>
  <c r="CQ160" i="12"/>
  <c r="CP160" i="12"/>
  <c r="CF173" i="12"/>
  <c r="CQ176" i="12"/>
  <c r="CN182" i="12"/>
  <c r="CO199" i="12"/>
  <c r="CD13" i="12"/>
  <c r="CC20" i="12"/>
  <c r="AH20" i="12" s="1"/>
  <c r="CN22" i="12"/>
  <c r="CC29" i="12"/>
  <c r="AH29" i="12" s="1"/>
  <c r="CD50" i="12"/>
  <c r="AH50" i="12" s="1"/>
  <c r="CM53" i="12"/>
  <c r="CB53" i="12"/>
  <c r="CO57" i="12"/>
  <c r="CC62" i="12"/>
  <c r="AH62" i="12" s="1"/>
  <c r="CC134" i="12"/>
  <c r="CB137" i="12"/>
  <c r="CD140" i="12"/>
  <c r="CE151" i="12"/>
  <c r="CD153" i="12"/>
  <c r="CN157" i="12"/>
  <c r="CB157" i="12"/>
  <c r="CC157" i="12"/>
  <c r="CF158" i="12"/>
  <c r="CO170" i="12"/>
  <c r="CG173" i="12"/>
  <c r="CR176" i="12"/>
  <c r="CE196" i="12"/>
  <c r="CP202" i="12"/>
  <c r="CN13" i="12"/>
  <c r="CO22" i="12"/>
  <c r="CN29" i="12"/>
  <c r="CM34" i="12"/>
  <c r="CO36" i="12"/>
  <c r="CC41" i="12"/>
  <c r="AH41" i="12" s="1"/>
  <c r="CC48" i="12"/>
  <c r="CN50" i="12"/>
  <c r="CN55" i="12"/>
  <c r="CO64" i="12"/>
  <c r="CB131" i="12"/>
  <c r="CD134" i="12"/>
  <c r="CC137" i="12"/>
  <c r="CM140" i="12"/>
  <c r="CM143" i="12"/>
  <c r="CF151" i="12"/>
  <c r="CE153" i="12"/>
  <c r="AX153" i="12" s="1"/>
  <c r="CB155" i="12"/>
  <c r="CP158" i="12"/>
  <c r="CB160" i="12"/>
  <c r="AX160" i="12" s="1"/>
  <c r="CN173" i="12"/>
  <c r="CT176" i="12"/>
  <c r="CN183" i="12"/>
  <c r="CC183" i="12"/>
  <c r="CB183" i="12"/>
  <c r="CF196" i="12"/>
  <c r="CQ202" i="12"/>
  <c r="CB18" i="12"/>
  <c r="CM20" i="12"/>
  <c r="CD27" i="12"/>
  <c r="CO29" i="12"/>
  <c r="CN34" i="12"/>
  <c r="CO44" i="12"/>
  <c r="CB46" i="12"/>
  <c r="AH46" i="12" s="1"/>
  <c r="CM48" i="12"/>
  <c r="CB60" i="12"/>
  <c r="AH60" i="12" s="1"/>
  <c r="CM62" i="12"/>
  <c r="CM65" i="12"/>
  <c r="CB65" i="12"/>
  <c r="AH65" i="12" s="1"/>
  <c r="CC131" i="12"/>
  <c r="CM134" i="12"/>
  <c r="CN137" i="12"/>
  <c r="CN140" i="12"/>
  <c r="CN143" i="12"/>
  <c r="CN151" i="12"/>
  <c r="CF153" i="12"/>
  <c r="CC155" i="12"/>
  <c r="CQ158" i="12"/>
  <c r="CC160" i="12"/>
  <c r="C177" i="12"/>
  <c r="CI196" i="12"/>
  <c r="CD215" i="12"/>
  <c r="CC215" i="12"/>
  <c r="CB215" i="12"/>
  <c r="CP215" i="12"/>
  <c r="CO215" i="12"/>
  <c r="CC18" i="12"/>
  <c r="CN20" i="12"/>
  <c r="CO23" i="12"/>
  <c r="CC25" i="12"/>
  <c r="CN27" i="12"/>
  <c r="CC32" i="12"/>
  <c r="AH32" i="12" s="1"/>
  <c r="CB39" i="12"/>
  <c r="AH39" i="12" s="1"/>
  <c r="CN41" i="12"/>
  <c r="CC53" i="12"/>
  <c r="CC60" i="12"/>
  <c r="CN62" i="12"/>
  <c r="CN131" i="12"/>
  <c r="CN134" i="12"/>
  <c r="CO140" i="12"/>
  <c r="CO151" i="12"/>
  <c r="CO153" i="12"/>
  <c r="CD155" i="12"/>
  <c r="CD157" i="12"/>
  <c r="CD160" i="12"/>
  <c r="CD169" i="12"/>
  <c r="CD171" i="12"/>
  <c r="C171" i="12"/>
  <c r="CR173" i="12"/>
  <c r="CR196" i="12"/>
  <c r="CD198" i="12"/>
  <c r="AB198" i="12" s="1"/>
  <c r="CE215" i="12"/>
  <c r="CQ175" i="12"/>
  <c r="CF175" i="12"/>
  <c r="CE175" i="12"/>
  <c r="CB175" i="12"/>
  <c r="CD25" i="12"/>
  <c r="CC39" i="12"/>
  <c r="CM46" i="12"/>
  <c r="CO131" i="12"/>
  <c r="CB144" i="12"/>
  <c r="CO144" i="12"/>
  <c r="CP151" i="12"/>
  <c r="CP153" i="12"/>
  <c r="CE155" i="12"/>
  <c r="CE160" i="12"/>
  <c r="CT173" i="12"/>
  <c r="CH175" i="12"/>
  <c r="CS196" i="12"/>
  <c r="C200" i="12"/>
  <c r="CU200" i="12"/>
  <c r="CI200" i="12"/>
  <c r="CM15" i="12"/>
  <c r="CC15" i="12"/>
  <c r="AH15" i="12" s="1"/>
  <c r="CM31" i="12"/>
  <c r="CN31" i="12"/>
  <c r="CN15" i="12"/>
  <c r="CD31" i="12"/>
  <c r="CM137" i="12"/>
  <c r="CD137" i="12"/>
  <c r="CS198" i="12"/>
  <c r="CR198" i="12"/>
  <c r="CQ198" i="12"/>
  <c r="CM21" i="12"/>
  <c r="CN21" i="12"/>
  <c r="AH23" i="12"/>
  <c r="CN25" i="12"/>
  <c r="CD39" i="12"/>
  <c r="CN46" i="12"/>
  <c r="CC132" i="12"/>
  <c r="CB132" i="12"/>
  <c r="W132" i="12" s="1"/>
  <c r="CC144" i="12"/>
  <c r="CQ151" i="12"/>
  <c r="CQ153" i="12"/>
  <c r="CO155" i="12"/>
  <c r="CF160" i="12"/>
  <c r="CN175" i="12"/>
  <c r="CF198" i="12"/>
  <c r="CO200" i="12"/>
  <c r="CC200" i="12"/>
  <c r="CD213" i="12"/>
  <c r="CC213" i="12"/>
  <c r="CB213" i="12"/>
  <c r="N213" i="12" s="1"/>
  <c r="CR197" i="12" l="1"/>
  <c r="CQ197" i="12"/>
  <c r="CP197" i="12"/>
  <c r="CG197" i="12"/>
  <c r="CD197" i="12"/>
  <c r="CF197" i="12"/>
  <c r="CS197" i="12"/>
  <c r="CE197" i="12"/>
  <c r="AB197" i="12" s="1"/>
  <c r="CR161" i="12"/>
  <c r="CE161" i="12"/>
  <c r="CD161" i="12"/>
  <c r="CQ161" i="12"/>
  <c r="CP161" i="12"/>
  <c r="CO161" i="12"/>
  <c r="CN161" i="12"/>
  <c r="CF161" i="12"/>
  <c r="CC161" i="12"/>
  <c r="CB161" i="12"/>
  <c r="AX161" i="12" s="1"/>
  <c r="AS190" i="12"/>
  <c r="AH40" i="12"/>
  <c r="AX156" i="12"/>
  <c r="W136" i="12"/>
  <c r="CS169" i="12"/>
  <c r="CR169" i="12"/>
  <c r="CQ169" i="12"/>
  <c r="CT169" i="12"/>
  <c r="CF169" i="12"/>
  <c r="CG169" i="12"/>
  <c r="CE169" i="12"/>
  <c r="CB169" i="12"/>
  <c r="CN169" i="12"/>
  <c r="CH169" i="12"/>
  <c r="AX155" i="12"/>
  <c r="CF199" i="12"/>
  <c r="CD199" i="12"/>
  <c r="AB199" i="12" s="1"/>
  <c r="CS199" i="12"/>
  <c r="CR199" i="12"/>
  <c r="CQ199" i="12"/>
  <c r="CP199" i="12"/>
  <c r="CG199" i="12"/>
  <c r="CE199" i="12"/>
  <c r="AH19" i="12"/>
  <c r="AX157" i="12"/>
  <c r="AS188" i="12"/>
  <c r="CB171" i="12"/>
  <c r="CQ171" i="12"/>
  <c r="CT171" i="12"/>
  <c r="CS171" i="12"/>
  <c r="CR171" i="12"/>
  <c r="CN171" i="12"/>
  <c r="CH171" i="12"/>
  <c r="CG171" i="12"/>
  <c r="CF171" i="12"/>
  <c r="CE171" i="12"/>
  <c r="B239" i="12"/>
  <c r="N215" i="12"/>
  <c r="AH52" i="12"/>
  <c r="AX152" i="12"/>
  <c r="AB200" i="12"/>
  <c r="W131" i="12"/>
  <c r="AH27" i="12"/>
  <c r="W129" i="12"/>
  <c r="CE200" i="12"/>
  <c r="CQ200" i="12"/>
  <c r="CD200" i="12"/>
  <c r="CR200" i="12"/>
  <c r="CS200" i="12"/>
  <c r="CP200" i="12"/>
  <c r="CG200" i="12"/>
  <c r="CF200" i="12"/>
  <c r="CQ168" i="12"/>
  <c r="CG168" i="12"/>
  <c r="CF168" i="12"/>
  <c r="CN168" i="12"/>
  <c r="CT168" i="12"/>
  <c r="CS168" i="12"/>
  <c r="CR168" i="12"/>
  <c r="CE168" i="12"/>
  <c r="CH168" i="12"/>
  <c r="CB168" i="12"/>
  <c r="CN167" i="12"/>
  <c r="CH167" i="12"/>
  <c r="CT167" i="12"/>
  <c r="CS167" i="12"/>
  <c r="CE167" i="12"/>
  <c r="CR167" i="12"/>
  <c r="CQ167" i="12"/>
  <c r="CG167" i="12"/>
  <c r="CF167" i="12"/>
  <c r="CB167" i="12"/>
  <c r="AW167" i="12" s="1"/>
  <c r="A239" i="12"/>
  <c r="CN177" i="12"/>
  <c r="CH177" i="12"/>
  <c r="CT177" i="12"/>
  <c r="CS177" i="12"/>
  <c r="CF177" i="12"/>
  <c r="CR177" i="12"/>
  <c r="CQ177" i="12"/>
  <c r="CB177" i="12"/>
  <c r="AW177" i="12" s="1"/>
  <c r="CG177" i="12"/>
  <c r="CE177" i="12"/>
  <c r="AB196" i="12"/>
  <c r="AW173" i="12"/>
  <c r="W130" i="12"/>
  <c r="CO187" i="12"/>
  <c r="CC187" i="12"/>
  <c r="CB187" i="12"/>
  <c r="AS187" i="12" s="1"/>
  <c r="CN187" i="12"/>
  <c r="AH18" i="12"/>
  <c r="W137" i="12"/>
  <c r="CB174" i="12"/>
  <c r="CQ174" i="12"/>
  <c r="CN174" i="12"/>
  <c r="CG174" i="12"/>
  <c r="CT174" i="12"/>
  <c r="CS174" i="12"/>
  <c r="CR174" i="12"/>
  <c r="CH174" i="12"/>
  <c r="CE174" i="12"/>
  <c r="CF174" i="12"/>
  <c r="AH33" i="12"/>
  <c r="C162" i="12"/>
  <c r="AH48" i="12"/>
  <c r="W134" i="12"/>
  <c r="AW175" i="12"/>
  <c r="AS183" i="12"/>
  <c r="AH59" i="12"/>
  <c r="AH53" i="12"/>
  <c r="AH25" i="12"/>
  <c r="AS185" i="12"/>
  <c r="AW171" i="12" l="1"/>
  <c r="AW174" i="12"/>
  <c r="AW169" i="12"/>
  <c r="AW168" i="12"/>
  <c r="B215" i="11" l="1"/>
  <c r="CQ214" i="11"/>
  <c r="CP214" i="11"/>
  <c r="CO214" i="11"/>
  <c r="CN214" i="11"/>
  <c r="CE214" i="11"/>
  <c r="CD214" i="11"/>
  <c r="CC214" i="11"/>
  <c r="CB214" i="11"/>
  <c r="B214" i="11"/>
  <c r="B213" i="11"/>
  <c r="C208" i="11"/>
  <c r="C207" i="11"/>
  <c r="E202" i="11"/>
  <c r="D202" i="11"/>
  <c r="CI202" i="11" s="1"/>
  <c r="CU201" i="11"/>
  <c r="CT201" i="11"/>
  <c r="CS201" i="11"/>
  <c r="CR201" i="11"/>
  <c r="CQ201" i="11"/>
  <c r="CP201" i="11"/>
  <c r="CO201" i="11"/>
  <c r="E201" i="11"/>
  <c r="D201" i="11"/>
  <c r="CI201" i="11" s="1"/>
  <c r="C201" i="11"/>
  <c r="CU200" i="11"/>
  <c r="CT200" i="11"/>
  <c r="CR200" i="11"/>
  <c r="CQ200" i="11"/>
  <c r="CP200" i="11"/>
  <c r="CO200" i="11"/>
  <c r="CI200" i="11"/>
  <c r="CH200" i="11"/>
  <c r="CC200" i="11"/>
  <c r="E200" i="11"/>
  <c r="D200" i="11"/>
  <c r="C200" i="11"/>
  <c r="CU199" i="11"/>
  <c r="CT199" i="11"/>
  <c r="CO199" i="11"/>
  <c r="CI199" i="11"/>
  <c r="CH199" i="11"/>
  <c r="CG199" i="11"/>
  <c r="CF199" i="11"/>
  <c r="CE199" i="11"/>
  <c r="E199" i="11"/>
  <c r="CC199" i="11" s="1"/>
  <c r="D199" i="11"/>
  <c r="C199" i="11" s="1"/>
  <c r="CD199" i="11" s="1"/>
  <c r="CU198" i="11"/>
  <c r="CT198" i="11"/>
  <c r="CS198" i="11"/>
  <c r="CR198" i="11"/>
  <c r="CQ198" i="11"/>
  <c r="CP198" i="11"/>
  <c r="CO198" i="11"/>
  <c r="CI198" i="11"/>
  <c r="CH198" i="11"/>
  <c r="CG198" i="11"/>
  <c r="CF198" i="11"/>
  <c r="CE198" i="11"/>
  <c r="CD198" i="11"/>
  <c r="CC198" i="11"/>
  <c r="AB198" i="11" s="1"/>
  <c r="E198" i="11"/>
  <c r="D198" i="11"/>
  <c r="C198" i="11"/>
  <c r="CU197" i="11"/>
  <c r="CO197" i="11"/>
  <c r="CI197" i="11"/>
  <c r="CH197" i="11"/>
  <c r="E197" i="11"/>
  <c r="D197" i="11"/>
  <c r="CI196" i="11"/>
  <c r="CH196" i="11"/>
  <c r="E196" i="11"/>
  <c r="D196" i="11"/>
  <c r="CU196" i="11" s="1"/>
  <c r="E191" i="11"/>
  <c r="C191" i="11" s="1"/>
  <c r="D191" i="11"/>
  <c r="E190" i="11"/>
  <c r="D190" i="11"/>
  <c r="C190" i="11"/>
  <c r="CO189" i="11"/>
  <c r="E189" i="11"/>
  <c r="D189" i="11"/>
  <c r="C189" i="11" s="1"/>
  <c r="E188" i="11"/>
  <c r="D188" i="11"/>
  <c r="C188" i="11" s="1"/>
  <c r="CC188" i="11" s="1"/>
  <c r="E187" i="11"/>
  <c r="C187" i="11" s="1"/>
  <c r="CO187" i="11" s="1"/>
  <c r="D187" i="11"/>
  <c r="E186" i="11"/>
  <c r="D186" i="11"/>
  <c r="C186" i="11"/>
  <c r="E185" i="11"/>
  <c r="D185" i="11"/>
  <c r="C185" i="11"/>
  <c r="CO184" i="11"/>
  <c r="E184" i="11"/>
  <c r="D184" i="11"/>
  <c r="C184" i="11" s="1"/>
  <c r="E183" i="11"/>
  <c r="D183" i="11"/>
  <c r="C183" i="11"/>
  <c r="E182" i="11"/>
  <c r="D182" i="11"/>
  <c r="C182" i="11" s="1"/>
  <c r="CO177" i="11"/>
  <c r="CN177" i="11"/>
  <c r="CH177" i="11"/>
  <c r="E177" i="11"/>
  <c r="CC177" i="11" s="1"/>
  <c r="D177" i="11"/>
  <c r="CP177" i="11" s="1"/>
  <c r="C177" i="11"/>
  <c r="E176" i="11"/>
  <c r="CO176" i="11" s="1"/>
  <c r="D176" i="11"/>
  <c r="E175" i="11"/>
  <c r="D175" i="11"/>
  <c r="CT174" i="11"/>
  <c r="CS174" i="11"/>
  <c r="CR174" i="11"/>
  <c r="CQ174" i="11"/>
  <c r="CG174" i="11"/>
  <c r="CD174" i="11"/>
  <c r="CC174" i="11"/>
  <c r="CB174" i="11"/>
  <c r="E174" i="11"/>
  <c r="CO174" i="11" s="1"/>
  <c r="D174" i="11"/>
  <c r="CP174" i="11" s="1"/>
  <c r="C174" i="11"/>
  <c r="CP173" i="11"/>
  <c r="CO173" i="11"/>
  <c r="CB173" i="11"/>
  <c r="E173" i="11"/>
  <c r="CC173" i="11" s="1"/>
  <c r="D173" i="11"/>
  <c r="CD173" i="11" s="1"/>
  <c r="C173" i="11"/>
  <c r="CT172" i="11"/>
  <c r="CS172" i="11"/>
  <c r="CR172" i="11"/>
  <c r="CQ172" i="11"/>
  <c r="CP172" i="11"/>
  <c r="E172" i="11"/>
  <c r="CC172" i="11" s="1"/>
  <c r="D172" i="11"/>
  <c r="CD172" i="11" s="1"/>
  <c r="C172" i="11"/>
  <c r="CQ171" i="11"/>
  <c r="CP171" i="11"/>
  <c r="CO171" i="11"/>
  <c r="CF171" i="11"/>
  <c r="CC171" i="11"/>
  <c r="E171" i="11"/>
  <c r="D171" i="11"/>
  <c r="CD171" i="11" s="1"/>
  <c r="C171" i="11"/>
  <c r="CO170" i="11"/>
  <c r="CH170" i="11"/>
  <c r="CG170" i="11"/>
  <c r="CF170" i="11"/>
  <c r="CE170" i="11"/>
  <c r="E170" i="11"/>
  <c r="CC170" i="11" s="1"/>
  <c r="D170" i="11"/>
  <c r="C170" i="11" s="1"/>
  <c r="CB170" i="11" s="1"/>
  <c r="CT169" i="11"/>
  <c r="CS169" i="11"/>
  <c r="CR169" i="11"/>
  <c r="CQ169" i="11"/>
  <c r="CP169" i="11"/>
  <c r="CO169" i="11"/>
  <c r="CN169" i="11"/>
  <c r="CH169" i="11"/>
  <c r="CG169" i="11"/>
  <c r="CF169" i="11"/>
  <c r="CE169" i="11"/>
  <c r="CD169" i="11"/>
  <c r="CC169" i="11"/>
  <c r="CB169" i="11"/>
  <c r="AW169" i="11" s="1"/>
  <c r="E169" i="11"/>
  <c r="D169" i="11"/>
  <c r="C169" i="11"/>
  <c r="CT168" i="11"/>
  <c r="CQ168" i="11"/>
  <c r="CP168" i="11"/>
  <c r="CO168" i="11"/>
  <c r="CN168" i="11"/>
  <c r="CH168" i="11"/>
  <c r="CG168" i="11"/>
  <c r="CF168" i="11"/>
  <c r="CE168" i="11"/>
  <c r="CD168" i="11"/>
  <c r="E168" i="11"/>
  <c r="C168" i="11" s="1"/>
  <c r="CB168" i="11" s="1"/>
  <c r="D168" i="11"/>
  <c r="CH167" i="11"/>
  <c r="CG167" i="11"/>
  <c r="E167" i="11"/>
  <c r="D167" i="11"/>
  <c r="C167" i="11"/>
  <c r="AW162" i="11"/>
  <c r="AV162" i="11"/>
  <c r="AU162" i="11"/>
  <c r="AT162" i="11"/>
  <c r="AS162" i="11"/>
  <c r="AR162" i="11"/>
  <c r="AQ162" i="11"/>
  <c r="AP162" i="11"/>
  <c r="AO162" i="11"/>
  <c r="AN162" i="11"/>
  <c r="AM162" i="11"/>
  <c r="AL162" i="11"/>
  <c r="AK162" i="11"/>
  <c r="AJ162" i="11"/>
  <c r="AI162" i="11"/>
  <c r="AH162" i="11"/>
  <c r="AG162" i="11"/>
  <c r="AF162" i="11"/>
  <c r="AE162" i="11"/>
  <c r="AD162" i="11"/>
  <c r="AC162" i="11"/>
  <c r="AB162" i="11"/>
  <c r="AA162" i="11"/>
  <c r="Z162" i="11"/>
  <c r="Y162" i="11"/>
  <c r="X162" i="11"/>
  <c r="W162" i="11"/>
  <c r="V162" i="11"/>
  <c r="U162" i="11"/>
  <c r="T162" i="11"/>
  <c r="S162" i="11"/>
  <c r="R162" i="11"/>
  <c r="Q162" i="11"/>
  <c r="P162" i="11"/>
  <c r="O162" i="11"/>
  <c r="N162" i="11"/>
  <c r="M162" i="11"/>
  <c r="L162" i="11"/>
  <c r="K162" i="11"/>
  <c r="J162" i="11"/>
  <c r="I162" i="11"/>
  <c r="H162" i="11"/>
  <c r="G162" i="11"/>
  <c r="F162" i="11"/>
  <c r="CT161" i="11"/>
  <c r="CS161" i="11"/>
  <c r="CR161" i="11"/>
  <c r="CQ161" i="11"/>
  <c r="CP161" i="11"/>
  <c r="CO161" i="11"/>
  <c r="CN161" i="11"/>
  <c r="CH161" i="11"/>
  <c r="CG161" i="11"/>
  <c r="CF161" i="11"/>
  <c r="CE161" i="11"/>
  <c r="CD161" i="11"/>
  <c r="CC161" i="11"/>
  <c r="E161" i="11"/>
  <c r="D161" i="11"/>
  <c r="C161" i="11"/>
  <c r="CB161" i="11" s="1"/>
  <c r="CT160" i="11"/>
  <c r="CS160" i="11"/>
  <c r="CR160" i="11"/>
  <c r="CQ160" i="11"/>
  <c r="CP160" i="11"/>
  <c r="CO160" i="11"/>
  <c r="CN160" i="11"/>
  <c r="CH160" i="11"/>
  <c r="CG160" i="11"/>
  <c r="CF160" i="11"/>
  <c r="CE160" i="11"/>
  <c r="CD160" i="11"/>
  <c r="CC160" i="11"/>
  <c r="CB160" i="11"/>
  <c r="AX160" i="11"/>
  <c r="E160" i="11"/>
  <c r="D160" i="11"/>
  <c r="C160" i="11"/>
  <c r="CT159" i="11"/>
  <c r="CS159" i="11"/>
  <c r="CH159" i="11"/>
  <c r="CG159" i="11"/>
  <c r="CD159" i="11"/>
  <c r="CC159" i="11"/>
  <c r="CB159" i="11"/>
  <c r="E159" i="11"/>
  <c r="D159" i="11"/>
  <c r="C159" i="11" s="1"/>
  <c r="E158" i="11"/>
  <c r="D158" i="11"/>
  <c r="C158" i="11" s="1"/>
  <c r="CE158" i="11" s="1"/>
  <c r="CT157" i="11"/>
  <c r="CS157" i="11"/>
  <c r="CH157" i="11"/>
  <c r="CG157" i="11"/>
  <c r="E157" i="11"/>
  <c r="D157" i="11"/>
  <c r="C157" i="11"/>
  <c r="CF157" i="11" s="1"/>
  <c r="CR156" i="11"/>
  <c r="CQ156" i="11"/>
  <c r="CP156" i="11"/>
  <c r="E156" i="11"/>
  <c r="C156" i="11" s="1"/>
  <c r="CF156" i="11" s="1"/>
  <c r="D156" i="11"/>
  <c r="E155" i="11"/>
  <c r="D155" i="11"/>
  <c r="C155" i="11" s="1"/>
  <c r="CO154" i="11"/>
  <c r="E154" i="11"/>
  <c r="D154" i="11"/>
  <c r="C154" i="11"/>
  <c r="CC154" i="11" s="1"/>
  <c r="E153" i="11"/>
  <c r="C153" i="11"/>
  <c r="CQ153" i="11" s="1"/>
  <c r="CR152" i="11"/>
  <c r="CQ152" i="11"/>
  <c r="CP152" i="11"/>
  <c r="CO152" i="11"/>
  <c r="E152" i="11"/>
  <c r="C152" i="11" s="1"/>
  <c r="CN152" i="11" s="1"/>
  <c r="E151" i="11"/>
  <c r="D151" i="11"/>
  <c r="C151" i="11"/>
  <c r="V146" i="11"/>
  <c r="U146" i="11"/>
  <c r="T146" i="11"/>
  <c r="S146" i="11"/>
  <c r="R146" i="11"/>
  <c r="Q146" i="11"/>
  <c r="P146" i="11"/>
  <c r="O146" i="11"/>
  <c r="N146" i="11"/>
  <c r="M146" i="11"/>
  <c r="L146" i="11"/>
  <c r="K146" i="11"/>
  <c r="J146" i="11"/>
  <c r="I146" i="11"/>
  <c r="H146" i="11"/>
  <c r="G146" i="11"/>
  <c r="F146" i="11"/>
  <c r="E146" i="11"/>
  <c r="D146" i="11"/>
  <c r="C146" i="11"/>
  <c r="B146" i="11"/>
  <c r="CO145" i="11"/>
  <c r="CN145" i="11"/>
  <c r="CM145" i="11"/>
  <c r="CD145" i="11"/>
  <c r="B145" i="11"/>
  <c r="CC145" i="11" s="1"/>
  <c r="B144" i="11"/>
  <c r="CN144" i="11" s="1"/>
  <c r="B143" i="11"/>
  <c r="CO142" i="11"/>
  <c r="CN142" i="11"/>
  <c r="CM142" i="11"/>
  <c r="CD142" i="11"/>
  <c r="CC142" i="11"/>
  <c r="CB142" i="11"/>
  <c r="W142" i="11"/>
  <c r="B142" i="11"/>
  <c r="B141" i="11"/>
  <c r="CO140" i="11"/>
  <c r="CN140" i="11"/>
  <c r="CM140" i="11"/>
  <c r="CD140" i="11"/>
  <c r="CC140" i="11"/>
  <c r="CB140" i="11"/>
  <c r="W140" i="11" s="1"/>
  <c r="B140" i="11"/>
  <c r="CM139" i="11"/>
  <c r="CB139" i="11"/>
  <c r="B139" i="11"/>
  <c r="B138" i="11"/>
  <c r="CO138" i="11" s="1"/>
  <c r="CO137" i="11"/>
  <c r="CN137" i="11"/>
  <c r="CM137" i="11"/>
  <c r="CD137" i="11"/>
  <c r="CC137" i="11"/>
  <c r="CB137" i="11"/>
  <c r="W137" i="11"/>
  <c r="B137" i="11"/>
  <c r="CN136" i="11"/>
  <c r="CM136" i="11"/>
  <c r="CD136" i="11"/>
  <c r="B136" i="11"/>
  <c r="CO136" i="11" s="1"/>
  <c r="CO135" i="11"/>
  <c r="CN135" i="11"/>
  <c r="CM135" i="11"/>
  <c r="CD135" i="11"/>
  <c r="CC135" i="11"/>
  <c r="CB135" i="11"/>
  <c r="W135" i="11" s="1"/>
  <c r="B135" i="11"/>
  <c r="B134" i="11"/>
  <c r="CO133" i="11"/>
  <c r="CN133" i="11"/>
  <c r="CM133" i="11"/>
  <c r="CD133" i="11"/>
  <c r="CC133" i="11"/>
  <c r="B133" i="11"/>
  <c r="CB133" i="11" s="1"/>
  <c r="W133" i="11" s="1"/>
  <c r="CO132" i="11"/>
  <c r="CN132" i="11"/>
  <c r="CM132" i="11"/>
  <c r="CD132" i="11"/>
  <c r="CC132" i="11"/>
  <c r="CB132" i="11"/>
  <c r="W132" i="11"/>
  <c r="B132" i="11"/>
  <c r="B131" i="11"/>
  <c r="CC131" i="11" s="1"/>
  <c r="CO130" i="11"/>
  <c r="CN130" i="11"/>
  <c r="CM130" i="11"/>
  <c r="CD130" i="11"/>
  <c r="CC130" i="11"/>
  <c r="CB130" i="11"/>
  <c r="W130" i="11" s="1"/>
  <c r="B130" i="11"/>
  <c r="B129" i="11"/>
  <c r="CB129" i="11" s="1"/>
  <c r="AI126" i="11"/>
  <c r="AH126" i="11"/>
  <c r="AG126" i="11"/>
  <c r="AF126" i="11"/>
  <c r="AE126" i="11"/>
  <c r="AD126" i="11"/>
  <c r="AC126" i="11"/>
  <c r="AB126" i="11"/>
  <c r="AA126" i="11"/>
  <c r="Z126" i="11"/>
  <c r="Y126" i="11"/>
  <c r="X126" i="11"/>
  <c r="V126" i="11"/>
  <c r="U126" i="11"/>
  <c r="T126" i="11"/>
  <c r="S126" i="11"/>
  <c r="R126" i="11"/>
  <c r="Q126" i="11"/>
  <c r="P126" i="11"/>
  <c r="O126" i="11"/>
  <c r="N126" i="11"/>
  <c r="M126" i="11"/>
  <c r="L126" i="11"/>
  <c r="K126" i="11"/>
  <c r="I126" i="11"/>
  <c r="H126" i="11"/>
  <c r="G126" i="11"/>
  <c r="E126" i="11"/>
  <c r="D126" i="11"/>
  <c r="C126" i="11"/>
  <c r="N125" i="11"/>
  <c r="J125" i="11"/>
  <c r="F125" i="11"/>
  <c r="B125" i="11"/>
  <c r="N124" i="11"/>
  <c r="J124" i="11"/>
  <c r="F124" i="11"/>
  <c r="B124" i="11"/>
  <c r="N123" i="11"/>
  <c r="J123" i="11"/>
  <c r="F123" i="11"/>
  <c r="B123" i="11"/>
  <c r="N122" i="11"/>
  <c r="J122" i="11"/>
  <c r="F122" i="11"/>
  <c r="B122" i="11"/>
  <c r="N121" i="11"/>
  <c r="J121" i="11"/>
  <c r="F121" i="11"/>
  <c r="B121" i="11"/>
  <c r="N120" i="11"/>
  <c r="J120" i="11"/>
  <c r="F120" i="11"/>
  <c r="B120" i="11"/>
  <c r="N119" i="11"/>
  <c r="J119" i="11"/>
  <c r="F119" i="11"/>
  <c r="B119" i="11"/>
  <c r="N118" i="11"/>
  <c r="J118" i="11"/>
  <c r="F118" i="11"/>
  <c r="B118" i="11"/>
  <c r="N117" i="11"/>
  <c r="J117" i="11"/>
  <c r="F117" i="11"/>
  <c r="B117" i="11"/>
  <c r="N116" i="11"/>
  <c r="J116" i="11"/>
  <c r="F116" i="11"/>
  <c r="B116" i="11"/>
  <c r="N115" i="11"/>
  <c r="J115" i="11"/>
  <c r="F115" i="11"/>
  <c r="B115" i="11"/>
  <c r="N114" i="11"/>
  <c r="J114" i="11"/>
  <c r="F114" i="11"/>
  <c r="B114" i="11"/>
  <c r="N113" i="11"/>
  <c r="J113" i="11"/>
  <c r="F113" i="11"/>
  <c r="B113" i="11"/>
  <c r="N112" i="11"/>
  <c r="J112" i="11"/>
  <c r="F112" i="11"/>
  <c r="B112" i="11"/>
  <c r="N111" i="11"/>
  <c r="J111" i="11"/>
  <c r="F111" i="11"/>
  <c r="B111" i="11"/>
  <c r="N110" i="11"/>
  <c r="J110" i="11"/>
  <c r="F110" i="11"/>
  <c r="B110" i="11"/>
  <c r="N109" i="11"/>
  <c r="J109" i="11"/>
  <c r="F109" i="11"/>
  <c r="B109" i="11"/>
  <c r="N108" i="11"/>
  <c r="J108" i="11"/>
  <c r="F108" i="11"/>
  <c r="B108" i="11"/>
  <c r="N107" i="11"/>
  <c r="J107" i="11"/>
  <c r="F107" i="11"/>
  <c r="B107" i="11"/>
  <c r="N106" i="11"/>
  <c r="J106" i="11"/>
  <c r="F106" i="11"/>
  <c r="B106" i="11"/>
  <c r="N105" i="11"/>
  <c r="J105" i="11"/>
  <c r="F105" i="11"/>
  <c r="B105" i="11"/>
  <c r="N104" i="11"/>
  <c r="J104" i="11"/>
  <c r="F104" i="11"/>
  <c r="B104" i="11"/>
  <c r="N103" i="11"/>
  <c r="J103" i="11"/>
  <c r="F103" i="11"/>
  <c r="B103" i="11"/>
  <c r="N102" i="11"/>
  <c r="J102" i="11"/>
  <c r="F102" i="11"/>
  <c r="B102" i="11"/>
  <c r="N101" i="11"/>
  <c r="J101" i="11"/>
  <c r="F101" i="11"/>
  <c r="B101" i="11"/>
  <c r="N100" i="11"/>
  <c r="J100" i="11"/>
  <c r="F100" i="11"/>
  <c r="B100" i="11"/>
  <c r="N99" i="11"/>
  <c r="J99" i="11"/>
  <c r="F99" i="11"/>
  <c r="B99" i="11"/>
  <c r="N98" i="11"/>
  <c r="J98" i="11"/>
  <c r="F98" i="11"/>
  <c r="B98" i="11"/>
  <c r="N97" i="11"/>
  <c r="J97" i="11"/>
  <c r="F97" i="11"/>
  <c r="B97" i="11"/>
  <c r="N96" i="11"/>
  <c r="J96" i="11"/>
  <c r="F96" i="11"/>
  <c r="B96" i="11"/>
  <c r="N95" i="11"/>
  <c r="J95" i="11"/>
  <c r="F95" i="11"/>
  <c r="B95" i="11"/>
  <c r="N94" i="11"/>
  <c r="J94" i="11"/>
  <c r="F94" i="11"/>
  <c r="B94" i="11"/>
  <c r="N93" i="11"/>
  <c r="J93" i="11"/>
  <c r="F93" i="11"/>
  <c r="B93" i="11"/>
  <c r="N92" i="11"/>
  <c r="J92" i="11"/>
  <c r="F92" i="11"/>
  <c r="B92" i="11"/>
  <c r="N91" i="11"/>
  <c r="J91" i="11"/>
  <c r="F91" i="11"/>
  <c r="B91" i="11"/>
  <c r="N90" i="11"/>
  <c r="J90" i="11"/>
  <c r="F90" i="11"/>
  <c r="B90" i="11"/>
  <c r="N89" i="11"/>
  <c r="J89" i="11"/>
  <c r="F89" i="11"/>
  <c r="B89" i="11"/>
  <c r="N88" i="11"/>
  <c r="J88" i="11"/>
  <c r="F88" i="11"/>
  <c r="B88" i="11"/>
  <c r="N87" i="11"/>
  <c r="J87" i="11"/>
  <c r="F87" i="11"/>
  <c r="B87" i="11"/>
  <c r="N86" i="11"/>
  <c r="J86" i="11"/>
  <c r="F86" i="11"/>
  <c r="B86" i="11"/>
  <c r="N85" i="11"/>
  <c r="J85" i="11"/>
  <c r="F85" i="11"/>
  <c r="B85" i="11"/>
  <c r="N84" i="11"/>
  <c r="J84" i="11"/>
  <c r="F84" i="11"/>
  <c r="B84" i="11"/>
  <c r="N83" i="11"/>
  <c r="J83" i="11"/>
  <c r="F83" i="11"/>
  <c r="B83" i="11"/>
  <c r="N82" i="11"/>
  <c r="J82" i="11"/>
  <c r="F82" i="11"/>
  <c r="B82" i="11"/>
  <c r="N81" i="11"/>
  <c r="J81" i="11"/>
  <c r="F81" i="11"/>
  <c r="B81" i="11"/>
  <c r="N80" i="11"/>
  <c r="J80" i="11"/>
  <c r="F80" i="11"/>
  <c r="B80" i="11"/>
  <c r="N79" i="11"/>
  <c r="J79" i="11"/>
  <c r="F79" i="11"/>
  <c r="B79" i="11"/>
  <c r="N78" i="11"/>
  <c r="J78" i="11"/>
  <c r="F78" i="11"/>
  <c r="B78" i="11"/>
  <c r="N77" i="11"/>
  <c r="J77" i="11"/>
  <c r="F77" i="11"/>
  <c r="B77" i="11"/>
  <c r="N76" i="11"/>
  <c r="J76" i="11"/>
  <c r="F76" i="11"/>
  <c r="B76" i="11"/>
  <c r="N75" i="11"/>
  <c r="J75" i="11"/>
  <c r="F75" i="11"/>
  <c r="B75" i="11"/>
  <c r="N74" i="11"/>
  <c r="J74" i="11"/>
  <c r="F74" i="11"/>
  <c r="B74" i="11"/>
  <c r="N73" i="11"/>
  <c r="J73" i="11"/>
  <c r="F73" i="11"/>
  <c r="B73" i="11"/>
  <c r="N72" i="11"/>
  <c r="J72" i="11"/>
  <c r="F72" i="11"/>
  <c r="F126" i="11" s="1"/>
  <c r="B72" i="11"/>
  <c r="W71" i="11"/>
  <c r="W126" i="11" s="1"/>
  <c r="N71" i="11"/>
  <c r="J71" i="11"/>
  <c r="F71" i="11"/>
  <c r="B71" i="11"/>
  <c r="AG67" i="11"/>
  <c r="AF67" i="11"/>
  <c r="AE67" i="11"/>
  <c r="AD67" i="11"/>
  <c r="AC67" i="11"/>
  <c r="AA67" i="11"/>
  <c r="Z67" i="11"/>
  <c r="Y67" i="11"/>
  <c r="W67" i="11"/>
  <c r="V67" i="11"/>
  <c r="U67" i="11"/>
  <c r="T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C67" i="11"/>
  <c r="CN66" i="11"/>
  <c r="CM66" i="11"/>
  <c r="AB66" i="11"/>
  <c r="CO66" i="11" s="1"/>
  <c r="X66" i="11"/>
  <c r="CD66" i="11" s="1"/>
  <c r="B66" i="11"/>
  <c r="CC66" i="11" s="1"/>
  <c r="AB65" i="11"/>
  <c r="X65" i="11"/>
  <c r="B65" i="11"/>
  <c r="CO64" i="11"/>
  <c r="CN64" i="11"/>
  <c r="CM64" i="11"/>
  <c r="AB64" i="11"/>
  <c r="X64" i="11"/>
  <c r="CD64" i="11" s="1"/>
  <c r="B64" i="11"/>
  <c r="CC64" i="11" s="1"/>
  <c r="CO63" i="11"/>
  <c r="CN63" i="11"/>
  <c r="CM63" i="11"/>
  <c r="CD63" i="11"/>
  <c r="AB63" i="11"/>
  <c r="X63" i="11"/>
  <c r="B63" i="11"/>
  <c r="CC63" i="11" s="1"/>
  <c r="CN62" i="11"/>
  <c r="CM62" i="11"/>
  <c r="AB62" i="11"/>
  <c r="CO62" i="11" s="1"/>
  <c r="X62" i="11"/>
  <c r="B62" i="11"/>
  <c r="CC62" i="11" s="1"/>
  <c r="CN61" i="11"/>
  <c r="CM61" i="11"/>
  <c r="CC61" i="11"/>
  <c r="CB61" i="11"/>
  <c r="AB61" i="11"/>
  <c r="CO61" i="11" s="1"/>
  <c r="X61" i="11"/>
  <c r="B61" i="11"/>
  <c r="CN60" i="11"/>
  <c r="CM60" i="11"/>
  <c r="AB60" i="11"/>
  <c r="CO60" i="11" s="1"/>
  <c r="X60" i="11"/>
  <c r="CD60" i="11" s="1"/>
  <c r="B60" i="11"/>
  <c r="CC60" i="11" s="1"/>
  <c r="CN59" i="11"/>
  <c r="CM59" i="11"/>
  <c r="AB59" i="11"/>
  <c r="X59" i="11"/>
  <c r="B59" i="11"/>
  <c r="CO58" i="11"/>
  <c r="CN58" i="11"/>
  <c r="CM58" i="11"/>
  <c r="AB58" i="11"/>
  <c r="X58" i="11"/>
  <c r="B58" i="11"/>
  <c r="CC58" i="11" s="1"/>
  <c r="CC57" i="11"/>
  <c r="CB57" i="11"/>
  <c r="AB57" i="11"/>
  <c r="X57" i="11"/>
  <c r="CO57" i="11" s="1"/>
  <c r="B57" i="11"/>
  <c r="CN57" i="11" s="1"/>
  <c r="CN56" i="11"/>
  <c r="CM56" i="11"/>
  <c r="AB56" i="11"/>
  <c r="CO56" i="11" s="1"/>
  <c r="X56" i="11"/>
  <c r="CD56" i="11" s="1"/>
  <c r="B56" i="11"/>
  <c r="CC56" i="11" s="1"/>
  <c r="AB55" i="11"/>
  <c r="X55" i="11"/>
  <c r="B55" i="11"/>
  <c r="CO54" i="11"/>
  <c r="CN54" i="11"/>
  <c r="CM54" i="11"/>
  <c r="AB54" i="11"/>
  <c r="X54" i="11"/>
  <c r="CD54" i="11" s="1"/>
  <c r="B54" i="11"/>
  <c r="CC54" i="11" s="1"/>
  <c r="CO53" i="11"/>
  <c r="CN53" i="11"/>
  <c r="CM53" i="11"/>
  <c r="CD53" i="11"/>
  <c r="AB53" i="11"/>
  <c r="X53" i="11"/>
  <c r="B53" i="11"/>
  <c r="CC53" i="11" s="1"/>
  <c r="CN52" i="11"/>
  <c r="CM52" i="11"/>
  <c r="AB52" i="11"/>
  <c r="CO52" i="11" s="1"/>
  <c r="X52" i="11"/>
  <c r="CD52" i="11" s="1"/>
  <c r="B52" i="11"/>
  <c r="CC52" i="11" s="1"/>
  <c r="CN51" i="11"/>
  <c r="CM51" i="11"/>
  <c r="CC51" i="11"/>
  <c r="CB51" i="11"/>
  <c r="AB51" i="11"/>
  <c r="CO51" i="11" s="1"/>
  <c r="X51" i="11"/>
  <c r="B51" i="11"/>
  <c r="CN50" i="11"/>
  <c r="CM50" i="11"/>
  <c r="AB50" i="11"/>
  <c r="CO50" i="11" s="1"/>
  <c r="X50" i="11"/>
  <c r="CD50" i="11" s="1"/>
  <c r="B50" i="11"/>
  <c r="CC50" i="11" s="1"/>
  <c r="CN49" i="11"/>
  <c r="CM49" i="11"/>
  <c r="AB49" i="11"/>
  <c r="CO49" i="11" s="1"/>
  <c r="X49" i="11"/>
  <c r="B49" i="11"/>
  <c r="CO48" i="11"/>
  <c r="CN48" i="11"/>
  <c r="CM48" i="11"/>
  <c r="AB48" i="11"/>
  <c r="X48" i="11"/>
  <c r="B48" i="11"/>
  <c r="CC48" i="11" s="1"/>
  <c r="CC47" i="11"/>
  <c r="CB47" i="11"/>
  <c r="AB47" i="11"/>
  <c r="X47" i="11"/>
  <c r="CO47" i="11" s="1"/>
  <c r="B47" i="11"/>
  <c r="CM47" i="11" s="1"/>
  <c r="CN46" i="11"/>
  <c r="CM46" i="11"/>
  <c r="AB46" i="11"/>
  <c r="CO46" i="11" s="1"/>
  <c r="X46" i="11"/>
  <c r="CD46" i="11" s="1"/>
  <c r="B46" i="11"/>
  <c r="CC46" i="11" s="1"/>
  <c r="AB45" i="11"/>
  <c r="X45" i="11"/>
  <c r="B45" i="11"/>
  <c r="CO44" i="11"/>
  <c r="CN44" i="11"/>
  <c r="CM44" i="11"/>
  <c r="AB44" i="11"/>
  <c r="X44" i="11"/>
  <c r="CD44" i="11" s="1"/>
  <c r="B44" i="11"/>
  <c r="CC44" i="11" s="1"/>
  <c r="CO43" i="11"/>
  <c r="CN43" i="11"/>
  <c r="CM43" i="11"/>
  <c r="CD43" i="11"/>
  <c r="AB43" i="11"/>
  <c r="X43" i="11"/>
  <c r="B43" i="11"/>
  <c r="CC43" i="11" s="1"/>
  <c r="CN42" i="11"/>
  <c r="CM42" i="11"/>
  <c r="AB42" i="11"/>
  <c r="CO42" i="11" s="1"/>
  <c r="X42" i="11"/>
  <c r="CD42" i="11" s="1"/>
  <c r="B42" i="11"/>
  <c r="CC42" i="11" s="1"/>
  <c r="CN41" i="11"/>
  <c r="CM41" i="11"/>
  <c r="CC41" i="11"/>
  <c r="CB41" i="11"/>
  <c r="AB41" i="11"/>
  <c r="CO41" i="11" s="1"/>
  <c r="X41" i="11"/>
  <c r="B41" i="11"/>
  <c r="CN40" i="11"/>
  <c r="CM40" i="11"/>
  <c r="AB40" i="11"/>
  <c r="CO40" i="11" s="1"/>
  <c r="X40" i="11"/>
  <c r="CD40" i="11" s="1"/>
  <c r="B40" i="11"/>
  <c r="CC40" i="11" s="1"/>
  <c r="CN39" i="11"/>
  <c r="CM39" i="11"/>
  <c r="AB39" i="11"/>
  <c r="CO39" i="11" s="1"/>
  <c r="X39" i="11"/>
  <c r="B39" i="11"/>
  <c r="CO38" i="11"/>
  <c r="CN38" i="11"/>
  <c r="CM38" i="11"/>
  <c r="AB38" i="11"/>
  <c r="X38" i="11"/>
  <c r="B38" i="11"/>
  <c r="CC38" i="11" s="1"/>
  <c r="CC37" i="11"/>
  <c r="CB37" i="11"/>
  <c r="AB37" i="11"/>
  <c r="X37" i="11"/>
  <c r="CO37" i="11" s="1"/>
  <c r="B37" i="11"/>
  <c r="CN37" i="11" s="1"/>
  <c r="CN36" i="11"/>
  <c r="CM36" i="11"/>
  <c r="AB36" i="11"/>
  <c r="CO36" i="11" s="1"/>
  <c r="X36" i="11"/>
  <c r="CD36" i="11" s="1"/>
  <c r="B36" i="11"/>
  <c r="CC36" i="11" s="1"/>
  <c r="AB35" i="11"/>
  <c r="X35" i="11"/>
  <c r="B35" i="11"/>
  <c r="CO34" i="11"/>
  <c r="CN34" i="11"/>
  <c r="CM34" i="11"/>
  <c r="AB34" i="11"/>
  <c r="X34" i="11"/>
  <c r="CD34" i="11" s="1"/>
  <c r="B34" i="11"/>
  <c r="CC34" i="11" s="1"/>
  <c r="CO33" i="11"/>
  <c r="CN33" i="11"/>
  <c r="CM33" i="11"/>
  <c r="CD33" i="11"/>
  <c r="AB33" i="11"/>
  <c r="X33" i="11"/>
  <c r="B33" i="11"/>
  <c r="CC33" i="11" s="1"/>
  <c r="CN32" i="11"/>
  <c r="CM32" i="11"/>
  <c r="AB32" i="11"/>
  <c r="CO32" i="11" s="1"/>
  <c r="X32" i="11"/>
  <c r="CD32" i="11" s="1"/>
  <c r="B32" i="11"/>
  <c r="CC32" i="11" s="1"/>
  <c r="CN31" i="11"/>
  <c r="CM31" i="11"/>
  <c r="CC31" i="11"/>
  <c r="CB31" i="11"/>
  <c r="AB31" i="11"/>
  <c r="CO31" i="11" s="1"/>
  <c r="X31" i="11"/>
  <c r="B31" i="11"/>
  <c r="CN30" i="11"/>
  <c r="CM30" i="11"/>
  <c r="AB30" i="11"/>
  <c r="CO30" i="11" s="1"/>
  <c r="X30" i="11"/>
  <c r="CD30" i="11" s="1"/>
  <c r="B30" i="11"/>
  <c r="CC30" i="11" s="1"/>
  <c r="CN29" i="11"/>
  <c r="CM29" i="11"/>
  <c r="AB29" i="11"/>
  <c r="CO29" i="11" s="1"/>
  <c r="X29" i="11"/>
  <c r="B29" i="11"/>
  <c r="CO28" i="11"/>
  <c r="CN28" i="11"/>
  <c r="CM28" i="11"/>
  <c r="AB28" i="11"/>
  <c r="X28" i="11"/>
  <c r="B28" i="11"/>
  <c r="CC28" i="11" s="1"/>
  <c r="CD27" i="11"/>
  <c r="CC27" i="11"/>
  <c r="AH27" i="11" s="1"/>
  <c r="CB27" i="11"/>
  <c r="AB27" i="11"/>
  <c r="X27" i="11"/>
  <c r="CO27" i="11" s="1"/>
  <c r="B27" i="11"/>
  <c r="CN27" i="11" s="1"/>
  <c r="CN26" i="11"/>
  <c r="CM26" i="11"/>
  <c r="AB26" i="11"/>
  <c r="CO26" i="11" s="1"/>
  <c r="X26" i="11"/>
  <c r="CD26" i="11" s="1"/>
  <c r="B26" i="11"/>
  <c r="CC26" i="11" s="1"/>
  <c r="AB25" i="11"/>
  <c r="X25" i="11"/>
  <c r="B25" i="11"/>
  <c r="CO24" i="11"/>
  <c r="CN24" i="11"/>
  <c r="CM24" i="11"/>
  <c r="AB24" i="11"/>
  <c r="X24" i="11"/>
  <c r="CD24" i="11" s="1"/>
  <c r="B24" i="11"/>
  <c r="CC24" i="11" s="1"/>
  <c r="CO23" i="11"/>
  <c r="CN23" i="11"/>
  <c r="CM23" i="11"/>
  <c r="CD23" i="11"/>
  <c r="AB23" i="11"/>
  <c r="X23" i="11"/>
  <c r="B23" i="11"/>
  <c r="CC23" i="11" s="1"/>
  <c r="CN22" i="11"/>
  <c r="CM22" i="11"/>
  <c r="AB22" i="11"/>
  <c r="CO22" i="11" s="1"/>
  <c r="X22" i="11"/>
  <c r="B22" i="11"/>
  <c r="CC22" i="11" s="1"/>
  <c r="CN21" i="11"/>
  <c r="CM21" i="11"/>
  <c r="CC21" i="11"/>
  <c r="CB21" i="11"/>
  <c r="AB21" i="11"/>
  <c r="CO21" i="11" s="1"/>
  <c r="X21" i="11"/>
  <c r="B21" i="11"/>
  <c r="CN20" i="11"/>
  <c r="CM20" i="11"/>
  <c r="AB20" i="11"/>
  <c r="CO20" i="11" s="1"/>
  <c r="X20" i="11"/>
  <c r="CD20" i="11" s="1"/>
  <c r="B20" i="11"/>
  <c r="CC20" i="11" s="1"/>
  <c r="CO19" i="11"/>
  <c r="CN19" i="11"/>
  <c r="CM19" i="11"/>
  <c r="AB19" i="11"/>
  <c r="X19" i="11"/>
  <c r="CD19" i="11" s="1"/>
  <c r="B19" i="11"/>
  <c r="CO18" i="11"/>
  <c r="CN18" i="11"/>
  <c r="CM18" i="11"/>
  <c r="AB18" i="11"/>
  <c r="X18" i="11"/>
  <c r="B18" i="11"/>
  <c r="CC18" i="11" s="1"/>
  <c r="CC17" i="11"/>
  <c r="CB17" i="11"/>
  <c r="AB17" i="11"/>
  <c r="X17" i="11"/>
  <c r="CO17" i="11" s="1"/>
  <c r="B17" i="11"/>
  <c r="CN17" i="11" s="1"/>
  <c r="CN16" i="11"/>
  <c r="CM16" i="11"/>
  <c r="AB16" i="11"/>
  <c r="CO16" i="11" s="1"/>
  <c r="X16" i="11"/>
  <c r="CD16" i="11" s="1"/>
  <c r="B16" i="11"/>
  <c r="CC16" i="11" s="1"/>
  <c r="AB15" i="11"/>
  <c r="X15" i="11"/>
  <c r="B15" i="11"/>
  <c r="CO14" i="11"/>
  <c r="CN14" i="11"/>
  <c r="CM14" i="11"/>
  <c r="AB14" i="11"/>
  <c r="X14" i="11"/>
  <c r="CD14" i="11" s="1"/>
  <c r="B14" i="11"/>
  <c r="CC14" i="11" s="1"/>
  <c r="CO13" i="11"/>
  <c r="CN13" i="11"/>
  <c r="CM13" i="11"/>
  <c r="CD13" i="11"/>
  <c r="AB13" i="11"/>
  <c r="X13" i="11"/>
  <c r="X67" i="11" s="1"/>
  <c r="B13" i="11"/>
  <c r="CC13" i="11" s="1"/>
  <c r="CN12" i="11"/>
  <c r="CM12" i="11"/>
  <c r="AB12" i="11"/>
  <c r="X12" i="11"/>
  <c r="B12" i="11"/>
  <c r="CB12" i="11" s="1"/>
  <c r="A5" i="11"/>
  <c r="A4" i="11"/>
  <c r="A3" i="11"/>
  <c r="A2" i="11"/>
  <c r="J126" i="11" l="1"/>
  <c r="CQ155" i="11"/>
  <c r="CP155" i="11"/>
  <c r="CR155" i="11"/>
  <c r="CF155" i="11"/>
  <c r="CE155" i="11"/>
  <c r="CD155" i="11"/>
  <c r="CR151" i="11"/>
  <c r="CQ151" i="11"/>
  <c r="CP151" i="11"/>
  <c r="CN151" i="11"/>
  <c r="C162" i="11"/>
  <c r="CF151" i="11"/>
  <c r="CO151" i="11"/>
  <c r="CC151" i="11"/>
  <c r="CB151" i="11"/>
  <c r="AX151" i="11" s="1"/>
  <c r="CO141" i="11"/>
  <c r="CD141" i="11"/>
  <c r="CB141" i="11"/>
  <c r="CC141" i="11"/>
  <c r="CN141" i="11"/>
  <c r="CM141" i="11"/>
  <c r="E162" i="11"/>
  <c r="CN182" i="11"/>
  <c r="CC182" i="11"/>
  <c r="CB182" i="11"/>
  <c r="CD151" i="11"/>
  <c r="CD158" i="11"/>
  <c r="CB188" i="11"/>
  <c r="AS188" i="11" s="1"/>
  <c r="CQ213" i="11"/>
  <c r="CO213" i="11"/>
  <c r="CP213" i="11"/>
  <c r="CN213" i="11"/>
  <c r="CE213" i="11"/>
  <c r="CD213" i="11"/>
  <c r="CE151" i="11"/>
  <c r="CO155" i="11"/>
  <c r="CO182" i="11"/>
  <c r="CO183" i="11"/>
  <c r="CN183" i="11"/>
  <c r="CC183" i="11"/>
  <c r="CB183" i="11"/>
  <c r="AS183" i="11" s="1"/>
  <c r="CB213" i="11"/>
  <c r="CC213" i="11"/>
  <c r="CR158" i="11"/>
  <c r="CQ158" i="11"/>
  <c r="CP158" i="11"/>
  <c r="CN158" i="11"/>
  <c r="CF158" i="11"/>
  <c r="CO158" i="11"/>
  <c r="CB155" i="11"/>
  <c r="AX155" i="11" s="1"/>
  <c r="CO185" i="11"/>
  <c r="CN185" i="11"/>
  <c r="CC185" i="11"/>
  <c r="CB185" i="11"/>
  <c r="CT167" i="11"/>
  <c r="CS167" i="11"/>
  <c r="CQ167" i="11"/>
  <c r="CR167" i="11"/>
  <c r="CN167" i="11"/>
  <c r="CF167" i="11"/>
  <c r="CE167" i="11"/>
  <c r="CC155" i="11"/>
  <c r="CN155" i="11"/>
  <c r="CB131" i="11"/>
  <c r="CP167" i="11"/>
  <c r="CD167" i="11"/>
  <c r="CO15" i="11"/>
  <c r="CD15" i="11"/>
  <c r="CC19" i="11"/>
  <c r="CB19" i="11"/>
  <c r="AH19" i="11" s="1"/>
  <c r="CO25" i="11"/>
  <c r="CD25" i="11"/>
  <c r="CN35" i="11"/>
  <c r="CC35" i="11"/>
  <c r="CB35" i="11"/>
  <c r="CM35" i="11"/>
  <c r="CN45" i="11"/>
  <c r="CC45" i="11"/>
  <c r="CB45" i="11"/>
  <c r="CM45" i="11"/>
  <c r="CN55" i="11"/>
  <c r="CC55" i="11"/>
  <c r="CB55" i="11"/>
  <c r="CM55" i="11"/>
  <c r="CO65" i="11"/>
  <c r="CO167" i="11"/>
  <c r="CC167" i="11"/>
  <c r="CC176" i="11"/>
  <c r="C196" i="11"/>
  <c r="CT196" i="11"/>
  <c r="CO196" i="11"/>
  <c r="CC196" i="11"/>
  <c r="CO12" i="11"/>
  <c r="AB67" i="11"/>
  <c r="CO188" i="11"/>
  <c r="CN188" i="11"/>
  <c r="CO131" i="11"/>
  <c r="CN131" i="11"/>
  <c r="CM131" i="11"/>
  <c r="CD131" i="11"/>
  <c r="CO202" i="11"/>
  <c r="CH202" i="11"/>
  <c r="CC202" i="11"/>
  <c r="CT202" i="11"/>
  <c r="C202" i="11"/>
  <c r="AW174" i="11"/>
  <c r="D162" i="11"/>
  <c r="CB158" i="11"/>
  <c r="CC158" i="11"/>
  <c r="AX159" i="11"/>
  <c r="CP175" i="11"/>
  <c r="CD175" i="11"/>
  <c r="C175" i="11"/>
  <c r="CB190" i="11"/>
  <c r="CO190" i="11"/>
  <c r="CN190" i="11"/>
  <c r="CC190" i="11"/>
  <c r="CO134" i="11"/>
  <c r="CN134" i="11"/>
  <c r="CD134" i="11"/>
  <c r="CC134" i="11"/>
  <c r="CM134" i="11"/>
  <c r="CB134" i="11"/>
  <c r="CO175" i="11"/>
  <c r="CC175" i="11"/>
  <c r="CO143" i="11"/>
  <c r="CN143" i="11"/>
  <c r="CC143" i="11"/>
  <c r="CB143" i="11"/>
  <c r="CF153" i="11"/>
  <c r="CE153" i="11"/>
  <c r="CD153" i="11"/>
  <c r="CC153" i="11"/>
  <c r="CR153" i="11"/>
  <c r="CO153" i="11"/>
  <c r="CN153" i="11"/>
  <c r="CB153" i="11"/>
  <c r="CO157" i="11"/>
  <c r="CN157" i="11"/>
  <c r="CE157" i="11"/>
  <c r="CD157" i="11"/>
  <c r="CR157" i="11"/>
  <c r="CQ157" i="11"/>
  <c r="CP157" i="11"/>
  <c r="CC157" i="11"/>
  <c r="CB157" i="11"/>
  <c r="AX157" i="11" s="1"/>
  <c r="CP176" i="11"/>
  <c r="C176" i="11"/>
  <c r="CD176" i="11"/>
  <c r="CD143" i="11"/>
  <c r="CD21" i="11"/>
  <c r="AH21" i="11" s="1"/>
  <c r="CD61" i="11"/>
  <c r="AH61" i="11" s="1"/>
  <c r="CM143" i="11"/>
  <c r="CP153" i="11"/>
  <c r="CC191" i="11"/>
  <c r="CO191" i="11"/>
  <c r="CN191" i="11"/>
  <c r="CB191" i="11"/>
  <c r="AS191" i="11" s="1"/>
  <c r="CN15" i="11"/>
  <c r="CC15" i="11"/>
  <c r="CB15" i="11"/>
  <c r="CM15" i="11"/>
  <c r="B67" i="11"/>
  <c r="CN25" i="11"/>
  <c r="CB25" i="11"/>
  <c r="CM25" i="11"/>
  <c r="CC25" i="11"/>
  <c r="CD31" i="11"/>
  <c r="AH31" i="11" s="1"/>
  <c r="CD41" i="11"/>
  <c r="AH41" i="11" s="1"/>
  <c r="CD51" i="11"/>
  <c r="AH51" i="11" s="1"/>
  <c r="CN65" i="11"/>
  <c r="CB65" i="11"/>
  <c r="CM65" i="11"/>
  <c r="CC65" i="11"/>
  <c r="CC29" i="11"/>
  <c r="CB29" i="11"/>
  <c r="CO35" i="11"/>
  <c r="CD35" i="11"/>
  <c r="CC39" i="11"/>
  <c r="CB39" i="11"/>
  <c r="CO45" i="11"/>
  <c r="CD45" i="11"/>
  <c r="CC49" i="11"/>
  <c r="CB49" i="11"/>
  <c r="CO55" i="11"/>
  <c r="CD55" i="11"/>
  <c r="CC59" i="11"/>
  <c r="CB59" i="11"/>
  <c r="AH59" i="11" s="1"/>
  <c r="CE171" i="11"/>
  <c r="CB171" i="11"/>
  <c r="AW171" i="11" s="1"/>
  <c r="CT171" i="11"/>
  <c r="CS171" i="11"/>
  <c r="CR171" i="11"/>
  <c r="CN171" i="11"/>
  <c r="CH171" i="11"/>
  <c r="CG171" i="11"/>
  <c r="CN186" i="11"/>
  <c r="CC186" i="11"/>
  <c r="CO186" i="11"/>
  <c r="CB186" i="11"/>
  <c r="AS186" i="11" s="1"/>
  <c r="CD12" i="11"/>
  <c r="CD22" i="11"/>
  <c r="CD29" i="11"/>
  <c r="CD39" i="11"/>
  <c r="CD49" i="11"/>
  <c r="CO59" i="11"/>
  <c r="CD59" i="11"/>
  <c r="CD62" i="11"/>
  <c r="CB167" i="11"/>
  <c r="AW167" i="11" s="1"/>
  <c r="CS177" i="11"/>
  <c r="CT177" i="11"/>
  <c r="CR177" i="11"/>
  <c r="CQ177" i="11"/>
  <c r="CG177" i="11"/>
  <c r="CF177" i="11"/>
  <c r="CB177" i="11"/>
  <c r="CE177" i="11"/>
  <c r="CF200" i="11"/>
  <c r="CE200" i="11"/>
  <c r="CD200" i="11"/>
  <c r="AB200" i="11" s="1"/>
  <c r="CS200" i="11"/>
  <c r="CG200" i="11"/>
  <c r="CN173" i="11"/>
  <c r="CF173" i="11"/>
  <c r="CH173" i="11"/>
  <c r="CG173" i="11"/>
  <c r="CE173" i="11"/>
  <c r="AW173" i="11" s="1"/>
  <c r="CR159" i="11"/>
  <c r="CQ159" i="11"/>
  <c r="AW170" i="11"/>
  <c r="CC189" i="11"/>
  <c r="CB189" i="11"/>
  <c r="N214" i="11"/>
  <c r="CD170" i="11"/>
  <c r="CN189" i="11"/>
  <c r="AB199" i="11"/>
  <c r="CD37" i="11"/>
  <c r="AH37" i="11" s="1"/>
  <c r="CD47" i="11"/>
  <c r="AH47" i="11" s="1"/>
  <c r="CM17" i="11"/>
  <c r="CM37" i="11"/>
  <c r="CM57" i="11"/>
  <c r="CB138" i="11"/>
  <c r="CF159" i="11"/>
  <c r="CR173" i="11"/>
  <c r="CC138" i="11"/>
  <c r="CB144" i="11"/>
  <c r="CB152" i="11"/>
  <c r="AX152" i="11" s="1"/>
  <c r="CG172" i="11"/>
  <c r="CF172" i="11"/>
  <c r="CE172" i="11"/>
  <c r="CB172" i="11"/>
  <c r="CT173" i="11"/>
  <c r="CB187" i="11"/>
  <c r="CP199" i="11"/>
  <c r="CG201" i="11"/>
  <c r="CF201" i="11"/>
  <c r="CE201" i="11"/>
  <c r="CO215" i="11"/>
  <c r="CQ215" i="11"/>
  <c r="CP215" i="11"/>
  <c r="CN215" i="11"/>
  <c r="CE215" i="11"/>
  <c r="CN47" i="11"/>
  <c r="CD65" i="11"/>
  <c r="CM138" i="11"/>
  <c r="CD152" i="11"/>
  <c r="CB154" i="11"/>
  <c r="CE156" i="11"/>
  <c r="CN159" i="11"/>
  <c r="CQ170" i="11"/>
  <c r="CN174" i="11"/>
  <c r="CH174" i="11"/>
  <c r="CF174" i="11"/>
  <c r="CE174" i="11"/>
  <c r="CD177" i="11"/>
  <c r="CC187" i="11"/>
  <c r="C197" i="11"/>
  <c r="CT197" i="11"/>
  <c r="CQ199" i="11"/>
  <c r="CD18" i="11"/>
  <c r="CD28" i="11"/>
  <c r="CD38" i="11"/>
  <c r="CD48" i="11"/>
  <c r="CD58" i="11"/>
  <c r="CN138" i="11"/>
  <c r="CE152" i="11"/>
  <c r="CO159" i="11"/>
  <c r="CR170" i="11"/>
  <c r="CH172" i="11"/>
  <c r="CC184" i="11"/>
  <c r="CB184" i="11"/>
  <c r="CN187" i="11"/>
  <c r="CR199" i="11"/>
  <c r="CH201" i="11"/>
  <c r="CC201" i="11"/>
  <c r="CB215" i="11"/>
  <c r="CO129" i="11"/>
  <c r="CN129" i="11"/>
  <c r="CD129" i="11"/>
  <c r="CC129" i="11"/>
  <c r="W129" i="11" s="1"/>
  <c r="CD17" i="11"/>
  <c r="AH17" i="11" s="1"/>
  <c r="CD57" i="11"/>
  <c r="AH57" i="11" s="1"/>
  <c r="CP154" i="11"/>
  <c r="CR154" i="11"/>
  <c r="CQ154" i="11"/>
  <c r="CN154" i="11"/>
  <c r="CF154" i="11"/>
  <c r="CE159" i="11"/>
  <c r="CQ173" i="11"/>
  <c r="CM27" i="11"/>
  <c r="CO144" i="11"/>
  <c r="CM144" i="11"/>
  <c r="CD144" i="11"/>
  <c r="CN170" i="11"/>
  <c r="CM129" i="11"/>
  <c r="CS173" i="11"/>
  <c r="CD138" i="11"/>
  <c r="CC144" i="11"/>
  <c r="CC152" i="11"/>
  <c r="CD156" i="11"/>
  <c r="CC156" i="11"/>
  <c r="CB156" i="11"/>
  <c r="CS168" i="11"/>
  <c r="CR168" i="11"/>
  <c r="CP170" i="11"/>
  <c r="CB13" i="11"/>
  <c r="AH13" i="11" s="1"/>
  <c r="CB23" i="11"/>
  <c r="AH23" i="11" s="1"/>
  <c r="CB33" i="11"/>
  <c r="AH33" i="11" s="1"/>
  <c r="CB43" i="11"/>
  <c r="AH43" i="11" s="1"/>
  <c r="CB53" i="11"/>
  <c r="AH53" i="11" s="1"/>
  <c r="CB63" i="11"/>
  <c r="AH63" i="11" s="1"/>
  <c r="B126" i="11"/>
  <c r="CB136" i="11"/>
  <c r="CF152" i="11"/>
  <c r="CD154" i="11"/>
  <c r="CN156" i="11"/>
  <c r="CP159" i="11"/>
  <c r="CC168" i="11"/>
  <c r="AW168" i="11" s="1"/>
  <c r="CS170" i="11"/>
  <c r="CN172" i="11"/>
  <c r="CC197" i="11"/>
  <c r="CS199" i="11"/>
  <c r="CD201" i="11"/>
  <c r="CU202" i="11"/>
  <c r="CC215" i="11"/>
  <c r="CC136" i="11"/>
  <c r="CO139" i="11"/>
  <c r="CN139" i="11"/>
  <c r="CD139" i="11"/>
  <c r="CC139" i="11"/>
  <c r="W139" i="11" s="1"/>
  <c r="CE154" i="11"/>
  <c r="CO156" i="11"/>
  <c r="AX161" i="11"/>
  <c r="CT170" i="11"/>
  <c r="CO172" i="11"/>
  <c r="CN184" i="11"/>
  <c r="CD215" i="11"/>
  <c r="CB14" i="11"/>
  <c r="AH14" i="11" s="1"/>
  <c r="CB16" i="11"/>
  <c r="AH16" i="11" s="1"/>
  <c r="CB18" i="11"/>
  <c r="AH18" i="11" s="1"/>
  <c r="CB20" i="11"/>
  <c r="AH20" i="11" s="1"/>
  <c r="CB22" i="11"/>
  <c r="AH22" i="11" s="1"/>
  <c r="CB24" i="11"/>
  <c r="AH24" i="11" s="1"/>
  <c r="CB26" i="11"/>
  <c r="AH26" i="11" s="1"/>
  <c r="CB28" i="11"/>
  <c r="AH28" i="11" s="1"/>
  <c r="CB30" i="11"/>
  <c r="AH30" i="11" s="1"/>
  <c r="CB32" i="11"/>
  <c r="AH32" i="11" s="1"/>
  <c r="CB34" i="11"/>
  <c r="AH34" i="11" s="1"/>
  <c r="CB36" i="11"/>
  <c r="AH36" i="11" s="1"/>
  <c r="CB38" i="11"/>
  <c r="AH38" i="11" s="1"/>
  <c r="CB40" i="11"/>
  <c r="AH40" i="11" s="1"/>
  <c r="CB42" i="11"/>
  <c r="AH42" i="11" s="1"/>
  <c r="CB44" i="11"/>
  <c r="AH44" i="11" s="1"/>
  <c r="CB46" i="11"/>
  <c r="AH46" i="11" s="1"/>
  <c r="CB48" i="11"/>
  <c r="CB50" i="11"/>
  <c r="AH50" i="11" s="1"/>
  <c r="CB52" i="11"/>
  <c r="AH52" i="11" s="1"/>
  <c r="CB54" i="11"/>
  <c r="AH54" i="11" s="1"/>
  <c r="CB56" i="11"/>
  <c r="AH56" i="11" s="1"/>
  <c r="CB58" i="11"/>
  <c r="CB60" i="11"/>
  <c r="AH60" i="11" s="1"/>
  <c r="CB62" i="11"/>
  <c r="CB64" i="11"/>
  <c r="AH64" i="11" s="1"/>
  <c r="CB66" i="11"/>
  <c r="AH66" i="11" s="1"/>
  <c r="CC12" i="11"/>
  <c r="AH12" i="11" s="1"/>
  <c r="CB145" i="11"/>
  <c r="A239" i="11"/>
  <c r="AH62" i="11" l="1"/>
  <c r="AX156" i="11"/>
  <c r="W138" i="11"/>
  <c r="W134" i="11"/>
  <c r="W131" i="11"/>
  <c r="AS182" i="11"/>
  <c r="AH49" i="11"/>
  <c r="AX158" i="11"/>
  <c r="CS196" i="11"/>
  <c r="CR196" i="11"/>
  <c r="CQ196" i="11"/>
  <c r="CP196" i="11"/>
  <c r="CN196" i="11"/>
  <c r="CF196" i="11"/>
  <c r="CE196" i="11"/>
  <c r="CD196" i="11"/>
  <c r="CB196" i="11"/>
  <c r="AB196" i="11" s="1"/>
  <c r="CG196" i="11"/>
  <c r="AX153" i="11"/>
  <c r="AH48" i="11"/>
  <c r="AH29" i="11"/>
  <c r="W136" i="11"/>
  <c r="AS187" i="11"/>
  <c r="AS190" i="11"/>
  <c r="AX154" i="11"/>
  <c r="CT176" i="11"/>
  <c r="CQ176" i="11"/>
  <c r="CS176" i="11"/>
  <c r="CR176" i="11"/>
  <c r="CN176" i="11"/>
  <c r="CG176" i="11"/>
  <c r="CF176" i="11"/>
  <c r="CE176" i="11"/>
  <c r="CH176" i="11"/>
  <c r="CB176" i="11"/>
  <c r="AW176" i="11" s="1"/>
  <c r="CG202" i="11"/>
  <c r="CE202" i="11"/>
  <c r="AB202" i="11" s="1"/>
  <c r="CD202" i="11"/>
  <c r="CF202" i="11"/>
  <c r="CS202" i="11"/>
  <c r="CR202" i="11"/>
  <c r="CQ202" i="11"/>
  <c r="CP202" i="11"/>
  <c r="AH58" i="11"/>
  <c r="AH55" i="11"/>
  <c r="AH39" i="11"/>
  <c r="CS197" i="11"/>
  <c r="CD197" i="11"/>
  <c r="AB197" i="11" s="1"/>
  <c r="CR197" i="11"/>
  <c r="CQ197" i="11"/>
  <c r="CP197" i="11"/>
  <c r="CE197" i="11"/>
  <c r="CG197" i="11"/>
  <c r="CF197" i="11"/>
  <c r="AH45" i="11"/>
  <c r="AB201" i="11"/>
  <c r="AW177" i="11"/>
  <c r="W141" i="11"/>
  <c r="CR175" i="11"/>
  <c r="CQ175" i="11"/>
  <c r="CN175" i="11"/>
  <c r="B239" i="11" s="1"/>
  <c r="CH175" i="11"/>
  <c r="CG175" i="11"/>
  <c r="CT175" i="11"/>
  <c r="CB175" i="11"/>
  <c r="CS175" i="11"/>
  <c r="CF175" i="11"/>
  <c r="CE175" i="11"/>
  <c r="AH35" i="11"/>
  <c r="W143" i="11"/>
  <c r="AH25" i="11"/>
  <c r="AH15" i="11"/>
  <c r="N213" i="11"/>
  <c r="N215" i="11"/>
  <c r="AS184" i="11"/>
  <c r="AW172" i="11"/>
  <c r="AS189" i="11"/>
  <c r="AH65" i="11"/>
  <c r="AS185" i="11"/>
  <c r="AW175" i="11" l="1"/>
  <c r="CP215" i="10" l="1"/>
  <c r="CO215" i="10"/>
  <c r="CN215" i="10"/>
  <c r="CE215" i="10"/>
  <c r="CD215" i="10"/>
  <c r="CC215" i="10"/>
  <c r="CB215" i="10"/>
  <c r="N215" i="10" s="1"/>
  <c r="B215" i="10"/>
  <c r="CQ215" i="10" s="1"/>
  <c r="B214" i="10"/>
  <c r="CC214" i="10" s="1"/>
  <c r="CP213" i="10"/>
  <c r="CO213" i="10"/>
  <c r="CN213" i="10"/>
  <c r="CE213" i="10"/>
  <c r="CD213" i="10"/>
  <c r="CC213" i="10"/>
  <c r="CB213" i="10"/>
  <c r="N213" i="10" s="1"/>
  <c r="B213" i="10"/>
  <c r="CQ213" i="10" s="1"/>
  <c r="C208" i="10"/>
  <c r="C207" i="10"/>
  <c r="CU202" i="10"/>
  <c r="CT202" i="10"/>
  <c r="CO202" i="10"/>
  <c r="CI202" i="10"/>
  <c r="CC202" i="10"/>
  <c r="E202" i="10"/>
  <c r="D202" i="10"/>
  <c r="CG201" i="10"/>
  <c r="CD201" i="10"/>
  <c r="E201" i="10"/>
  <c r="D201" i="10"/>
  <c r="C201" i="10"/>
  <c r="CS200" i="10"/>
  <c r="CR200" i="10"/>
  <c r="CH200" i="10"/>
  <c r="E200" i="10"/>
  <c r="D200" i="10"/>
  <c r="CU200" i="10" s="1"/>
  <c r="C200" i="10"/>
  <c r="CT199" i="10"/>
  <c r="CO199" i="10"/>
  <c r="CI199" i="10"/>
  <c r="CH199" i="10"/>
  <c r="CC199" i="10"/>
  <c r="E199" i="10"/>
  <c r="D199" i="10"/>
  <c r="CU198" i="10"/>
  <c r="CT198" i="10"/>
  <c r="CS198" i="10"/>
  <c r="CR198" i="10"/>
  <c r="CO198" i="10"/>
  <c r="CI198" i="10"/>
  <c r="CH198" i="10"/>
  <c r="CG198" i="10"/>
  <c r="CF198" i="10"/>
  <c r="CE198" i="10"/>
  <c r="CD198" i="10"/>
  <c r="CC198" i="10"/>
  <c r="AB198" i="10"/>
  <c r="E198" i="10"/>
  <c r="C198" i="10" s="1"/>
  <c r="D198" i="10"/>
  <c r="CT197" i="10"/>
  <c r="CS197" i="10"/>
  <c r="CR197" i="10"/>
  <c r="CP197" i="10"/>
  <c r="CH197" i="10"/>
  <c r="CG197" i="10"/>
  <c r="E197" i="10"/>
  <c r="CO197" i="10" s="1"/>
  <c r="D197" i="10"/>
  <c r="C197" i="10"/>
  <c r="CQ197" i="10" s="1"/>
  <c r="E196" i="10"/>
  <c r="CC196" i="10" s="1"/>
  <c r="D196" i="10"/>
  <c r="CN191" i="10"/>
  <c r="E191" i="10"/>
  <c r="C191" i="10" s="1"/>
  <c r="CO191" i="10" s="1"/>
  <c r="D191" i="10"/>
  <c r="E190" i="10"/>
  <c r="D190" i="10"/>
  <c r="C190" i="10"/>
  <c r="CO189" i="10"/>
  <c r="E189" i="10"/>
  <c r="D189" i="10"/>
  <c r="C189" i="10"/>
  <c r="CN189" i="10" s="1"/>
  <c r="CO188" i="10"/>
  <c r="CN188" i="10"/>
  <c r="CC188" i="10"/>
  <c r="CB188" i="10"/>
  <c r="E188" i="10"/>
  <c r="D188" i="10"/>
  <c r="C188" i="10"/>
  <c r="E187" i="10"/>
  <c r="D187" i="10"/>
  <c r="C187" i="10"/>
  <c r="CN186" i="10"/>
  <c r="CC186" i="10"/>
  <c r="AS186" i="10" s="1"/>
  <c r="CB186" i="10"/>
  <c r="E186" i="10"/>
  <c r="D186" i="10"/>
  <c r="C186" i="10"/>
  <c r="CO186" i="10" s="1"/>
  <c r="CC185" i="10"/>
  <c r="CB185" i="10"/>
  <c r="AS185" i="10" s="1"/>
  <c r="E185" i="10"/>
  <c r="D185" i="10"/>
  <c r="C185" i="10"/>
  <c r="CC184" i="10"/>
  <c r="E184" i="10"/>
  <c r="D184" i="10"/>
  <c r="C184" i="10"/>
  <c r="CB184" i="10" s="1"/>
  <c r="E183" i="10"/>
  <c r="D183" i="10"/>
  <c r="C183" i="10" s="1"/>
  <c r="CO182" i="10"/>
  <c r="CN182" i="10"/>
  <c r="CC182" i="10"/>
  <c r="E182" i="10"/>
  <c r="D182" i="10"/>
  <c r="C182" i="10"/>
  <c r="CB182" i="10" s="1"/>
  <c r="E177" i="10"/>
  <c r="CO177" i="10" s="1"/>
  <c r="D177" i="10"/>
  <c r="CP177" i="10" s="1"/>
  <c r="C177" i="10"/>
  <c r="CB177" i="10" s="1"/>
  <c r="CP176" i="10"/>
  <c r="CO176" i="10"/>
  <c r="E176" i="10"/>
  <c r="CC176" i="10" s="1"/>
  <c r="D176" i="10"/>
  <c r="CD176" i="10" s="1"/>
  <c r="CR175" i="10"/>
  <c r="CQ175" i="10"/>
  <c r="CO175" i="10"/>
  <c r="CF175" i="10"/>
  <c r="E175" i="10"/>
  <c r="CC175" i="10" s="1"/>
  <c r="D175" i="10"/>
  <c r="CP175" i="10" s="1"/>
  <c r="C175" i="10"/>
  <c r="CO174" i="10"/>
  <c r="CC174" i="10"/>
  <c r="E174" i="10"/>
  <c r="D174" i="10"/>
  <c r="C174" i="10"/>
  <c r="CG174" i="10" s="1"/>
  <c r="CT173" i="10"/>
  <c r="CS173" i="10"/>
  <c r="CR173" i="10"/>
  <c r="CQ173" i="10"/>
  <c r="CP173" i="10"/>
  <c r="CO173" i="10"/>
  <c r="CN173" i="10"/>
  <c r="CH173" i="10"/>
  <c r="CF173" i="10"/>
  <c r="CE173" i="10"/>
  <c r="CD173" i="10"/>
  <c r="CC173" i="10"/>
  <c r="CB173" i="10"/>
  <c r="AW173" i="10"/>
  <c r="E173" i="10"/>
  <c r="C173" i="10" s="1"/>
  <c r="CG173" i="10" s="1"/>
  <c r="D173" i="10"/>
  <c r="CS172" i="10"/>
  <c r="CR172" i="10"/>
  <c r="CQ172" i="10"/>
  <c r="CO172" i="10"/>
  <c r="CN172" i="10"/>
  <c r="CH172" i="10"/>
  <c r="CG172" i="10"/>
  <c r="CF172" i="10"/>
  <c r="CD172" i="10"/>
  <c r="CC172" i="10"/>
  <c r="CB172" i="10"/>
  <c r="E172" i="10"/>
  <c r="D172" i="10"/>
  <c r="CP172" i="10" s="1"/>
  <c r="C172" i="10"/>
  <c r="E171" i="10"/>
  <c r="D171" i="10"/>
  <c r="C171" i="10" s="1"/>
  <c r="CT170" i="10"/>
  <c r="CS170" i="10"/>
  <c r="CP170" i="10"/>
  <c r="CO170" i="10"/>
  <c r="CC170" i="10"/>
  <c r="E170" i="10"/>
  <c r="D170" i="10"/>
  <c r="CD170" i="10" s="1"/>
  <c r="C170" i="10"/>
  <c r="CR169" i="10"/>
  <c r="CQ169" i="10"/>
  <c r="CN169" i="10"/>
  <c r="CH169" i="10"/>
  <c r="CG169" i="10"/>
  <c r="CF169" i="10"/>
  <c r="CE169" i="10"/>
  <c r="CD169" i="10"/>
  <c r="CC169" i="10"/>
  <c r="E169" i="10"/>
  <c r="CO169" i="10" s="1"/>
  <c r="D169" i="10"/>
  <c r="CP169" i="10" s="1"/>
  <c r="C169" i="10"/>
  <c r="CB169" i="10" s="1"/>
  <c r="E168" i="10"/>
  <c r="CO168" i="10" s="1"/>
  <c r="D168" i="10"/>
  <c r="CP167" i="10"/>
  <c r="CO167" i="10"/>
  <c r="E167" i="10"/>
  <c r="CC167" i="10" s="1"/>
  <c r="D167" i="10"/>
  <c r="CD167" i="10" s="1"/>
  <c r="AW162" i="10"/>
  <c r="AV162" i="10"/>
  <c r="AU162" i="10"/>
  <c r="AT162" i="10"/>
  <c r="AS162" i="10"/>
  <c r="AR162" i="10"/>
  <c r="AQ162" i="10"/>
  <c r="AP162" i="10"/>
  <c r="AO162" i="10"/>
  <c r="AN162" i="10"/>
  <c r="AM162" i="10"/>
  <c r="AL162" i="10"/>
  <c r="AK162" i="10"/>
  <c r="AJ162" i="10"/>
  <c r="AI162" i="10"/>
  <c r="AH162" i="10"/>
  <c r="AG162" i="10"/>
  <c r="AF162" i="10"/>
  <c r="AE162" i="10"/>
  <c r="AD162" i="10"/>
  <c r="AC162" i="10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P162" i="10"/>
  <c r="O162" i="10"/>
  <c r="N162" i="10"/>
  <c r="M162" i="10"/>
  <c r="L162" i="10"/>
  <c r="K162" i="10"/>
  <c r="J162" i="10"/>
  <c r="I162" i="10"/>
  <c r="H162" i="10"/>
  <c r="G162" i="10"/>
  <c r="F162" i="10"/>
  <c r="CT161" i="10"/>
  <c r="CS161" i="10"/>
  <c r="CR161" i="10"/>
  <c r="CN161" i="10"/>
  <c r="CH161" i="10"/>
  <c r="CG161" i="10"/>
  <c r="CF161" i="10"/>
  <c r="E161" i="10"/>
  <c r="D161" i="10"/>
  <c r="C161" i="10"/>
  <c r="CT160" i="10"/>
  <c r="CS160" i="10"/>
  <c r="CH160" i="10"/>
  <c r="CG160" i="10"/>
  <c r="E160" i="10"/>
  <c r="D160" i="10"/>
  <c r="CT159" i="10"/>
  <c r="CS159" i="10"/>
  <c r="CH159" i="10"/>
  <c r="CG159" i="10"/>
  <c r="E159" i="10"/>
  <c r="D159" i="10"/>
  <c r="C159" i="10"/>
  <c r="CR158" i="10"/>
  <c r="CP158" i="10"/>
  <c r="CO158" i="10"/>
  <c r="E158" i="10"/>
  <c r="D158" i="10"/>
  <c r="C158" i="10"/>
  <c r="CT157" i="10"/>
  <c r="CS157" i="10"/>
  <c r="CR157" i="10"/>
  <c r="CQ157" i="10"/>
  <c r="CP157" i="10"/>
  <c r="CO157" i="10"/>
  <c r="CN157" i="10"/>
  <c r="CH157" i="10"/>
  <c r="CG157" i="10"/>
  <c r="CF157" i="10"/>
  <c r="CE157" i="10"/>
  <c r="CD157" i="10"/>
  <c r="CC157" i="10"/>
  <c r="CB157" i="10"/>
  <c r="AX157" i="10" s="1"/>
  <c r="E157" i="10"/>
  <c r="D157" i="10"/>
  <c r="C157" i="10"/>
  <c r="CD156" i="10"/>
  <c r="CC156" i="10"/>
  <c r="E156" i="10"/>
  <c r="D156" i="10"/>
  <c r="C156" i="10"/>
  <c r="CR155" i="10"/>
  <c r="CQ155" i="10"/>
  <c r="CP155" i="10"/>
  <c r="E155" i="10"/>
  <c r="D155" i="10"/>
  <c r="C155" i="10"/>
  <c r="E154" i="10"/>
  <c r="D154" i="10"/>
  <c r="C154" i="10"/>
  <c r="CD154" i="10" s="1"/>
  <c r="CR153" i="10"/>
  <c r="CQ153" i="10"/>
  <c r="CP153" i="10"/>
  <c r="CF153" i="10"/>
  <c r="CE153" i="10"/>
  <c r="E153" i="10"/>
  <c r="C153" i="10"/>
  <c r="CB152" i="10"/>
  <c r="E152" i="10"/>
  <c r="C152" i="10"/>
  <c r="CO151" i="10"/>
  <c r="CN151" i="10"/>
  <c r="CF151" i="10"/>
  <c r="CE151" i="10"/>
  <c r="CC151" i="10"/>
  <c r="E151" i="10"/>
  <c r="D151" i="10"/>
  <c r="C151" i="10"/>
  <c r="V146" i="10"/>
  <c r="U146" i="10"/>
  <c r="T146" i="10"/>
  <c r="S146" i="10"/>
  <c r="R146" i="10"/>
  <c r="Q146" i="10"/>
  <c r="P146" i="10"/>
  <c r="O146" i="10"/>
  <c r="N146" i="10"/>
  <c r="M146" i="10"/>
  <c r="L146" i="10"/>
  <c r="K146" i="10"/>
  <c r="J146" i="10"/>
  <c r="I146" i="10"/>
  <c r="H146" i="10"/>
  <c r="G146" i="10"/>
  <c r="F146" i="10"/>
  <c r="E146" i="10"/>
  <c r="D146" i="10"/>
  <c r="C146" i="10"/>
  <c r="CO145" i="10"/>
  <c r="CN145" i="10"/>
  <c r="CM145" i="10"/>
  <c r="CD145" i="10"/>
  <c r="CC145" i="10"/>
  <c r="CB145" i="10"/>
  <c r="B145" i="10"/>
  <c r="CD144" i="10"/>
  <c r="CC144" i="10"/>
  <c r="B144" i="10"/>
  <c r="CD143" i="10"/>
  <c r="CC143" i="10"/>
  <c r="CB143" i="10"/>
  <c r="W143" i="10" s="1"/>
  <c r="B143" i="10"/>
  <c r="CD142" i="10"/>
  <c r="CB142" i="10"/>
  <c r="W142" i="10" s="1"/>
  <c r="B142" i="10"/>
  <c r="CC142" i="10" s="1"/>
  <c r="CD141" i="10"/>
  <c r="CB141" i="10"/>
  <c r="B141" i="10"/>
  <c r="CN140" i="10"/>
  <c r="CM140" i="10"/>
  <c r="CD140" i="10"/>
  <c r="CC140" i="10"/>
  <c r="CB140" i="10"/>
  <c r="W140" i="10" s="1"/>
  <c r="B140" i="10"/>
  <c r="CO140" i="10" s="1"/>
  <c r="CN139" i="10"/>
  <c r="CM139" i="10"/>
  <c r="CD139" i="10"/>
  <c r="CC139" i="10"/>
  <c r="CB139" i="10"/>
  <c r="W139" i="10"/>
  <c r="B139" i="10"/>
  <c r="CO139" i="10" s="1"/>
  <c r="B138" i="10"/>
  <c r="CO137" i="10"/>
  <c r="CN137" i="10"/>
  <c r="CM137" i="10"/>
  <c r="CD137" i="10"/>
  <c r="CB137" i="10"/>
  <c r="W137" i="10" s="1"/>
  <c r="B137" i="10"/>
  <c r="CC137" i="10" s="1"/>
  <c r="CO136" i="10"/>
  <c r="CN136" i="10"/>
  <c r="CM136" i="10"/>
  <c r="CD136" i="10"/>
  <c r="CB136" i="10"/>
  <c r="W136" i="10" s="1"/>
  <c r="B136" i="10"/>
  <c r="CC136" i="10" s="1"/>
  <c r="B135" i="10"/>
  <c r="CO135" i="10" s="1"/>
  <c r="CN134" i="10"/>
  <c r="CM134" i="10"/>
  <c r="CD134" i="10"/>
  <c r="CC134" i="10"/>
  <c r="CB134" i="10"/>
  <c r="W134" i="10"/>
  <c r="B134" i="10"/>
  <c r="CO134" i="10" s="1"/>
  <c r="CN133" i="10"/>
  <c r="B133" i="10"/>
  <c r="B132" i="10"/>
  <c r="B131" i="10"/>
  <c r="CC131" i="10" s="1"/>
  <c r="CO130" i="10"/>
  <c r="CN130" i="10"/>
  <c r="B130" i="10"/>
  <c r="B129" i="10"/>
  <c r="AI126" i="10"/>
  <c r="AH126" i="10"/>
  <c r="AG126" i="10"/>
  <c r="AF126" i="10"/>
  <c r="AE126" i="10"/>
  <c r="AD126" i="10"/>
  <c r="AC126" i="10"/>
  <c r="AB126" i="10"/>
  <c r="AA126" i="10"/>
  <c r="Z126" i="10"/>
  <c r="Y126" i="10"/>
  <c r="X126" i="10"/>
  <c r="W126" i="10"/>
  <c r="V126" i="10"/>
  <c r="U126" i="10"/>
  <c r="T126" i="10"/>
  <c r="S126" i="10"/>
  <c r="R126" i="10"/>
  <c r="Q126" i="10"/>
  <c r="P126" i="10"/>
  <c r="O126" i="10"/>
  <c r="M126" i="10"/>
  <c r="L126" i="10"/>
  <c r="K126" i="10"/>
  <c r="I126" i="10"/>
  <c r="H126" i="10"/>
  <c r="G126" i="10"/>
  <c r="E126" i="10"/>
  <c r="D126" i="10"/>
  <c r="C126" i="10"/>
  <c r="N125" i="10"/>
  <c r="J125" i="10"/>
  <c r="F125" i="10"/>
  <c r="B125" i="10"/>
  <c r="N124" i="10"/>
  <c r="J124" i="10"/>
  <c r="F124" i="10"/>
  <c r="B124" i="10"/>
  <c r="N123" i="10"/>
  <c r="J123" i="10"/>
  <c r="F123" i="10"/>
  <c r="B123" i="10"/>
  <c r="N122" i="10"/>
  <c r="J122" i="10"/>
  <c r="F122" i="10"/>
  <c r="B122" i="10"/>
  <c r="N121" i="10"/>
  <c r="J121" i="10"/>
  <c r="F121" i="10"/>
  <c r="B121" i="10"/>
  <c r="N120" i="10"/>
  <c r="J120" i="10"/>
  <c r="F120" i="10"/>
  <c r="B120" i="10"/>
  <c r="N119" i="10"/>
  <c r="J119" i="10"/>
  <c r="F119" i="10"/>
  <c r="B119" i="10"/>
  <c r="N118" i="10"/>
  <c r="J118" i="10"/>
  <c r="F118" i="10"/>
  <c r="B118" i="10"/>
  <c r="N117" i="10"/>
  <c r="J117" i="10"/>
  <c r="F117" i="10"/>
  <c r="B117" i="10"/>
  <c r="N116" i="10"/>
  <c r="J116" i="10"/>
  <c r="F116" i="10"/>
  <c r="B116" i="10"/>
  <c r="N115" i="10"/>
  <c r="J115" i="10"/>
  <c r="F115" i="10"/>
  <c r="B115" i="10"/>
  <c r="N114" i="10"/>
  <c r="J114" i="10"/>
  <c r="F114" i="10"/>
  <c r="B114" i="10"/>
  <c r="N113" i="10"/>
  <c r="J113" i="10"/>
  <c r="F113" i="10"/>
  <c r="B113" i="10"/>
  <c r="N112" i="10"/>
  <c r="J112" i="10"/>
  <c r="F112" i="10"/>
  <c r="B112" i="10"/>
  <c r="N111" i="10"/>
  <c r="J111" i="10"/>
  <c r="F111" i="10"/>
  <c r="B111" i="10"/>
  <c r="N110" i="10"/>
  <c r="J110" i="10"/>
  <c r="F110" i="10"/>
  <c r="B110" i="10"/>
  <c r="N109" i="10"/>
  <c r="J109" i="10"/>
  <c r="F109" i="10"/>
  <c r="B109" i="10"/>
  <c r="N108" i="10"/>
  <c r="J108" i="10"/>
  <c r="F108" i="10"/>
  <c r="B108" i="10"/>
  <c r="N107" i="10"/>
  <c r="J107" i="10"/>
  <c r="F107" i="10"/>
  <c r="B107" i="10"/>
  <c r="N106" i="10"/>
  <c r="J106" i="10"/>
  <c r="F106" i="10"/>
  <c r="B106" i="10"/>
  <c r="N105" i="10"/>
  <c r="J105" i="10"/>
  <c r="F105" i="10"/>
  <c r="B105" i="10"/>
  <c r="N104" i="10"/>
  <c r="J104" i="10"/>
  <c r="F104" i="10"/>
  <c r="B104" i="10"/>
  <c r="N103" i="10"/>
  <c r="J103" i="10"/>
  <c r="F103" i="10"/>
  <c r="B103" i="10"/>
  <c r="N102" i="10"/>
  <c r="J102" i="10"/>
  <c r="F102" i="10"/>
  <c r="B102" i="10"/>
  <c r="N101" i="10"/>
  <c r="J101" i="10"/>
  <c r="F101" i="10"/>
  <c r="B101" i="10"/>
  <c r="N100" i="10"/>
  <c r="J100" i="10"/>
  <c r="F100" i="10"/>
  <c r="B100" i="10"/>
  <c r="N99" i="10"/>
  <c r="J99" i="10"/>
  <c r="F99" i="10"/>
  <c r="B99" i="10"/>
  <c r="N98" i="10"/>
  <c r="J98" i="10"/>
  <c r="F98" i="10"/>
  <c r="B98" i="10"/>
  <c r="N97" i="10"/>
  <c r="J97" i="10"/>
  <c r="F97" i="10"/>
  <c r="B97" i="10"/>
  <c r="N96" i="10"/>
  <c r="J96" i="10"/>
  <c r="F96" i="10"/>
  <c r="B96" i="10"/>
  <c r="N95" i="10"/>
  <c r="J95" i="10"/>
  <c r="F95" i="10"/>
  <c r="B95" i="10"/>
  <c r="N94" i="10"/>
  <c r="J94" i="10"/>
  <c r="F94" i="10"/>
  <c r="B94" i="10"/>
  <c r="N93" i="10"/>
  <c r="J93" i="10"/>
  <c r="F93" i="10"/>
  <c r="B93" i="10"/>
  <c r="N92" i="10"/>
  <c r="J92" i="10"/>
  <c r="F92" i="10"/>
  <c r="B92" i="10"/>
  <c r="N91" i="10"/>
  <c r="J91" i="10"/>
  <c r="F91" i="10"/>
  <c r="B91" i="10"/>
  <c r="N90" i="10"/>
  <c r="J90" i="10"/>
  <c r="F90" i="10"/>
  <c r="B90" i="10"/>
  <c r="N89" i="10"/>
  <c r="J89" i="10"/>
  <c r="F89" i="10"/>
  <c r="B89" i="10"/>
  <c r="N88" i="10"/>
  <c r="J88" i="10"/>
  <c r="F88" i="10"/>
  <c r="B88" i="10"/>
  <c r="N87" i="10"/>
  <c r="J87" i="10"/>
  <c r="F87" i="10"/>
  <c r="B87" i="10"/>
  <c r="N86" i="10"/>
  <c r="J86" i="10"/>
  <c r="F86" i="10"/>
  <c r="B86" i="10"/>
  <c r="N85" i="10"/>
  <c r="J85" i="10"/>
  <c r="F85" i="10"/>
  <c r="B85" i="10"/>
  <c r="N84" i="10"/>
  <c r="J84" i="10"/>
  <c r="F84" i="10"/>
  <c r="B84" i="10"/>
  <c r="N83" i="10"/>
  <c r="J83" i="10"/>
  <c r="F83" i="10"/>
  <c r="B83" i="10"/>
  <c r="N82" i="10"/>
  <c r="J82" i="10"/>
  <c r="F82" i="10"/>
  <c r="B82" i="10"/>
  <c r="N81" i="10"/>
  <c r="J81" i="10"/>
  <c r="F81" i="10"/>
  <c r="B81" i="10"/>
  <c r="N80" i="10"/>
  <c r="J80" i="10"/>
  <c r="F80" i="10"/>
  <c r="B80" i="10"/>
  <c r="N79" i="10"/>
  <c r="J79" i="10"/>
  <c r="F79" i="10"/>
  <c r="B79" i="10"/>
  <c r="N78" i="10"/>
  <c r="J78" i="10"/>
  <c r="F78" i="10"/>
  <c r="B78" i="10"/>
  <c r="N77" i="10"/>
  <c r="J77" i="10"/>
  <c r="F77" i="10"/>
  <c r="B77" i="10"/>
  <c r="N76" i="10"/>
  <c r="J76" i="10"/>
  <c r="F76" i="10"/>
  <c r="B76" i="10"/>
  <c r="N75" i="10"/>
  <c r="J75" i="10"/>
  <c r="F75" i="10"/>
  <c r="B75" i="10"/>
  <c r="N74" i="10"/>
  <c r="J74" i="10"/>
  <c r="F74" i="10"/>
  <c r="B74" i="10"/>
  <c r="N73" i="10"/>
  <c r="N126" i="10" s="1"/>
  <c r="J73" i="10"/>
  <c r="J126" i="10" s="1"/>
  <c r="F73" i="10"/>
  <c r="F126" i="10" s="1"/>
  <c r="B73" i="10"/>
  <c r="N72" i="10"/>
  <c r="J72" i="10"/>
  <c r="F72" i="10"/>
  <c r="B72" i="10"/>
  <c r="N71" i="10"/>
  <c r="J71" i="10"/>
  <c r="F71" i="10"/>
  <c r="B71" i="10"/>
  <c r="AG67" i="10"/>
  <c r="AF67" i="10"/>
  <c r="AE67" i="10"/>
  <c r="AD67" i="10"/>
  <c r="AC67" i="10"/>
  <c r="AA67" i="10"/>
  <c r="Z67" i="10"/>
  <c r="Y67" i="10"/>
  <c r="W67" i="10"/>
  <c r="V67" i="10"/>
  <c r="U67" i="10"/>
  <c r="T67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C67" i="10"/>
  <c r="CO66" i="10"/>
  <c r="CD66" i="10"/>
  <c r="CC66" i="10"/>
  <c r="AB66" i="10"/>
  <c r="X66" i="10"/>
  <c r="B66" i="10"/>
  <c r="AB65" i="10"/>
  <c r="X65" i="10"/>
  <c r="B65" i="10"/>
  <c r="CN65" i="10" s="1"/>
  <c r="CN64" i="10"/>
  <c r="CM64" i="10"/>
  <c r="CB64" i="10"/>
  <c r="AB64" i="10"/>
  <c r="CO64" i="10" s="1"/>
  <c r="X64" i="10"/>
  <c r="B64" i="10"/>
  <c r="CC64" i="10" s="1"/>
  <c r="AB63" i="10"/>
  <c r="X63" i="10"/>
  <c r="CO63" i="10" s="1"/>
  <c r="B63" i="10"/>
  <c r="CC63" i="10" s="1"/>
  <c r="AB62" i="10"/>
  <c r="X62" i="10"/>
  <c r="CO62" i="10" s="1"/>
  <c r="B62" i="10"/>
  <c r="CB62" i="10" s="1"/>
  <c r="AB61" i="10"/>
  <c r="X61" i="10"/>
  <c r="B61" i="10"/>
  <c r="CO61" i="10" s="1"/>
  <c r="CN60" i="10"/>
  <c r="CM60" i="10"/>
  <c r="CD60" i="10"/>
  <c r="CC60" i="10"/>
  <c r="CB60" i="10"/>
  <c r="AB60" i="10"/>
  <c r="CO60" i="10" s="1"/>
  <c r="X60" i="10"/>
  <c r="B60" i="10"/>
  <c r="CO59" i="10"/>
  <c r="CN59" i="10"/>
  <c r="CM59" i="10"/>
  <c r="CD59" i="10"/>
  <c r="CB59" i="10"/>
  <c r="AH59" i="10" s="1"/>
  <c r="AB59" i="10"/>
  <c r="X59" i="10"/>
  <c r="B59" i="10"/>
  <c r="CC59" i="10" s="1"/>
  <c r="AB58" i="10"/>
  <c r="X58" i="10"/>
  <c r="B58" i="10"/>
  <c r="CM57" i="10"/>
  <c r="CD57" i="10"/>
  <c r="CB57" i="10"/>
  <c r="AB57" i="10"/>
  <c r="X57" i="10"/>
  <c r="B57" i="10"/>
  <c r="CB56" i="10"/>
  <c r="AB56" i="10"/>
  <c r="X56" i="10"/>
  <c r="CO56" i="10" s="1"/>
  <c r="B56" i="10"/>
  <c r="CN56" i="10" s="1"/>
  <c r="AB55" i="10"/>
  <c r="X55" i="10"/>
  <c r="CO55" i="10" s="1"/>
  <c r="B55" i="10"/>
  <c r="CN55" i="10" s="1"/>
  <c r="CO54" i="10"/>
  <c r="CN54" i="10"/>
  <c r="CM54" i="10"/>
  <c r="CD54" i="10"/>
  <c r="AB54" i="10"/>
  <c r="X54" i="10"/>
  <c r="B54" i="10"/>
  <c r="CC54" i="10" s="1"/>
  <c r="AB53" i="10"/>
  <c r="X53" i="10"/>
  <c r="B53" i="10"/>
  <c r="CO52" i="10"/>
  <c r="CN52" i="10"/>
  <c r="CM52" i="10"/>
  <c r="CD52" i="10"/>
  <c r="CC52" i="10"/>
  <c r="CB52" i="10"/>
  <c r="AH52" i="10" s="1"/>
  <c r="AB52" i="10"/>
  <c r="X52" i="10"/>
  <c r="B52" i="10"/>
  <c r="AB51" i="10"/>
  <c r="X51" i="10"/>
  <c r="B51" i="10"/>
  <c r="CB51" i="10" s="1"/>
  <c r="CO50" i="10"/>
  <c r="CN50" i="10"/>
  <c r="CM50" i="10"/>
  <c r="CC50" i="10"/>
  <c r="CB50" i="10"/>
  <c r="AB50" i="10"/>
  <c r="X50" i="10"/>
  <c r="CD50" i="10" s="1"/>
  <c r="B50" i="10"/>
  <c r="CN49" i="10"/>
  <c r="CM49" i="10"/>
  <c r="CB49" i="10"/>
  <c r="AB49" i="10"/>
  <c r="CO49" i="10" s="1"/>
  <c r="X49" i="10"/>
  <c r="CD49" i="10" s="1"/>
  <c r="AH49" i="10" s="1"/>
  <c r="B49" i="10"/>
  <c r="CC49" i="10" s="1"/>
  <c r="CN48" i="10"/>
  <c r="CM48" i="10"/>
  <c r="CD48" i="10"/>
  <c r="CC48" i="10"/>
  <c r="CB48" i="10"/>
  <c r="AH48" i="10" s="1"/>
  <c r="AB48" i="10"/>
  <c r="X48" i="10"/>
  <c r="CO48" i="10" s="1"/>
  <c r="B48" i="10"/>
  <c r="CO47" i="10"/>
  <c r="CN47" i="10"/>
  <c r="CM47" i="10"/>
  <c r="CD47" i="10"/>
  <c r="AB47" i="10"/>
  <c r="X47" i="10"/>
  <c r="B47" i="10"/>
  <c r="CC47" i="10" s="1"/>
  <c r="AB46" i="10"/>
  <c r="X46" i="10"/>
  <c r="CO46" i="10" s="1"/>
  <c r="B46" i="10"/>
  <c r="CB46" i="10" s="1"/>
  <c r="CO45" i="10"/>
  <c r="CN45" i="10"/>
  <c r="CM45" i="10"/>
  <c r="CD45" i="10"/>
  <c r="CB45" i="10"/>
  <c r="AH45" i="10" s="1"/>
  <c r="AB45" i="10"/>
  <c r="X45" i="10"/>
  <c r="B45" i="10"/>
  <c r="CC45" i="10" s="1"/>
  <c r="CB44" i="10"/>
  <c r="AB44" i="10"/>
  <c r="X44" i="10"/>
  <c r="B44" i="10"/>
  <c r="CC44" i="10" s="1"/>
  <c r="AB43" i="10"/>
  <c r="X43" i="10"/>
  <c r="CD43" i="10" s="1"/>
  <c r="B43" i="10"/>
  <c r="CC43" i="10" s="1"/>
  <c r="CO42" i="10"/>
  <c r="CN42" i="10"/>
  <c r="CM42" i="10"/>
  <c r="AB42" i="10"/>
  <c r="X42" i="10"/>
  <c r="CD42" i="10" s="1"/>
  <c r="B42" i="10"/>
  <c r="CB42" i="10" s="1"/>
  <c r="AB41" i="10"/>
  <c r="CD41" i="10" s="1"/>
  <c r="X41" i="10"/>
  <c r="CO41" i="10" s="1"/>
  <c r="B41" i="10"/>
  <c r="CO40" i="10"/>
  <c r="CN40" i="10"/>
  <c r="CM40" i="10"/>
  <c r="CD40" i="10"/>
  <c r="CC40" i="10"/>
  <c r="CB40" i="10"/>
  <c r="AB40" i="10"/>
  <c r="X40" i="10"/>
  <c r="B40" i="10"/>
  <c r="CM39" i="10"/>
  <c r="AB39" i="10"/>
  <c r="X39" i="10"/>
  <c r="B39" i="10"/>
  <c r="CO38" i="10"/>
  <c r="CN38" i="10"/>
  <c r="CM38" i="10"/>
  <c r="CD38" i="10"/>
  <c r="CC38" i="10"/>
  <c r="CB38" i="10"/>
  <c r="AB38" i="10"/>
  <c r="X38" i="10"/>
  <c r="B38" i="10"/>
  <c r="AB37" i="10"/>
  <c r="X37" i="10"/>
  <c r="B37" i="10"/>
  <c r="CO36" i="10"/>
  <c r="CN36" i="10"/>
  <c r="CM36" i="10"/>
  <c r="CD36" i="10"/>
  <c r="CC36" i="10"/>
  <c r="CB36" i="10"/>
  <c r="AB36" i="10"/>
  <c r="X36" i="10"/>
  <c r="B36" i="10"/>
  <c r="CO35" i="10"/>
  <c r="CN35" i="10"/>
  <c r="CB35" i="10"/>
  <c r="AB35" i="10"/>
  <c r="X35" i="10"/>
  <c r="B35" i="10"/>
  <c r="AB34" i="10"/>
  <c r="X34" i="10"/>
  <c r="B34" i="10"/>
  <c r="CM34" i="10" s="1"/>
  <c r="CO33" i="10"/>
  <c r="CN33" i="10"/>
  <c r="CM33" i="10"/>
  <c r="AB33" i="10"/>
  <c r="CD33" i="10" s="1"/>
  <c r="X33" i="10"/>
  <c r="B33" i="10"/>
  <c r="AB32" i="10"/>
  <c r="X32" i="10"/>
  <c r="B32" i="10"/>
  <c r="AB31" i="10"/>
  <c r="X31" i="10"/>
  <c r="B31" i="10"/>
  <c r="CC31" i="10" s="1"/>
  <c r="CN30" i="10"/>
  <c r="CB30" i="10"/>
  <c r="AB30" i="10"/>
  <c r="X30" i="10"/>
  <c r="B30" i="10"/>
  <c r="CM30" i="10" s="1"/>
  <c r="CN29" i="10"/>
  <c r="CM29" i="10"/>
  <c r="CB29" i="10"/>
  <c r="AB29" i="10"/>
  <c r="CD29" i="10" s="1"/>
  <c r="AH29" i="10" s="1"/>
  <c r="X29" i="10"/>
  <c r="B29" i="10"/>
  <c r="CC29" i="10" s="1"/>
  <c r="CN28" i="10"/>
  <c r="CM28" i="10"/>
  <c r="CD28" i="10"/>
  <c r="CC28" i="10"/>
  <c r="AB28" i="10"/>
  <c r="X28" i="10"/>
  <c r="B28" i="10"/>
  <c r="CB28" i="10" s="1"/>
  <c r="AH28" i="10" s="1"/>
  <c r="CN27" i="10"/>
  <c r="CB27" i="10"/>
  <c r="AB27" i="10"/>
  <c r="X27" i="10"/>
  <c r="B27" i="10"/>
  <c r="CC26" i="10"/>
  <c r="CB26" i="10"/>
  <c r="AB26" i="10"/>
  <c r="CO26" i="10" s="1"/>
  <c r="X26" i="10"/>
  <c r="B26" i="10"/>
  <c r="AB25" i="10"/>
  <c r="X25" i="10"/>
  <c r="B25" i="10"/>
  <c r="CN24" i="10"/>
  <c r="CM24" i="10"/>
  <c r="CB24" i="10"/>
  <c r="AB24" i="10"/>
  <c r="X24" i="10"/>
  <c r="CD24" i="10" s="1"/>
  <c r="B24" i="10"/>
  <c r="CC24" i="10" s="1"/>
  <c r="CO23" i="10"/>
  <c r="CN23" i="10"/>
  <c r="CM23" i="10"/>
  <c r="CD23" i="10"/>
  <c r="AB23" i="10"/>
  <c r="X23" i="10"/>
  <c r="B23" i="10"/>
  <c r="CC23" i="10" s="1"/>
  <c r="AB22" i="10"/>
  <c r="X22" i="10"/>
  <c r="CO22" i="10" s="1"/>
  <c r="B22" i="10"/>
  <c r="CC22" i="10" s="1"/>
  <c r="CO21" i="10"/>
  <c r="CN21" i="10"/>
  <c r="CM21" i="10"/>
  <c r="CD21" i="10"/>
  <c r="CB21" i="10"/>
  <c r="AH21" i="10" s="1"/>
  <c r="AB21" i="10"/>
  <c r="X21" i="10"/>
  <c r="B21" i="10"/>
  <c r="CC21" i="10" s="1"/>
  <c r="CN20" i="10"/>
  <c r="CM20" i="10"/>
  <c r="CC20" i="10"/>
  <c r="CB20" i="10"/>
  <c r="AB20" i="10"/>
  <c r="CO20" i="10" s="1"/>
  <c r="X20" i="10"/>
  <c r="B20" i="10"/>
  <c r="CN19" i="10"/>
  <c r="CM19" i="10"/>
  <c r="CB19" i="10"/>
  <c r="AB19" i="10"/>
  <c r="CO19" i="10" s="1"/>
  <c r="X19" i="10"/>
  <c r="B19" i="10"/>
  <c r="CC19" i="10" s="1"/>
  <c r="CB18" i="10"/>
  <c r="AB18" i="10"/>
  <c r="X18" i="10"/>
  <c r="CO18" i="10" s="1"/>
  <c r="B18" i="10"/>
  <c r="AB17" i="10"/>
  <c r="CD17" i="10" s="1"/>
  <c r="X17" i="10"/>
  <c r="B17" i="10"/>
  <c r="CO16" i="10"/>
  <c r="CN16" i="10"/>
  <c r="CM16" i="10"/>
  <c r="CD16" i="10"/>
  <c r="AB16" i="10"/>
  <c r="X16" i="10"/>
  <c r="B16" i="10"/>
  <c r="CC16" i="10" s="1"/>
  <c r="AB15" i="10"/>
  <c r="AB67" i="10" s="1"/>
  <c r="X15" i="10"/>
  <c r="B15" i="10"/>
  <c r="CO14" i="10"/>
  <c r="CN14" i="10"/>
  <c r="CM14" i="10"/>
  <c r="CD14" i="10"/>
  <c r="CC14" i="10"/>
  <c r="CB14" i="10"/>
  <c r="AH14" i="10" s="1"/>
  <c r="AB14" i="10"/>
  <c r="X14" i="10"/>
  <c r="B14" i="10"/>
  <c r="AB13" i="10"/>
  <c r="CD13" i="10" s="1"/>
  <c r="X13" i="10"/>
  <c r="CO13" i="10" s="1"/>
  <c r="B13" i="10"/>
  <c r="CO12" i="10"/>
  <c r="CN12" i="10"/>
  <c r="CM12" i="10"/>
  <c r="CD12" i="10"/>
  <c r="CC12" i="10"/>
  <c r="CB12" i="10"/>
  <c r="AH12" i="10" s="1"/>
  <c r="AB12" i="10"/>
  <c r="X12" i="10"/>
  <c r="X67" i="10" s="1"/>
  <c r="B12" i="10"/>
  <c r="A5" i="10"/>
  <c r="A4" i="10"/>
  <c r="A3" i="10"/>
  <c r="A2" i="10"/>
  <c r="CT171" i="10" l="1"/>
  <c r="CS171" i="10"/>
  <c r="CQ171" i="10"/>
  <c r="CF171" i="10"/>
  <c r="CR171" i="10"/>
  <c r="CN171" i="10"/>
  <c r="CG171" i="10"/>
  <c r="CE171" i="10"/>
  <c r="CH171" i="10"/>
  <c r="CB171" i="10"/>
  <c r="CB183" i="10"/>
  <c r="CO183" i="10"/>
  <c r="CC183" i="10"/>
  <c r="CN183" i="10"/>
  <c r="CO129" i="10"/>
  <c r="B146" i="10"/>
  <c r="CN129" i="10"/>
  <c r="CD129" i="10"/>
  <c r="CC129" i="10"/>
  <c r="CB129" i="10"/>
  <c r="W129" i="10" s="1"/>
  <c r="CO138" i="10"/>
  <c r="CN138" i="10"/>
  <c r="CM138" i="10"/>
  <c r="CD138" i="10"/>
  <c r="CB138" i="10"/>
  <c r="W138" i="10" s="1"/>
  <c r="CN159" i="10"/>
  <c r="CC159" i="10"/>
  <c r="CR159" i="10"/>
  <c r="CQ159" i="10"/>
  <c r="CP159" i="10"/>
  <c r="CO159" i="10"/>
  <c r="CF159" i="10"/>
  <c r="CE159" i="10"/>
  <c r="CD19" i="10"/>
  <c r="AH19" i="10" s="1"/>
  <c r="CB34" i="10"/>
  <c r="CB43" i="10"/>
  <c r="AH43" i="10" s="1"/>
  <c r="CB135" i="10"/>
  <c r="CE154" i="10"/>
  <c r="CB159" i="10"/>
  <c r="AX159" i="10" s="1"/>
  <c r="CD214" i="10"/>
  <c r="CM31" i="10"/>
  <c r="CM43" i="10"/>
  <c r="B126" i="10"/>
  <c r="CB131" i="10"/>
  <c r="W131" i="10" s="1"/>
  <c r="CD159" i="10"/>
  <c r="CE214" i="10"/>
  <c r="CC17" i="10"/>
  <c r="CN17" i="10"/>
  <c r="CD22" i="10"/>
  <c r="CN31" i="10"/>
  <c r="AH38" i="10"/>
  <c r="CC41" i="10"/>
  <c r="CN41" i="10"/>
  <c r="CM41" i="10"/>
  <c r="CN43" i="10"/>
  <c r="CC62" i="10"/>
  <c r="AH62" i="10" s="1"/>
  <c r="CD131" i="10"/>
  <c r="CN144" i="10"/>
  <c r="CM144" i="10"/>
  <c r="CP152" i="10"/>
  <c r="CO152" i="10"/>
  <c r="CR152" i="10"/>
  <c r="CQ152" i="10"/>
  <c r="CN152" i="10"/>
  <c r="CF152" i="10"/>
  <c r="CE152" i="10"/>
  <c r="CC168" i="10"/>
  <c r="CN214" i="10"/>
  <c r="CO17" i="10"/>
  <c r="CO29" i="10"/>
  <c r="CO31" i="10"/>
  <c r="CO43" i="10"/>
  <c r="CD62" i="10"/>
  <c r="CM131" i="10"/>
  <c r="CB144" i="10"/>
  <c r="CC177" i="10"/>
  <c r="AW177" i="10" s="1"/>
  <c r="CO214" i="10"/>
  <c r="CM58" i="10"/>
  <c r="CC58" i="10"/>
  <c r="CD46" i="10"/>
  <c r="AH46" i="10" s="1"/>
  <c r="CD174" i="10"/>
  <c r="CP174" i="10"/>
  <c r="CM62" i="10"/>
  <c r="CD53" i="10"/>
  <c r="CU201" i="10"/>
  <c r="CI201" i="10"/>
  <c r="CO187" i="10"/>
  <c r="CN187" i="10"/>
  <c r="CC187" i="10"/>
  <c r="CB187" i="10"/>
  <c r="AS187" i="10" s="1"/>
  <c r="CO58" i="10"/>
  <c r="CD58" i="10"/>
  <c r="CM129" i="10"/>
  <c r="CD55" i="10"/>
  <c r="CH196" i="10"/>
  <c r="CT196" i="10"/>
  <c r="CO196" i="10"/>
  <c r="CO15" i="10"/>
  <c r="CO24" i="10"/>
  <c r="CN46" i="10"/>
  <c r="CM46" i="10"/>
  <c r="CC46" i="10"/>
  <c r="CB22" i="10"/>
  <c r="AH22" i="10" s="1"/>
  <c r="CN22" i="10"/>
  <c r="CM22" i="10"/>
  <c r="CN58" i="10"/>
  <c r="CC135" i="10"/>
  <c r="CN135" i="10"/>
  <c r="CM135" i="10"/>
  <c r="CD135" i="10"/>
  <c r="CT177" i="10"/>
  <c r="CG177" i="10"/>
  <c r="CF177" i="10"/>
  <c r="CR177" i="10"/>
  <c r="CS177" i="10"/>
  <c r="CQ177" i="10"/>
  <c r="CN177" i="10"/>
  <c r="CH177" i="10"/>
  <c r="CE177" i="10"/>
  <c r="CC51" i="10"/>
  <c r="CO51" i="10"/>
  <c r="CN51" i="10"/>
  <c r="CM51" i="10"/>
  <c r="CD51" i="10"/>
  <c r="AH51" i="10" s="1"/>
  <c r="CO34" i="10"/>
  <c r="CD34" i="10"/>
  <c r="CC55" i="10"/>
  <c r="CM55" i="10"/>
  <c r="CB58" i="10"/>
  <c r="AH58" i="10" s="1"/>
  <c r="CC138" i="10"/>
  <c r="CU196" i="10"/>
  <c r="CI196" i="10"/>
  <c r="C196" i="10"/>
  <c r="CC25" i="10"/>
  <c r="CN25" i="10"/>
  <c r="CM25" i="10"/>
  <c r="CB25" i="10"/>
  <c r="AH25" i="10" s="1"/>
  <c r="CC65" i="10"/>
  <c r="CM65" i="10"/>
  <c r="CB65" i="10"/>
  <c r="CC154" i="10"/>
  <c r="C168" i="10"/>
  <c r="CP168" i="10"/>
  <c r="CD168" i="10"/>
  <c r="CB214" i="10"/>
  <c r="CO25" i="10"/>
  <c r="CB31" i="10"/>
  <c r="AH31" i="10" s="1"/>
  <c r="CC34" i="10"/>
  <c r="CO65" i="10"/>
  <c r="CD65" i="10"/>
  <c r="CN174" i="10"/>
  <c r="CB174" i="10"/>
  <c r="CT174" i="10"/>
  <c r="CS174" i="10"/>
  <c r="CR174" i="10"/>
  <c r="CQ174" i="10"/>
  <c r="CH174" i="10"/>
  <c r="CF174" i="10"/>
  <c r="CE174" i="10"/>
  <c r="CD31" i="10"/>
  <c r="CN34" i="10"/>
  <c r="CB55" i="10"/>
  <c r="CN32" i="10"/>
  <c r="CM32" i="10"/>
  <c r="CC32" i="10"/>
  <c r="CN131" i="10"/>
  <c r="CP171" i="10"/>
  <c r="CD171" i="10"/>
  <c r="CD177" i="10"/>
  <c r="CO32" i="10"/>
  <c r="CC53" i="10"/>
  <c r="CB53" i="10"/>
  <c r="AH53" i="10" s="1"/>
  <c r="CN53" i="10"/>
  <c r="CM53" i="10"/>
  <c r="CN62" i="10"/>
  <c r="CO131" i="10"/>
  <c r="CC171" i="10"/>
  <c r="CO171" i="10"/>
  <c r="CB175" i="10"/>
  <c r="CN175" i="10"/>
  <c r="CH175" i="10"/>
  <c r="CG175" i="10"/>
  <c r="CT175" i="10"/>
  <c r="CS175" i="10"/>
  <c r="CF201" i="10"/>
  <c r="CE201" i="10"/>
  <c r="CQ201" i="10"/>
  <c r="CS201" i="10"/>
  <c r="CR201" i="10"/>
  <c r="CP201" i="10"/>
  <c r="CB17" i="10"/>
  <c r="AH17" i="10" s="1"/>
  <c r="CB41" i="10"/>
  <c r="AH41" i="10" s="1"/>
  <c r="AH50" i="10"/>
  <c r="AH56" i="10"/>
  <c r="CC132" i="10"/>
  <c r="CO132" i="10"/>
  <c r="CM132" i="10"/>
  <c r="CD132" i="10"/>
  <c r="CB132" i="10"/>
  <c r="CO144" i="10"/>
  <c r="CC152" i="10"/>
  <c r="CD20" i="10"/>
  <c r="CD26" i="10"/>
  <c r="AH26" i="10" s="1"/>
  <c r="CB32" i="10"/>
  <c r="CD152" i="10"/>
  <c r="CB156" i="10"/>
  <c r="CR156" i="10"/>
  <c r="CF156" i="10"/>
  <c r="CQ156" i="10"/>
  <c r="CP156" i="10"/>
  <c r="CO156" i="10"/>
  <c r="CN156" i="10"/>
  <c r="CE156" i="10"/>
  <c r="CB189" i="10"/>
  <c r="AS189" i="10" s="1"/>
  <c r="CT201" i="10"/>
  <c r="CO201" i="10"/>
  <c r="CH201" i="10"/>
  <c r="CM17" i="10"/>
  <c r="CC39" i="10"/>
  <c r="CN39" i="10"/>
  <c r="CB39" i="10"/>
  <c r="CO53" i="10"/>
  <c r="CN132" i="10"/>
  <c r="CD175" i="10"/>
  <c r="CC189" i="10"/>
  <c r="CN18" i="10"/>
  <c r="CM18" i="10"/>
  <c r="CC18" i="10"/>
  <c r="AH18" i="10" s="1"/>
  <c r="CC27" i="10"/>
  <c r="CM27" i="10"/>
  <c r="CO39" i="10"/>
  <c r="CD39" i="10"/>
  <c r="B67" i="10"/>
  <c r="CE175" i="10"/>
  <c r="CC201" i="10"/>
  <c r="AW172" i="10"/>
  <c r="CD61" i="10"/>
  <c r="CQ214" i="10"/>
  <c r="CP214" i="10"/>
  <c r="CC15" i="10"/>
  <c r="CM15" i="10"/>
  <c r="CN15" i="10"/>
  <c r="CB15" i="10"/>
  <c r="AH15" i="10" s="1"/>
  <c r="CO27" i="10"/>
  <c r="CD27" i="10"/>
  <c r="AH36" i="10"/>
  <c r="AH60" i="10"/>
  <c r="C199" i="10"/>
  <c r="CU199" i="10"/>
  <c r="AH24" i="10"/>
  <c r="CC61" i="10"/>
  <c r="CN61" i="10"/>
  <c r="CM61" i="10"/>
  <c r="CB61" i="10"/>
  <c r="AH61" i="10" s="1"/>
  <c r="CQ154" i="10"/>
  <c r="CB154" i="10"/>
  <c r="AX154" i="10" s="1"/>
  <c r="CR154" i="10"/>
  <c r="CP154" i="10"/>
  <c r="CO154" i="10"/>
  <c r="CN154" i="10"/>
  <c r="CF154" i="10"/>
  <c r="CD15" i="10"/>
  <c r="CO30" i="10"/>
  <c r="CD30" i="10"/>
  <c r="CC141" i="10"/>
  <c r="W141" i="10" s="1"/>
  <c r="CN141" i="10"/>
  <c r="CM141" i="10"/>
  <c r="CO141" i="10"/>
  <c r="CO190" i="10"/>
  <c r="CN190" i="10"/>
  <c r="CC190" i="10"/>
  <c r="CB190" i="10"/>
  <c r="AS190" i="10" s="1"/>
  <c r="AS184" i="10"/>
  <c r="CC13" i="10"/>
  <c r="CB13" i="10"/>
  <c r="AH13" i="10" s="1"/>
  <c r="AH20" i="10"/>
  <c r="CC37" i="10"/>
  <c r="CN37" i="10"/>
  <c r="CS169" i="10"/>
  <c r="CO37" i="10"/>
  <c r="CD44" i="10"/>
  <c r="C167" i="10"/>
  <c r="CT169" i="10"/>
  <c r="C176" i="10"/>
  <c r="AH44" i="10"/>
  <c r="CQ158" i="10"/>
  <c r="CB158" i="10"/>
  <c r="AX158" i="10" s="1"/>
  <c r="CQ161" i="10"/>
  <c r="CP161" i="10"/>
  <c r="CO161" i="10"/>
  <c r="CR170" i="10"/>
  <c r="CQ170" i="10"/>
  <c r="CG170" i="10"/>
  <c r="CF170" i="10"/>
  <c r="CE170" i="10"/>
  <c r="CD200" i="10"/>
  <c r="CQ200" i="10"/>
  <c r="CP200" i="10"/>
  <c r="CF200" i="10"/>
  <c r="AH42" i="10"/>
  <c r="CC56" i="10"/>
  <c r="CB63" i="10"/>
  <c r="AH63" i="10" s="1"/>
  <c r="CO155" i="10"/>
  <c r="CN155" i="10"/>
  <c r="CC155" i="10"/>
  <c r="CB155" i="10"/>
  <c r="CN184" i="10"/>
  <c r="CI197" i="10"/>
  <c r="CU197" i="10"/>
  <c r="CM13" i="10"/>
  <c r="CD18" i="10"/>
  <c r="CD25" i="10"/>
  <c r="AH30" i="10"/>
  <c r="CD32" i="10"/>
  <c r="CC35" i="10"/>
  <c r="AH35" i="10" s="1"/>
  <c r="CM35" i="10"/>
  <c r="CB37" i="10"/>
  <c r="CM44" i="10"/>
  <c r="CD56" i="10"/>
  <c r="CD63" i="10"/>
  <c r="CN66" i="10"/>
  <c r="CM66" i="10"/>
  <c r="CM130" i="10"/>
  <c r="CD130" i="10"/>
  <c r="CO133" i="10"/>
  <c r="CC133" i="10"/>
  <c r="CB133" i="10"/>
  <c r="W133" i="10" s="1"/>
  <c r="CM142" i="10"/>
  <c r="CD153" i="10"/>
  <c r="CO153" i="10"/>
  <c r="CN153" i="10"/>
  <c r="CO184" i="10"/>
  <c r="CC200" i="10"/>
  <c r="CT200" i="10"/>
  <c r="CO200" i="10"/>
  <c r="CN13" i="10"/>
  <c r="CO28" i="10"/>
  <c r="CC30" i="10"/>
  <c r="CD35" i="10"/>
  <c r="CD37" i="10"/>
  <c r="CN44" i="10"/>
  <c r="CM56" i="10"/>
  <c r="CM63" i="10"/>
  <c r="CN142" i="10"/>
  <c r="CQ151" i="10"/>
  <c r="CB151" i="10"/>
  <c r="AX151" i="10" s="1"/>
  <c r="CR151" i="10"/>
  <c r="CP151" i="10"/>
  <c r="CD151" i="10"/>
  <c r="CC158" i="10"/>
  <c r="CB170" i="10"/>
  <c r="CE172" i="10"/>
  <c r="CT172" i="10"/>
  <c r="CB16" i="10"/>
  <c r="AH16" i="10" s="1"/>
  <c r="CM37" i="10"/>
  <c r="CC42" i="10"/>
  <c r="CO44" i="10"/>
  <c r="CB54" i="10"/>
  <c r="AH54" i="10" s="1"/>
  <c r="CN63" i="10"/>
  <c r="CB130" i="10"/>
  <c r="CD133" i="10"/>
  <c r="CO142" i="10"/>
  <c r="D162" i="10"/>
  <c r="CB153" i="10"/>
  <c r="AX153" i="10" s="1"/>
  <c r="CD158" i="10"/>
  <c r="CB161" i="10"/>
  <c r="AS182" i="10"/>
  <c r="CB191" i="10"/>
  <c r="CC197" i="10"/>
  <c r="CE200" i="10"/>
  <c r="CB23" i="10"/>
  <c r="AH23" i="10" s="1"/>
  <c r="CB47" i="10"/>
  <c r="AH47" i="10" s="1"/>
  <c r="CB66" i="10"/>
  <c r="AH66" i="10" s="1"/>
  <c r="CC130" i="10"/>
  <c r="CM133" i="10"/>
  <c r="CO143" i="10"/>
  <c r="CN143" i="10"/>
  <c r="CM143" i="10"/>
  <c r="E162" i="10"/>
  <c r="CC153" i="10"/>
  <c r="CD155" i="10"/>
  <c r="CE158" i="10"/>
  <c r="CC161" i="10"/>
  <c r="AS188" i="10"/>
  <c r="CC191" i="10"/>
  <c r="CD197" i="10"/>
  <c r="CG200" i="10"/>
  <c r="CN26" i="10"/>
  <c r="CM26" i="10"/>
  <c r="CC33" i="10"/>
  <c r="CB33" i="10"/>
  <c r="AH33" i="10" s="1"/>
  <c r="AH40" i="10"/>
  <c r="CC57" i="10"/>
  <c r="AH57" i="10" s="1"/>
  <c r="CN57" i="10"/>
  <c r="CE155" i="10"/>
  <c r="CF158" i="10"/>
  <c r="CD161" i="10"/>
  <c r="AW169" i="10"/>
  <c r="CH170" i="10"/>
  <c r="CE197" i="10"/>
  <c r="CO57" i="10"/>
  <c r="CD64" i="10"/>
  <c r="AH64" i="10" s="1"/>
  <c r="CF155" i="10"/>
  <c r="CN158" i="10"/>
  <c r="C160" i="10"/>
  <c r="CE161" i="10"/>
  <c r="CN170" i="10"/>
  <c r="CF197" i="10"/>
  <c r="CI200" i="10"/>
  <c r="CO185" i="10"/>
  <c r="CN185" i="10"/>
  <c r="CQ198" i="10"/>
  <c r="CP198" i="10"/>
  <c r="CH202" i="10"/>
  <c r="C202" i="10"/>
  <c r="CS199" i="10" l="1"/>
  <c r="CR199" i="10"/>
  <c r="CF199" i="10"/>
  <c r="CD199" i="10"/>
  <c r="CE199" i="10"/>
  <c r="CQ199" i="10"/>
  <c r="CP199" i="10"/>
  <c r="CG199" i="10"/>
  <c r="AX161" i="10"/>
  <c r="CO160" i="10"/>
  <c r="CN160" i="10"/>
  <c r="B239" i="10" s="1"/>
  <c r="CR160" i="10"/>
  <c r="CF160" i="10"/>
  <c r="CQ160" i="10"/>
  <c r="CD160" i="10"/>
  <c r="CC160" i="10"/>
  <c r="CP160" i="10"/>
  <c r="CB160" i="10"/>
  <c r="CE160" i="10"/>
  <c r="AX155" i="10"/>
  <c r="AH34" i="10"/>
  <c r="A239" i="10"/>
  <c r="AX156" i="10"/>
  <c r="CR176" i="10"/>
  <c r="CE176" i="10"/>
  <c r="CT176" i="10"/>
  <c r="CS176" i="10"/>
  <c r="CQ176" i="10"/>
  <c r="CH176" i="10"/>
  <c r="CN176" i="10"/>
  <c r="CG176" i="10"/>
  <c r="CF176" i="10"/>
  <c r="CB176" i="10"/>
  <c r="N214" i="10"/>
  <c r="AH32" i="10"/>
  <c r="CT167" i="10"/>
  <c r="CG167" i="10"/>
  <c r="CF167" i="10"/>
  <c r="CS167" i="10"/>
  <c r="CN167" i="10"/>
  <c r="CH167" i="10"/>
  <c r="CE167" i="10"/>
  <c r="CB167" i="10"/>
  <c r="CR167" i="10"/>
  <c r="CQ167" i="10"/>
  <c r="W130" i="10"/>
  <c r="AH55" i="10"/>
  <c r="CN168" i="10"/>
  <c r="CH168" i="10"/>
  <c r="CS168" i="10"/>
  <c r="CT168" i="10"/>
  <c r="CR168" i="10"/>
  <c r="CQ168" i="10"/>
  <c r="CG168" i="10"/>
  <c r="CF168" i="10"/>
  <c r="CE168" i="10"/>
  <c r="CB168" i="10"/>
  <c r="AW168" i="10" s="1"/>
  <c r="AS183" i="10"/>
  <c r="AH39" i="10"/>
  <c r="AX152" i="10"/>
  <c r="AH65" i="10"/>
  <c r="W132" i="10"/>
  <c r="AW175" i="10"/>
  <c r="AW171" i="10"/>
  <c r="AH37" i="10"/>
  <c r="CR196" i="10"/>
  <c r="CP196" i="10"/>
  <c r="CQ196" i="10"/>
  <c r="CF196" i="10"/>
  <c r="CS196" i="10"/>
  <c r="CN196" i="10"/>
  <c r="CG196" i="10"/>
  <c r="CE196" i="10"/>
  <c r="CD196" i="10"/>
  <c r="CB196" i="10"/>
  <c r="AB196" i="10" s="1"/>
  <c r="AB200" i="10"/>
  <c r="AW170" i="10"/>
  <c r="AW174" i="10"/>
  <c r="CG202" i="10"/>
  <c r="CD202" i="10"/>
  <c r="CE202" i="10"/>
  <c r="CS202" i="10"/>
  <c r="CR202" i="10"/>
  <c r="CQ202" i="10"/>
  <c r="CP202" i="10"/>
  <c r="CF202" i="10"/>
  <c r="AB201" i="10"/>
  <c r="AB197" i="10"/>
  <c r="AS191" i="10"/>
  <c r="C162" i="10"/>
  <c r="AH27" i="10"/>
  <c r="W135" i="10"/>
  <c r="AW176" i="10" l="1"/>
  <c r="AX160" i="10"/>
  <c r="AB199" i="10"/>
  <c r="AW167" i="10"/>
  <c r="AB202" i="10"/>
  <c r="B215" i="9" l="1"/>
  <c r="CQ214" i="9"/>
  <c r="CP214" i="9"/>
  <c r="CO214" i="9"/>
  <c r="CN214" i="9"/>
  <c r="CE214" i="9"/>
  <c r="CD214" i="9"/>
  <c r="CC214" i="9"/>
  <c r="CB214" i="9"/>
  <c r="N214" i="9" s="1"/>
  <c r="B214" i="9"/>
  <c r="B213" i="9"/>
  <c r="C208" i="9"/>
  <c r="C207" i="9"/>
  <c r="CT202" i="9"/>
  <c r="E202" i="9"/>
  <c r="CO202" i="9" s="1"/>
  <c r="D202" i="9"/>
  <c r="CI202" i="9" s="1"/>
  <c r="C202" i="9"/>
  <c r="CU201" i="9"/>
  <c r="CT201" i="9"/>
  <c r="CS201" i="9"/>
  <c r="CR201" i="9"/>
  <c r="CP201" i="9"/>
  <c r="CO201" i="9"/>
  <c r="CI201" i="9"/>
  <c r="E201" i="9"/>
  <c r="CH201" i="9" s="1"/>
  <c r="D201" i="9"/>
  <c r="C201" i="9"/>
  <c r="CG201" i="9" s="1"/>
  <c r="CU200" i="9"/>
  <c r="CT200" i="9"/>
  <c r="CS200" i="9"/>
  <c r="CR200" i="9"/>
  <c r="CQ200" i="9"/>
  <c r="CP200" i="9"/>
  <c r="CO200" i="9"/>
  <c r="CI200" i="9"/>
  <c r="CH200" i="9"/>
  <c r="CG200" i="9"/>
  <c r="E200" i="9"/>
  <c r="CC200" i="9" s="1"/>
  <c r="D200" i="9"/>
  <c r="C200" i="9"/>
  <c r="CF200" i="9" s="1"/>
  <c r="CT199" i="9"/>
  <c r="CS199" i="9"/>
  <c r="CR199" i="9"/>
  <c r="CQ199" i="9"/>
  <c r="CP199" i="9"/>
  <c r="CO199" i="9"/>
  <c r="CI199" i="9"/>
  <c r="CH199" i="9"/>
  <c r="CG199" i="9"/>
  <c r="CF199" i="9"/>
  <c r="CE199" i="9"/>
  <c r="CC199" i="9"/>
  <c r="E199" i="9"/>
  <c r="D199" i="9"/>
  <c r="CU199" i="9" s="1"/>
  <c r="C199" i="9"/>
  <c r="CD199" i="9" s="1"/>
  <c r="CT198" i="9"/>
  <c r="CQ198" i="9"/>
  <c r="CP198" i="9"/>
  <c r="CO198" i="9"/>
  <c r="CI198" i="9"/>
  <c r="CH198" i="9"/>
  <c r="CC198" i="9"/>
  <c r="E198" i="9"/>
  <c r="D198" i="9"/>
  <c r="C198" i="9" s="1"/>
  <c r="CU197" i="9"/>
  <c r="CI197" i="9"/>
  <c r="E197" i="9"/>
  <c r="D197" i="9"/>
  <c r="CU196" i="9"/>
  <c r="CI196" i="9"/>
  <c r="CH196" i="9"/>
  <c r="E196" i="9"/>
  <c r="D196" i="9"/>
  <c r="E191" i="9"/>
  <c r="C191" i="9" s="1"/>
  <c r="D191" i="9"/>
  <c r="E190" i="9"/>
  <c r="C190" i="9" s="1"/>
  <c r="D190" i="9"/>
  <c r="E189" i="9"/>
  <c r="D189" i="9"/>
  <c r="C189" i="9" s="1"/>
  <c r="E188" i="9"/>
  <c r="C188" i="9" s="1"/>
  <c r="D188" i="9"/>
  <c r="CO187" i="9"/>
  <c r="E187" i="9"/>
  <c r="C187" i="9" s="1"/>
  <c r="D187" i="9"/>
  <c r="E186" i="9"/>
  <c r="C186" i="9" s="1"/>
  <c r="D186" i="9"/>
  <c r="E185" i="9"/>
  <c r="C185" i="9" s="1"/>
  <c r="D185" i="9"/>
  <c r="CN184" i="9"/>
  <c r="E184" i="9"/>
  <c r="D184" i="9"/>
  <c r="C184" i="9" s="1"/>
  <c r="CN183" i="9"/>
  <c r="E183" i="9"/>
  <c r="D183" i="9"/>
  <c r="C183" i="9"/>
  <c r="E182" i="9"/>
  <c r="C182" i="9" s="1"/>
  <c r="D182" i="9"/>
  <c r="CO177" i="9"/>
  <c r="CD177" i="9"/>
  <c r="CC177" i="9"/>
  <c r="CB177" i="9"/>
  <c r="E177" i="9"/>
  <c r="D177" i="9"/>
  <c r="CP177" i="9" s="1"/>
  <c r="C177" i="9"/>
  <c r="CH176" i="9"/>
  <c r="CE176" i="9"/>
  <c r="CD176" i="9"/>
  <c r="E176" i="9"/>
  <c r="CO176" i="9" s="1"/>
  <c r="D176" i="9"/>
  <c r="CP176" i="9" s="1"/>
  <c r="C176" i="9"/>
  <c r="E175" i="9"/>
  <c r="C175" i="9" s="1"/>
  <c r="D175" i="9"/>
  <c r="CS174" i="9"/>
  <c r="CR174" i="9"/>
  <c r="CQ174" i="9"/>
  <c r="CD174" i="9"/>
  <c r="E174" i="9"/>
  <c r="D174" i="9"/>
  <c r="CP174" i="9" s="1"/>
  <c r="C174" i="9"/>
  <c r="CP173" i="9"/>
  <c r="CO173" i="9"/>
  <c r="E173" i="9"/>
  <c r="CC173" i="9" s="1"/>
  <c r="D173" i="9"/>
  <c r="CD173" i="9" s="1"/>
  <c r="C173" i="9"/>
  <c r="CP172" i="9"/>
  <c r="CO172" i="9"/>
  <c r="CD172" i="9"/>
  <c r="E172" i="9"/>
  <c r="D172" i="9"/>
  <c r="CP171" i="9"/>
  <c r="CO171" i="9"/>
  <c r="CD171" i="9"/>
  <c r="CC171" i="9"/>
  <c r="E171" i="9"/>
  <c r="D171" i="9"/>
  <c r="C171" i="9"/>
  <c r="CR170" i="9"/>
  <c r="CQ170" i="9"/>
  <c r="CP170" i="9"/>
  <c r="CO170" i="9"/>
  <c r="CD170" i="9"/>
  <c r="E170" i="9"/>
  <c r="CC170" i="9" s="1"/>
  <c r="D170" i="9"/>
  <c r="C170" i="9" s="1"/>
  <c r="CP169" i="9"/>
  <c r="CO169" i="9"/>
  <c r="CD169" i="9"/>
  <c r="CC169" i="9"/>
  <c r="E169" i="9"/>
  <c r="C169" i="9" s="1"/>
  <c r="CH169" i="9" s="1"/>
  <c r="D169" i="9"/>
  <c r="CD168" i="9"/>
  <c r="E168" i="9"/>
  <c r="D168" i="9"/>
  <c r="CP168" i="9" s="1"/>
  <c r="CD167" i="9"/>
  <c r="CC167" i="9"/>
  <c r="E167" i="9"/>
  <c r="CO167" i="9" s="1"/>
  <c r="D167" i="9"/>
  <c r="AW162" i="9"/>
  <c r="AV162" i="9"/>
  <c r="AU162" i="9"/>
  <c r="AT162" i="9"/>
  <c r="AS162" i="9"/>
  <c r="AR162" i="9"/>
  <c r="AQ162" i="9"/>
  <c r="AP162" i="9"/>
  <c r="AO162" i="9"/>
  <c r="AN162" i="9"/>
  <c r="AM162" i="9"/>
  <c r="AL162" i="9"/>
  <c r="AK162" i="9"/>
  <c r="AJ162" i="9"/>
  <c r="AI162" i="9"/>
  <c r="AH162" i="9"/>
  <c r="AG162" i="9"/>
  <c r="AF162" i="9"/>
  <c r="AE162" i="9"/>
  <c r="AD162" i="9"/>
  <c r="AC162" i="9"/>
  <c r="AB162" i="9"/>
  <c r="AA162" i="9"/>
  <c r="Z162" i="9"/>
  <c r="Y162" i="9"/>
  <c r="X162" i="9"/>
  <c r="W162" i="9"/>
  <c r="V162" i="9"/>
  <c r="U162" i="9"/>
  <c r="T162" i="9"/>
  <c r="S162" i="9"/>
  <c r="R162" i="9"/>
  <c r="Q162" i="9"/>
  <c r="P162" i="9"/>
  <c r="O162" i="9"/>
  <c r="N162" i="9"/>
  <c r="M162" i="9"/>
  <c r="L162" i="9"/>
  <c r="K162" i="9"/>
  <c r="J162" i="9"/>
  <c r="I162" i="9"/>
  <c r="H162" i="9"/>
  <c r="G162" i="9"/>
  <c r="F162" i="9"/>
  <c r="CT161" i="9"/>
  <c r="CS161" i="9"/>
  <c r="CH161" i="9"/>
  <c r="CG161" i="9"/>
  <c r="E161" i="9"/>
  <c r="D161" i="9"/>
  <c r="C161" i="9" s="1"/>
  <c r="CT160" i="9"/>
  <c r="CS160" i="9"/>
  <c r="CH160" i="9"/>
  <c r="CG160" i="9"/>
  <c r="E160" i="9"/>
  <c r="D160" i="9"/>
  <c r="C160" i="9" s="1"/>
  <c r="CT159" i="9"/>
  <c r="CS159" i="9"/>
  <c r="CP159" i="9"/>
  <c r="CH159" i="9"/>
  <c r="CG159" i="9"/>
  <c r="CF159" i="9"/>
  <c r="CE159" i="9"/>
  <c r="CD159" i="9"/>
  <c r="E159" i="9"/>
  <c r="D159" i="9"/>
  <c r="C159" i="9" s="1"/>
  <c r="E158" i="9"/>
  <c r="D158" i="9"/>
  <c r="C158" i="9"/>
  <c r="CT157" i="9"/>
  <c r="CS157" i="9"/>
  <c r="CR157" i="9"/>
  <c r="CQ157" i="9"/>
  <c r="CP157" i="9"/>
  <c r="CH157" i="9"/>
  <c r="CG157" i="9"/>
  <c r="E157" i="9"/>
  <c r="D157" i="9"/>
  <c r="C157" i="9" s="1"/>
  <c r="E156" i="9"/>
  <c r="D156" i="9"/>
  <c r="C156" i="9" s="1"/>
  <c r="CP156" i="9" s="1"/>
  <c r="CC155" i="9"/>
  <c r="E155" i="9"/>
  <c r="D155" i="9"/>
  <c r="C155" i="9" s="1"/>
  <c r="E154" i="9"/>
  <c r="D154" i="9"/>
  <c r="C154" i="9"/>
  <c r="CB154" i="9" s="1"/>
  <c r="E153" i="9"/>
  <c r="C153" i="9"/>
  <c r="CQ152" i="9"/>
  <c r="CP152" i="9"/>
  <c r="CO152" i="9"/>
  <c r="CN152" i="9"/>
  <c r="CF152" i="9"/>
  <c r="CE152" i="9"/>
  <c r="E152" i="9"/>
  <c r="C152" i="9" s="1"/>
  <c r="E151" i="9"/>
  <c r="C151" i="9" s="1"/>
  <c r="D151" i="9"/>
  <c r="V146" i="9"/>
  <c r="U146" i="9"/>
  <c r="T146" i="9"/>
  <c r="S146" i="9"/>
  <c r="R146" i="9"/>
  <c r="Q146" i="9"/>
  <c r="P146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C146" i="9"/>
  <c r="CN145" i="9"/>
  <c r="CM145" i="9"/>
  <c r="CD145" i="9"/>
  <c r="B145" i="9"/>
  <c r="CC145" i="9" s="1"/>
  <c r="B144" i="9"/>
  <c r="CO144" i="9" s="1"/>
  <c r="B143" i="9"/>
  <c r="CO143" i="9" s="1"/>
  <c r="CO142" i="9"/>
  <c r="CN142" i="9"/>
  <c r="CD142" i="9"/>
  <c r="CC142" i="9"/>
  <c r="CB142" i="9"/>
  <c r="W142" i="9" s="1"/>
  <c r="B142" i="9"/>
  <c r="CM142" i="9" s="1"/>
  <c r="B141" i="9"/>
  <c r="CO140" i="9"/>
  <c r="CN140" i="9"/>
  <c r="CM140" i="9"/>
  <c r="CD140" i="9"/>
  <c r="CC140" i="9"/>
  <c r="CB140" i="9"/>
  <c r="B140" i="9"/>
  <c r="B139" i="9"/>
  <c r="CN139" i="9" s="1"/>
  <c r="CM138" i="9"/>
  <c r="CD138" i="9"/>
  <c r="CC138" i="9"/>
  <c r="CB138" i="9"/>
  <c r="B138" i="9"/>
  <c r="CO137" i="9"/>
  <c r="CN137" i="9"/>
  <c r="CD137" i="9"/>
  <c r="CC137" i="9"/>
  <c r="CB137" i="9"/>
  <c r="W137" i="9" s="1"/>
  <c r="B137" i="9"/>
  <c r="CM137" i="9" s="1"/>
  <c r="B136" i="9"/>
  <c r="CN136" i="9" s="1"/>
  <c r="CO135" i="9"/>
  <c r="CN135" i="9"/>
  <c r="CM135" i="9"/>
  <c r="CD135" i="9"/>
  <c r="CC135" i="9"/>
  <c r="CB135" i="9"/>
  <c r="W135" i="9" s="1"/>
  <c r="B135" i="9"/>
  <c r="CN134" i="9"/>
  <c r="CB134" i="9"/>
  <c r="B134" i="9"/>
  <c r="CO134" i="9" s="1"/>
  <c r="B133" i="9"/>
  <c r="CO133" i="9" s="1"/>
  <c r="CO132" i="9"/>
  <c r="CN132" i="9"/>
  <c r="CD132" i="9"/>
  <c r="CC132" i="9"/>
  <c r="CB132" i="9"/>
  <c r="W132" i="9" s="1"/>
  <c r="B132" i="9"/>
  <c r="CM132" i="9" s="1"/>
  <c r="CD131" i="9"/>
  <c r="CC131" i="9"/>
  <c r="CB131" i="9"/>
  <c r="W131" i="9" s="1"/>
  <c r="B131" i="9"/>
  <c r="CO130" i="9"/>
  <c r="CN130" i="9"/>
  <c r="CM130" i="9"/>
  <c r="CD130" i="9"/>
  <c r="CC130" i="9"/>
  <c r="CB130" i="9"/>
  <c r="W130" i="9" s="1"/>
  <c r="B130" i="9"/>
  <c r="CO129" i="9"/>
  <c r="CN129" i="9"/>
  <c r="CB129" i="9"/>
  <c r="B129" i="9"/>
  <c r="AI126" i="9"/>
  <c r="AH126" i="9"/>
  <c r="AG126" i="9"/>
  <c r="AF126" i="9"/>
  <c r="AE126" i="9"/>
  <c r="AD126" i="9"/>
  <c r="AC126" i="9"/>
  <c r="AB126" i="9"/>
  <c r="AA126" i="9"/>
  <c r="Z126" i="9"/>
  <c r="Y126" i="9"/>
  <c r="X126" i="9"/>
  <c r="W126" i="9"/>
  <c r="V126" i="9"/>
  <c r="U126" i="9"/>
  <c r="T126" i="9"/>
  <c r="S126" i="9"/>
  <c r="R126" i="9"/>
  <c r="Q126" i="9"/>
  <c r="P126" i="9"/>
  <c r="O126" i="9"/>
  <c r="M126" i="9"/>
  <c r="L126" i="9"/>
  <c r="K126" i="9"/>
  <c r="I126" i="9"/>
  <c r="H126" i="9"/>
  <c r="G126" i="9"/>
  <c r="E126" i="9"/>
  <c r="D126" i="9"/>
  <c r="C126" i="9"/>
  <c r="N125" i="9"/>
  <c r="J125" i="9"/>
  <c r="F125" i="9"/>
  <c r="B125" i="9"/>
  <c r="N124" i="9"/>
  <c r="J124" i="9"/>
  <c r="F124" i="9"/>
  <c r="B124" i="9"/>
  <c r="N123" i="9"/>
  <c r="J123" i="9"/>
  <c r="F123" i="9"/>
  <c r="B123" i="9"/>
  <c r="N122" i="9"/>
  <c r="J122" i="9"/>
  <c r="F122" i="9"/>
  <c r="B122" i="9"/>
  <c r="N121" i="9"/>
  <c r="J121" i="9"/>
  <c r="F121" i="9"/>
  <c r="B121" i="9"/>
  <c r="N120" i="9"/>
  <c r="J120" i="9"/>
  <c r="F120" i="9"/>
  <c r="B120" i="9"/>
  <c r="N119" i="9"/>
  <c r="J119" i="9"/>
  <c r="F119" i="9"/>
  <c r="B119" i="9"/>
  <c r="N118" i="9"/>
  <c r="J118" i="9"/>
  <c r="F118" i="9"/>
  <c r="B118" i="9"/>
  <c r="N117" i="9"/>
  <c r="J117" i="9"/>
  <c r="F117" i="9"/>
  <c r="B117" i="9"/>
  <c r="N116" i="9"/>
  <c r="J116" i="9"/>
  <c r="F116" i="9"/>
  <c r="B116" i="9"/>
  <c r="N115" i="9"/>
  <c r="J115" i="9"/>
  <c r="F115" i="9"/>
  <c r="B115" i="9"/>
  <c r="N114" i="9"/>
  <c r="J114" i="9"/>
  <c r="F114" i="9"/>
  <c r="B114" i="9"/>
  <c r="N113" i="9"/>
  <c r="J113" i="9"/>
  <c r="F113" i="9"/>
  <c r="B113" i="9"/>
  <c r="N112" i="9"/>
  <c r="J112" i="9"/>
  <c r="F112" i="9"/>
  <c r="B112" i="9"/>
  <c r="N111" i="9"/>
  <c r="J111" i="9"/>
  <c r="F111" i="9"/>
  <c r="B111" i="9"/>
  <c r="N110" i="9"/>
  <c r="J110" i="9"/>
  <c r="F110" i="9"/>
  <c r="B110" i="9"/>
  <c r="N109" i="9"/>
  <c r="J109" i="9"/>
  <c r="F109" i="9"/>
  <c r="B109" i="9"/>
  <c r="N108" i="9"/>
  <c r="J108" i="9"/>
  <c r="F108" i="9"/>
  <c r="B108" i="9"/>
  <c r="N107" i="9"/>
  <c r="J107" i="9"/>
  <c r="F107" i="9"/>
  <c r="B107" i="9"/>
  <c r="N106" i="9"/>
  <c r="J106" i="9"/>
  <c r="F106" i="9"/>
  <c r="B106" i="9"/>
  <c r="N105" i="9"/>
  <c r="J105" i="9"/>
  <c r="F105" i="9"/>
  <c r="B105" i="9"/>
  <c r="N104" i="9"/>
  <c r="J104" i="9"/>
  <c r="F104" i="9"/>
  <c r="B104" i="9"/>
  <c r="N103" i="9"/>
  <c r="J103" i="9"/>
  <c r="F103" i="9"/>
  <c r="B103" i="9"/>
  <c r="N102" i="9"/>
  <c r="J102" i="9"/>
  <c r="F102" i="9"/>
  <c r="B102" i="9"/>
  <c r="N101" i="9"/>
  <c r="J101" i="9"/>
  <c r="F101" i="9"/>
  <c r="B101" i="9"/>
  <c r="N100" i="9"/>
  <c r="J100" i="9"/>
  <c r="F100" i="9"/>
  <c r="B100" i="9"/>
  <c r="N99" i="9"/>
  <c r="J99" i="9"/>
  <c r="F99" i="9"/>
  <c r="B99" i="9"/>
  <c r="N98" i="9"/>
  <c r="J98" i="9"/>
  <c r="F98" i="9"/>
  <c r="B98" i="9"/>
  <c r="N97" i="9"/>
  <c r="J97" i="9"/>
  <c r="F97" i="9"/>
  <c r="B97" i="9"/>
  <c r="N96" i="9"/>
  <c r="J96" i="9"/>
  <c r="F96" i="9"/>
  <c r="B96" i="9"/>
  <c r="N95" i="9"/>
  <c r="J95" i="9"/>
  <c r="F95" i="9"/>
  <c r="B95" i="9"/>
  <c r="N94" i="9"/>
  <c r="J94" i="9"/>
  <c r="F94" i="9"/>
  <c r="B94" i="9"/>
  <c r="N93" i="9"/>
  <c r="J93" i="9"/>
  <c r="F93" i="9"/>
  <c r="B93" i="9"/>
  <c r="N92" i="9"/>
  <c r="J92" i="9"/>
  <c r="F92" i="9"/>
  <c r="B92" i="9"/>
  <c r="N91" i="9"/>
  <c r="J91" i="9"/>
  <c r="F91" i="9"/>
  <c r="B91" i="9"/>
  <c r="N90" i="9"/>
  <c r="J90" i="9"/>
  <c r="F90" i="9"/>
  <c r="B90" i="9"/>
  <c r="N89" i="9"/>
  <c r="J89" i="9"/>
  <c r="F89" i="9"/>
  <c r="B89" i="9"/>
  <c r="N88" i="9"/>
  <c r="J88" i="9"/>
  <c r="F88" i="9"/>
  <c r="B88" i="9"/>
  <c r="N87" i="9"/>
  <c r="J87" i="9"/>
  <c r="F87" i="9"/>
  <c r="B87" i="9"/>
  <c r="N86" i="9"/>
  <c r="J86" i="9"/>
  <c r="F86" i="9"/>
  <c r="B86" i="9"/>
  <c r="N85" i="9"/>
  <c r="J85" i="9"/>
  <c r="F85" i="9"/>
  <c r="B85" i="9"/>
  <c r="N84" i="9"/>
  <c r="J84" i="9"/>
  <c r="F84" i="9"/>
  <c r="B84" i="9"/>
  <c r="N83" i="9"/>
  <c r="J83" i="9"/>
  <c r="F83" i="9"/>
  <c r="B83" i="9"/>
  <c r="N82" i="9"/>
  <c r="J82" i="9"/>
  <c r="F82" i="9"/>
  <c r="B82" i="9"/>
  <c r="N81" i="9"/>
  <c r="J81" i="9"/>
  <c r="F81" i="9"/>
  <c r="B81" i="9"/>
  <c r="N80" i="9"/>
  <c r="J80" i="9"/>
  <c r="F80" i="9"/>
  <c r="B80" i="9"/>
  <c r="N79" i="9"/>
  <c r="J79" i="9"/>
  <c r="F79" i="9"/>
  <c r="B79" i="9"/>
  <c r="N78" i="9"/>
  <c r="J78" i="9"/>
  <c r="F78" i="9"/>
  <c r="B78" i="9"/>
  <c r="N77" i="9"/>
  <c r="J77" i="9"/>
  <c r="F77" i="9"/>
  <c r="B77" i="9"/>
  <c r="N76" i="9"/>
  <c r="J76" i="9"/>
  <c r="F76" i="9"/>
  <c r="B76" i="9"/>
  <c r="N75" i="9"/>
  <c r="J75" i="9"/>
  <c r="F75" i="9"/>
  <c r="B75" i="9"/>
  <c r="N74" i="9"/>
  <c r="J74" i="9"/>
  <c r="F74" i="9"/>
  <c r="B74" i="9"/>
  <c r="N73" i="9"/>
  <c r="J73" i="9"/>
  <c r="F73" i="9"/>
  <c r="B73" i="9"/>
  <c r="N72" i="9"/>
  <c r="N126" i="9" s="1"/>
  <c r="J72" i="9"/>
  <c r="J126" i="9" s="1"/>
  <c r="F72" i="9"/>
  <c r="B72" i="9"/>
  <c r="N71" i="9"/>
  <c r="J71" i="9"/>
  <c r="F71" i="9"/>
  <c r="F126" i="9" s="1"/>
  <c r="B71" i="9"/>
  <c r="B126" i="9" s="1"/>
  <c r="AG67" i="9"/>
  <c r="AF67" i="9"/>
  <c r="AE67" i="9"/>
  <c r="AD67" i="9"/>
  <c r="AC67" i="9"/>
  <c r="AA67" i="9"/>
  <c r="Z67" i="9"/>
  <c r="Y67" i="9"/>
  <c r="W67" i="9"/>
  <c r="V67" i="9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CO66" i="9"/>
  <c r="CN66" i="9"/>
  <c r="CM66" i="9"/>
  <c r="AB66" i="9"/>
  <c r="X66" i="9"/>
  <c r="CD66" i="9" s="1"/>
  <c r="B66" i="9"/>
  <c r="CC66" i="9" s="1"/>
  <c r="AB65" i="9"/>
  <c r="X65" i="9"/>
  <c r="B65" i="9"/>
  <c r="CO64" i="9"/>
  <c r="CN64" i="9"/>
  <c r="CM64" i="9"/>
  <c r="CD64" i="9"/>
  <c r="CB64" i="9"/>
  <c r="AH64" i="9" s="1"/>
  <c r="AB64" i="9"/>
  <c r="X64" i="9"/>
  <c r="B64" i="9"/>
  <c r="CC64" i="9" s="1"/>
  <c r="AB63" i="9"/>
  <c r="X63" i="9"/>
  <c r="B63" i="9"/>
  <c r="CN62" i="9"/>
  <c r="CM62" i="9"/>
  <c r="CD62" i="9"/>
  <c r="AH62" i="9" s="1"/>
  <c r="CB62" i="9"/>
  <c r="AB62" i="9"/>
  <c r="CO62" i="9" s="1"/>
  <c r="X62" i="9"/>
  <c r="B62" i="9"/>
  <c r="CC62" i="9" s="1"/>
  <c r="CB61" i="9"/>
  <c r="AB61" i="9"/>
  <c r="X61" i="9"/>
  <c r="CO61" i="9" s="1"/>
  <c r="B61" i="9"/>
  <c r="CM61" i="9" s="1"/>
  <c r="CN60" i="9"/>
  <c r="AB60" i="9"/>
  <c r="X60" i="9"/>
  <c r="B60" i="9"/>
  <c r="CC60" i="9" s="1"/>
  <c r="AB59" i="9"/>
  <c r="X59" i="9"/>
  <c r="CO59" i="9" s="1"/>
  <c r="B59" i="9"/>
  <c r="CM59" i="9" s="1"/>
  <c r="AB58" i="9"/>
  <c r="X58" i="9"/>
  <c r="CO58" i="9" s="1"/>
  <c r="B58" i="9"/>
  <c r="CO57" i="9"/>
  <c r="CN57" i="9"/>
  <c r="AB57" i="9"/>
  <c r="X57" i="9"/>
  <c r="CD57" i="9" s="1"/>
  <c r="B57" i="9"/>
  <c r="CM57" i="9" s="1"/>
  <c r="AB56" i="9"/>
  <c r="X56" i="9"/>
  <c r="B56" i="9"/>
  <c r="CO55" i="9"/>
  <c r="CN55" i="9"/>
  <c r="CD55" i="9"/>
  <c r="CC55" i="9"/>
  <c r="AB55" i="9"/>
  <c r="X55" i="9"/>
  <c r="B55" i="9"/>
  <c r="CM55" i="9" s="1"/>
  <c r="AB54" i="9"/>
  <c r="X54" i="9"/>
  <c r="B54" i="9"/>
  <c r="CO53" i="9"/>
  <c r="CN53" i="9"/>
  <c r="CD53" i="9"/>
  <c r="CC53" i="9"/>
  <c r="CB53" i="9"/>
  <c r="AH53" i="9" s="1"/>
  <c r="AB53" i="9"/>
  <c r="X53" i="9"/>
  <c r="B53" i="9"/>
  <c r="CM53" i="9" s="1"/>
  <c r="AB52" i="9"/>
  <c r="CD52" i="9" s="1"/>
  <c r="X52" i="9"/>
  <c r="CO52" i="9" s="1"/>
  <c r="B52" i="9"/>
  <c r="CC52" i="9" s="1"/>
  <c r="CN51" i="9"/>
  <c r="CC51" i="9"/>
  <c r="CB51" i="9"/>
  <c r="AB51" i="9"/>
  <c r="X51" i="9"/>
  <c r="CO51" i="9" s="1"/>
  <c r="B51" i="9"/>
  <c r="CM51" i="9" s="1"/>
  <c r="AB50" i="9"/>
  <c r="X50" i="9"/>
  <c r="CO50" i="9" s="1"/>
  <c r="B50" i="9"/>
  <c r="CD49" i="9"/>
  <c r="AB49" i="9"/>
  <c r="X49" i="9"/>
  <c r="B49" i="9"/>
  <c r="CO48" i="9"/>
  <c r="AB48" i="9"/>
  <c r="X48" i="9"/>
  <c r="CD48" i="9" s="1"/>
  <c r="B48" i="9"/>
  <c r="CC48" i="9" s="1"/>
  <c r="AB47" i="9"/>
  <c r="X47" i="9"/>
  <c r="B47" i="9"/>
  <c r="CO46" i="9"/>
  <c r="CN46" i="9"/>
  <c r="CM46" i="9"/>
  <c r="AB46" i="9"/>
  <c r="X46" i="9"/>
  <c r="CD46" i="9" s="1"/>
  <c r="B46" i="9"/>
  <c r="CC46" i="9" s="1"/>
  <c r="AB45" i="9"/>
  <c r="X45" i="9"/>
  <c r="B45" i="9"/>
  <c r="CO44" i="9"/>
  <c r="CN44" i="9"/>
  <c r="CM44" i="9"/>
  <c r="CD44" i="9"/>
  <c r="CB44" i="9"/>
  <c r="AH44" i="9" s="1"/>
  <c r="AB44" i="9"/>
  <c r="X44" i="9"/>
  <c r="B44" i="9"/>
  <c r="CC44" i="9" s="1"/>
  <c r="AB43" i="9"/>
  <c r="X43" i="9"/>
  <c r="B43" i="9"/>
  <c r="CO42" i="9"/>
  <c r="CN42" i="9"/>
  <c r="CM42" i="9"/>
  <c r="CD42" i="9"/>
  <c r="CB42" i="9"/>
  <c r="AH42" i="9" s="1"/>
  <c r="AB42" i="9"/>
  <c r="X42" i="9"/>
  <c r="B42" i="9"/>
  <c r="CC42" i="9" s="1"/>
  <c r="CB41" i="9"/>
  <c r="AB41" i="9"/>
  <c r="X41" i="9"/>
  <c r="B41" i="9"/>
  <c r="CM41" i="9" s="1"/>
  <c r="AB40" i="9"/>
  <c r="X40" i="9"/>
  <c r="CO40" i="9" s="1"/>
  <c r="B40" i="9"/>
  <c r="CC40" i="9" s="1"/>
  <c r="AB39" i="9"/>
  <c r="X39" i="9"/>
  <c r="CO39" i="9" s="1"/>
  <c r="B39" i="9"/>
  <c r="CM39" i="9" s="1"/>
  <c r="CO38" i="9"/>
  <c r="AB38" i="9"/>
  <c r="X38" i="9"/>
  <c r="CD38" i="9" s="1"/>
  <c r="B38" i="9"/>
  <c r="CO37" i="9"/>
  <c r="CN37" i="9"/>
  <c r="AB37" i="9"/>
  <c r="X37" i="9"/>
  <c r="CD37" i="9" s="1"/>
  <c r="B37" i="9"/>
  <c r="CM37" i="9" s="1"/>
  <c r="AB36" i="9"/>
  <c r="X36" i="9"/>
  <c r="B36" i="9"/>
  <c r="CO35" i="9"/>
  <c r="CN35" i="9"/>
  <c r="CD35" i="9"/>
  <c r="CC35" i="9"/>
  <c r="AB35" i="9"/>
  <c r="X35" i="9"/>
  <c r="B35" i="9"/>
  <c r="CM35" i="9" s="1"/>
  <c r="AB34" i="9"/>
  <c r="X34" i="9"/>
  <c r="B34" i="9"/>
  <c r="CO33" i="9"/>
  <c r="CN33" i="9"/>
  <c r="CD33" i="9"/>
  <c r="AH33" i="9" s="1"/>
  <c r="CC33" i="9"/>
  <c r="CB33" i="9"/>
  <c r="AB33" i="9"/>
  <c r="X33" i="9"/>
  <c r="B33" i="9"/>
  <c r="CM33" i="9" s="1"/>
  <c r="AB32" i="9"/>
  <c r="CD32" i="9" s="1"/>
  <c r="X32" i="9"/>
  <c r="CO32" i="9" s="1"/>
  <c r="B32" i="9"/>
  <c r="CC32" i="9" s="1"/>
  <c r="CO31" i="9"/>
  <c r="CN31" i="9"/>
  <c r="CC31" i="9"/>
  <c r="CB31" i="9"/>
  <c r="AB31" i="9"/>
  <c r="X31" i="9"/>
  <c r="CD31" i="9" s="1"/>
  <c r="AH31" i="9" s="1"/>
  <c r="B31" i="9"/>
  <c r="CM31" i="9" s="1"/>
  <c r="AB30" i="9"/>
  <c r="X30" i="9"/>
  <c r="CD30" i="9" s="1"/>
  <c r="B30" i="9"/>
  <c r="AB29" i="9"/>
  <c r="X29" i="9"/>
  <c r="CD29" i="9" s="1"/>
  <c r="B29" i="9"/>
  <c r="CC29" i="9" s="1"/>
  <c r="CO28" i="9"/>
  <c r="AB28" i="9"/>
  <c r="X28" i="9"/>
  <c r="CD28" i="9" s="1"/>
  <c r="B28" i="9"/>
  <c r="CC28" i="9" s="1"/>
  <c r="AB27" i="9"/>
  <c r="X27" i="9"/>
  <c r="B27" i="9"/>
  <c r="CO26" i="9"/>
  <c r="CN26" i="9"/>
  <c r="CM26" i="9"/>
  <c r="AB26" i="9"/>
  <c r="X26" i="9"/>
  <c r="CD26" i="9" s="1"/>
  <c r="B26" i="9"/>
  <c r="CC26" i="9" s="1"/>
  <c r="AB25" i="9"/>
  <c r="X25" i="9"/>
  <c r="B25" i="9"/>
  <c r="CC25" i="9" s="1"/>
  <c r="CO24" i="9"/>
  <c r="CN24" i="9"/>
  <c r="CM24" i="9"/>
  <c r="CD24" i="9"/>
  <c r="CB24" i="9"/>
  <c r="AH24" i="9" s="1"/>
  <c r="AB24" i="9"/>
  <c r="X24" i="9"/>
  <c r="B24" i="9"/>
  <c r="CC24" i="9" s="1"/>
  <c r="AB23" i="9"/>
  <c r="X23" i="9"/>
  <c r="B23" i="9"/>
  <c r="CN22" i="9"/>
  <c r="CM22" i="9"/>
  <c r="CB22" i="9"/>
  <c r="AB22" i="9"/>
  <c r="CO22" i="9" s="1"/>
  <c r="X22" i="9"/>
  <c r="B22" i="9"/>
  <c r="CC22" i="9" s="1"/>
  <c r="CB21" i="9"/>
  <c r="AB21" i="9"/>
  <c r="X21" i="9"/>
  <c r="B21" i="9"/>
  <c r="CM21" i="9" s="1"/>
  <c r="AB20" i="9"/>
  <c r="CD20" i="9" s="1"/>
  <c r="X20" i="9"/>
  <c r="CO20" i="9" s="1"/>
  <c r="B20" i="9"/>
  <c r="CC20" i="9" s="1"/>
  <c r="AB19" i="9"/>
  <c r="X19" i="9"/>
  <c r="CO19" i="9" s="1"/>
  <c r="B19" i="9"/>
  <c r="CM19" i="9" s="1"/>
  <c r="CO18" i="9"/>
  <c r="CM18" i="9"/>
  <c r="CD18" i="9"/>
  <c r="CB18" i="9"/>
  <c r="AB18" i="9"/>
  <c r="X18" i="9"/>
  <c r="B18" i="9"/>
  <c r="CO17" i="9"/>
  <c r="CN17" i="9"/>
  <c r="AB17" i="9"/>
  <c r="X17" i="9"/>
  <c r="CD17" i="9" s="1"/>
  <c r="B17" i="9"/>
  <c r="CM17" i="9" s="1"/>
  <c r="AB16" i="9"/>
  <c r="X16" i="9"/>
  <c r="B16" i="9"/>
  <c r="CO15" i="9"/>
  <c r="CN15" i="9"/>
  <c r="CD15" i="9"/>
  <c r="CC15" i="9"/>
  <c r="AB15" i="9"/>
  <c r="X15" i="9"/>
  <c r="B15" i="9"/>
  <c r="CM15" i="9" s="1"/>
  <c r="AB14" i="9"/>
  <c r="X14" i="9"/>
  <c r="X67" i="9" s="1"/>
  <c r="B14" i="9"/>
  <c r="CO13" i="9"/>
  <c r="CN13" i="9"/>
  <c r="CD13" i="9"/>
  <c r="CC13" i="9"/>
  <c r="CB13" i="9"/>
  <c r="AH13" i="9" s="1"/>
  <c r="AB13" i="9"/>
  <c r="X13" i="9"/>
  <c r="B13" i="9"/>
  <c r="CM13" i="9" s="1"/>
  <c r="AB12" i="9"/>
  <c r="X12" i="9"/>
  <c r="B12" i="9"/>
  <c r="A5" i="9"/>
  <c r="A4" i="9"/>
  <c r="A3" i="9"/>
  <c r="A2" i="9"/>
  <c r="CR175" i="9" l="1"/>
  <c r="CQ175" i="9"/>
  <c r="CN175" i="9"/>
  <c r="CH175" i="9"/>
  <c r="CG175" i="9"/>
  <c r="CE175" i="9"/>
  <c r="CT175" i="9"/>
  <c r="CF175" i="9"/>
  <c r="CS175" i="9"/>
  <c r="CB175" i="9"/>
  <c r="CO12" i="9"/>
  <c r="CC36" i="9"/>
  <c r="CN36" i="9"/>
  <c r="CB36" i="9"/>
  <c r="AH36" i="9" s="1"/>
  <c r="CC58" i="9"/>
  <c r="CN58" i="9"/>
  <c r="CM58" i="9"/>
  <c r="AX154" i="9"/>
  <c r="CG202" i="9"/>
  <c r="CF202" i="9"/>
  <c r="CE202" i="9"/>
  <c r="CD202" i="9"/>
  <c r="CS202" i="9"/>
  <c r="CR202" i="9"/>
  <c r="CQ202" i="9"/>
  <c r="CO25" i="9"/>
  <c r="CD25" i="9"/>
  <c r="CM47" i="9"/>
  <c r="CN47" i="9"/>
  <c r="CC47" i="9"/>
  <c r="CD22" i="9"/>
  <c r="AH22" i="9" s="1"/>
  <c r="CD54" i="9"/>
  <c r="CO54" i="9"/>
  <c r="CB161" i="9"/>
  <c r="CR161" i="9"/>
  <c r="CF161" i="9"/>
  <c r="CO161" i="9"/>
  <c r="CP161" i="9"/>
  <c r="CQ161" i="9"/>
  <c r="CN161" i="9"/>
  <c r="CO16" i="9"/>
  <c r="CD16" i="9"/>
  <c r="CQ155" i="9"/>
  <c r="CP155" i="9"/>
  <c r="CB155" i="9"/>
  <c r="CR155" i="9"/>
  <c r="CO155" i="9"/>
  <c r="CE171" i="9"/>
  <c r="CB171" i="9"/>
  <c r="CN171" i="9"/>
  <c r="CQ171" i="9"/>
  <c r="CH171" i="9"/>
  <c r="CT171" i="9"/>
  <c r="CS171" i="9"/>
  <c r="CR171" i="9"/>
  <c r="CG171" i="9"/>
  <c r="CF171" i="9"/>
  <c r="CT177" i="9"/>
  <c r="CS177" i="9"/>
  <c r="CR177" i="9"/>
  <c r="CQ177" i="9"/>
  <c r="CN177" i="9"/>
  <c r="CH177" i="9"/>
  <c r="CG177" i="9"/>
  <c r="CF177" i="9"/>
  <c r="CE177" i="9"/>
  <c r="AB199" i="9"/>
  <c r="CU202" i="9"/>
  <c r="CM36" i="9"/>
  <c r="CB40" i="9"/>
  <c r="CB58" i="9"/>
  <c r="CO131" i="9"/>
  <c r="CM131" i="9"/>
  <c r="CC161" i="9"/>
  <c r="CC30" i="9"/>
  <c r="CN30" i="9"/>
  <c r="CM30" i="9"/>
  <c r="CB30" i="9"/>
  <c r="AH30" i="9" s="1"/>
  <c r="CD40" i="9"/>
  <c r="CB47" i="9"/>
  <c r="CD58" i="9"/>
  <c r="CD161" i="9"/>
  <c r="CC16" i="9"/>
  <c r="CN16" i="9"/>
  <c r="CM23" i="9"/>
  <c r="CB23" i="9"/>
  <c r="CN23" i="9"/>
  <c r="CC23" i="9"/>
  <c r="C197" i="9"/>
  <c r="CT197" i="9"/>
  <c r="CC197" i="9"/>
  <c r="CO197" i="9"/>
  <c r="CH197" i="9"/>
  <c r="CO141" i="9"/>
  <c r="CM141" i="9"/>
  <c r="CE155" i="9"/>
  <c r="CC34" i="9"/>
  <c r="CN34" i="9"/>
  <c r="CM34" i="9"/>
  <c r="CN131" i="9"/>
  <c r="CF155" i="9"/>
  <c r="CO188" i="9"/>
  <c r="CC188" i="9"/>
  <c r="CB188" i="9"/>
  <c r="AS188" i="9" s="1"/>
  <c r="CO47" i="9"/>
  <c r="CD47" i="9"/>
  <c r="CO23" i="9"/>
  <c r="CN40" i="9"/>
  <c r="CD155" i="9"/>
  <c r="CO34" i="9"/>
  <c r="CD34" i="9"/>
  <c r="CO60" i="9"/>
  <c r="CB141" i="9"/>
  <c r="CR151" i="9"/>
  <c r="CQ151" i="9"/>
  <c r="CO151" i="9"/>
  <c r="CN151" i="9"/>
  <c r="C162" i="9"/>
  <c r="CF151" i="9"/>
  <c r="CD151" i="9"/>
  <c r="CP151" i="9"/>
  <c r="CE151" i="9"/>
  <c r="CC151" i="9"/>
  <c r="CB151" i="9"/>
  <c r="CN155" i="9"/>
  <c r="CB16" i="9"/>
  <c r="AH16" i="9" s="1"/>
  <c r="CM40" i="9"/>
  <c r="CO41" i="9"/>
  <c r="CD41" i="9"/>
  <c r="CM20" i="9"/>
  <c r="CC38" i="9"/>
  <c r="CN38" i="9"/>
  <c r="CM38" i="9"/>
  <c r="CC141" i="9"/>
  <c r="CF169" i="9"/>
  <c r="CN188" i="9"/>
  <c r="CM29" i="9"/>
  <c r="CN29" i="9"/>
  <c r="CC12" i="9"/>
  <c r="CN12" i="9"/>
  <c r="CM12" i="9"/>
  <c r="CB12" i="9"/>
  <c r="CM43" i="9"/>
  <c r="CB43" i="9"/>
  <c r="CC43" i="9"/>
  <c r="CN43" i="9"/>
  <c r="CO65" i="9"/>
  <c r="CD65" i="9"/>
  <c r="CM63" i="9"/>
  <c r="CB63" i="9"/>
  <c r="AH63" i="9" s="1"/>
  <c r="CN63" i="9"/>
  <c r="CC63" i="9"/>
  <c r="CO49" i="9"/>
  <c r="CO63" i="9"/>
  <c r="CM45" i="9"/>
  <c r="CN45" i="9"/>
  <c r="CC45" i="9"/>
  <c r="CB45" i="9"/>
  <c r="AH45" i="9" s="1"/>
  <c r="CD141" i="9"/>
  <c r="CG169" i="9"/>
  <c r="CC189" i="9"/>
  <c r="CB189" i="9"/>
  <c r="AS189" i="9" s="1"/>
  <c r="CO189" i="9"/>
  <c r="CO36" i="9"/>
  <c r="CD36" i="9"/>
  <c r="CN185" i="9"/>
  <c r="CO185" i="9"/>
  <c r="CC185" i="9"/>
  <c r="CB185" i="9"/>
  <c r="AS185" i="9" s="1"/>
  <c r="CB29" i="9"/>
  <c r="AH29" i="9" s="1"/>
  <c r="CD51" i="9"/>
  <c r="AH51" i="9" s="1"/>
  <c r="CB20" i="9"/>
  <c r="AH20" i="9" s="1"/>
  <c r="CM49" i="9"/>
  <c r="CN49" i="9"/>
  <c r="CC14" i="9"/>
  <c r="CN14" i="9"/>
  <c r="CM14" i="9"/>
  <c r="CO157" i="9"/>
  <c r="CN157" i="9"/>
  <c r="CF157" i="9"/>
  <c r="CE157" i="9"/>
  <c r="CD157" i="9"/>
  <c r="CB157" i="9"/>
  <c r="CD12" i="9"/>
  <c r="AB67" i="9"/>
  <c r="AW177" i="9"/>
  <c r="CT169" i="9"/>
  <c r="CR169" i="9"/>
  <c r="CQ169" i="9"/>
  <c r="CE169" i="9"/>
  <c r="CS169" i="9"/>
  <c r="CN169" i="9"/>
  <c r="CM27" i="9"/>
  <c r="CC27" i="9"/>
  <c r="CO27" i="9"/>
  <c r="CD27" i="9"/>
  <c r="B67" i="9"/>
  <c r="CN20" i="9"/>
  <c r="CC56" i="9"/>
  <c r="CN56" i="9"/>
  <c r="CM56" i="9"/>
  <c r="CB56" i="9"/>
  <c r="CO14" i="9"/>
  <c r="CD14" i="9"/>
  <c r="CB27" i="9"/>
  <c r="CB34" i="9"/>
  <c r="CC18" i="9"/>
  <c r="AH18" i="9" s="1"/>
  <c r="CN18" i="9"/>
  <c r="CN27" i="9"/>
  <c r="CB60" i="9"/>
  <c r="AH60" i="9" s="1"/>
  <c r="CN141" i="9"/>
  <c r="CB38" i="9"/>
  <c r="CN189" i="9"/>
  <c r="CC54" i="9"/>
  <c r="CN54" i="9"/>
  <c r="CB54" i="9"/>
  <c r="AH54" i="9" s="1"/>
  <c r="CM54" i="9"/>
  <c r="CM65" i="9"/>
  <c r="CC65" i="9"/>
  <c r="CN65" i="9"/>
  <c r="CB65" i="9"/>
  <c r="CN144" i="9"/>
  <c r="CM144" i="9"/>
  <c r="CD144" i="9"/>
  <c r="CB144" i="9"/>
  <c r="CP202" i="9"/>
  <c r="CD43" i="9"/>
  <c r="CC144" i="9"/>
  <c r="CE161" i="9"/>
  <c r="CM16" i="9"/>
  <c r="B146" i="9"/>
  <c r="CB169" i="9"/>
  <c r="CO56" i="9"/>
  <c r="CD56" i="9"/>
  <c r="CO45" i="9"/>
  <c r="CD45" i="9"/>
  <c r="CB14" i="9"/>
  <c r="AH14" i="9" s="1"/>
  <c r="CD21" i="9"/>
  <c r="CO21" i="9"/>
  <c r="CB49" i="9"/>
  <c r="AH49" i="9" s="1"/>
  <c r="CD60" i="9"/>
  <c r="CC49" i="9"/>
  <c r="CM60" i="9"/>
  <c r="CO138" i="9"/>
  <c r="CN138" i="9"/>
  <c r="CC157" i="9"/>
  <c r="CP167" i="9"/>
  <c r="C167" i="9"/>
  <c r="CP175" i="9"/>
  <c r="CD175" i="9"/>
  <c r="CF153" i="9"/>
  <c r="CE153" i="9"/>
  <c r="CD153" i="9"/>
  <c r="CB153" i="9"/>
  <c r="AX153" i="9" s="1"/>
  <c r="CQ153" i="9"/>
  <c r="CP153" i="9"/>
  <c r="CO153" i="9"/>
  <c r="CR153" i="9"/>
  <c r="CN153" i="9"/>
  <c r="CC153" i="9"/>
  <c r="W138" i="9"/>
  <c r="CO175" i="9"/>
  <c r="CC175" i="9"/>
  <c r="CN190" i="9"/>
  <c r="CC190" i="9"/>
  <c r="CO190" i="9"/>
  <c r="CB190" i="9"/>
  <c r="AS190" i="9" s="1"/>
  <c r="CQ215" i="9"/>
  <c r="CP215" i="9"/>
  <c r="CO215" i="9"/>
  <c r="CN215" i="9"/>
  <c r="CE215" i="9"/>
  <c r="CD215" i="9"/>
  <c r="CC215" i="9"/>
  <c r="CB215" i="9"/>
  <c r="CM25" i="9"/>
  <c r="CN25" i="9"/>
  <c r="CB25" i="9"/>
  <c r="AH25" i="9" s="1"/>
  <c r="CO29" i="9"/>
  <c r="CC50" i="9"/>
  <c r="CM50" i="9"/>
  <c r="CB50" i="9"/>
  <c r="CN50" i="9"/>
  <c r="CM134" i="9"/>
  <c r="CD134" i="9"/>
  <c r="CC134" i="9"/>
  <c r="W134" i="9" s="1"/>
  <c r="CC184" i="9"/>
  <c r="CB184" i="9"/>
  <c r="AS184" i="9" s="1"/>
  <c r="CO184" i="9"/>
  <c r="AB200" i="9"/>
  <c r="CQ160" i="9"/>
  <c r="CP160" i="9"/>
  <c r="CD160" i="9"/>
  <c r="CN173" i="9"/>
  <c r="CH173" i="9"/>
  <c r="CG173" i="9"/>
  <c r="CF173" i="9"/>
  <c r="CE173" i="9"/>
  <c r="CR173" i="9"/>
  <c r="CM129" i="9"/>
  <c r="CD129" i="9"/>
  <c r="CC129" i="9"/>
  <c r="D162" i="9"/>
  <c r="CQ213" i="9"/>
  <c r="CP213" i="9"/>
  <c r="CO213" i="9"/>
  <c r="CN213" i="9"/>
  <c r="CE213" i="9"/>
  <c r="CD213" i="9"/>
  <c r="CC213" i="9"/>
  <c r="CB213" i="9"/>
  <c r="N213" i="9" s="1"/>
  <c r="CB32" i="9"/>
  <c r="AH32" i="9" s="1"/>
  <c r="CB52" i="9"/>
  <c r="AH52" i="9" s="1"/>
  <c r="CC160" i="9"/>
  <c r="CB170" i="9"/>
  <c r="AW170" i="9" s="1"/>
  <c r="CT170" i="9"/>
  <c r="CS170" i="9"/>
  <c r="CG170" i="9"/>
  <c r="CM139" i="9"/>
  <c r="CD139" i="9"/>
  <c r="CC139" i="9"/>
  <c r="CR158" i="9"/>
  <c r="CQ158" i="9"/>
  <c r="CP158" i="9"/>
  <c r="CO158" i="9"/>
  <c r="CN158" i="9"/>
  <c r="CF158" i="9"/>
  <c r="CD158" i="9"/>
  <c r="CC158" i="9"/>
  <c r="CS198" i="9"/>
  <c r="CR198" i="9"/>
  <c r="CF198" i="9"/>
  <c r="CE198" i="9"/>
  <c r="CD198" i="9"/>
  <c r="AB198" i="9" s="1"/>
  <c r="CM52" i="9"/>
  <c r="CC61" i="9"/>
  <c r="AH61" i="9" s="1"/>
  <c r="CB133" i="9"/>
  <c r="W133" i="9" s="1"/>
  <c r="CC136" i="9"/>
  <c r="CB143" i="9"/>
  <c r="CF156" i="9"/>
  <c r="CB158" i="9"/>
  <c r="CF160" i="9"/>
  <c r="CQ173" i="9"/>
  <c r="CT176" i="9"/>
  <c r="CS176" i="9"/>
  <c r="CR176" i="9"/>
  <c r="CQ176" i="9"/>
  <c r="CN176" i="9"/>
  <c r="CG176" i="9"/>
  <c r="CF176" i="9"/>
  <c r="CC182" i="9"/>
  <c r="CB182" i="9"/>
  <c r="AS182" i="9" s="1"/>
  <c r="CO191" i="9"/>
  <c r="CN191" i="9"/>
  <c r="CC191" i="9"/>
  <c r="CB191" i="9"/>
  <c r="AS191" i="9" s="1"/>
  <c r="E162" i="9"/>
  <c r="CD23" i="9"/>
  <c r="CD63" i="9"/>
  <c r="CO139" i="9"/>
  <c r="CN32" i="9"/>
  <c r="CB39" i="9"/>
  <c r="CO43" i="9"/>
  <c r="CD50" i="9"/>
  <c r="CN52" i="9"/>
  <c r="CB59" i="9"/>
  <c r="CD61" i="9"/>
  <c r="CC133" i="9"/>
  <c r="CD136" i="9"/>
  <c r="W140" i="9"/>
  <c r="CC143" i="9"/>
  <c r="CN156" i="9"/>
  <c r="CE158" i="9"/>
  <c r="CE170" i="9"/>
  <c r="CS173" i="9"/>
  <c r="CN182" i="9"/>
  <c r="CC187" i="9"/>
  <c r="CB187" i="9"/>
  <c r="CB136" i="9"/>
  <c r="CO186" i="9"/>
  <c r="CN186" i="9"/>
  <c r="CC186" i="9"/>
  <c r="CB186" i="9"/>
  <c r="AS186" i="9" s="1"/>
  <c r="CB19" i="9"/>
  <c r="CN41" i="9"/>
  <c r="CB48" i="9"/>
  <c r="AH48" i="9" s="1"/>
  <c r="CC59" i="9"/>
  <c r="CD133" i="9"/>
  <c r="CD143" i="9"/>
  <c r="CR152" i="9"/>
  <c r="CC152" i="9"/>
  <c r="CR159" i="9"/>
  <c r="CQ159" i="9"/>
  <c r="CO159" i="9"/>
  <c r="CN159" i="9"/>
  <c r="CB159" i="9"/>
  <c r="AX159" i="9" s="1"/>
  <c r="CF170" i="9"/>
  <c r="CT173" i="9"/>
  <c r="CO182" i="9"/>
  <c r="CN187" i="9"/>
  <c r="C196" i="9"/>
  <c r="CT196" i="9"/>
  <c r="CO196" i="9"/>
  <c r="CC196" i="9"/>
  <c r="CG198" i="9"/>
  <c r="CD156" i="9"/>
  <c r="CC156" i="9"/>
  <c r="CB156" i="9"/>
  <c r="AX156" i="9" s="1"/>
  <c r="CO156" i="9"/>
  <c r="CM32" i="9"/>
  <c r="CC41" i="9"/>
  <c r="AH41" i="9" s="1"/>
  <c r="CB37" i="9"/>
  <c r="AH37" i="9" s="1"/>
  <c r="CM133" i="9"/>
  <c r="CM143" i="9"/>
  <c r="CQ156" i="9"/>
  <c r="CN160" i="9"/>
  <c r="CH170" i="9"/>
  <c r="CN174" i="9"/>
  <c r="CH174" i="9"/>
  <c r="CG174" i="9"/>
  <c r="CF174" i="9"/>
  <c r="CE174" i="9"/>
  <c r="CB174" i="9"/>
  <c r="CT174" i="9"/>
  <c r="CO183" i="9"/>
  <c r="CC183" i="9"/>
  <c r="CB183" i="9"/>
  <c r="AS183" i="9" s="1"/>
  <c r="W129" i="9"/>
  <c r="C168" i="9"/>
  <c r="CO168" i="9"/>
  <c r="CC168" i="9"/>
  <c r="CO136" i="9"/>
  <c r="CM136" i="9"/>
  <c r="CR154" i="9"/>
  <c r="CQ154" i="9"/>
  <c r="CO154" i="9"/>
  <c r="CN154" i="9"/>
  <c r="CF154" i="9"/>
  <c r="CD154" i="9"/>
  <c r="CC154" i="9"/>
  <c r="CC39" i="9"/>
  <c r="CN61" i="9"/>
  <c r="CB17" i="9"/>
  <c r="CC17" i="9"/>
  <c r="CN19" i="9"/>
  <c r="CB26" i="9"/>
  <c r="AH26" i="9" s="1"/>
  <c r="CO30" i="9"/>
  <c r="CC37" i="9"/>
  <c r="CN39" i="9"/>
  <c r="CB66" i="9"/>
  <c r="AH66" i="9" s="1"/>
  <c r="CN133" i="9"/>
  <c r="CN143" i="9"/>
  <c r="CB152" i="9"/>
  <c r="AX152" i="9" s="1"/>
  <c r="CE154" i="9"/>
  <c r="CR156" i="9"/>
  <c r="CO160" i="9"/>
  <c r="CN170" i="9"/>
  <c r="CC172" i="9"/>
  <c r="C172" i="9"/>
  <c r="CB176" i="9"/>
  <c r="CB139" i="9"/>
  <c r="W139" i="9" s="1"/>
  <c r="CB160" i="9"/>
  <c r="CB173" i="9"/>
  <c r="CE156" i="9"/>
  <c r="CE160" i="9"/>
  <c r="CC21" i="9"/>
  <c r="CC19" i="9"/>
  <c r="CN21" i="9"/>
  <c r="CB28" i="9"/>
  <c r="AH28" i="9" s="1"/>
  <c r="CD19" i="9"/>
  <c r="CD39" i="9"/>
  <c r="CB57" i="9"/>
  <c r="AH57" i="9" s="1"/>
  <c r="CD59" i="9"/>
  <c r="CM28" i="9"/>
  <c r="CB46" i="9"/>
  <c r="AH46" i="9" s="1"/>
  <c r="CM48" i="9"/>
  <c r="CC57" i="9"/>
  <c r="CN59" i="9"/>
  <c r="CB15" i="9"/>
  <c r="AH15" i="9" s="1"/>
  <c r="CN28" i="9"/>
  <c r="CB35" i="9"/>
  <c r="AH35" i="9" s="1"/>
  <c r="CN48" i="9"/>
  <c r="CB55" i="9"/>
  <c r="AH55" i="9" s="1"/>
  <c r="CD152" i="9"/>
  <c r="CP154" i="9"/>
  <c r="CC159" i="9"/>
  <c r="CR160" i="9"/>
  <c r="CO174" i="9"/>
  <c r="CC174" i="9"/>
  <c r="CC176" i="9"/>
  <c r="CO145" i="9"/>
  <c r="CQ201" i="9"/>
  <c r="CC202" i="9"/>
  <c r="CU198" i="9"/>
  <c r="CC201" i="9"/>
  <c r="CD201" i="9"/>
  <c r="CE201" i="9"/>
  <c r="CD200" i="9"/>
  <c r="CF201" i="9"/>
  <c r="CH202" i="9"/>
  <c r="CB145" i="9"/>
  <c r="CE200" i="9"/>
  <c r="N215" i="9" l="1"/>
  <c r="AB201" i="9"/>
  <c r="AW169" i="9"/>
  <c r="AH38" i="9"/>
  <c r="W141" i="9"/>
  <c r="CT168" i="9"/>
  <c r="CS168" i="9"/>
  <c r="CR168" i="9"/>
  <c r="CQ168" i="9"/>
  <c r="CN168" i="9"/>
  <c r="CH168" i="9"/>
  <c r="CG168" i="9"/>
  <c r="CF168" i="9"/>
  <c r="CE168" i="9"/>
  <c r="CB168" i="9"/>
  <c r="AW168" i="9" s="1"/>
  <c r="AB197" i="9"/>
  <c r="AH34" i="9"/>
  <c r="AW173" i="9"/>
  <c r="AH27" i="9"/>
  <c r="AH23" i="9"/>
  <c r="AH21" i="9"/>
  <c r="CS197" i="9"/>
  <c r="CR197" i="9"/>
  <c r="CQ197" i="9"/>
  <c r="CP197" i="9"/>
  <c r="CD197" i="9"/>
  <c r="CG197" i="9"/>
  <c r="CE197" i="9"/>
  <c r="CF197" i="9"/>
  <c r="AH43" i="9"/>
  <c r="AX155" i="9"/>
  <c r="AX161" i="9"/>
  <c r="AH58" i="9"/>
  <c r="AH40" i="9"/>
  <c r="AH17" i="9"/>
  <c r="AH39" i="9"/>
  <c r="AH50" i="9"/>
  <c r="AX151" i="9"/>
  <c r="AX158" i="9"/>
  <c r="AB202" i="9"/>
  <c r="AW171" i="9"/>
  <c r="AH59" i="9"/>
  <c r="AH19" i="9"/>
  <c r="AW174" i="9"/>
  <c r="AX160" i="9"/>
  <c r="CS196" i="9"/>
  <c r="CR196" i="9"/>
  <c r="CQ196" i="9"/>
  <c r="CP196" i="9"/>
  <c r="CN196" i="9"/>
  <c r="CB196" i="9"/>
  <c r="CF196" i="9"/>
  <c r="CE196" i="9"/>
  <c r="CD196" i="9"/>
  <c r="CG196" i="9"/>
  <c r="AX157" i="9"/>
  <c r="AW176" i="9"/>
  <c r="AH56" i="9"/>
  <c r="AH12" i="9"/>
  <c r="CG172" i="9"/>
  <c r="CF172" i="9"/>
  <c r="CE172" i="9"/>
  <c r="CB172" i="9"/>
  <c r="CQ172" i="9"/>
  <c r="CN172" i="9"/>
  <c r="CS172" i="9"/>
  <c r="CH172" i="9"/>
  <c r="CR172" i="9"/>
  <c r="CT172" i="9"/>
  <c r="W136" i="9"/>
  <c r="AH65" i="9"/>
  <c r="CT167" i="9"/>
  <c r="CS167" i="9"/>
  <c r="CR167" i="9"/>
  <c r="CQ167" i="9"/>
  <c r="CN167" i="9"/>
  <c r="B239" i="9" s="1"/>
  <c r="CH167" i="9"/>
  <c r="CB167" i="9"/>
  <c r="CG167" i="9"/>
  <c r="CF167" i="9"/>
  <c r="CE167" i="9"/>
  <c r="AW175" i="9"/>
  <c r="W143" i="9"/>
  <c r="AS187" i="9"/>
  <c r="A239" i="9"/>
  <c r="AH47" i="9"/>
  <c r="AB196" i="9" l="1"/>
  <c r="AW172" i="9"/>
  <c r="AW167" i="9"/>
  <c r="CO215" i="8" l="1"/>
  <c r="CN215" i="8"/>
  <c r="CE215" i="8"/>
  <c r="CD215" i="8"/>
  <c r="CC215" i="8"/>
  <c r="CB215" i="8"/>
  <c r="N215" i="8" s="1"/>
  <c r="B215" i="8"/>
  <c r="CQ215" i="8" s="1"/>
  <c r="CQ214" i="8"/>
  <c r="CP214" i="8"/>
  <c r="CO214" i="8"/>
  <c r="CN214" i="8"/>
  <c r="CE214" i="8"/>
  <c r="CD214" i="8"/>
  <c r="CC214" i="8"/>
  <c r="CB214" i="8"/>
  <c r="N214" i="8" s="1"/>
  <c r="B214" i="8"/>
  <c r="CP213" i="8"/>
  <c r="CO213" i="8"/>
  <c r="CN213" i="8"/>
  <c r="CE213" i="8"/>
  <c r="CD213" i="8"/>
  <c r="CC213" i="8"/>
  <c r="CB213" i="8"/>
  <c r="B213" i="8"/>
  <c r="CQ213" i="8" s="1"/>
  <c r="C208" i="8"/>
  <c r="C207" i="8"/>
  <c r="CU202" i="8"/>
  <c r="CI202" i="8"/>
  <c r="E202" i="8"/>
  <c r="CC202" i="8" s="1"/>
  <c r="D202" i="8"/>
  <c r="CP201" i="8"/>
  <c r="CO201" i="8"/>
  <c r="CI201" i="8"/>
  <c r="CC201" i="8"/>
  <c r="E201" i="8"/>
  <c r="CH201" i="8" s="1"/>
  <c r="D201" i="8"/>
  <c r="CU201" i="8" s="1"/>
  <c r="C201" i="8"/>
  <c r="CP200" i="8"/>
  <c r="CO200" i="8"/>
  <c r="E200" i="8"/>
  <c r="CT200" i="8" s="1"/>
  <c r="D200" i="8"/>
  <c r="CU200" i="8" s="1"/>
  <c r="C200" i="8"/>
  <c r="CU199" i="8"/>
  <c r="CT199" i="8"/>
  <c r="CQ199" i="8"/>
  <c r="CH199" i="8"/>
  <c r="CG199" i="8"/>
  <c r="E199" i="8"/>
  <c r="D199" i="8"/>
  <c r="CI199" i="8" s="1"/>
  <c r="C199" i="8"/>
  <c r="CU198" i="8"/>
  <c r="CT198" i="8"/>
  <c r="CO198" i="8"/>
  <c r="CI198" i="8"/>
  <c r="CH198" i="8"/>
  <c r="CC198" i="8"/>
  <c r="E198" i="8"/>
  <c r="D198" i="8"/>
  <c r="C198" i="8"/>
  <c r="CG198" i="8" s="1"/>
  <c r="CU197" i="8"/>
  <c r="CT197" i="8"/>
  <c r="CI197" i="8"/>
  <c r="E197" i="8"/>
  <c r="D197" i="8"/>
  <c r="CI196" i="8"/>
  <c r="E196" i="8"/>
  <c r="CO196" i="8" s="1"/>
  <c r="D196" i="8"/>
  <c r="CU196" i="8" s="1"/>
  <c r="E191" i="8"/>
  <c r="D191" i="8"/>
  <c r="C191" i="8"/>
  <c r="E190" i="8"/>
  <c r="D190" i="8"/>
  <c r="C190" i="8" s="1"/>
  <c r="CO190" i="8" s="1"/>
  <c r="E189" i="8"/>
  <c r="D189" i="8"/>
  <c r="C189" i="8"/>
  <c r="E188" i="8"/>
  <c r="D188" i="8"/>
  <c r="C188" i="8"/>
  <c r="CO188" i="8" s="1"/>
  <c r="CO187" i="8"/>
  <c r="CN187" i="8"/>
  <c r="CC187" i="8"/>
  <c r="CB187" i="8"/>
  <c r="AS187" i="8"/>
  <c r="E187" i="8"/>
  <c r="C187" i="8" s="1"/>
  <c r="D187" i="8"/>
  <c r="E186" i="8"/>
  <c r="D186" i="8"/>
  <c r="C186" i="8"/>
  <c r="CN185" i="8"/>
  <c r="E185" i="8"/>
  <c r="D185" i="8"/>
  <c r="C185" i="8"/>
  <c r="E184" i="8"/>
  <c r="D184" i="8"/>
  <c r="C184" i="8" s="1"/>
  <c r="E183" i="8"/>
  <c r="D183" i="8"/>
  <c r="C183" i="8"/>
  <c r="E182" i="8"/>
  <c r="C182" i="8" s="1"/>
  <c r="D182" i="8"/>
  <c r="CO177" i="8"/>
  <c r="E177" i="8"/>
  <c r="CC177" i="8" s="1"/>
  <c r="D177" i="8"/>
  <c r="CP176" i="8"/>
  <c r="CO176" i="8"/>
  <c r="CN176" i="8"/>
  <c r="CH176" i="8"/>
  <c r="CG176" i="8"/>
  <c r="CF176" i="8"/>
  <c r="CD176" i="8"/>
  <c r="CC176" i="8"/>
  <c r="E176" i="8"/>
  <c r="D176" i="8"/>
  <c r="C176" i="8"/>
  <c r="CQ176" i="8" s="1"/>
  <c r="E175" i="8"/>
  <c r="CC175" i="8" s="1"/>
  <c r="D175" i="8"/>
  <c r="CP175" i="8" s="1"/>
  <c r="C175" i="8"/>
  <c r="CT174" i="8"/>
  <c r="CF174" i="8"/>
  <c r="CD174" i="8"/>
  <c r="CC174" i="8"/>
  <c r="E174" i="8"/>
  <c r="CO174" i="8" s="1"/>
  <c r="D174" i="8"/>
  <c r="CP174" i="8" s="1"/>
  <c r="C174" i="8"/>
  <c r="CP173" i="8"/>
  <c r="CD173" i="8"/>
  <c r="E173" i="8"/>
  <c r="CC173" i="8" s="1"/>
  <c r="D173" i="8"/>
  <c r="C173" i="8"/>
  <c r="CT172" i="8"/>
  <c r="CS172" i="8"/>
  <c r="CP172" i="8"/>
  <c r="CO172" i="8"/>
  <c r="CD172" i="8"/>
  <c r="CC172" i="8"/>
  <c r="E172" i="8"/>
  <c r="D172" i="8"/>
  <c r="C172" i="8" s="1"/>
  <c r="E171" i="8"/>
  <c r="CC171" i="8" s="1"/>
  <c r="D171" i="8"/>
  <c r="CD171" i="8" s="1"/>
  <c r="C171" i="8"/>
  <c r="E170" i="8"/>
  <c r="D170" i="8"/>
  <c r="CS169" i="8"/>
  <c r="CR169" i="8"/>
  <c r="CQ169" i="8"/>
  <c r="CP169" i="8"/>
  <c r="CO169" i="8"/>
  <c r="CN169" i="8"/>
  <c r="CH169" i="8"/>
  <c r="CG169" i="8"/>
  <c r="CD169" i="8"/>
  <c r="CC169" i="8"/>
  <c r="E169" i="8"/>
  <c r="D169" i="8"/>
  <c r="C169" i="8"/>
  <c r="CT168" i="8"/>
  <c r="CS168" i="8"/>
  <c r="CQ168" i="8"/>
  <c r="CP168" i="8"/>
  <c r="CO168" i="8"/>
  <c r="CH168" i="8"/>
  <c r="CG168" i="8"/>
  <c r="CF168" i="8"/>
  <c r="CE168" i="8"/>
  <c r="CD168" i="8"/>
  <c r="CC168" i="8"/>
  <c r="E168" i="8"/>
  <c r="C168" i="8" s="1"/>
  <c r="CN168" i="8" s="1"/>
  <c r="D168" i="8"/>
  <c r="CR167" i="8"/>
  <c r="CQ167" i="8"/>
  <c r="CP167" i="8"/>
  <c r="CO167" i="8"/>
  <c r="CN167" i="8"/>
  <c r="CE167" i="8"/>
  <c r="E167" i="8"/>
  <c r="CC167" i="8" s="1"/>
  <c r="D167" i="8"/>
  <c r="CD167" i="8" s="1"/>
  <c r="C167" i="8"/>
  <c r="AW162" i="8"/>
  <c r="AV162" i="8"/>
  <c r="AU162" i="8"/>
  <c r="AT162" i="8"/>
  <c r="AS162" i="8"/>
  <c r="AR162" i="8"/>
  <c r="AQ162" i="8"/>
  <c r="AP162" i="8"/>
  <c r="AO162" i="8"/>
  <c r="AN162" i="8"/>
  <c r="AM162" i="8"/>
  <c r="AL162" i="8"/>
  <c r="AK162" i="8"/>
  <c r="AJ162" i="8"/>
  <c r="AI162" i="8"/>
  <c r="AH162" i="8"/>
  <c r="AG162" i="8"/>
  <c r="AF162" i="8"/>
  <c r="AE162" i="8"/>
  <c r="AD162" i="8"/>
  <c r="AC162" i="8"/>
  <c r="AB162" i="8"/>
  <c r="AA162" i="8"/>
  <c r="Z162" i="8"/>
  <c r="Y162" i="8"/>
  <c r="X162" i="8"/>
  <c r="W162" i="8"/>
  <c r="V162" i="8"/>
  <c r="U162" i="8"/>
  <c r="T162" i="8"/>
  <c r="S162" i="8"/>
  <c r="R162" i="8"/>
  <c r="Q162" i="8"/>
  <c r="P162" i="8"/>
  <c r="O162" i="8"/>
  <c r="N162" i="8"/>
  <c r="M162" i="8"/>
  <c r="L162" i="8"/>
  <c r="K162" i="8"/>
  <c r="J162" i="8"/>
  <c r="I162" i="8"/>
  <c r="H162" i="8"/>
  <c r="G162" i="8"/>
  <c r="F162" i="8"/>
  <c r="CT161" i="8"/>
  <c r="CS161" i="8"/>
  <c r="CR161" i="8"/>
  <c r="CO161" i="8"/>
  <c r="CN161" i="8"/>
  <c r="CH161" i="8"/>
  <c r="CG161" i="8"/>
  <c r="CF161" i="8"/>
  <c r="CE161" i="8"/>
  <c r="CD161" i="8"/>
  <c r="CC161" i="8"/>
  <c r="E161" i="8"/>
  <c r="D161" i="8"/>
  <c r="C161" i="8"/>
  <c r="CP161" i="8" s="1"/>
  <c r="CT160" i="8"/>
  <c r="CS160" i="8"/>
  <c r="CH160" i="8"/>
  <c r="CG160" i="8"/>
  <c r="E160" i="8"/>
  <c r="D160" i="8"/>
  <c r="C160" i="8" s="1"/>
  <c r="CP160" i="8" s="1"/>
  <c r="CT159" i="8"/>
  <c r="CS159" i="8"/>
  <c r="CH159" i="8"/>
  <c r="CG159" i="8"/>
  <c r="E159" i="8"/>
  <c r="D159" i="8"/>
  <c r="C159" i="8" s="1"/>
  <c r="E158" i="8"/>
  <c r="D158" i="8"/>
  <c r="C158" i="8"/>
  <c r="CP158" i="8" s="1"/>
  <c r="CT157" i="8"/>
  <c r="CS157" i="8"/>
  <c r="CR157" i="8"/>
  <c r="CQ157" i="8"/>
  <c r="CH157" i="8"/>
  <c r="CG157" i="8"/>
  <c r="CF157" i="8"/>
  <c r="CE157" i="8"/>
  <c r="CD157" i="8"/>
  <c r="CC157" i="8"/>
  <c r="CB157" i="8"/>
  <c r="AX157" i="8"/>
  <c r="E157" i="8"/>
  <c r="D157" i="8"/>
  <c r="C157" i="8"/>
  <c r="CP157" i="8" s="1"/>
  <c r="CO156" i="8"/>
  <c r="CN156" i="8"/>
  <c r="CF156" i="8"/>
  <c r="CE156" i="8"/>
  <c r="E156" i="8"/>
  <c r="D156" i="8"/>
  <c r="C156" i="8"/>
  <c r="CR155" i="8"/>
  <c r="CQ155" i="8"/>
  <c r="CP155" i="8"/>
  <c r="CN155" i="8"/>
  <c r="CF155" i="8"/>
  <c r="CE155" i="8"/>
  <c r="CD155" i="8"/>
  <c r="E155" i="8"/>
  <c r="D155" i="8"/>
  <c r="C155" i="8" s="1"/>
  <c r="CO155" i="8" s="1"/>
  <c r="E154" i="8"/>
  <c r="D154" i="8"/>
  <c r="C154" i="8"/>
  <c r="CP154" i="8" s="1"/>
  <c r="CR153" i="8"/>
  <c r="E153" i="8"/>
  <c r="C153" i="8"/>
  <c r="CN152" i="8"/>
  <c r="CD152" i="8"/>
  <c r="E152" i="8"/>
  <c r="C152" i="8" s="1"/>
  <c r="E151" i="8"/>
  <c r="E162" i="8" s="1"/>
  <c r="D151" i="8"/>
  <c r="C151" i="8" s="1"/>
  <c r="V146" i="8"/>
  <c r="U146" i="8"/>
  <c r="T146" i="8"/>
  <c r="S146" i="8"/>
  <c r="R146" i="8"/>
  <c r="Q146" i="8"/>
  <c r="P146" i="8"/>
  <c r="O146" i="8"/>
  <c r="N146" i="8"/>
  <c r="M146" i="8"/>
  <c r="L146" i="8"/>
  <c r="K146" i="8"/>
  <c r="J146" i="8"/>
  <c r="I146" i="8"/>
  <c r="H146" i="8"/>
  <c r="G146" i="8"/>
  <c r="F146" i="8"/>
  <c r="E146" i="8"/>
  <c r="D146" i="8"/>
  <c r="C146" i="8"/>
  <c r="CO145" i="8"/>
  <c r="CN145" i="8"/>
  <c r="CM145" i="8"/>
  <c r="CD145" i="8"/>
  <c r="CB145" i="8"/>
  <c r="B145" i="8"/>
  <c r="CC145" i="8" s="1"/>
  <c r="CO144" i="8"/>
  <c r="CN144" i="8"/>
  <c r="CM144" i="8"/>
  <c r="CD144" i="8"/>
  <c r="CC144" i="8"/>
  <c r="B144" i="8"/>
  <c r="CB144" i="8" s="1"/>
  <c r="B143" i="8"/>
  <c r="CD143" i="8" s="1"/>
  <c r="CO142" i="8"/>
  <c r="B142" i="8"/>
  <c r="CO141" i="8"/>
  <c r="CN141" i="8"/>
  <c r="CM141" i="8"/>
  <c r="CD141" i="8"/>
  <c r="CB141" i="8"/>
  <c r="W141" i="8"/>
  <c r="B141" i="8"/>
  <c r="CC141" i="8" s="1"/>
  <c r="CD140" i="8"/>
  <c r="B140" i="8"/>
  <c r="B139" i="8"/>
  <c r="CN139" i="8" s="1"/>
  <c r="CN138" i="8"/>
  <c r="CM138" i="8"/>
  <c r="CD138" i="8"/>
  <c r="CC138" i="8"/>
  <c r="CB138" i="8"/>
  <c r="W138" i="8" s="1"/>
  <c r="B138" i="8"/>
  <c r="CO138" i="8" s="1"/>
  <c r="B137" i="8"/>
  <c r="CO136" i="8"/>
  <c r="CN136" i="8"/>
  <c r="B136" i="8"/>
  <c r="CO135" i="8"/>
  <c r="CN135" i="8"/>
  <c r="CM135" i="8"/>
  <c r="CD135" i="8"/>
  <c r="CC135" i="8"/>
  <c r="B135" i="8"/>
  <c r="CB135" i="8" s="1"/>
  <c r="W135" i="8" s="1"/>
  <c r="CD134" i="8"/>
  <c r="B134" i="8"/>
  <c r="B133" i="8"/>
  <c r="CO132" i="8"/>
  <c r="CN132" i="8"/>
  <c r="CD132" i="8"/>
  <c r="CB132" i="8"/>
  <c r="B132" i="8"/>
  <c r="B131" i="8"/>
  <c r="CB131" i="8" s="1"/>
  <c r="CO130" i="8"/>
  <c r="B130" i="8"/>
  <c r="CN129" i="8"/>
  <c r="CM129" i="8"/>
  <c r="CD129" i="8"/>
  <c r="CC129" i="8"/>
  <c r="B129" i="8"/>
  <c r="CO129" i="8" s="1"/>
  <c r="AI126" i="8"/>
  <c r="AH126" i="8"/>
  <c r="AG126" i="8"/>
  <c r="AF126" i="8"/>
  <c r="AE126" i="8"/>
  <c r="AD126" i="8"/>
  <c r="AC126" i="8"/>
  <c r="AB126" i="8"/>
  <c r="AA126" i="8"/>
  <c r="Z126" i="8"/>
  <c r="Y126" i="8"/>
  <c r="X126" i="8"/>
  <c r="W126" i="8"/>
  <c r="V126" i="8"/>
  <c r="U126" i="8"/>
  <c r="T126" i="8"/>
  <c r="S126" i="8"/>
  <c r="R126" i="8"/>
  <c r="Q126" i="8"/>
  <c r="P126" i="8"/>
  <c r="O126" i="8"/>
  <c r="M126" i="8"/>
  <c r="L126" i="8"/>
  <c r="K126" i="8"/>
  <c r="J126" i="8"/>
  <c r="I126" i="8"/>
  <c r="H126" i="8"/>
  <c r="G126" i="8"/>
  <c r="F126" i="8"/>
  <c r="E126" i="8"/>
  <c r="D126" i="8"/>
  <c r="C126" i="8"/>
  <c r="N125" i="8"/>
  <c r="J125" i="8"/>
  <c r="F125" i="8"/>
  <c r="B125" i="8"/>
  <c r="N124" i="8"/>
  <c r="J124" i="8"/>
  <c r="F124" i="8"/>
  <c r="B124" i="8"/>
  <c r="N123" i="8"/>
  <c r="J123" i="8"/>
  <c r="F123" i="8"/>
  <c r="B123" i="8"/>
  <c r="N122" i="8"/>
  <c r="J122" i="8"/>
  <c r="F122" i="8"/>
  <c r="B122" i="8"/>
  <c r="N121" i="8"/>
  <c r="J121" i="8"/>
  <c r="F121" i="8"/>
  <c r="B121" i="8"/>
  <c r="N120" i="8"/>
  <c r="J120" i="8"/>
  <c r="F120" i="8"/>
  <c r="B120" i="8"/>
  <c r="N119" i="8"/>
  <c r="J119" i="8"/>
  <c r="F119" i="8"/>
  <c r="B119" i="8"/>
  <c r="N118" i="8"/>
  <c r="J118" i="8"/>
  <c r="F118" i="8"/>
  <c r="B118" i="8"/>
  <c r="N117" i="8"/>
  <c r="J117" i="8"/>
  <c r="F117" i="8"/>
  <c r="B117" i="8"/>
  <c r="N116" i="8"/>
  <c r="J116" i="8"/>
  <c r="F116" i="8"/>
  <c r="B116" i="8"/>
  <c r="N115" i="8"/>
  <c r="J115" i="8"/>
  <c r="F115" i="8"/>
  <c r="B115" i="8"/>
  <c r="N114" i="8"/>
  <c r="J114" i="8"/>
  <c r="F114" i="8"/>
  <c r="B114" i="8"/>
  <c r="N113" i="8"/>
  <c r="J113" i="8"/>
  <c r="F113" i="8"/>
  <c r="B113" i="8"/>
  <c r="N112" i="8"/>
  <c r="J112" i="8"/>
  <c r="F112" i="8"/>
  <c r="B112" i="8"/>
  <c r="N111" i="8"/>
  <c r="J111" i="8"/>
  <c r="F111" i="8"/>
  <c r="B111" i="8"/>
  <c r="N110" i="8"/>
  <c r="J110" i="8"/>
  <c r="F110" i="8"/>
  <c r="B110" i="8"/>
  <c r="N109" i="8"/>
  <c r="J109" i="8"/>
  <c r="F109" i="8"/>
  <c r="B109" i="8"/>
  <c r="N108" i="8"/>
  <c r="J108" i="8"/>
  <c r="F108" i="8"/>
  <c r="B108" i="8"/>
  <c r="N107" i="8"/>
  <c r="J107" i="8"/>
  <c r="F107" i="8"/>
  <c r="B107" i="8"/>
  <c r="N106" i="8"/>
  <c r="J106" i="8"/>
  <c r="F106" i="8"/>
  <c r="B106" i="8"/>
  <c r="N105" i="8"/>
  <c r="J105" i="8"/>
  <c r="F105" i="8"/>
  <c r="B105" i="8"/>
  <c r="N104" i="8"/>
  <c r="J104" i="8"/>
  <c r="F104" i="8"/>
  <c r="B104" i="8"/>
  <c r="N103" i="8"/>
  <c r="J103" i="8"/>
  <c r="F103" i="8"/>
  <c r="B103" i="8"/>
  <c r="N102" i="8"/>
  <c r="J102" i="8"/>
  <c r="F102" i="8"/>
  <c r="B102" i="8"/>
  <c r="N101" i="8"/>
  <c r="J101" i="8"/>
  <c r="F101" i="8"/>
  <c r="B101" i="8"/>
  <c r="N100" i="8"/>
  <c r="J100" i="8"/>
  <c r="F100" i="8"/>
  <c r="B100" i="8"/>
  <c r="N99" i="8"/>
  <c r="J99" i="8"/>
  <c r="F99" i="8"/>
  <c r="B99" i="8"/>
  <c r="N98" i="8"/>
  <c r="J98" i="8"/>
  <c r="F98" i="8"/>
  <c r="B98" i="8"/>
  <c r="N97" i="8"/>
  <c r="J97" i="8"/>
  <c r="F97" i="8"/>
  <c r="B97" i="8"/>
  <c r="N96" i="8"/>
  <c r="J96" i="8"/>
  <c r="F96" i="8"/>
  <c r="B96" i="8"/>
  <c r="N95" i="8"/>
  <c r="J95" i="8"/>
  <c r="F95" i="8"/>
  <c r="B95" i="8"/>
  <c r="N94" i="8"/>
  <c r="J94" i="8"/>
  <c r="F94" i="8"/>
  <c r="B94" i="8"/>
  <c r="N93" i="8"/>
  <c r="J93" i="8"/>
  <c r="F93" i="8"/>
  <c r="B93" i="8"/>
  <c r="N92" i="8"/>
  <c r="J92" i="8"/>
  <c r="F92" i="8"/>
  <c r="B92" i="8"/>
  <c r="N91" i="8"/>
  <c r="J91" i="8"/>
  <c r="F91" i="8"/>
  <c r="B91" i="8"/>
  <c r="N90" i="8"/>
  <c r="J90" i="8"/>
  <c r="F90" i="8"/>
  <c r="B90" i="8"/>
  <c r="N89" i="8"/>
  <c r="J89" i="8"/>
  <c r="F89" i="8"/>
  <c r="B89" i="8"/>
  <c r="N88" i="8"/>
  <c r="J88" i="8"/>
  <c r="F88" i="8"/>
  <c r="B88" i="8"/>
  <c r="N87" i="8"/>
  <c r="J87" i="8"/>
  <c r="F87" i="8"/>
  <c r="B87" i="8"/>
  <c r="N86" i="8"/>
  <c r="J86" i="8"/>
  <c r="F86" i="8"/>
  <c r="B86" i="8"/>
  <c r="N85" i="8"/>
  <c r="J85" i="8"/>
  <c r="F85" i="8"/>
  <c r="B85" i="8"/>
  <c r="N84" i="8"/>
  <c r="J84" i="8"/>
  <c r="F84" i="8"/>
  <c r="B84" i="8"/>
  <c r="N83" i="8"/>
  <c r="J83" i="8"/>
  <c r="F83" i="8"/>
  <c r="B83" i="8"/>
  <c r="N82" i="8"/>
  <c r="J82" i="8"/>
  <c r="F82" i="8"/>
  <c r="B82" i="8"/>
  <c r="N81" i="8"/>
  <c r="J81" i="8"/>
  <c r="F81" i="8"/>
  <c r="B81" i="8"/>
  <c r="N80" i="8"/>
  <c r="J80" i="8"/>
  <c r="F80" i="8"/>
  <c r="B80" i="8"/>
  <c r="N79" i="8"/>
  <c r="J79" i="8"/>
  <c r="F79" i="8"/>
  <c r="B79" i="8"/>
  <c r="N78" i="8"/>
  <c r="J78" i="8"/>
  <c r="F78" i="8"/>
  <c r="B78" i="8"/>
  <c r="N77" i="8"/>
  <c r="J77" i="8"/>
  <c r="F77" i="8"/>
  <c r="B77" i="8"/>
  <c r="N76" i="8"/>
  <c r="J76" i="8"/>
  <c r="F76" i="8"/>
  <c r="B76" i="8"/>
  <c r="N75" i="8"/>
  <c r="J75" i="8"/>
  <c r="F75" i="8"/>
  <c r="B75" i="8"/>
  <c r="N74" i="8"/>
  <c r="J74" i="8"/>
  <c r="F74" i="8"/>
  <c r="B74" i="8"/>
  <c r="N73" i="8"/>
  <c r="J73" i="8"/>
  <c r="F73" i="8"/>
  <c r="B73" i="8"/>
  <c r="N72" i="8"/>
  <c r="N126" i="8" s="1"/>
  <c r="J72" i="8"/>
  <c r="F72" i="8"/>
  <c r="B72" i="8"/>
  <c r="N71" i="8"/>
  <c r="J71" i="8"/>
  <c r="F71" i="8"/>
  <c r="B71" i="8"/>
  <c r="B126" i="8" s="1"/>
  <c r="AG67" i="8"/>
  <c r="AF67" i="8"/>
  <c r="AE67" i="8"/>
  <c r="AD67" i="8"/>
  <c r="AC67" i="8"/>
  <c r="AA67" i="8"/>
  <c r="Z67" i="8"/>
  <c r="Y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AB66" i="8"/>
  <c r="X66" i="8"/>
  <c r="CD66" i="8" s="1"/>
  <c r="B66" i="8"/>
  <c r="CB66" i="8" s="1"/>
  <c r="AB65" i="8"/>
  <c r="X65" i="8"/>
  <c r="B65" i="8"/>
  <c r="CO64" i="8"/>
  <c r="CN64" i="8"/>
  <c r="CM64" i="8"/>
  <c r="CD64" i="8"/>
  <c r="AB64" i="8"/>
  <c r="X64" i="8"/>
  <c r="B64" i="8"/>
  <c r="CO63" i="8"/>
  <c r="CN63" i="8"/>
  <c r="CM63" i="8"/>
  <c r="CD63" i="8"/>
  <c r="CB63" i="8"/>
  <c r="AH63" i="8"/>
  <c r="AB63" i="8"/>
  <c r="X63" i="8"/>
  <c r="B63" i="8"/>
  <c r="CC63" i="8" s="1"/>
  <c r="CN62" i="8"/>
  <c r="CM62" i="8"/>
  <c r="CB62" i="8"/>
  <c r="AB62" i="8"/>
  <c r="X62" i="8"/>
  <c r="CO62" i="8" s="1"/>
  <c r="B62" i="8"/>
  <c r="CC62" i="8" s="1"/>
  <c r="AB61" i="8"/>
  <c r="X61" i="8"/>
  <c r="CD61" i="8" s="1"/>
  <c r="B61" i="8"/>
  <c r="CC61" i="8" s="1"/>
  <c r="CB60" i="8"/>
  <c r="AB60" i="8"/>
  <c r="X60" i="8"/>
  <c r="B60" i="8"/>
  <c r="AB59" i="8"/>
  <c r="X59" i="8"/>
  <c r="B59" i="8"/>
  <c r="CO58" i="8"/>
  <c r="CN58" i="8"/>
  <c r="AB58" i="8"/>
  <c r="X58" i="8"/>
  <c r="B58" i="8"/>
  <c r="CO57" i="8"/>
  <c r="CN57" i="8"/>
  <c r="CM57" i="8"/>
  <c r="CD57" i="8"/>
  <c r="CB57" i="8"/>
  <c r="AH57" i="8" s="1"/>
  <c r="AB57" i="8"/>
  <c r="X57" i="8"/>
  <c r="B57" i="8"/>
  <c r="CC57" i="8" s="1"/>
  <c r="CN56" i="8"/>
  <c r="CM56" i="8"/>
  <c r="CB56" i="8"/>
  <c r="AB56" i="8"/>
  <c r="CO56" i="8" s="1"/>
  <c r="X56" i="8"/>
  <c r="B56" i="8"/>
  <c r="CC56" i="8" s="1"/>
  <c r="CN55" i="8"/>
  <c r="CM55" i="8"/>
  <c r="CB55" i="8"/>
  <c r="AB55" i="8"/>
  <c r="X55" i="8"/>
  <c r="CO55" i="8" s="1"/>
  <c r="B55" i="8"/>
  <c r="CC55" i="8" s="1"/>
  <c r="CN54" i="8"/>
  <c r="CM54" i="8"/>
  <c r="AB54" i="8"/>
  <c r="X54" i="8"/>
  <c r="B54" i="8"/>
  <c r="CC54" i="8" s="1"/>
  <c r="AB53" i="8"/>
  <c r="X53" i="8"/>
  <c r="B53" i="8"/>
  <c r="AB52" i="8"/>
  <c r="X52" i="8"/>
  <c r="B52" i="8"/>
  <c r="CN52" i="8" s="1"/>
  <c r="CO51" i="8"/>
  <c r="CN51" i="8"/>
  <c r="CM51" i="8"/>
  <c r="CD51" i="8"/>
  <c r="AB51" i="8"/>
  <c r="X51" i="8"/>
  <c r="B51" i="8"/>
  <c r="CN50" i="8"/>
  <c r="CM50" i="8"/>
  <c r="CD50" i="8"/>
  <c r="CB50" i="8"/>
  <c r="AH50" i="8" s="1"/>
  <c r="AB50" i="8"/>
  <c r="X50" i="8"/>
  <c r="B50" i="8"/>
  <c r="CC50" i="8" s="1"/>
  <c r="CN49" i="8"/>
  <c r="CM49" i="8"/>
  <c r="CB49" i="8"/>
  <c r="AB49" i="8"/>
  <c r="CO49" i="8" s="1"/>
  <c r="X49" i="8"/>
  <c r="B49" i="8"/>
  <c r="CC49" i="8" s="1"/>
  <c r="AB48" i="8"/>
  <c r="X48" i="8"/>
  <c r="B48" i="8"/>
  <c r="CM47" i="8"/>
  <c r="CD47" i="8"/>
  <c r="CB47" i="8"/>
  <c r="AB47" i="8"/>
  <c r="X47" i="8"/>
  <c r="B47" i="8"/>
  <c r="AB46" i="8"/>
  <c r="X46" i="8"/>
  <c r="B46" i="8"/>
  <c r="CO45" i="8"/>
  <c r="CN45" i="8"/>
  <c r="CM45" i="8"/>
  <c r="AB45" i="8"/>
  <c r="X45" i="8"/>
  <c r="B45" i="8"/>
  <c r="CO44" i="8"/>
  <c r="CN44" i="8"/>
  <c r="CM44" i="8"/>
  <c r="CD44" i="8"/>
  <c r="AB44" i="8"/>
  <c r="X44" i="8"/>
  <c r="B44" i="8"/>
  <c r="CC44" i="8" s="1"/>
  <c r="AB43" i="8"/>
  <c r="X43" i="8"/>
  <c r="B43" i="8"/>
  <c r="CC43" i="8" s="1"/>
  <c r="CN42" i="8"/>
  <c r="CM42" i="8"/>
  <c r="CB42" i="8"/>
  <c r="AB42" i="8"/>
  <c r="X42" i="8"/>
  <c r="CO42" i="8" s="1"/>
  <c r="B42" i="8"/>
  <c r="CC42" i="8" s="1"/>
  <c r="CD41" i="8"/>
  <c r="CB41" i="8"/>
  <c r="AB41" i="8"/>
  <c r="X41" i="8"/>
  <c r="B41" i="8"/>
  <c r="AB40" i="8"/>
  <c r="X40" i="8"/>
  <c r="B40" i="8"/>
  <c r="AB39" i="8"/>
  <c r="X39" i="8"/>
  <c r="B39" i="8"/>
  <c r="CN38" i="8"/>
  <c r="CM38" i="8"/>
  <c r="AB38" i="8"/>
  <c r="X38" i="8"/>
  <c r="CD38" i="8" s="1"/>
  <c r="B38" i="8"/>
  <c r="CO37" i="8"/>
  <c r="CN37" i="8"/>
  <c r="CM37" i="8"/>
  <c r="CD37" i="8"/>
  <c r="CB37" i="8"/>
  <c r="AH37" i="8" s="1"/>
  <c r="AB37" i="8"/>
  <c r="X37" i="8"/>
  <c r="B37" i="8"/>
  <c r="CC37" i="8" s="1"/>
  <c r="CO36" i="8"/>
  <c r="CN36" i="8"/>
  <c r="CM36" i="8"/>
  <c r="CB36" i="8"/>
  <c r="AB36" i="8"/>
  <c r="CD36" i="8" s="1"/>
  <c r="X36" i="8"/>
  <c r="B36" i="8"/>
  <c r="CC36" i="8" s="1"/>
  <c r="CN35" i="8"/>
  <c r="CM35" i="8"/>
  <c r="CB35" i="8"/>
  <c r="AB35" i="8"/>
  <c r="X35" i="8"/>
  <c r="CO35" i="8" s="1"/>
  <c r="B35" i="8"/>
  <c r="CC35" i="8" s="1"/>
  <c r="CB34" i="8"/>
  <c r="AB34" i="8"/>
  <c r="X34" i="8"/>
  <c r="CO34" i="8" s="1"/>
  <c r="B34" i="8"/>
  <c r="AB33" i="8"/>
  <c r="X33" i="8"/>
  <c r="CO33" i="8" s="1"/>
  <c r="B33" i="8"/>
  <c r="CO32" i="8"/>
  <c r="CN32" i="8"/>
  <c r="AB32" i="8"/>
  <c r="X32" i="8"/>
  <c r="B32" i="8"/>
  <c r="AB31" i="8"/>
  <c r="X31" i="8"/>
  <c r="CD31" i="8" s="1"/>
  <c r="B31" i="8"/>
  <c r="CN31" i="8" s="1"/>
  <c r="CO30" i="8"/>
  <c r="CN30" i="8"/>
  <c r="CM30" i="8"/>
  <c r="CD30" i="8"/>
  <c r="CB30" i="8"/>
  <c r="AH30" i="8" s="1"/>
  <c r="AB30" i="8"/>
  <c r="X30" i="8"/>
  <c r="B30" i="8"/>
  <c r="CC30" i="8" s="1"/>
  <c r="CN29" i="8"/>
  <c r="CM29" i="8"/>
  <c r="CB29" i="8"/>
  <c r="AB29" i="8"/>
  <c r="CO29" i="8" s="1"/>
  <c r="X29" i="8"/>
  <c r="B29" i="8"/>
  <c r="CC29" i="8" s="1"/>
  <c r="CO28" i="8"/>
  <c r="CN28" i="8"/>
  <c r="CM28" i="8"/>
  <c r="CD28" i="8"/>
  <c r="AB28" i="8"/>
  <c r="X28" i="8"/>
  <c r="B28" i="8"/>
  <c r="CC28" i="8" s="1"/>
  <c r="AB27" i="8"/>
  <c r="X27" i="8"/>
  <c r="B27" i="8"/>
  <c r="CB27" i="8" s="1"/>
  <c r="CO26" i="8"/>
  <c r="AB26" i="8"/>
  <c r="X26" i="8"/>
  <c r="CD26" i="8" s="1"/>
  <c r="B26" i="8"/>
  <c r="CN25" i="8"/>
  <c r="CM25" i="8"/>
  <c r="AB25" i="8"/>
  <c r="X25" i="8"/>
  <c r="CD25" i="8" s="1"/>
  <c r="B25" i="8"/>
  <c r="AB24" i="8"/>
  <c r="X24" i="8"/>
  <c r="CO24" i="8" s="1"/>
  <c r="B24" i="8"/>
  <c r="CO23" i="8"/>
  <c r="CN23" i="8"/>
  <c r="CM23" i="8"/>
  <c r="CD23" i="8"/>
  <c r="CB23" i="8"/>
  <c r="AH23" i="8"/>
  <c r="AB23" i="8"/>
  <c r="X23" i="8"/>
  <c r="B23" i="8"/>
  <c r="CC23" i="8" s="1"/>
  <c r="CN22" i="8"/>
  <c r="CM22" i="8"/>
  <c r="CD22" i="8"/>
  <c r="CB22" i="8"/>
  <c r="AB22" i="8"/>
  <c r="X22" i="8"/>
  <c r="CO22" i="8" s="1"/>
  <c r="B22" i="8"/>
  <c r="CC22" i="8" s="1"/>
  <c r="CM21" i="8"/>
  <c r="CB21" i="8"/>
  <c r="AB21" i="8"/>
  <c r="CD21" i="8" s="1"/>
  <c r="AH21" i="8" s="1"/>
  <c r="X21" i="8"/>
  <c r="B21" i="8"/>
  <c r="CC21" i="8" s="1"/>
  <c r="AB20" i="8"/>
  <c r="X20" i="8"/>
  <c r="B20" i="8"/>
  <c r="CO19" i="8"/>
  <c r="CN19" i="8"/>
  <c r="CB19" i="8"/>
  <c r="AB19" i="8"/>
  <c r="X19" i="8"/>
  <c r="B19" i="8"/>
  <c r="AB18" i="8"/>
  <c r="X18" i="8"/>
  <c r="B18" i="8"/>
  <c r="AB17" i="8"/>
  <c r="X17" i="8"/>
  <c r="CO17" i="8" s="1"/>
  <c r="B17" i="8"/>
  <c r="CC17" i="8" s="1"/>
  <c r="CO16" i="8"/>
  <c r="CN16" i="8"/>
  <c r="CM16" i="8"/>
  <c r="CB16" i="8"/>
  <c r="AB16" i="8"/>
  <c r="CD16" i="8" s="1"/>
  <c r="X16" i="8"/>
  <c r="B16" i="8"/>
  <c r="CC16" i="8" s="1"/>
  <c r="CN15" i="8"/>
  <c r="CM15" i="8"/>
  <c r="CD15" i="8"/>
  <c r="CB15" i="8"/>
  <c r="AH15" i="8"/>
  <c r="AB15" i="8"/>
  <c r="X15" i="8"/>
  <c r="CO15" i="8" s="1"/>
  <c r="B15" i="8"/>
  <c r="CC15" i="8" s="1"/>
  <c r="AB14" i="8"/>
  <c r="X14" i="8"/>
  <c r="CD14" i="8" s="1"/>
  <c r="B14" i="8"/>
  <c r="CC14" i="8" s="1"/>
  <c r="AB13" i="8"/>
  <c r="X13" i="8"/>
  <c r="B13" i="8"/>
  <c r="CN12" i="8"/>
  <c r="CB12" i="8"/>
  <c r="AB12" i="8"/>
  <c r="X12" i="8"/>
  <c r="CD12" i="8" s="1"/>
  <c r="B12" i="8"/>
  <c r="A5" i="8"/>
  <c r="A4" i="8"/>
  <c r="A3" i="8"/>
  <c r="A2" i="8"/>
  <c r="AH41" i="8" l="1"/>
  <c r="CR151" i="8"/>
  <c r="CQ151" i="8"/>
  <c r="CB151" i="8"/>
  <c r="CF151" i="8"/>
  <c r="CE151" i="8"/>
  <c r="CC151" i="8"/>
  <c r="CD151" i="8"/>
  <c r="CN151" i="8"/>
  <c r="C162" i="8"/>
  <c r="CP151" i="8"/>
  <c r="CO151" i="8"/>
  <c r="CC184" i="8"/>
  <c r="CB184" i="8"/>
  <c r="AS184" i="8" s="1"/>
  <c r="CC40" i="8"/>
  <c r="CN40" i="8"/>
  <c r="CE171" i="8"/>
  <c r="CT171" i="8"/>
  <c r="CS171" i="8"/>
  <c r="CR171" i="8"/>
  <c r="CG171" i="8"/>
  <c r="CF171" i="8"/>
  <c r="CO40" i="8"/>
  <c r="CN173" i="8"/>
  <c r="CH173" i="8"/>
  <c r="CG173" i="8"/>
  <c r="CE173" i="8"/>
  <c r="CB173" i="8"/>
  <c r="CR175" i="8"/>
  <c r="CQ175" i="8"/>
  <c r="CG175" i="8"/>
  <c r="CF175" i="8"/>
  <c r="CC46" i="8"/>
  <c r="CN46" i="8"/>
  <c r="CM46" i="8"/>
  <c r="CB46" i="8"/>
  <c r="CB160" i="8"/>
  <c r="CC20" i="8"/>
  <c r="CN20" i="8"/>
  <c r="CM20" i="8"/>
  <c r="CD46" i="8"/>
  <c r="CM14" i="8"/>
  <c r="CO20" i="8"/>
  <c r="CD20" i="8"/>
  <c r="CC26" i="8"/>
  <c r="CN26" i="8"/>
  <c r="CM26" i="8"/>
  <c r="CM40" i="8"/>
  <c r="CD43" i="8"/>
  <c r="CD49" i="8"/>
  <c r="AH49" i="8" s="1"/>
  <c r="CD52" i="8"/>
  <c r="CO66" i="8"/>
  <c r="CM131" i="8"/>
  <c r="CM139" i="8"/>
  <c r="CE154" i="8"/>
  <c r="CE158" i="8"/>
  <c r="CD160" i="8"/>
  <c r="CH171" i="8"/>
  <c r="CD177" i="8"/>
  <c r="C177" i="8"/>
  <c r="CN184" i="8"/>
  <c r="CN188" i="8"/>
  <c r="CF200" i="8"/>
  <c r="CE200" i="8"/>
  <c r="CD200" i="8"/>
  <c r="CG200" i="8"/>
  <c r="CN14" i="8"/>
  <c r="CB17" i="8"/>
  <c r="AH17" i="8" s="1"/>
  <c r="CO31" i="8"/>
  <c r="CC41" i="8"/>
  <c r="CM41" i="8"/>
  <c r="CN41" i="8"/>
  <c r="CM43" i="8"/>
  <c r="CO46" i="8"/>
  <c r="CC58" i="8"/>
  <c r="CB58" i="8"/>
  <c r="B67" i="8"/>
  <c r="CP152" i="8"/>
  <c r="CF152" i="8"/>
  <c r="CE152" i="8"/>
  <c r="CF154" i="8"/>
  <c r="CF158" i="8"/>
  <c r="CN171" i="8"/>
  <c r="CF173" i="8"/>
  <c r="CB175" i="8"/>
  <c r="CO184" i="8"/>
  <c r="CD17" i="8"/>
  <c r="CB20" i="8"/>
  <c r="AH20" i="8" s="1"/>
  <c r="CC32" i="8"/>
  <c r="CM32" i="8"/>
  <c r="CB32" i="8"/>
  <c r="AH32" i="8" s="1"/>
  <c r="CO41" i="8"/>
  <c r="CN43" i="8"/>
  <c r="CC47" i="8"/>
  <c r="AH47" i="8" s="1"/>
  <c r="CN47" i="8"/>
  <c r="CB52" i="8"/>
  <c r="AH52" i="8" s="1"/>
  <c r="CD55" i="8"/>
  <c r="AH55" i="8" s="1"/>
  <c r="CD58" i="8"/>
  <c r="CB61" i="8"/>
  <c r="AH61" i="8" s="1"/>
  <c r="CC64" i="8"/>
  <c r="CB64" i="8"/>
  <c r="CC136" i="8"/>
  <c r="CM136" i="8"/>
  <c r="CD136" i="8"/>
  <c r="CO140" i="8"/>
  <c r="CN140" i="8"/>
  <c r="CM140" i="8"/>
  <c r="CN154" i="8"/>
  <c r="CN158" i="8"/>
  <c r="CO171" i="8"/>
  <c r="CO173" i="8"/>
  <c r="CD175" i="8"/>
  <c r="CO185" i="8"/>
  <c r="CC185" i="8"/>
  <c r="CB185" i="8"/>
  <c r="CC189" i="8"/>
  <c r="CB189" i="8"/>
  <c r="AS189" i="8" s="1"/>
  <c r="CO189" i="8"/>
  <c r="CN189" i="8"/>
  <c r="CE198" i="8"/>
  <c r="CM17" i="8"/>
  <c r="CB26" i="8"/>
  <c r="CD32" i="8"/>
  <c r="CO43" i="8"/>
  <c r="CO47" i="8"/>
  <c r="X67" i="8"/>
  <c r="CB140" i="8"/>
  <c r="CB152" i="8"/>
  <c r="CO154" i="8"/>
  <c r="CO158" i="8"/>
  <c r="CN160" i="8"/>
  <c r="D162" i="8"/>
  <c r="CP171" i="8"/>
  <c r="CE175" i="8"/>
  <c r="CF198" i="8"/>
  <c r="CI200" i="8"/>
  <c r="CC12" i="8"/>
  <c r="CM12" i="8"/>
  <c r="CN17" i="8"/>
  <c r="CO21" i="8"/>
  <c r="CD29" i="8"/>
  <c r="AH29" i="8" s="1"/>
  <c r="CD35" i="8"/>
  <c r="AH35" i="8" s="1"/>
  <c r="CC38" i="8"/>
  <c r="CB38" i="8"/>
  <c r="CO52" i="8"/>
  <c r="CM58" i="8"/>
  <c r="CM61" i="8"/>
  <c r="CB136" i="8"/>
  <c r="W136" i="8" s="1"/>
  <c r="CC140" i="8"/>
  <c r="CC152" i="8"/>
  <c r="CQ171" i="8"/>
  <c r="CQ173" i="8"/>
  <c r="CH175" i="8"/>
  <c r="CO143" i="8"/>
  <c r="CM143" i="8"/>
  <c r="CN143" i="8"/>
  <c r="CR154" i="8"/>
  <c r="CQ154" i="8"/>
  <c r="CB154" i="8"/>
  <c r="CD154" i="8"/>
  <c r="CC154" i="8"/>
  <c r="CB14" i="8"/>
  <c r="AH14" i="8" s="1"/>
  <c r="CC52" i="8"/>
  <c r="CM52" i="8"/>
  <c r="CC53" i="8"/>
  <c r="CN53" i="8"/>
  <c r="CM53" i="8"/>
  <c r="CB53" i="8"/>
  <c r="AH53" i="8" s="1"/>
  <c r="CG172" i="8"/>
  <c r="CF172" i="8"/>
  <c r="CE172" i="8"/>
  <c r="CR172" i="8"/>
  <c r="CQ172" i="8"/>
  <c r="AH12" i="8"/>
  <c r="CO27" i="8"/>
  <c r="CD27" i="8"/>
  <c r="CO14" i="8"/>
  <c r="C196" i="8"/>
  <c r="CC196" i="8"/>
  <c r="CT196" i="8"/>
  <c r="CO139" i="8"/>
  <c r="CD139" i="8"/>
  <c r="CC139" i="8"/>
  <c r="CC188" i="8"/>
  <c r="CB188" i="8"/>
  <c r="AS188" i="8" s="1"/>
  <c r="CB143" i="8"/>
  <c r="CQ198" i="8"/>
  <c r="CP198" i="8"/>
  <c r="CR198" i="8"/>
  <c r="CS198" i="8"/>
  <c r="CD198" i="8"/>
  <c r="AB198" i="8" s="1"/>
  <c r="CO25" i="8"/>
  <c r="CQ200" i="8"/>
  <c r="CC31" i="8"/>
  <c r="CB31" i="8"/>
  <c r="CC131" i="8"/>
  <c r="CN131" i="8"/>
  <c r="CO131" i="8"/>
  <c r="CD40" i="8"/>
  <c r="CH196" i="8"/>
  <c r="CD53" i="8"/>
  <c r="CC190" i="8"/>
  <c r="CO60" i="8"/>
  <c r="CD60" i="8"/>
  <c r="CO183" i="8"/>
  <c r="CC183" i="8"/>
  <c r="CB183" i="8"/>
  <c r="AS183" i="8" s="1"/>
  <c r="CN183" i="8"/>
  <c r="CD34" i="8"/>
  <c r="CO202" i="8"/>
  <c r="CH202" i="8"/>
  <c r="C202" i="8"/>
  <c r="CB43" i="8"/>
  <c r="CB139" i="8"/>
  <c r="CR159" i="8"/>
  <c r="CQ159" i="8"/>
  <c r="CO159" i="8"/>
  <c r="CN159" i="8"/>
  <c r="CP159" i="8"/>
  <c r="CC159" i="8"/>
  <c r="CB159" i="8"/>
  <c r="CR173" i="8"/>
  <c r="CC59" i="8"/>
  <c r="CM59" i="8"/>
  <c r="CM137" i="8"/>
  <c r="CC137" i="8"/>
  <c r="CN137" i="8"/>
  <c r="CO137" i="8"/>
  <c r="CO152" i="8"/>
  <c r="CT167" i="8"/>
  <c r="CG167" i="8"/>
  <c r="CS167" i="8"/>
  <c r="CH167" i="8"/>
  <c r="CF167" i="8"/>
  <c r="CB172" i="8"/>
  <c r="CN174" i="8"/>
  <c r="CS174" i="8"/>
  <c r="CR174" i="8"/>
  <c r="CG174" i="8"/>
  <c r="CQ174" i="8"/>
  <c r="CH174" i="8"/>
  <c r="CT175" i="8"/>
  <c r="CB190" i="8"/>
  <c r="CS200" i="8"/>
  <c r="CB137" i="8"/>
  <c r="CC13" i="8"/>
  <c r="CN13" i="8"/>
  <c r="CM13" i="8"/>
  <c r="CB13" i="8"/>
  <c r="AH13" i="8" s="1"/>
  <c r="CN21" i="8"/>
  <c r="CD24" i="8"/>
  <c r="CD65" i="8"/>
  <c r="CD137" i="8"/>
  <c r="CC66" i="8"/>
  <c r="AH66" i="8" s="1"/>
  <c r="CN66" i="8"/>
  <c r="CM66" i="8"/>
  <c r="CO160" i="8"/>
  <c r="CR160" i="8"/>
  <c r="CF160" i="8"/>
  <c r="CE160" i="8"/>
  <c r="CR158" i="8"/>
  <c r="CQ158" i="8"/>
  <c r="CB158" i="8"/>
  <c r="CD158" i="8"/>
  <c r="CC158" i="8"/>
  <c r="CB40" i="8"/>
  <c r="CM31" i="8"/>
  <c r="CO61" i="8"/>
  <c r="CD131" i="8"/>
  <c r="W131" i="8" s="1"/>
  <c r="CC143" i="8"/>
  <c r="CC160" i="8"/>
  <c r="CB171" i="8"/>
  <c r="CN61" i="8"/>
  <c r="CQ160" i="8"/>
  <c r="CN175" i="8"/>
  <c r="AB67" i="8"/>
  <c r="CC18" i="8"/>
  <c r="CB18" i="8"/>
  <c r="AH18" i="8" s="1"/>
  <c r="CC27" i="8"/>
  <c r="AH27" i="8" s="1"/>
  <c r="CN27" i="8"/>
  <c r="CM27" i="8"/>
  <c r="CO133" i="8"/>
  <c r="CM133" i="8"/>
  <c r="CD133" i="8"/>
  <c r="CS173" i="8"/>
  <c r="CO175" i="8"/>
  <c r="CP177" i="8"/>
  <c r="CO186" i="8"/>
  <c r="CC186" i="8"/>
  <c r="CB186" i="8"/>
  <c r="AS186" i="8" s="1"/>
  <c r="CN186" i="8"/>
  <c r="CD18" i="8"/>
  <c r="CC24" i="8"/>
  <c r="CB24" i="8"/>
  <c r="CC33" i="8"/>
  <c r="CN33" i="8"/>
  <c r="CM33" i="8"/>
  <c r="CP170" i="8"/>
  <c r="C170" i="8"/>
  <c r="CT173" i="8"/>
  <c r="CS175" i="8"/>
  <c r="C197" i="8"/>
  <c r="CO197" i="8"/>
  <c r="CH197" i="8"/>
  <c r="CR200" i="8"/>
  <c r="CT202" i="8"/>
  <c r="AH56" i="8"/>
  <c r="CD59" i="8"/>
  <c r="CB133" i="8"/>
  <c r="W133" i="8" s="1"/>
  <c r="CQ152" i="8"/>
  <c r="CD159" i="8"/>
  <c r="CC170" i="8"/>
  <c r="CO170" i="8"/>
  <c r="CO12" i="8"/>
  <c r="CM18" i="8"/>
  <c r="CO38" i="8"/>
  <c r="CC48" i="8"/>
  <c r="CN48" i="8"/>
  <c r="CO53" i="8"/>
  <c r="CD56" i="8"/>
  <c r="CC65" i="8"/>
  <c r="CB65" i="8"/>
  <c r="CC133" i="8"/>
  <c r="CR152" i="8"/>
  <c r="CE159" i="8"/>
  <c r="CD170" i="8"/>
  <c r="CC197" i="8"/>
  <c r="CG201" i="8"/>
  <c r="CF201" i="8"/>
  <c r="CE201" i="8"/>
  <c r="AB201" i="8" s="1"/>
  <c r="CR201" i="8"/>
  <c r="CS201" i="8"/>
  <c r="CQ201" i="8"/>
  <c r="CN18" i="8"/>
  <c r="CC39" i="8"/>
  <c r="CM39" i="8"/>
  <c r="CB39" i="8"/>
  <c r="CO48" i="8"/>
  <c r="CD62" i="8"/>
  <c r="AH62" i="8" s="1"/>
  <c r="CN133" i="8"/>
  <c r="CF153" i="8"/>
  <c r="CE153" i="8"/>
  <c r="CD153" i="8"/>
  <c r="CN153" i="8"/>
  <c r="CC153" i="8"/>
  <c r="CB153" i="8"/>
  <c r="AX153" i="8" s="1"/>
  <c r="CF159" i="8"/>
  <c r="CN190" i="8"/>
  <c r="CD199" i="8"/>
  <c r="CS199" i="8"/>
  <c r="CR199" i="8"/>
  <c r="CP199" i="8"/>
  <c r="CD13" i="8"/>
  <c r="CO18" i="8"/>
  <c r="CM24" i="8"/>
  <c r="CB33" i="8"/>
  <c r="AH36" i="8"/>
  <c r="CD39" i="8"/>
  <c r="CD42" i="8"/>
  <c r="AH42" i="8" s="1"/>
  <c r="CC45" i="8"/>
  <c r="CB45" i="8"/>
  <c r="CO50" i="8"/>
  <c r="CO54" i="8"/>
  <c r="CB59" i="8"/>
  <c r="CN130" i="8"/>
  <c r="CM130" i="8"/>
  <c r="CO134" i="8"/>
  <c r="CM134" i="8"/>
  <c r="CN134" i="8"/>
  <c r="CH172" i="8"/>
  <c r="CB174" i="8"/>
  <c r="CC182" i="8"/>
  <c r="CB182" i="8"/>
  <c r="AS182" i="8" s="1"/>
  <c r="CO191" i="8"/>
  <c r="CC191" i="8"/>
  <c r="CB191" i="8"/>
  <c r="AS191" i="8" s="1"/>
  <c r="CC19" i="8"/>
  <c r="CM19" i="8"/>
  <c r="CN24" i="8"/>
  <c r="CD33" i="8"/>
  <c r="CD45" i="8"/>
  <c r="CB48" i="8"/>
  <c r="AH48" i="8" s="1"/>
  <c r="CC51" i="8"/>
  <c r="CB51" i="8"/>
  <c r="AH51" i="8" s="1"/>
  <c r="CN59" i="8"/>
  <c r="CM65" i="8"/>
  <c r="CB130" i="8"/>
  <c r="CO153" i="8"/>
  <c r="CB167" i="8"/>
  <c r="AW167" i="8" s="1"/>
  <c r="CN172" i="8"/>
  <c r="CC199" i="8"/>
  <c r="CO199" i="8"/>
  <c r="AH16" i="8"/>
  <c r="CD19" i="8"/>
  <c r="CN39" i="8"/>
  <c r="CD48" i="8"/>
  <c r="CB54" i="8"/>
  <c r="CO59" i="8"/>
  <c r="CN65" i="8"/>
  <c r="CC130" i="8"/>
  <c r="CB134" i="8"/>
  <c r="CM142" i="8"/>
  <c r="CD142" i="8"/>
  <c r="CC142" i="8"/>
  <c r="CN142" i="8"/>
  <c r="CB142" i="8"/>
  <c r="W142" i="8" s="1"/>
  <c r="B146" i="8"/>
  <c r="CP153" i="8"/>
  <c r="CN182" i="8"/>
  <c r="CE199" i="8"/>
  <c r="CD201" i="8"/>
  <c r="CO13" i="8"/>
  <c r="AH22" i="8"/>
  <c r="CC25" i="8"/>
  <c r="CB25" i="8"/>
  <c r="CB28" i="8"/>
  <c r="AH28" i="8" s="1"/>
  <c r="CC34" i="8"/>
  <c r="AH34" i="8" s="1"/>
  <c r="CM34" i="8"/>
  <c r="CN34" i="8"/>
  <c r="CO39" i="8"/>
  <c r="CM48" i="8"/>
  <c r="CD54" i="8"/>
  <c r="CC60" i="8"/>
  <c r="AH60" i="8" s="1"/>
  <c r="CN60" i="8"/>
  <c r="CM60" i="8"/>
  <c r="CO65" i="8"/>
  <c r="CD130" i="8"/>
  <c r="CC134" i="8"/>
  <c r="CQ153" i="8"/>
  <c r="CD156" i="8"/>
  <c r="CC156" i="8"/>
  <c r="CB156" i="8"/>
  <c r="CP156" i="8"/>
  <c r="CR156" i="8"/>
  <c r="CQ156" i="8"/>
  <c r="CF169" i="8"/>
  <c r="CE169" i="8"/>
  <c r="CB169" i="8"/>
  <c r="AW169" i="8" s="1"/>
  <c r="CT169" i="8"/>
  <c r="CE174" i="8"/>
  <c r="CO182" i="8"/>
  <c r="CN191" i="8"/>
  <c r="CF199" i="8"/>
  <c r="CR168" i="8"/>
  <c r="CT176" i="8"/>
  <c r="CS176" i="8"/>
  <c r="CR176" i="8"/>
  <c r="CE176" i="8"/>
  <c r="CC200" i="8"/>
  <c r="AB200" i="8" s="1"/>
  <c r="N213" i="8"/>
  <c r="CM132" i="8"/>
  <c r="CC132" i="8"/>
  <c r="W132" i="8" s="1"/>
  <c r="CB155" i="8"/>
  <c r="AX155" i="8" s="1"/>
  <c r="CO157" i="8"/>
  <c r="CN157" i="8"/>
  <c r="CB161" i="8"/>
  <c r="AX161" i="8" s="1"/>
  <c r="CQ161" i="8"/>
  <c r="CT201" i="8"/>
  <c r="CB44" i="8"/>
  <c r="AH44" i="8" s="1"/>
  <c r="CB129" i="8"/>
  <c r="W129" i="8" s="1"/>
  <c r="CC155" i="8"/>
  <c r="CB168" i="8"/>
  <c r="AW168" i="8" s="1"/>
  <c r="CB176" i="8"/>
  <c r="CH200" i="8"/>
  <c r="CP215" i="8"/>
  <c r="AH59" i="8" l="1"/>
  <c r="AX152" i="8"/>
  <c r="AH65" i="8"/>
  <c r="AX158" i="8"/>
  <c r="W143" i="8"/>
  <c r="W140" i="8"/>
  <c r="AW173" i="8"/>
  <c r="W134" i="8"/>
  <c r="AH45" i="8"/>
  <c r="CP197" i="8"/>
  <c r="CG197" i="8"/>
  <c r="CF197" i="8"/>
  <c r="CR197" i="8"/>
  <c r="CQ197" i="8"/>
  <c r="CE197" i="8"/>
  <c r="CD197" i="8"/>
  <c r="AB197" i="8" s="1"/>
  <c r="CS197" i="8"/>
  <c r="AS190" i="8"/>
  <c r="AH38" i="8"/>
  <c r="W130" i="8"/>
  <c r="AH40" i="8"/>
  <c r="AW176" i="8"/>
  <c r="W137" i="8"/>
  <c r="AX159" i="8"/>
  <c r="AW175" i="8"/>
  <c r="CB170" i="8"/>
  <c r="CR170" i="8"/>
  <c r="CH170" i="8"/>
  <c r="CG170" i="8"/>
  <c r="CN170" i="8"/>
  <c r="B239" i="8" s="1"/>
  <c r="CT170" i="8"/>
  <c r="CS170" i="8"/>
  <c r="CQ170" i="8"/>
  <c r="CF170" i="8"/>
  <c r="CE170" i="8"/>
  <c r="AH54" i="8"/>
  <c r="AH19" i="8"/>
  <c r="AH39" i="8"/>
  <c r="AH26" i="8"/>
  <c r="AH33" i="8"/>
  <c r="AH25" i="8"/>
  <c r="AX154" i="8"/>
  <c r="AH64" i="8"/>
  <c r="AX151" i="8"/>
  <c r="CT177" i="8"/>
  <c r="CG177" i="8"/>
  <c r="CN177" i="8"/>
  <c r="CH177" i="8"/>
  <c r="CE177" i="8"/>
  <c r="CF177" i="8"/>
  <c r="CS177" i="8"/>
  <c r="CR177" i="8"/>
  <c r="CQ177" i="8"/>
  <c r="CB177" i="8"/>
  <c r="AW177" i="8" s="1"/>
  <c r="CG196" i="8"/>
  <c r="CF196" i="8"/>
  <c r="CD196" i="8"/>
  <c r="CE196" i="8"/>
  <c r="CS196" i="8"/>
  <c r="CR196" i="8"/>
  <c r="CB196" i="8"/>
  <c r="CQ196" i="8"/>
  <c r="CP196" i="8"/>
  <c r="CN196" i="8"/>
  <c r="AH24" i="8"/>
  <c r="AW172" i="8"/>
  <c r="A239" i="8"/>
  <c r="AX156" i="8"/>
  <c r="W139" i="8"/>
  <c r="AB199" i="8"/>
  <c r="AW174" i="8"/>
  <c r="AW171" i="8"/>
  <c r="AH43" i="8"/>
  <c r="AH31" i="8"/>
  <c r="AX160" i="8"/>
  <c r="CG202" i="8"/>
  <c r="CQ202" i="8"/>
  <c r="CP202" i="8"/>
  <c r="CS202" i="8"/>
  <c r="CR202" i="8"/>
  <c r="CF202" i="8"/>
  <c r="CE202" i="8"/>
  <c r="CD202" i="8"/>
  <c r="AS185" i="8"/>
  <c r="AH58" i="8"/>
  <c r="AH46" i="8"/>
  <c r="AW170" i="8" l="1"/>
  <c r="AB196" i="8"/>
  <c r="AB202" i="8"/>
  <c r="B215" i="7" l="1"/>
  <c r="CE215" i="7" s="1"/>
  <c r="CQ214" i="7"/>
  <c r="CP214" i="7"/>
  <c r="CO214" i="7"/>
  <c r="CN214" i="7"/>
  <c r="CE214" i="7"/>
  <c r="CD214" i="7"/>
  <c r="CC214" i="7"/>
  <c r="CB214" i="7"/>
  <c r="N214" i="7" s="1"/>
  <c r="B214" i="7"/>
  <c r="CP213" i="7"/>
  <c r="CE213" i="7"/>
  <c r="CD213" i="7"/>
  <c r="CC213" i="7"/>
  <c r="B213" i="7"/>
  <c r="C208" i="7"/>
  <c r="C207" i="7"/>
  <c r="CR202" i="7"/>
  <c r="CQ202" i="7"/>
  <c r="CP202" i="7"/>
  <c r="E202" i="7"/>
  <c r="D202" i="7"/>
  <c r="C202" i="7"/>
  <c r="E201" i="7"/>
  <c r="D201" i="7"/>
  <c r="CI201" i="7" s="1"/>
  <c r="C201" i="7"/>
  <c r="CU200" i="7"/>
  <c r="CT200" i="7"/>
  <c r="CS200" i="7"/>
  <c r="CR200" i="7"/>
  <c r="CQ200" i="7"/>
  <c r="CP200" i="7"/>
  <c r="CO200" i="7"/>
  <c r="CI200" i="7"/>
  <c r="CH200" i="7"/>
  <c r="CC200" i="7"/>
  <c r="E200" i="7"/>
  <c r="D200" i="7"/>
  <c r="C200" i="7" s="1"/>
  <c r="CU199" i="7"/>
  <c r="CI199" i="7"/>
  <c r="E199" i="7"/>
  <c r="D199" i="7"/>
  <c r="CU198" i="7"/>
  <c r="CT198" i="7"/>
  <c r="CO198" i="7"/>
  <c r="CI198" i="7"/>
  <c r="CH198" i="7"/>
  <c r="CC198" i="7"/>
  <c r="E198" i="7"/>
  <c r="D198" i="7"/>
  <c r="C198" i="7"/>
  <c r="CD198" i="7" s="1"/>
  <c r="CI197" i="7"/>
  <c r="E197" i="7"/>
  <c r="D197" i="7"/>
  <c r="CU197" i="7" s="1"/>
  <c r="CU196" i="7"/>
  <c r="CT196" i="7"/>
  <c r="CQ196" i="7"/>
  <c r="CP196" i="7"/>
  <c r="CO196" i="7"/>
  <c r="CN196" i="7"/>
  <c r="CI196" i="7"/>
  <c r="CH196" i="7"/>
  <c r="CG196" i="7"/>
  <c r="E196" i="7"/>
  <c r="CC196" i="7" s="1"/>
  <c r="D196" i="7"/>
  <c r="C196" i="7" s="1"/>
  <c r="CB196" i="7" s="1"/>
  <c r="E191" i="7"/>
  <c r="D191" i="7"/>
  <c r="C191" i="7"/>
  <c r="E190" i="7"/>
  <c r="D190" i="7"/>
  <c r="C190" i="7" s="1"/>
  <c r="CN190" i="7" s="1"/>
  <c r="E189" i="7"/>
  <c r="C189" i="7" s="1"/>
  <c r="CO189" i="7" s="1"/>
  <c r="D189" i="7"/>
  <c r="E188" i="7"/>
  <c r="D188" i="7"/>
  <c r="C188" i="7"/>
  <c r="E187" i="7"/>
  <c r="D187" i="7"/>
  <c r="C187" i="7" s="1"/>
  <c r="CO187" i="7" s="1"/>
  <c r="E186" i="7"/>
  <c r="D186" i="7"/>
  <c r="C186" i="7" s="1"/>
  <c r="E185" i="7"/>
  <c r="D185" i="7"/>
  <c r="C185" i="7" s="1"/>
  <c r="E184" i="7"/>
  <c r="C184" i="7" s="1"/>
  <c r="D184" i="7"/>
  <c r="E183" i="7"/>
  <c r="D183" i="7"/>
  <c r="C183" i="7" s="1"/>
  <c r="CB183" i="7" s="1"/>
  <c r="E182" i="7"/>
  <c r="D182" i="7"/>
  <c r="C182" i="7" s="1"/>
  <c r="CB182" i="7" s="1"/>
  <c r="CS177" i="7"/>
  <c r="CP177" i="7"/>
  <c r="CO177" i="7"/>
  <c r="CN177" i="7"/>
  <c r="CH177" i="7"/>
  <c r="CG177" i="7"/>
  <c r="CF177" i="7"/>
  <c r="CE177" i="7"/>
  <c r="E177" i="7"/>
  <c r="CC177" i="7" s="1"/>
  <c r="D177" i="7"/>
  <c r="CD177" i="7" s="1"/>
  <c r="C177" i="7"/>
  <c r="E176" i="7"/>
  <c r="CO176" i="7" s="1"/>
  <c r="D176" i="7"/>
  <c r="CP176" i="7" s="1"/>
  <c r="C176" i="7"/>
  <c r="E175" i="7"/>
  <c r="D175" i="7"/>
  <c r="C175" i="7" s="1"/>
  <c r="CT174" i="7"/>
  <c r="CS174" i="7"/>
  <c r="CR174" i="7"/>
  <c r="CQ174" i="7"/>
  <c r="CH174" i="7"/>
  <c r="CE174" i="7"/>
  <c r="CD174" i="7"/>
  <c r="E174" i="7"/>
  <c r="CO174" i="7" s="1"/>
  <c r="D174" i="7"/>
  <c r="CP174" i="7" s="1"/>
  <c r="C174" i="7"/>
  <c r="CR173" i="7"/>
  <c r="CQ173" i="7"/>
  <c r="CP173" i="7"/>
  <c r="CO173" i="7"/>
  <c r="CF173" i="7"/>
  <c r="CC173" i="7"/>
  <c r="CB173" i="7"/>
  <c r="E173" i="7"/>
  <c r="D173" i="7"/>
  <c r="CD173" i="7" s="1"/>
  <c r="C173" i="7"/>
  <c r="E172" i="7"/>
  <c r="D172" i="7"/>
  <c r="C172" i="7"/>
  <c r="CT171" i="7"/>
  <c r="CS171" i="7"/>
  <c r="CR171" i="7"/>
  <c r="CQ171" i="7"/>
  <c r="CP171" i="7"/>
  <c r="CO171" i="7"/>
  <c r="CN171" i="7"/>
  <c r="CH171" i="7"/>
  <c r="CC171" i="7"/>
  <c r="E171" i="7"/>
  <c r="D171" i="7"/>
  <c r="CD171" i="7" s="1"/>
  <c r="C171" i="7"/>
  <c r="CE171" i="7" s="1"/>
  <c r="CP170" i="7"/>
  <c r="CD170" i="7"/>
  <c r="E170" i="7"/>
  <c r="CO170" i="7" s="1"/>
  <c r="D170" i="7"/>
  <c r="CP169" i="7"/>
  <c r="CO169" i="7"/>
  <c r="CH169" i="7"/>
  <c r="CG169" i="7"/>
  <c r="CF169" i="7"/>
  <c r="CE169" i="7"/>
  <c r="CD169" i="7"/>
  <c r="CC169" i="7"/>
  <c r="E169" i="7"/>
  <c r="D169" i="7"/>
  <c r="C169" i="7"/>
  <c r="CP168" i="7"/>
  <c r="CD168" i="7"/>
  <c r="E168" i="7"/>
  <c r="D168" i="7"/>
  <c r="CS167" i="7"/>
  <c r="CP167" i="7"/>
  <c r="CO167" i="7"/>
  <c r="CN167" i="7"/>
  <c r="CH167" i="7"/>
  <c r="CG167" i="7"/>
  <c r="CF167" i="7"/>
  <c r="E167" i="7"/>
  <c r="CC167" i="7" s="1"/>
  <c r="D167" i="7"/>
  <c r="CD167" i="7" s="1"/>
  <c r="C167" i="7"/>
  <c r="AW162" i="7"/>
  <c r="AV162" i="7"/>
  <c r="AU162" i="7"/>
  <c r="AT162" i="7"/>
  <c r="AS162" i="7"/>
  <c r="AR162" i="7"/>
  <c r="AQ162" i="7"/>
  <c r="AP162" i="7"/>
  <c r="AO162" i="7"/>
  <c r="AN162" i="7"/>
  <c r="AM162" i="7"/>
  <c r="AL162" i="7"/>
  <c r="AK162" i="7"/>
  <c r="AJ162" i="7"/>
  <c r="AI162" i="7"/>
  <c r="AH162" i="7"/>
  <c r="AG162" i="7"/>
  <c r="AF162" i="7"/>
  <c r="AE162" i="7"/>
  <c r="AD162" i="7"/>
  <c r="AC162" i="7"/>
  <c r="AB162" i="7"/>
  <c r="AA162" i="7"/>
  <c r="Z162" i="7"/>
  <c r="Y162" i="7"/>
  <c r="X162" i="7"/>
  <c r="W162" i="7"/>
  <c r="V162" i="7"/>
  <c r="U162" i="7"/>
  <c r="T162" i="7"/>
  <c r="S162" i="7"/>
  <c r="R162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CT161" i="7"/>
  <c r="CS161" i="7"/>
  <c r="CR161" i="7"/>
  <c r="CQ161" i="7"/>
  <c r="CP161" i="7"/>
  <c r="CO161" i="7"/>
  <c r="CN161" i="7"/>
  <c r="CH161" i="7"/>
  <c r="CG161" i="7"/>
  <c r="E161" i="7"/>
  <c r="D161" i="7"/>
  <c r="C161" i="7" s="1"/>
  <c r="CB161" i="7" s="1"/>
  <c r="CT160" i="7"/>
  <c r="CS160" i="7"/>
  <c r="CR160" i="7"/>
  <c r="CQ160" i="7"/>
  <c r="CP160" i="7"/>
  <c r="CO160" i="7"/>
  <c r="CN160" i="7"/>
  <c r="CH160" i="7"/>
  <c r="CG160" i="7"/>
  <c r="CF160" i="7"/>
  <c r="CE160" i="7"/>
  <c r="CD160" i="7"/>
  <c r="AX160" i="7" s="1"/>
  <c r="CC160" i="7"/>
  <c r="CB160" i="7"/>
  <c r="E160" i="7"/>
  <c r="D160" i="7"/>
  <c r="C160" i="7"/>
  <c r="CT159" i="7"/>
  <c r="CS159" i="7"/>
  <c r="CQ159" i="7"/>
  <c r="CP159" i="7"/>
  <c r="CO159" i="7"/>
  <c r="CN159" i="7"/>
  <c r="CH159" i="7"/>
  <c r="CG159" i="7"/>
  <c r="CF159" i="7"/>
  <c r="CE159" i="7"/>
  <c r="CD159" i="7"/>
  <c r="CC159" i="7"/>
  <c r="CB159" i="7"/>
  <c r="AX159" i="7"/>
  <c r="E159" i="7"/>
  <c r="D159" i="7"/>
  <c r="C159" i="7" s="1"/>
  <c r="CR159" i="7" s="1"/>
  <c r="E158" i="7"/>
  <c r="D158" i="7"/>
  <c r="C158" i="7"/>
  <c r="CT157" i="7"/>
  <c r="CS157" i="7"/>
  <c r="CR157" i="7"/>
  <c r="CQ157" i="7"/>
  <c r="CP157" i="7"/>
  <c r="CH157" i="7"/>
  <c r="CG157" i="7"/>
  <c r="CD157" i="7"/>
  <c r="E157" i="7"/>
  <c r="D157" i="7"/>
  <c r="C157" i="7"/>
  <c r="E156" i="7"/>
  <c r="D156" i="7"/>
  <c r="C156" i="7"/>
  <c r="CO156" i="7" s="1"/>
  <c r="CR155" i="7"/>
  <c r="CQ155" i="7"/>
  <c r="CP155" i="7"/>
  <c r="E155" i="7"/>
  <c r="D155" i="7"/>
  <c r="C155" i="7" s="1"/>
  <c r="E154" i="7"/>
  <c r="D154" i="7"/>
  <c r="C154" i="7"/>
  <c r="E153" i="7"/>
  <c r="C153" i="7"/>
  <c r="CR152" i="7"/>
  <c r="CQ152" i="7"/>
  <c r="CP152" i="7"/>
  <c r="CO152" i="7"/>
  <c r="CN152" i="7"/>
  <c r="CF152" i="7"/>
  <c r="E152" i="7"/>
  <c r="C152" i="7" s="1"/>
  <c r="CE152" i="7" s="1"/>
  <c r="E151" i="7"/>
  <c r="D151" i="7"/>
  <c r="C151" i="7"/>
  <c r="V146" i="7"/>
  <c r="U146" i="7"/>
  <c r="T146" i="7"/>
  <c r="S146" i="7"/>
  <c r="R146" i="7"/>
  <c r="Q146" i="7"/>
  <c r="P146" i="7"/>
  <c r="O146" i="7"/>
  <c r="N146" i="7"/>
  <c r="M146" i="7"/>
  <c r="L146" i="7"/>
  <c r="K146" i="7"/>
  <c r="J146" i="7"/>
  <c r="I146" i="7"/>
  <c r="H146" i="7"/>
  <c r="G146" i="7"/>
  <c r="F146" i="7"/>
  <c r="E146" i="7"/>
  <c r="D146" i="7"/>
  <c r="C146" i="7"/>
  <c r="CO145" i="7"/>
  <c r="CN145" i="7"/>
  <c r="CM145" i="7"/>
  <c r="CD145" i="7"/>
  <c r="B145" i="7"/>
  <c r="CC145" i="7" s="1"/>
  <c r="CO144" i="7"/>
  <c r="CD144" i="7"/>
  <c r="CC144" i="7"/>
  <c r="CB144" i="7"/>
  <c r="B144" i="7"/>
  <c r="B143" i="7"/>
  <c r="CO142" i="7"/>
  <c r="CN142" i="7"/>
  <c r="CC142" i="7"/>
  <c r="CB142" i="7"/>
  <c r="B142" i="7"/>
  <c r="CM142" i="7" s="1"/>
  <c r="CO141" i="7"/>
  <c r="CN141" i="7"/>
  <c r="CM141" i="7"/>
  <c r="CD141" i="7"/>
  <c r="CC141" i="7"/>
  <c r="CB141" i="7"/>
  <c r="W141" i="7" s="1"/>
  <c r="B141" i="7"/>
  <c r="CO140" i="7"/>
  <c r="CN140" i="7"/>
  <c r="CM140" i="7"/>
  <c r="CD140" i="7"/>
  <c r="CC140" i="7"/>
  <c r="CB140" i="7"/>
  <c r="W140" i="7" s="1"/>
  <c r="B140" i="7"/>
  <c r="B139" i="7"/>
  <c r="CO138" i="7"/>
  <c r="CN138" i="7"/>
  <c r="CM138" i="7"/>
  <c r="CD138" i="7"/>
  <c r="CC138" i="7"/>
  <c r="CB138" i="7"/>
  <c r="W138" i="7" s="1"/>
  <c r="B138" i="7"/>
  <c r="CO137" i="7"/>
  <c r="CN137" i="7"/>
  <c r="CC137" i="7"/>
  <c r="CB137" i="7"/>
  <c r="B137" i="7"/>
  <c r="CM137" i="7" s="1"/>
  <c r="CN136" i="7"/>
  <c r="CM136" i="7"/>
  <c r="CD136" i="7"/>
  <c r="B136" i="7"/>
  <c r="CO136" i="7" s="1"/>
  <c r="CO135" i="7"/>
  <c r="CN135" i="7"/>
  <c r="CM135" i="7"/>
  <c r="CD135" i="7"/>
  <c r="CC135" i="7"/>
  <c r="CB135" i="7"/>
  <c r="B135" i="7"/>
  <c r="B134" i="7"/>
  <c r="CB134" i="7" s="1"/>
  <c r="B133" i="7"/>
  <c r="CO133" i="7" s="1"/>
  <c r="CO132" i="7"/>
  <c r="CN132" i="7"/>
  <c r="CC132" i="7"/>
  <c r="CB132" i="7"/>
  <c r="B132" i="7"/>
  <c r="CM132" i="7" s="1"/>
  <c r="B131" i="7"/>
  <c r="CO131" i="7" s="1"/>
  <c r="CO130" i="7"/>
  <c r="CN130" i="7"/>
  <c r="CM130" i="7"/>
  <c r="CD130" i="7"/>
  <c r="CC130" i="7"/>
  <c r="CB130" i="7"/>
  <c r="W130" i="7" s="1"/>
  <c r="B130" i="7"/>
  <c r="B129" i="7"/>
  <c r="CC129" i="7" s="1"/>
  <c r="AI126" i="7"/>
  <c r="AH126" i="7"/>
  <c r="AG126" i="7"/>
  <c r="AF126" i="7"/>
  <c r="AE126" i="7"/>
  <c r="AD126" i="7"/>
  <c r="AC126" i="7"/>
  <c r="AB126" i="7"/>
  <c r="AA126" i="7"/>
  <c r="Z126" i="7"/>
  <c r="Y126" i="7"/>
  <c r="X126" i="7"/>
  <c r="W126" i="7"/>
  <c r="V126" i="7"/>
  <c r="U126" i="7"/>
  <c r="T126" i="7"/>
  <c r="S126" i="7"/>
  <c r="R126" i="7"/>
  <c r="Q126" i="7"/>
  <c r="P126" i="7"/>
  <c r="O126" i="7"/>
  <c r="M126" i="7"/>
  <c r="L126" i="7"/>
  <c r="K126" i="7"/>
  <c r="I126" i="7"/>
  <c r="H126" i="7"/>
  <c r="G126" i="7"/>
  <c r="E126" i="7"/>
  <c r="D126" i="7"/>
  <c r="C126" i="7"/>
  <c r="N125" i="7"/>
  <c r="J125" i="7"/>
  <c r="F125" i="7"/>
  <c r="B125" i="7"/>
  <c r="N124" i="7"/>
  <c r="J124" i="7"/>
  <c r="F124" i="7"/>
  <c r="B124" i="7"/>
  <c r="N123" i="7"/>
  <c r="J123" i="7"/>
  <c r="F123" i="7"/>
  <c r="B123" i="7"/>
  <c r="N122" i="7"/>
  <c r="J122" i="7"/>
  <c r="F122" i="7"/>
  <c r="B122" i="7"/>
  <c r="N121" i="7"/>
  <c r="J121" i="7"/>
  <c r="F121" i="7"/>
  <c r="B121" i="7"/>
  <c r="N120" i="7"/>
  <c r="J120" i="7"/>
  <c r="F120" i="7"/>
  <c r="B120" i="7"/>
  <c r="N119" i="7"/>
  <c r="J119" i="7"/>
  <c r="F119" i="7"/>
  <c r="B119" i="7"/>
  <c r="N118" i="7"/>
  <c r="J118" i="7"/>
  <c r="F118" i="7"/>
  <c r="B118" i="7"/>
  <c r="N117" i="7"/>
  <c r="J117" i="7"/>
  <c r="F117" i="7"/>
  <c r="B117" i="7"/>
  <c r="N116" i="7"/>
  <c r="J116" i="7"/>
  <c r="F116" i="7"/>
  <c r="B116" i="7"/>
  <c r="N115" i="7"/>
  <c r="J115" i="7"/>
  <c r="F115" i="7"/>
  <c r="B115" i="7"/>
  <c r="N114" i="7"/>
  <c r="J114" i="7"/>
  <c r="F114" i="7"/>
  <c r="B114" i="7"/>
  <c r="N113" i="7"/>
  <c r="J113" i="7"/>
  <c r="F113" i="7"/>
  <c r="B113" i="7"/>
  <c r="N112" i="7"/>
  <c r="J112" i="7"/>
  <c r="F112" i="7"/>
  <c r="B112" i="7"/>
  <c r="N111" i="7"/>
  <c r="J111" i="7"/>
  <c r="F111" i="7"/>
  <c r="B111" i="7"/>
  <c r="N110" i="7"/>
  <c r="J110" i="7"/>
  <c r="F110" i="7"/>
  <c r="B110" i="7"/>
  <c r="N109" i="7"/>
  <c r="J109" i="7"/>
  <c r="F109" i="7"/>
  <c r="B109" i="7"/>
  <c r="N108" i="7"/>
  <c r="J108" i="7"/>
  <c r="F108" i="7"/>
  <c r="B108" i="7"/>
  <c r="N107" i="7"/>
  <c r="J107" i="7"/>
  <c r="F107" i="7"/>
  <c r="B107" i="7"/>
  <c r="N106" i="7"/>
  <c r="J106" i="7"/>
  <c r="F106" i="7"/>
  <c r="B106" i="7"/>
  <c r="N105" i="7"/>
  <c r="J105" i="7"/>
  <c r="F105" i="7"/>
  <c r="B105" i="7"/>
  <c r="N104" i="7"/>
  <c r="J104" i="7"/>
  <c r="F104" i="7"/>
  <c r="B104" i="7"/>
  <c r="N103" i="7"/>
  <c r="J103" i="7"/>
  <c r="F103" i="7"/>
  <c r="B103" i="7"/>
  <c r="N102" i="7"/>
  <c r="J102" i="7"/>
  <c r="F102" i="7"/>
  <c r="B102" i="7"/>
  <c r="N101" i="7"/>
  <c r="J101" i="7"/>
  <c r="F101" i="7"/>
  <c r="B101" i="7"/>
  <c r="N100" i="7"/>
  <c r="J100" i="7"/>
  <c r="F100" i="7"/>
  <c r="B100" i="7"/>
  <c r="N99" i="7"/>
  <c r="J99" i="7"/>
  <c r="F99" i="7"/>
  <c r="B99" i="7"/>
  <c r="N98" i="7"/>
  <c r="J98" i="7"/>
  <c r="F98" i="7"/>
  <c r="B98" i="7"/>
  <c r="N97" i="7"/>
  <c r="J97" i="7"/>
  <c r="F97" i="7"/>
  <c r="B97" i="7"/>
  <c r="N96" i="7"/>
  <c r="J96" i="7"/>
  <c r="F96" i="7"/>
  <c r="B96" i="7"/>
  <c r="N95" i="7"/>
  <c r="J95" i="7"/>
  <c r="F95" i="7"/>
  <c r="B95" i="7"/>
  <c r="N94" i="7"/>
  <c r="J94" i="7"/>
  <c r="F94" i="7"/>
  <c r="B94" i="7"/>
  <c r="N93" i="7"/>
  <c r="J93" i="7"/>
  <c r="F93" i="7"/>
  <c r="B93" i="7"/>
  <c r="N92" i="7"/>
  <c r="J92" i="7"/>
  <c r="F92" i="7"/>
  <c r="B92" i="7"/>
  <c r="N91" i="7"/>
  <c r="J91" i="7"/>
  <c r="F91" i="7"/>
  <c r="B91" i="7"/>
  <c r="N90" i="7"/>
  <c r="J90" i="7"/>
  <c r="F90" i="7"/>
  <c r="B90" i="7"/>
  <c r="N89" i="7"/>
  <c r="J89" i="7"/>
  <c r="F89" i="7"/>
  <c r="B89" i="7"/>
  <c r="N88" i="7"/>
  <c r="J88" i="7"/>
  <c r="F88" i="7"/>
  <c r="B88" i="7"/>
  <c r="N87" i="7"/>
  <c r="J87" i="7"/>
  <c r="F87" i="7"/>
  <c r="B87" i="7"/>
  <c r="N86" i="7"/>
  <c r="J86" i="7"/>
  <c r="F86" i="7"/>
  <c r="B86" i="7"/>
  <c r="N85" i="7"/>
  <c r="J85" i="7"/>
  <c r="F85" i="7"/>
  <c r="B85" i="7"/>
  <c r="N84" i="7"/>
  <c r="J84" i="7"/>
  <c r="F84" i="7"/>
  <c r="B84" i="7"/>
  <c r="N83" i="7"/>
  <c r="J83" i="7"/>
  <c r="F83" i="7"/>
  <c r="B83" i="7"/>
  <c r="N82" i="7"/>
  <c r="J82" i="7"/>
  <c r="F82" i="7"/>
  <c r="B82" i="7"/>
  <c r="N81" i="7"/>
  <c r="J81" i="7"/>
  <c r="F81" i="7"/>
  <c r="B81" i="7"/>
  <c r="N80" i="7"/>
  <c r="J80" i="7"/>
  <c r="F80" i="7"/>
  <c r="B80" i="7"/>
  <c r="N79" i="7"/>
  <c r="J79" i="7"/>
  <c r="F79" i="7"/>
  <c r="B79" i="7"/>
  <c r="N78" i="7"/>
  <c r="J78" i="7"/>
  <c r="F78" i="7"/>
  <c r="B78" i="7"/>
  <c r="N77" i="7"/>
  <c r="J77" i="7"/>
  <c r="F77" i="7"/>
  <c r="B77" i="7"/>
  <c r="N76" i="7"/>
  <c r="J76" i="7"/>
  <c r="F76" i="7"/>
  <c r="B76" i="7"/>
  <c r="N75" i="7"/>
  <c r="J75" i="7"/>
  <c r="F75" i="7"/>
  <c r="B75" i="7"/>
  <c r="N74" i="7"/>
  <c r="J74" i="7"/>
  <c r="F74" i="7"/>
  <c r="B74" i="7"/>
  <c r="N73" i="7"/>
  <c r="J73" i="7"/>
  <c r="F73" i="7"/>
  <c r="B73" i="7"/>
  <c r="N72" i="7"/>
  <c r="J72" i="7"/>
  <c r="F72" i="7"/>
  <c r="F126" i="7" s="1"/>
  <c r="B72" i="7"/>
  <c r="N71" i="7"/>
  <c r="J71" i="7"/>
  <c r="F71" i="7"/>
  <c r="B71" i="7"/>
  <c r="B126" i="7" s="1"/>
  <c r="AG67" i="7"/>
  <c r="AF67" i="7"/>
  <c r="AE67" i="7"/>
  <c r="AD67" i="7"/>
  <c r="AC67" i="7"/>
  <c r="AA67" i="7"/>
  <c r="Z67" i="7"/>
  <c r="Y67" i="7"/>
  <c r="W67" i="7"/>
  <c r="V67" i="7"/>
  <c r="U67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7" i="7"/>
  <c r="C67" i="7"/>
  <c r="CN66" i="7"/>
  <c r="CM66" i="7"/>
  <c r="AB66" i="7"/>
  <c r="CO66" i="7" s="1"/>
  <c r="X66" i="7"/>
  <c r="B66" i="7"/>
  <c r="CC66" i="7" s="1"/>
  <c r="CO65" i="7"/>
  <c r="CN65" i="7"/>
  <c r="CM65" i="7"/>
  <c r="CD65" i="7"/>
  <c r="CC65" i="7"/>
  <c r="CB65" i="7"/>
  <c r="AH65" i="7"/>
  <c r="AB65" i="7"/>
  <c r="X65" i="7"/>
  <c r="B65" i="7"/>
  <c r="CN64" i="7"/>
  <c r="CM64" i="7"/>
  <c r="AB64" i="7"/>
  <c r="CO64" i="7" s="1"/>
  <c r="X64" i="7"/>
  <c r="B64" i="7"/>
  <c r="CC64" i="7" s="1"/>
  <c r="AB63" i="7"/>
  <c r="X63" i="7"/>
  <c r="CO63" i="7" s="1"/>
  <c r="B63" i="7"/>
  <c r="CN63" i="7" s="1"/>
  <c r="CN62" i="7"/>
  <c r="CM62" i="7"/>
  <c r="CD62" i="7"/>
  <c r="AB62" i="7"/>
  <c r="CO62" i="7" s="1"/>
  <c r="X62" i="7"/>
  <c r="B62" i="7"/>
  <c r="CC62" i="7" s="1"/>
  <c r="CN61" i="7"/>
  <c r="CM61" i="7"/>
  <c r="CD61" i="7"/>
  <c r="CC61" i="7"/>
  <c r="AB61" i="7"/>
  <c r="X61" i="7"/>
  <c r="CO61" i="7" s="1"/>
  <c r="B61" i="7"/>
  <c r="CB61" i="7" s="1"/>
  <c r="AH61" i="7" s="1"/>
  <c r="CO60" i="7"/>
  <c r="CN60" i="7"/>
  <c r="CM60" i="7"/>
  <c r="CD60" i="7"/>
  <c r="AB60" i="7"/>
  <c r="X60" i="7"/>
  <c r="B60" i="7"/>
  <c r="CC60" i="7" s="1"/>
  <c r="AB59" i="7"/>
  <c r="X59" i="7"/>
  <c r="CD59" i="7" s="1"/>
  <c r="B59" i="7"/>
  <c r="CO58" i="7"/>
  <c r="CN58" i="7"/>
  <c r="CM58" i="7"/>
  <c r="AB58" i="7"/>
  <c r="CD58" i="7" s="1"/>
  <c r="X58" i="7"/>
  <c r="B58" i="7"/>
  <c r="CC58" i="7" s="1"/>
  <c r="AB57" i="7"/>
  <c r="X57" i="7"/>
  <c r="B57" i="7"/>
  <c r="CN56" i="7"/>
  <c r="CM56" i="7"/>
  <c r="AB56" i="7"/>
  <c r="CO56" i="7" s="1"/>
  <c r="X56" i="7"/>
  <c r="B56" i="7"/>
  <c r="CC56" i="7" s="1"/>
  <c r="CO55" i="7"/>
  <c r="CN55" i="7"/>
  <c r="AB55" i="7"/>
  <c r="X55" i="7"/>
  <c r="CD55" i="7" s="1"/>
  <c r="B55" i="7"/>
  <c r="CN54" i="7"/>
  <c r="CM54" i="7"/>
  <c r="AB54" i="7"/>
  <c r="CO54" i="7" s="1"/>
  <c r="X54" i="7"/>
  <c r="B54" i="7"/>
  <c r="CC54" i="7" s="1"/>
  <c r="CO53" i="7"/>
  <c r="CN53" i="7"/>
  <c r="CM53" i="7"/>
  <c r="CD53" i="7"/>
  <c r="CC53" i="7"/>
  <c r="AB53" i="7"/>
  <c r="X53" i="7"/>
  <c r="B53" i="7"/>
  <c r="CB53" i="7" s="1"/>
  <c r="AH53" i="7" s="1"/>
  <c r="CN52" i="7"/>
  <c r="CM52" i="7"/>
  <c r="CD52" i="7"/>
  <c r="AB52" i="7"/>
  <c r="CO52" i="7" s="1"/>
  <c r="X52" i="7"/>
  <c r="B52" i="7"/>
  <c r="CC52" i="7" s="1"/>
  <c r="CN51" i="7"/>
  <c r="CM51" i="7"/>
  <c r="CC51" i="7"/>
  <c r="CB51" i="7"/>
  <c r="AB51" i="7"/>
  <c r="CO51" i="7" s="1"/>
  <c r="X51" i="7"/>
  <c r="B51" i="7"/>
  <c r="CN50" i="7"/>
  <c r="CM50" i="7"/>
  <c r="AB50" i="7"/>
  <c r="CO50" i="7" s="1"/>
  <c r="X50" i="7"/>
  <c r="B50" i="7"/>
  <c r="CC50" i="7" s="1"/>
  <c r="CO49" i="7"/>
  <c r="CN49" i="7"/>
  <c r="AB49" i="7"/>
  <c r="X49" i="7"/>
  <c r="CD49" i="7" s="1"/>
  <c r="B49" i="7"/>
  <c r="CM49" i="7" s="1"/>
  <c r="CO48" i="7"/>
  <c r="CN48" i="7"/>
  <c r="CM48" i="7"/>
  <c r="AB48" i="7"/>
  <c r="CD48" i="7" s="1"/>
  <c r="X48" i="7"/>
  <c r="B48" i="7"/>
  <c r="CC48" i="7" s="1"/>
  <c r="CN47" i="7"/>
  <c r="CM47" i="7"/>
  <c r="CD47" i="7"/>
  <c r="CC47" i="7"/>
  <c r="CB47" i="7"/>
  <c r="AH47" i="7"/>
  <c r="AB47" i="7"/>
  <c r="X47" i="7"/>
  <c r="B47" i="7"/>
  <c r="CO46" i="7"/>
  <c r="CN46" i="7"/>
  <c r="CM46" i="7"/>
  <c r="CD46" i="7"/>
  <c r="AB46" i="7"/>
  <c r="X46" i="7"/>
  <c r="B46" i="7"/>
  <c r="CC46" i="7" s="1"/>
  <c r="AB45" i="7"/>
  <c r="X45" i="7"/>
  <c r="B45" i="7"/>
  <c r="CC45" i="7" s="1"/>
  <c r="CO44" i="7"/>
  <c r="CN44" i="7"/>
  <c r="CM44" i="7"/>
  <c r="CD44" i="7"/>
  <c r="AB44" i="7"/>
  <c r="X44" i="7"/>
  <c r="B44" i="7"/>
  <c r="CC44" i="7" s="1"/>
  <c r="AB43" i="7"/>
  <c r="X43" i="7"/>
  <c r="B43" i="7"/>
  <c r="CN42" i="7"/>
  <c r="CM42" i="7"/>
  <c r="AB42" i="7"/>
  <c r="CD42" i="7" s="1"/>
  <c r="X42" i="7"/>
  <c r="B42" i="7"/>
  <c r="CC42" i="7" s="1"/>
  <c r="CO41" i="7"/>
  <c r="CN41" i="7"/>
  <c r="CM41" i="7"/>
  <c r="AB41" i="7"/>
  <c r="X41" i="7"/>
  <c r="CD41" i="7" s="1"/>
  <c r="B41" i="7"/>
  <c r="CC41" i="7" s="1"/>
  <c r="CO40" i="7"/>
  <c r="CN40" i="7"/>
  <c r="CM40" i="7"/>
  <c r="AB40" i="7"/>
  <c r="CD40" i="7" s="1"/>
  <c r="X40" i="7"/>
  <c r="B40" i="7"/>
  <c r="CC40" i="7" s="1"/>
  <c r="CO39" i="7"/>
  <c r="CN39" i="7"/>
  <c r="CM39" i="7"/>
  <c r="CD39" i="7"/>
  <c r="CC39" i="7"/>
  <c r="CB39" i="7"/>
  <c r="AH39" i="7" s="1"/>
  <c r="AB39" i="7"/>
  <c r="X39" i="7"/>
  <c r="B39" i="7"/>
  <c r="CN38" i="7"/>
  <c r="CM38" i="7"/>
  <c r="AB38" i="7"/>
  <c r="CO38" i="7" s="1"/>
  <c r="X38" i="7"/>
  <c r="B38" i="7"/>
  <c r="CC38" i="7" s="1"/>
  <c r="CN37" i="7"/>
  <c r="CM37" i="7"/>
  <c r="CC37" i="7"/>
  <c r="CB37" i="7"/>
  <c r="AB37" i="7"/>
  <c r="X37" i="7"/>
  <c r="CO37" i="7" s="1"/>
  <c r="B37" i="7"/>
  <c r="CN36" i="7"/>
  <c r="CM36" i="7"/>
  <c r="AB36" i="7"/>
  <c r="CO36" i="7" s="1"/>
  <c r="X36" i="7"/>
  <c r="B36" i="7"/>
  <c r="CC36" i="7" s="1"/>
  <c r="CO35" i="7"/>
  <c r="CN35" i="7"/>
  <c r="CM35" i="7"/>
  <c r="CD35" i="7"/>
  <c r="AB35" i="7"/>
  <c r="X35" i="7"/>
  <c r="B35" i="7"/>
  <c r="CC35" i="7" s="1"/>
  <c r="CO34" i="7"/>
  <c r="CN34" i="7"/>
  <c r="CM34" i="7"/>
  <c r="AB34" i="7"/>
  <c r="CD34" i="7" s="1"/>
  <c r="X34" i="7"/>
  <c r="B34" i="7"/>
  <c r="CC34" i="7" s="1"/>
  <c r="AB33" i="7"/>
  <c r="X33" i="7"/>
  <c r="CD33" i="7" s="1"/>
  <c r="B33" i="7"/>
  <c r="CN33" i="7" s="1"/>
  <c r="CN32" i="7"/>
  <c r="CM32" i="7"/>
  <c r="CD32" i="7"/>
  <c r="AB32" i="7"/>
  <c r="CO32" i="7" s="1"/>
  <c r="X32" i="7"/>
  <c r="B32" i="7"/>
  <c r="CC32" i="7" s="1"/>
  <c r="AB31" i="7"/>
  <c r="X31" i="7"/>
  <c r="B31" i="7"/>
  <c r="CN30" i="7"/>
  <c r="CM30" i="7"/>
  <c r="AB30" i="7"/>
  <c r="CO30" i="7" s="1"/>
  <c r="X30" i="7"/>
  <c r="B30" i="7"/>
  <c r="CC30" i="7" s="1"/>
  <c r="CO29" i="7"/>
  <c r="AB29" i="7"/>
  <c r="X29" i="7"/>
  <c r="B29" i="7"/>
  <c r="CN28" i="7"/>
  <c r="CM28" i="7"/>
  <c r="AB28" i="7"/>
  <c r="CO28" i="7" s="1"/>
  <c r="X28" i="7"/>
  <c r="B28" i="7"/>
  <c r="CC28" i="7" s="1"/>
  <c r="CO27" i="7"/>
  <c r="CN27" i="7"/>
  <c r="CM27" i="7"/>
  <c r="CD27" i="7"/>
  <c r="AB27" i="7"/>
  <c r="X27" i="7"/>
  <c r="B27" i="7"/>
  <c r="CC27" i="7" s="1"/>
  <c r="CN26" i="7"/>
  <c r="CM26" i="7"/>
  <c r="CD26" i="7"/>
  <c r="AB26" i="7"/>
  <c r="CO26" i="7" s="1"/>
  <c r="X26" i="7"/>
  <c r="B26" i="7"/>
  <c r="CC26" i="7" s="1"/>
  <c r="CO25" i="7"/>
  <c r="CN25" i="7"/>
  <c r="CM25" i="7"/>
  <c r="CD25" i="7"/>
  <c r="CC25" i="7"/>
  <c r="CB25" i="7"/>
  <c r="AH25" i="7"/>
  <c r="AB25" i="7"/>
  <c r="X25" i="7"/>
  <c r="B25" i="7"/>
  <c r="CN24" i="7"/>
  <c r="CM24" i="7"/>
  <c r="AB24" i="7"/>
  <c r="X24" i="7"/>
  <c r="B24" i="7"/>
  <c r="CC24" i="7" s="1"/>
  <c r="CO23" i="7"/>
  <c r="CN23" i="7"/>
  <c r="CM23" i="7"/>
  <c r="CC23" i="7"/>
  <c r="CB23" i="7"/>
  <c r="AB23" i="7"/>
  <c r="X23" i="7"/>
  <c r="CD23" i="7" s="1"/>
  <c r="AH23" i="7" s="1"/>
  <c r="B23" i="7"/>
  <c r="CN22" i="7"/>
  <c r="CM22" i="7"/>
  <c r="AB22" i="7"/>
  <c r="CO22" i="7" s="1"/>
  <c r="X22" i="7"/>
  <c r="B22" i="7"/>
  <c r="CC22" i="7" s="1"/>
  <c r="CO21" i="7"/>
  <c r="CN21" i="7"/>
  <c r="CM21" i="7"/>
  <c r="CD21" i="7"/>
  <c r="CC21" i="7"/>
  <c r="CB21" i="7"/>
  <c r="AH21" i="7" s="1"/>
  <c r="AB21" i="7"/>
  <c r="X21" i="7"/>
  <c r="B21" i="7"/>
  <c r="CO20" i="7"/>
  <c r="CN20" i="7"/>
  <c r="CM20" i="7"/>
  <c r="AB20" i="7"/>
  <c r="CD20" i="7" s="1"/>
  <c r="X20" i="7"/>
  <c r="B20" i="7"/>
  <c r="CC20" i="7" s="1"/>
  <c r="AB19" i="7"/>
  <c r="X19" i="7"/>
  <c r="CO19" i="7" s="1"/>
  <c r="B19" i="7"/>
  <c r="CB19" i="7" s="1"/>
  <c r="CO18" i="7"/>
  <c r="CN18" i="7"/>
  <c r="CM18" i="7"/>
  <c r="AB18" i="7"/>
  <c r="CD18" i="7" s="1"/>
  <c r="X18" i="7"/>
  <c r="B18" i="7"/>
  <c r="CC18" i="7" s="1"/>
  <c r="AB17" i="7"/>
  <c r="X17" i="7"/>
  <c r="B17" i="7"/>
  <c r="CN17" i="7" s="1"/>
  <c r="CO16" i="7"/>
  <c r="CN16" i="7"/>
  <c r="CM16" i="7"/>
  <c r="CD16" i="7"/>
  <c r="AB16" i="7"/>
  <c r="X16" i="7"/>
  <c r="B16" i="7"/>
  <c r="CC16" i="7" s="1"/>
  <c r="AB15" i="7"/>
  <c r="X15" i="7"/>
  <c r="B15" i="7"/>
  <c r="CN14" i="7"/>
  <c r="CM14" i="7"/>
  <c r="AB14" i="7"/>
  <c r="CO14" i="7" s="1"/>
  <c r="X14" i="7"/>
  <c r="B14" i="7"/>
  <c r="CC14" i="7" s="1"/>
  <c r="AB13" i="7"/>
  <c r="AB67" i="7" s="1"/>
  <c r="X13" i="7"/>
  <c r="B13" i="7"/>
  <c r="CN12" i="7"/>
  <c r="CM12" i="7"/>
  <c r="AB12" i="7"/>
  <c r="CO12" i="7" s="1"/>
  <c r="X12" i="7"/>
  <c r="B12" i="7"/>
  <c r="CC12" i="7" s="1"/>
  <c r="A5" i="7"/>
  <c r="A4" i="7"/>
  <c r="A3" i="7"/>
  <c r="A2" i="7"/>
  <c r="CR175" i="7" l="1"/>
  <c r="CQ175" i="7"/>
  <c r="CN175" i="7"/>
  <c r="CH175" i="7"/>
  <c r="CT175" i="7"/>
  <c r="CG175" i="7"/>
  <c r="CS175" i="7"/>
  <c r="CF175" i="7"/>
  <c r="CE175" i="7"/>
  <c r="CB175" i="7"/>
  <c r="AW175" i="7" s="1"/>
  <c r="AS182" i="7"/>
  <c r="CO185" i="7"/>
  <c r="CN185" i="7"/>
  <c r="CC185" i="7"/>
  <c r="CB185" i="7"/>
  <c r="AS185" i="7" s="1"/>
  <c r="CT176" i="7"/>
  <c r="CR176" i="7"/>
  <c r="CS176" i="7"/>
  <c r="CQ176" i="7"/>
  <c r="CN59" i="7"/>
  <c r="CM59" i="7"/>
  <c r="CD38" i="7"/>
  <c r="CB133" i="7"/>
  <c r="CQ158" i="7"/>
  <c r="CR158" i="7"/>
  <c r="CO158" i="7"/>
  <c r="CN158" i="7"/>
  <c r="CF158" i="7"/>
  <c r="CP158" i="7"/>
  <c r="CC158" i="7"/>
  <c r="CE158" i="7"/>
  <c r="CD158" i="7"/>
  <c r="CB158" i="7"/>
  <c r="AX158" i="7" s="1"/>
  <c r="CB59" i="7"/>
  <c r="CB129" i="7"/>
  <c r="W129" i="7" s="1"/>
  <c r="CD56" i="7"/>
  <c r="CC59" i="7"/>
  <c r="CO17" i="7"/>
  <c r="CM33" i="7"/>
  <c r="CN133" i="7"/>
  <c r="C168" i="7"/>
  <c r="CO168" i="7"/>
  <c r="CB176" i="7"/>
  <c r="CD14" i="7"/>
  <c r="CN31" i="7"/>
  <c r="CM31" i="7"/>
  <c r="CC31" i="7"/>
  <c r="CR154" i="7"/>
  <c r="CQ154" i="7"/>
  <c r="CO154" i="7"/>
  <c r="CN154" i="7"/>
  <c r="CF156" i="7"/>
  <c r="CC176" i="7"/>
  <c r="CC168" i="7"/>
  <c r="CC187" i="7"/>
  <c r="CO57" i="7"/>
  <c r="CD57" i="7"/>
  <c r="D162" i="7"/>
  <c r="CB154" i="7"/>
  <c r="CU201" i="7"/>
  <c r="CO15" i="7"/>
  <c r="CD15" i="7"/>
  <c r="CD28" i="7"/>
  <c r="CO42" i="7"/>
  <c r="CF202" i="7"/>
  <c r="CE202" i="7"/>
  <c r="CS202" i="7"/>
  <c r="CN43" i="7"/>
  <c r="CM43" i="7"/>
  <c r="CC43" i="7"/>
  <c r="CB43" i="7"/>
  <c r="AH43" i="7" s="1"/>
  <c r="CD54" i="7"/>
  <c r="CB63" i="7"/>
  <c r="AH63" i="7" s="1"/>
  <c r="CD154" i="7"/>
  <c r="CC172" i="7"/>
  <c r="CO172" i="7"/>
  <c r="CN176" i="7"/>
  <c r="CO183" i="7"/>
  <c r="CI202" i="7"/>
  <c r="CU202" i="7"/>
  <c r="CD37" i="7"/>
  <c r="AH37" i="7" s="1"/>
  <c r="CO43" i="7"/>
  <c r="CD43" i="7"/>
  <c r="CC63" i="7"/>
  <c r="CO139" i="7"/>
  <c r="CM139" i="7"/>
  <c r="CD139" i="7"/>
  <c r="CE154" i="7"/>
  <c r="CT169" i="7"/>
  <c r="CS169" i="7"/>
  <c r="CR169" i="7"/>
  <c r="CN169" i="7"/>
  <c r="CQ169" i="7"/>
  <c r="CO202" i="7"/>
  <c r="CH202" i="7"/>
  <c r="CT202" i="7"/>
  <c r="CB33" i="7"/>
  <c r="CC133" i="7"/>
  <c r="C197" i="7"/>
  <c r="CT197" i="7"/>
  <c r="CO197" i="7"/>
  <c r="CH197" i="7"/>
  <c r="CC197" i="7"/>
  <c r="CC33" i="7"/>
  <c r="CC199" i="7"/>
  <c r="C199" i="7"/>
  <c r="CT199" i="7"/>
  <c r="CD19" i="7"/>
  <c r="CO190" i="7"/>
  <c r="CO191" i="7"/>
  <c r="CC191" i="7"/>
  <c r="CB191" i="7"/>
  <c r="AS191" i="7" s="1"/>
  <c r="CN19" i="7"/>
  <c r="CN191" i="7"/>
  <c r="CC183" i="7"/>
  <c r="AS183" i="7" s="1"/>
  <c r="CB190" i="7"/>
  <c r="CO186" i="7"/>
  <c r="CC186" i="7"/>
  <c r="CB186" i="7"/>
  <c r="AS186" i="7" s="1"/>
  <c r="CN186" i="7"/>
  <c r="CM133" i="7"/>
  <c r="W134" i="7"/>
  <c r="CQ198" i="7"/>
  <c r="CS198" i="7"/>
  <c r="CR198" i="7"/>
  <c r="CP198" i="7"/>
  <c r="CN15" i="7"/>
  <c r="CM15" i="7"/>
  <c r="CG176" i="7"/>
  <c r="CN13" i="7"/>
  <c r="CM13" i="7"/>
  <c r="CC13" i="7"/>
  <c r="CB13" i="7"/>
  <c r="AH13" i="7" s="1"/>
  <c r="B67" i="7"/>
  <c r="CO175" i="7"/>
  <c r="CC175" i="7"/>
  <c r="CO13" i="7"/>
  <c r="X67" i="7"/>
  <c r="CD13" i="7"/>
  <c r="CO33" i="7"/>
  <c r="CO24" i="7"/>
  <c r="CD24" i="7"/>
  <c r="CO129" i="7"/>
  <c r="CM129" i="7"/>
  <c r="CD129" i="7"/>
  <c r="CD156" i="7"/>
  <c r="CC156" i="7"/>
  <c r="CB156" i="7"/>
  <c r="AX156" i="7" s="1"/>
  <c r="CR156" i="7"/>
  <c r="CQ156" i="7"/>
  <c r="CD30" i="7"/>
  <c r="CM45" i="7"/>
  <c r="CN45" i="7"/>
  <c r="CC19" i="7"/>
  <c r="AH19" i="7" s="1"/>
  <c r="CO45" i="7"/>
  <c r="CD45" i="7"/>
  <c r="CC182" i="7"/>
  <c r="CO182" i="7"/>
  <c r="CN182" i="7"/>
  <c r="CM19" i="7"/>
  <c r="CN129" i="7"/>
  <c r="CE156" i="7"/>
  <c r="CB45" i="7"/>
  <c r="AH45" i="7" s="1"/>
  <c r="CC170" i="7"/>
  <c r="C170" i="7"/>
  <c r="CG201" i="7"/>
  <c r="CF201" i="7"/>
  <c r="CD201" i="7"/>
  <c r="CS201" i="7"/>
  <c r="CP201" i="7"/>
  <c r="CR201" i="7"/>
  <c r="CQ201" i="7"/>
  <c r="CE201" i="7"/>
  <c r="CN156" i="7"/>
  <c r="CD176" i="7"/>
  <c r="CB187" i="7"/>
  <c r="CB17" i="7"/>
  <c r="CN57" i="7"/>
  <c r="CM57" i="7"/>
  <c r="CB57" i="7"/>
  <c r="CC57" i="7"/>
  <c r="CH201" i="7"/>
  <c r="CC201" i="7"/>
  <c r="CO201" i="7"/>
  <c r="CC17" i="7"/>
  <c r="CR151" i="7"/>
  <c r="CQ151" i="7"/>
  <c r="CO151" i="7"/>
  <c r="CN151" i="7"/>
  <c r="CP151" i="7"/>
  <c r="CD151" i="7"/>
  <c r="CF151" i="7"/>
  <c r="CE151" i="7"/>
  <c r="CC151" i="7"/>
  <c r="CB151" i="7"/>
  <c r="AX151" i="7" s="1"/>
  <c r="CP156" i="7"/>
  <c r="C162" i="7"/>
  <c r="CF176" i="7"/>
  <c r="CN187" i="7"/>
  <c r="CT201" i="7"/>
  <c r="CD17" i="7"/>
  <c r="CG172" i="7"/>
  <c r="CE172" i="7"/>
  <c r="CF172" i="7"/>
  <c r="CB172" i="7"/>
  <c r="CS172" i="7"/>
  <c r="CR172" i="7"/>
  <c r="CQ172" i="7"/>
  <c r="CH172" i="7"/>
  <c r="CN172" i="7"/>
  <c r="CM17" i="7"/>
  <c r="CD51" i="7"/>
  <c r="AH51" i="7" s="1"/>
  <c r="CC154" i="7"/>
  <c r="CP172" i="7"/>
  <c r="CD172" i="7"/>
  <c r="CH176" i="7"/>
  <c r="CN183" i="7"/>
  <c r="CC188" i="7"/>
  <c r="CO188" i="7"/>
  <c r="CN188" i="7"/>
  <c r="CD12" i="7"/>
  <c r="CB15" i="7"/>
  <c r="CB49" i="7"/>
  <c r="CD63" i="7"/>
  <c r="CB152" i="7"/>
  <c r="CF154" i="7"/>
  <c r="CT172" i="7"/>
  <c r="CC184" i="7"/>
  <c r="CB184" i="7"/>
  <c r="AS184" i="7" s="1"/>
  <c r="CE198" i="7"/>
  <c r="AB198" i="7" s="1"/>
  <c r="CF200" i="7"/>
  <c r="CE200" i="7"/>
  <c r="CD200" i="7"/>
  <c r="CG200" i="7"/>
  <c r="AB200" i="7" s="1"/>
  <c r="CC15" i="7"/>
  <c r="CN29" i="7"/>
  <c r="CM29" i="7"/>
  <c r="CC29" i="7"/>
  <c r="CB29" i="7"/>
  <c r="AH29" i="7" s="1"/>
  <c r="CC49" i="7"/>
  <c r="CM63" i="7"/>
  <c r="J126" i="7"/>
  <c r="CB139" i="7"/>
  <c r="CC152" i="7"/>
  <c r="CP154" i="7"/>
  <c r="CN173" i="7"/>
  <c r="CH173" i="7"/>
  <c r="CG173" i="7"/>
  <c r="CE173" i="7"/>
  <c r="AW173" i="7" s="1"/>
  <c r="CT173" i="7"/>
  <c r="CS173" i="7"/>
  <c r="CN184" i="7"/>
  <c r="CB188" i="7"/>
  <c r="AS188" i="7" s="1"/>
  <c r="CF198" i="7"/>
  <c r="CD29" i="7"/>
  <c r="CB35" i="7"/>
  <c r="AH35" i="7" s="1"/>
  <c r="CO47" i="7"/>
  <c r="CM55" i="7"/>
  <c r="CC55" i="7"/>
  <c r="CB55" i="7"/>
  <c r="CD66" i="7"/>
  <c r="N126" i="7"/>
  <c r="CB136" i="7"/>
  <c r="CC139" i="7"/>
  <c r="CD152" i="7"/>
  <c r="CO155" i="7"/>
  <c r="CE155" i="7"/>
  <c r="CN155" i="7"/>
  <c r="CF155" i="7"/>
  <c r="CB155" i="7"/>
  <c r="CD155" i="7"/>
  <c r="CC155" i="7"/>
  <c r="CB169" i="7"/>
  <c r="AW169" i="7" s="1"/>
  <c r="CO184" i="7"/>
  <c r="CG198" i="7"/>
  <c r="CD202" i="7"/>
  <c r="CO59" i="7"/>
  <c r="CC190" i="7"/>
  <c r="CD133" i="7"/>
  <c r="CO31" i="7"/>
  <c r="CD31" i="7"/>
  <c r="CH199" i="7"/>
  <c r="B146" i="7"/>
  <c r="CE176" i="7"/>
  <c r="CO199" i="7"/>
  <c r="CB31" i="7"/>
  <c r="AH31" i="7" s="1"/>
  <c r="CC202" i="7"/>
  <c r="CC136" i="7"/>
  <c r="CN139" i="7"/>
  <c r="CN143" i="7"/>
  <c r="CM143" i="7"/>
  <c r="CO143" i="7"/>
  <c r="CD143" i="7"/>
  <c r="CC143" i="7"/>
  <c r="CB143" i="7"/>
  <c r="CP175" i="7"/>
  <c r="CD175" i="7"/>
  <c r="CG202" i="7"/>
  <c r="E162" i="7"/>
  <c r="CF153" i="7"/>
  <c r="CE153" i="7"/>
  <c r="CD153" i="7"/>
  <c r="CB153" i="7"/>
  <c r="CD64" i="7"/>
  <c r="CT177" i="7"/>
  <c r="CR177" i="7"/>
  <c r="CQ177" i="7"/>
  <c r="CD50" i="7"/>
  <c r="CB131" i="7"/>
  <c r="W131" i="7" s="1"/>
  <c r="W137" i="7"/>
  <c r="CC153" i="7"/>
  <c r="CO157" i="7"/>
  <c r="CN157" i="7"/>
  <c r="CF157" i="7"/>
  <c r="CE157" i="7"/>
  <c r="CC161" i="7"/>
  <c r="CN174" i="7"/>
  <c r="CG174" i="7"/>
  <c r="CF174" i="7"/>
  <c r="CD22" i="7"/>
  <c r="CD36" i="7"/>
  <c r="CC131" i="7"/>
  <c r="CN153" i="7"/>
  <c r="CD161" i="7"/>
  <c r="CB215" i="7"/>
  <c r="N215" i="7" s="1"/>
  <c r="AX161" i="7"/>
  <c r="CT167" i="7"/>
  <c r="CR167" i="7"/>
  <c r="CQ167" i="7"/>
  <c r="CS196" i="7"/>
  <c r="CR196" i="7"/>
  <c r="CO134" i="7"/>
  <c r="CM134" i="7"/>
  <c r="CD134" i="7"/>
  <c r="CB167" i="7"/>
  <c r="CB41" i="7"/>
  <c r="AH41" i="7" s="1"/>
  <c r="CM131" i="7"/>
  <c r="CN134" i="7"/>
  <c r="CP153" i="7"/>
  <c r="CB177" i="7"/>
  <c r="AW177" i="7" s="1"/>
  <c r="CN189" i="7"/>
  <c r="CD196" i="7"/>
  <c r="AB196" i="7" s="1"/>
  <c r="CD215" i="7"/>
  <c r="CB27" i="7"/>
  <c r="AH27" i="7" s="1"/>
  <c r="CN131" i="7"/>
  <c r="CQ153" i="7"/>
  <c r="CB157" i="7"/>
  <c r="CF171" i="7"/>
  <c r="CB174" i="7"/>
  <c r="AW174" i="7" s="1"/>
  <c r="CE196" i="7"/>
  <c r="CQ215" i="7"/>
  <c r="CO215" i="7"/>
  <c r="CN215" i="7"/>
  <c r="CD131" i="7"/>
  <c r="CC134" i="7"/>
  <c r="CO153" i="7"/>
  <c r="CE161" i="7"/>
  <c r="CB171" i="7"/>
  <c r="CC189" i="7"/>
  <c r="CB189" i="7"/>
  <c r="AS189" i="7" s="1"/>
  <c r="CC215" i="7"/>
  <c r="CF161" i="7"/>
  <c r="CQ213" i="7"/>
  <c r="CO213" i="7"/>
  <c r="CN213" i="7"/>
  <c r="W135" i="7"/>
  <c r="CN144" i="7"/>
  <c r="CM144" i="7"/>
  <c r="CR153" i="7"/>
  <c r="CC157" i="7"/>
  <c r="CE167" i="7"/>
  <c r="CG171" i="7"/>
  <c r="CC174" i="7"/>
  <c r="CF196" i="7"/>
  <c r="CB213" i="7"/>
  <c r="N213" i="7" s="1"/>
  <c r="CP215" i="7"/>
  <c r="CB12" i="7"/>
  <c r="CB14" i="7"/>
  <c r="AH14" i="7" s="1"/>
  <c r="CB16" i="7"/>
  <c r="AH16" i="7" s="1"/>
  <c r="CB18" i="7"/>
  <c r="AH18" i="7" s="1"/>
  <c r="CB20" i="7"/>
  <c r="AH20" i="7" s="1"/>
  <c r="CB22" i="7"/>
  <c r="AH22" i="7" s="1"/>
  <c r="CB24" i="7"/>
  <c r="AH24" i="7" s="1"/>
  <c r="CB26" i="7"/>
  <c r="AH26" i="7" s="1"/>
  <c r="CB28" i="7"/>
  <c r="AH28" i="7" s="1"/>
  <c r="CB30" i="7"/>
  <c r="CB32" i="7"/>
  <c r="AH32" i="7" s="1"/>
  <c r="CB34" i="7"/>
  <c r="AH34" i="7" s="1"/>
  <c r="CB36" i="7"/>
  <c r="AH36" i="7" s="1"/>
  <c r="CB38" i="7"/>
  <c r="AH38" i="7" s="1"/>
  <c r="CB40" i="7"/>
  <c r="AH40" i="7" s="1"/>
  <c r="CB42" i="7"/>
  <c r="AH42" i="7" s="1"/>
  <c r="CB44" i="7"/>
  <c r="AH44" i="7" s="1"/>
  <c r="CB46" i="7"/>
  <c r="AH46" i="7" s="1"/>
  <c r="CB48" i="7"/>
  <c r="AH48" i="7" s="1"/>
  <c r="CB50" i="7"/>
  <c r="CB52" i="7"/>
  <c r="AH52" i="7" s="1"/>
  <c r="CB54" i="7"/>
  <c r="CB56" i="7"/>
  <c r="CB58" i="7"/>
  <c r="AH58" i="7" s="1"/>
  <c r="CB60" i="7"/>
  <c r="AH60" i="7" s="1"/>
  <c r="CB62" i="7"/>
  <c r="AH62" i="7" s="1"/>
  <c r="CB64" i="7"/>
  <c r="AH64" i="7" s="1"/>
  <c r="CB66" i="7"/>
  <c r="AH66" i="7" s="1"/>
  <c r="CD132" i="7"/>
  <c r="W132" i="7" s="1"/>
  <c r="CD137" i="7"/>
  <c r="CD142" i="7"/>
  <c r="W142" i="7" s="1"/>
  <c r="CB145" i="7"/>
  <c r="A239" i="7"/>
  <c r="AX155" i="7" l="1"/>
  <c r="W139" i="7"/>
  <c r="AX152" i="7"/>
  <c r="CB170" i="7"/>
  <c r="CT170" i="7"/>
  <c r="CS170" i="7"/>
  <c r="CR170" i="7"/>
  <c r="CQ170" i="7"/>
  <c r="CN170" i="7"/>
  <c r="CH170" i="7"/>
  <c r="CF170" i="7"/>
  <c r="CG170" i="7"/>
  <c r="CE170" i="7"/>
  <c r="AH49" i="7"/>
  <c r="AB201" i="7"/>
  <c r="AB197" i="7"/>
  <c r="AH56" i="7"/>
  <c r="AH55" i="7"/>
  <c r="AH15" i="7"/>
  <c r="AX157" i="7"/>
  <c r="AX153" i="7"/>
  <c r="AH59" i="7"/>
  <c r="W143" i="7"/>
  <c r="AH30" i="7"/>
  <c r="AB202" i="7"/>
  <c r="CD199" i="7"/>
  <c r="AB199" i="7" s="1"/>
  <c r="CS199" i="7"/>
  <c r="CQ199" i="7"/>
  <c r="CF199" i="7"/>
  <c r="CE199" i="7"/>
  <c r="CG199" i="7"/>
  <c r="CR199" i="7"/>
  <c r="CP199" i="7"/>
  <c r="W136" i="7"/>
  <c r="AW172" i="7"/>
  <c r="AH54" i="7"/>
  <c r="AW171" i="7"/>
  <c r="AH12" i="7"/>
  <c r="AH57" i="7"/>
  <c r="AH50" i="7"/>
  <c r="CG197" i="7"/>
  <c r="CD197" i="7"/>
  <c r="CF197" i="7"/>
  <c r="CE197" i="7"/>
  <c r="CQ197" i="7"/>
  <c r="CP197" i="7"/>
  <c r="CS197" i="7"/>
  <c r="CR197" i="7"/>
  <c r="AW176" i="7"/>
  <c r="W133" i="7"/>
  <c r="AW167" i="7"/>
  <c r="AH17" i="7"/>
  <c r="AH33" i="7"/>
  <c r="CT168" i="7"/>
  <c r="CS168" i="7"/>
  <c r="CH168" i="7"/>
  <c r="CN168" i="7"/>
  <c r="B239" i="7" s="1"/>
  <c r="CE168" i="7"/>
  <c r="CG168" i="7"/>
  <c r="CF168" i="7"/>
  <c r="CR168" i="7"/>
  <c r="CQ168" i="7"/>
  <c r="CB168" i="7"/>
  <c r="AS187" i="7"/>
  <c r="AS190" i="7"/>
  <c r="AX154" i="7"/>
  <c r="AW168" i="7" l="1"/>
  <c r="AW170" i="7"/>
  <c r="CO215" i="6" l="1"/>
  <c r="CN215" i="6"/>
  <c r="CE215" i="6"/>
  <c r="CD215" i="6"/>
  <c r="CC215" i="6"/>
  <c r="CB215" i="6"/>
  <c r="N215" i="6" s="1"/>
  <c r="B215" i="6"/>
  <c r="CQ215" i="6" s="1"/>
  <c r="CQ214" i="6"/>
  <c r="CP214" i="6"/>
  <c r="CO214" i="6"/>
  <c r="CN214" i="6"/>
  <c r="CE214" i="6"/>
  <c r="CD214" i="6"/>
  <c r="CC214" i="6"/>
  <c r="CB214" i="6"/>
  <c r="N214" i="6" s="1"/>
  <c r="B214" i="6"/>
  <c r="CO213" i="6"/>
  <c r="CN213" i="6"/>
  <c r="CE213" i="6"/>
  <c r="CD213" i="6"/>
  <c r="CC213" i="6"/>
  <c r="CB213" i="6"/>
  <c r="B213" i="6"/>
  <c r="CP213" i="6" s="1"/>
  <c r="C208" i="6"/>
  <c r="C207" i="6"/>
  <c r="CU202" i="6"/>
  <c r="CT202" i="6"/>
  <c r="E202" i="6"/>
  <c r="D202" i="6"/>
  <c r="CI202" i="6" s="1"/>
  <c r="CU201" i="6"/>
  <c r="CT201" i="6"/>
  <c r="CI201" i="6"/>
  <c r="CC201" i="6"/>
  <c r="E201" i="6"/>
  <c r="D201" i="6"/>
  <c r="CR200" i="6"/>
  <c r="CQ200" i="6"/>
  <c r="CP200" i="6"/>
  <c r="CO200" i="6"/>
  <c r="CI200" i="6"/>
  <c r="CH200" i="6"/>
  <c r="CG200" i="6"/>
  <c r="E200" i="6"/>
  <c r="D200" i="6"/>
  <c r="CU200" i="6" s="1"/>
  <c r="C200" i="6"/>
  <c r="CS200" i="6" s="1"/>
  <c r="CT199" i="6"/>
  <c r="CQ199" i="6"/>
  <c r="CP199" i="6"/>
  <c r="CO199" i="6"/>
  <c r="CI199" i="6"/>
  <c r="CH199" i="6"/>
  <c r="E199" i="6"/>
  <c r="CC199" i="6" s="1"/>
  <c r="D199" i="6"/>
  <c r="CU199" i="6" s="1"/>
  <c r="C199" i="6"/>
  <c r="CU198" i="6"/>
  <c r="CT198" i="6"/>
  <c r="CS198" i="6"/>
  <c r="CR198" i="6"/>
  <c r="CP198" i="6"/>
  <c r="CO198" i="6"/>
  <c r="CI198" i="6"/>
  <c r="CH198" i="6"/>
  <c r="CG198" i="6"/>
  <c r="CF198" i="6"/>
  <c r="CE198" i="6"/>
  <c r="CD198" i="6"/>
  <c r="CC198" i="6"/>
  <c r="AB198" i="6" s="1"/>
  <c r="E198" i="6"/>
  <c r="D198" i="6"/>
  <c r="C198" i="6"/>
  <c r="CQ198" i="6" s="1"/>
  <c r="CU197" i="6"/>
  <c r="CT197" i="6"/>
  <c r="CI197" i="6"/>
  <c r="E197" i="6"/>
  <c r="D197" i="6"/>
  <c r="CO196" i="6"/>
  <c r="CI196" i="6"/>
  <c r="E196" i="6"/>
  <c r="D196" i="6"/>
  <c r="CU196" i="6" s="1"/>
  <c r="E191" i="6"/>
  <c r="D191" i="6"/>
  <c r="C191" i="6"/>
  <c r="E190" i="6"/>
  <c r="D190" i="6"/>
  <c r="C190" i="6"/>
  <c r="CO189" i="6"/>
  <c r="CN189" i="6"/>
  <c r="E189" i="6"/>
  <c r="D189" i="6"/>
  <c r="C189" i="6"/>
  <c r="E188" i="6"/>
  <c r="D188" i="6"/>
  <c r="C188" i="6"/>
  <c r="CO187" i="6"/>
  <c r="CN187" i="6"/>
  <c r="E187" i="6"/>
  <c r="C187" i="6" s="1"/>
  <c r="D187" i="6"/>
  <c r="E186" i="6"/>
  <c r="D186" i="6"/>
  <c r="C186" i="6" s="1"/>
  <c r="E185" i="6"/>
  <c r="D185" i="6"/>
  <c r="C185" i="6"/>
  <c r="CO184" i="6"/>
  <c r="CN184" i="6"/>
  <c r="E184" i="6"/>
  <c r="D184" i="6"/>
  <c r="C184" i="6"/>
  <c r="E183" i="6"/>
  <c r="D183" i="6"/>
  <c r="C183" i="6" s="1"/>
  <c r="E182" i="6"/>
  <c r="C182" i="6" s="1"/>
  <c r="D182" i="6"/>
  <c r="CP177" i="6"/>
  <c r="CO177" i="6"/>
  <c r="CD177" i="6"/>
  <c r="CC177" i="6"/>
  <c r="CB177" i="6"/>
  <c r="E177" i="6"/>
  <c r="D177" i="6"/>
  <c r="C177" i="6" s="1"/>
  <c r="E176" i="6"/>
  <c r="CC176" i="6" s="1"/>
  <c r="D176" i="6"/>
  <c r="CD176" i="6" s="1"/>
  <c r="CS175" i="6"/>
  <c r="CN175" i="6"/>
  <c r="CH175" i="6"/>
  <c r="CG175" i="6"/>
  <c r="CF175" i="6"/>
  <c r="CE175" i="6"/>
  <c r="E175" i="6"/>
  <c r="D175" i="6"/>
  <c r="CP175" i="6" s="1"/>
  <c r="C175" i="6"/>
  <c r="CT175" i="6" s="1"/>
  <c r="CC174" i="6"/>
  <c r="E174" i="6"/>
  <c r="CO174" i="6" s="1"/>
  <c r="D174" i="6"/>
  <c r="C174" i="6"/>
  <c r="CP173" i="6"/>
  <c r="CD173" i="6"/>
  <c r="E173" i="6"/>
  <c r="CC173" i="6" s="1"/>
  <c r="D173" i="6"/>
  <c r="CP172" i="6"/>
  <c r="CO172" i="6"/>
  <c r="CC172" i="6"/>
  <c r="E172" i="6"/>
  <c r="D172" i="6"/>
  <c r="CD172" i="6" s="1"/>
  <c r="C172" i="6"/>
  <c r="CQ172" i="6" s="1"/>
  <c r="CR171" i="6"/>
  <c r="E171" i="6"/>
  <c r="CC171" i="6" s="1"/>
  <c r="D171" i="6"/>
  <c r="CD171" i="6" s="1"/>
  <c r="C171" i="6"/>
  <c r="CO170" i="6"/>
  <c r="E170" i="6"/>
  <c r="CC170" i="6" s="1"/>
  <c r="D170" i="6"/>
  <c r="CP170" i="6" s="1"/>
  <c r="C170" i="6"/>
  <c r="CT169" i="6"/>
  <c r="CS169" i="6"/>
  <c r="CR169" i="6"/>
  <c r="CQ169" i="6"/>
  <c r="CP169" i="6"/>
  <c r="CO169" i="6"/>
  <c r="CN169" i="6"/>
  <c r="CH169" i="6"/>
  <c r="CG169" i="6"/>
  <c r="CF169" i="6"/>
  <c r="CE169" i="6"/>
  <c r="CD169" i="6"/>
  <c r="CC169" i="6"/>
  <c r="CB169" i="6"/>
  <c r="E169" i="6"/>
  <c r="D169" i="6"/>
  <c r="C169" i="6"/>
  <c r="CT168" i="6"/>
  <c r="CS168" i="6"/>
  <c r="CR168" i="6"/>
  <c r="CQ168" i="6"/>
  <c r="CP168" i="6"/>
  <c r="CO168" i="6"/>
  <c r="CG168" i="6"/>
  <c r="CF168" i="6"/>
  <c r="CE168" i="6"/>
  <c r="CD168" i="6"/>
  <c r="CC168" i="6"/>
  <c r="CB168" i="6"/>
  <c r="E168" i="6"/>
  <c r="C168" i="6" s="1"/>
  <c r="D168" i="6"/>
  <c r="CO167" i="6"/>
  <c r="CC167" i="6"/>
  <c r="E167" i="6"/>
  <c r="D167" i="6"/>
  <c r="CP167" i="6" s="1"/>
  <c r="C167" i="6"/>
  <c r="CN167" i="6" s="1"/>
  <c r="AW162" i="6"/>
  <c r="AV162" i="6"/>
  <c r="AU162" i="6"/>
  <c r="AT162" i="6"/>
  <c r="AS162" i="6"/>
  <c r="AR162" i="6"/>
  <c r="AQ162" i="6"/>
  <c r="AP162" i="6"/>
  <c r="AO162" i="6"/>
  <c r="AN162" i="6"/>
  <c r="AM162" i="6"/>
  <c r="AL162" i="6"/>
  <c r="AK162" i="6"/>
  <c r="AJ162" i="6"/>
  <c r="AI162" i="6"/>
  <c r="AH162" i="6"/>
  <c r="AG162" i="6"/>
  <c r="AF162" i="6"/>
  <c r="AE162" i="6"/>
  <c r="AD162" i="6"/>
  <c r="AC162" i="6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CT161" i="6"/>
  <c r="CS161" i="6"/>
  <c r="CO161" i="6"/>
  <c r="CN161" i="6"/>
  <c r="CH161" i="6"/>
  <c r="CG161" i="6"/>
  <c r="E161" i="6"/>
  <c r="D161" i="6"/>
  <c r="C161" i="6"/>
  <c r="CT160" i="6"/>
  <c r="CS160" i="6"/>
  <c r="CR160" i="6"/>
  <c r="CH160" i="6"/>
  <c r="CG160" i="6"/>
  <c r="CF160" i="6"/>
  <c r="CE160" i="6"/>
  <c r="CD160" i="6"/>
  <c r="CC160" i="6"/>
  <c r="CB160" i="6"/>
  <c r="AX160" i="6"/>
  <c r="E160" i="6"/>
  <c r="D160" i="6"/>
  <c r="C160" i="6" s="1"/>
  <c r="CT159" i="6"/>
  <c r="CS159" i="6"/>
  <c r="CQ159" i="6"/>
  <c r="CP159" i="6"/>
  <c r="CO159" i="6"/>
  <c r="CN159" i="6"/>
  <c r="CH159" i="6"/>
  <c r="CG159" i="6"/>
  <c r="CC159" i="6"/>
  <c r="CB159" i="6"/>
  <c r="E159" i="6"/>
  <c r="D159" i="6"/>
  <c r="C159" i="6" s="1"/>
  <c r="CR159" i="6" s="1"/>
  <c r="E158" i="6"/>
  <c r="D158" i="6"/>
  <c r="C158" i="6"/>
  <c r="CO158" i="6" s="1"/>
  <c r="CT157" i="6"/>
  <c r="CS157" i="6"/>
  <c r="CH157" i="6"/>
  <c r="CG157" i="6"/>
  <c r="CF157" i="6"/>
  <c r="CE157" i="6"/>
  <c r="CD157" i="6"/>
  <c r="CC157" i="6"/>
  <c r="CB157" i="6"/>
  <c r="AX157" i="6"/>
  <c r="E157" i="6"/>
  <c r="D157" i="6"/>
  <c r="C157" i="6"/>
  <c r="CR156" i="6"/>
  <c r="CQ156" i="6"/>
  <c r="CP156" i="6"/>
  <c r="CO156" i="6"/>
  <c r="CN156" i="6"/>
  <c r="CF156" i="6"/>
  <c r="E156" i="6"/>
  <c r="D156" i="6"/>
  <c r="C156" i="6"/>
  <c r="E155" i="6"/>
  <c r="D155" i="6"/>
  <c r="C155" i="6" s="1"/>
  <c r="CR155" i="6" s="1"/>
  <c r="CO154" i="6"/>
  <c r="CN154" i="6"/>
  <c r="CF154" i="6"/>
  <c r="CE154" i="6"/>
  <c r="CD154" i="6"/>
  <c r="E154" i="6"/>
  <c r="D154" i="6"/>
  <c r="C154" i="6"/>
  <c r="CR153" i="6"/>
  <c r="CQ153" i="6"/>
  <c r="CP153" i="6"/>
  <c r="CO153" i="6"/>
  <c r="CN153" i="6"/>
  <c r="CB153" i="6"/>
  <c r="E153" i="6"/>
  <c r="C153" i="6"/>
  <c r="CR152" i="6"/>
  <c r="CQ152" i="6"/>
  <c r="CN152" i="6"/>
  <c r="CF152" i="6"/>
  <c r="CE152" i="6"/>
  <c r="CD152" i="6"/>
  <c r="CC152" i="6"/>
  <c r="E152" i="6"/>
  <c r="C152" i="6" s="1"/>
  <c r="E151" i="6"/>
  <c r="E162" i="6" s="1"/>
  <c r="D151" i="6"/>
  <c r="V146" i="6"/>
  <c r="U146" i="6"/>
  <c r="T146" i="6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CO145" i="6"/>
  <c r="CN145" i="6"/>
  <c r="CM145" i="6"/>
  <c r="CD145" i="6"/>
  <c r="CC145" i="6"/>
  <c r="CB145" i="6"/>
  <c r="B145" i="6"/>
  <c r="B144" i="6"/>
  <c r="CB144" i="6" s="1"/>
  <c r="CM143" i="6"/>
  <c r="CD143" i="6"/>
  <c r="CC143" i="6"/>
  <c r="CB143" i="6"/>
  <c r="W143" i="6"/>
  <c r="B143" i="6"/>
  <c r="B142" i="6"/>
  <c r="CO141" i="6"/>
  <c r="CN141" i="6"/>
  <c r="CM141" i="6"/>
  <c r="CD141" i="6"/>
  <c r="B141" i="6"/>
  <c r="CO140" i="6"/>
  <c r="CN140" i="6"/>
  <c r="CM140" i="6"/>
  <c r="CD140" i="6"/>
  <c r="CC140" i="6"/>
  <c r="CB140" i="6"/>
  <c r="W140" i="6" s="1"/>
  <c r="B140" i="6"/>
  <c r="CD139" i="6"/>
  <c r="B139" i="6"/>
  <c r="CM138" i="6"/>
  <c r="CD138" i="6"/>
  <c r="CC138" i="6"/>
  <c r="CB138" i="6"/>
  <c r="W138" i="6"/>
  <c r="B138" i="6"/>
  <c r="B137" i="6"/>
  <c r="B136" i="6"/>
  <c r="CO135" i="6"/>
  <c r="CN135" i="6"/>
  <c r="CM135" i="6"/>
  <c r="CD135" i="6"/>
  <c r="CC135" i="6"/>
  <c r="CB135" i="6"/>
  <c r="B135" i="6"/>
  <c r="CM134" i="6"/>
  <c r="CD134" i="6"/>
  <c r="B134" i="6"/>
  <c r="CM133" i="6"/>
  <c r="CD133" i="6"/>
  <c r="CC133" i="6"/>
  <c r="CB133" i="6"/>
  <c r="W133" i="6" s="1"/>
  <c r="B133" i="6"/>
  <c r="CO132" i="6"/>
  <c r="B132" i="6"/>
  <c r="B131" i="6"/>
  <c r="CN131" i="6" s="1"/>
  <c r="CO130" i="6"/>
  <c r="CN130" i="6"/>
  <c r="CM130" i="6"/>
  <c r="CD130" i="6"/>
  <c r="CC130" i="6"/>
  <c r="CB130" i="6"/>
  <c r="W130" i="6" s="1"/>
  <c r="B130" i="6"/>
  <c r="CM129" i="6"/>
  <c r="CD129" i="6"/>
  <c r="CC129" i="6"/>
  <c r="CB129" i="6"/>
  <c r="B129" i="6"/>
  <c r="AI126" i="6"/>
  <c r="AH126" i="6"/>
  <c r="AG126" i="6"/>
  <c r="AF126" i="6"/>
  <c r="AE126" i="6"/>
  <c r="AD126" i="6"/>
  <c r="AC126" i="6"/>
  <c r="AB126" i="6"/>
  <c r="AA126" i="6"/>
  <c r="Z126" i="6"/>
  <c r="Y126" i="6"/>
  <c r="X126" i="6"/>
  <c r="W126" i="6"/>
  <c r="V126" i="6"/>
  <c r="U126" i="6"/>
  <c r="T126" i="6"/>
  <c r="S126" i="6"/>
  <c r="R126" i="6"/>
  <c r="Q126" i="6"/>
  <c r="P126" i="6"/>
  <c r="O126" i="6"/>
  <c r="M126" i="6"/>
  <c r="L126" i="6"/>
  <c r="K126" i="6"/>
  <c r="I126" i="6"/>
  <c r="H126" i="6"/>
  <c r="G126" i="6"/>
  <c r="E126" i="6"/>
  <c r="D126" i="6"/>
  <c r="C126" i="6"/>
  <c r="N125" i="6"/>
  <c r="J125" i="6"/>
  <c r="F125" i="6"/>
  <c r="B125" i="6"/>
  <c r="N124" i="6"/>
  <c r="J124" i="6"/>
  <c r="F124" i="6"/>
  <c r="B124" i="6"/>
  <c r="N123" i="6"/>
  <c r="J123" i="6"/>
  <c r="F123" i="6"/>
  <c r="B123" i="6"/>
  <c r="N122" i="6"/>
  <c r="J122" i="6"/>
  <c r="F122" i="6"/>
  <c r="B122" i="6"/>
  <c r="N121" i="6"/>
  <c r="J121" i="6"/>
  <c r="F121" i="6"/>
  <c r="B121" i="6"/>
  <c r="N120" i="6"/>
  <c r="J120" i="6"/>
  <c r="F120" i="6"/>
  <c r="B120" i="6"/>
  <c r="N119" i="6"/>
  <c r="J119" i="6"/>
  <c r="F119" i="6"/>
  <c r="B119" i="6"/>
  <c r="N118" i="6"/>
  <c r="J118" i="6"/>
  <c r="F118" i="6"/>
  <c r="B118" i="6"/>
  <c r="N117" i="6"/>
  <c r="J117" i="6"/>
  <c r="F117" i="6"/>
  <c r="B117" i="6"/>
  <c r="N116" i="6"/>
  <c r="J116" i="6"/>
  <c r="F116" i="6"/>
  <c r="B116" i="6"/>
  <c r="N115" i="6"/>
  <c r="J115" i="6"/>
  <c r="F115" i="6"/>
  <c r="B115" i="6"/>
  <c r="N114" i="6"/>
  <c r="J114" i="6"/>
  <c r="F114" i="6"/>
  <c r="B114" i="6"/>
  <c r="N113" i="6"/>
  <c r="J113" i="6"/>
  <c r="F113" i="6"/>
  <c r="B113" i="6"/>
  <c r="N112" i="6"/>
  <c r="J112" i="6"/>
  <c r="F112" i="6"/>
  <c r="B112" i="6"/>
  <c r="N111" i="6"/>
  <c r="J111" i="6"/>
  <c r="F111" i="6"/>
  <c r="B111" i="6"/>
  <c r="N110" i="6"/>
  <c r="J110" i="6"/>
  <c r="F110" i="6"/>
  <c r="B110" i="6"/>
  <c r="N109" i="6"/>
  <c r="J109" i="6"/>
  <c r="F109" i="6"/>
  <c r="B109" i="6"/>
  <c r="N108" i="6"/>
  <c r="J108" i="6"/>
  <c r="F108" i="6"/>
  <c r="B108" i="6"/>
  <c r="N107" i="6"/>
  <c r="J107" i="6"/>
  <c r="F107" i="6"/>
  <c r="B107" i="6"/>
  <c r="N106" i="6"/>
  <c r="J106" i="6"/>
  <c r="F106" i="6"/>
  <c r="B106" i="6"/>
  <c r="N105" i="6"/>
  <c r="J105" i="6"/>
  <c r="F105" i="6"/>
  <c r="B105" i="6"/>
  <c r="N104" i="6"/>
  <c r="J104" i="6"/>
  <c r="F104" i="6"/>
  <c r="B104" i="6"/>
  <c r="N103" i="6"/>
  <c r="J103" i="6"/>
  <c r="F103" i="6"/>
  <c r="B103" i="6"/>
  <c r="N102" i="6"/>
  <c r="J102" i="6"/>
  <c r="F102" i="6"/>
  <c r="B102" i="6"/>
  <c r="N101" i="6"/>
  <c r="J101" i="6"/>
  <c r="F101" i="6"/>
  <c r="B101" i="6"/>
  <c r="N100" i="6"/>
  <c r="J100" i="6"/>
  <c r="F100" i="6"/>
  <c r="B100" i="6"/>
  <c r="N99" i="6"/>
  <c r="J99" i="6"/>
  <c r="F99" i="6"/>
  <c r="B99" i="6"/>
  <c r="N98" i="6"/>
  <c r="J98" i="6"/>
  <c r="F98" i="6"/>
  <c r="B98" i="6"/>
  <c r="N97" i="6"/>
  <c r="J97" i="6"/>
  <c r="F97" i="6"/>
  <c r="B97" i="6"/>
  <c r="N96" i="6"/>
  <c r="J96" i="6"/>
  <c r="F96" i="6"/>
  <c r="B96" i="6"/>
  <c r="N95" i="6"/>
  <c r="J95" i="6"/>
  <c r="F95" i="6"/>
  <c r="B95" i="6"/>
  <c r="N94" i="6"/>
  <c r="J94" i="6"/>
  <c r="F94" i="6"/>
  <c r="B94" i="6"/>
  <c r="N93" i="6"/>
  <c r="J93" i="6"/>
  <c r="F93" i="6"/>
  <c r="B93" i="6"/>
  <c r="N92" i="6"/>
  <c r="J92" i="6"/>
  <c r="F92" i="6"/>
  <c r="B92" i="6"/>
  <c r="N91" i="6"/>
  <c r="J91" i="6"/>
  <c r="F91" i="6"/>
  <c r="B91" i="6"/>
  <c r="N90" i="6"/>
  <c r="J90" i="6"/>
  <c r="F90" i="6"/>
  <c r="B90" i="6"/>
  <c r="N89" i="6"/>
  <c r="J89" i="6"/>
  <c r="F89" i="6"/>
  <c r="B89" i="6"/>
  <c r="N88" i="6"/>
  <c r="J88" i="6"/>
  <c r="F88" i="6"/>
  <c r="B88" i="6"/>
  <c r="N87" i="6"/>
  <c r="J87" i="6"/>
  <c r="F87" i="6"/>
  <c r="B87" i="6"/>
  <c r="N86" i="6"/>
  <c r="J86" i="6"/>
  <c r="F86" i="6"/>
  <c r="B86" i="6"/>
  <c r="N85" i="6"/>
  <c r="J85" i="6"/>
  <c r="F85" i="6"/>
  <c r="B85" i="6"/>
  <c r="N84" i="6"/>
  <c r="J84" i="6"/>
  <c r="F84" i="6"/>
  <c r="B84" i="6"/>
  <c r="N83" i="6"/>
  <c r="J83" i="6"/>
  <c r="F83" i="6"/>
  <c r="B83" i="6"/>
  <c r="N82" i="6"/>
  <c r="J82" i="6"/>
  <c r="F82" i="6"/>
  <c r="B82" i="6"/>
  <c r="N81" i="6"/>
  <c r="J81" i="6"/>
  <c r="F81" i="6"/>
  <c r="B81" i="6"/>
  <c r="N80" i="6"/>
  <c r="J80" i="6"/>
  <c r="F80" i="6"/>
  <c r="B80" i="6"/>
  <c r="N79" i="6"/>
  <c r="J79" i="6"/>
  <c r="F79" i="6"/>
  <c r="B79" i="6"/>
  <c r="N78" i="6"/>
  <c r="J78" i="6"/>
  <c r="F78" i="6"/>
  <c r="B78" i="6"/>
  <c r="N77" i="6"/>
  <c r="J77" i="6"/>
  <c r="F77" i="6"/>
  <c r="B77" i="6"/>
  <c r="N76" i="6"/>
  <c r="J76" i="6"/>
  <c r="F76" i="6"/>
  <c r="B76" i="6"/>
  <c r="N75" i="6"/>
  <c r="J75" i="6"/>
  <c r="F75" i="6"/>
  <c r="B75" i="6"/>
  <c r="N74" i="6"/>
  <c r="J74" i="6"/>
  <c r="F74" i="6"/>
  <c r="B74" i="6"/>
  <c r="N73" i="6"/>
  <c r="J73" i="6"/>
  <c r="F73" i="6"/>
  <c r="F126" i="6" s="1"/>
  <c r="B73" i="6"/>
  <c r="N72" i="6"/>
  <c r="N126" i="6" s="1"/>
  <c r="J72" i="6"/>
  <c r="J126" i="6" s="1"/>
  <c r="F72" i="6"/>
  <c r="B72" i="6"/>
  <c r="N71" i="6"/>
  <c r="J71" i="6"/>
  <c r="F71" i="6"/>
  <c r="B71" i="6"/>
  <c r="AG67" i="6"/>
  <c r="AF67" i="6"/>
  <c r="AE67" i="6"/>
  <c r="AD67" i="6"/>
  <c r="AC67" i="6"/>
  <c r="AA67" i="6"/>
  <c r="Z67" i="6"/>
  <c r="Y67" i="6"/>
  <c r="W67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AB66" i="6"/>
  <c r="X66" i="6"/>
  <c r="B66" i="6"/>
  <c r="CO65" i="6"/>
  <c r="CN65" i="6"/>
  <c r="CM65" i="6"/>
  <c r="CD65" i="6"/>
  <c r="CB65" i="6"/>
  <c r="AH65" i="6"/>
  <c r="AB65" i="6"/>
  <c r="X65" i="6"/>
  <c r="B65" i="6"/>
  <c r="CC65" i="6" s="1"/>
  <c r="CO64" i="6"/>
  <c r="CN64" i="6"/>
  <c r="CM64" i="6"/>
  <c r="AB64" i="6"/>
  <c r="X64" i="6"/>
  <c r="CD64" i="6" s="1"/>
  <c r="B64" i="6"/>
  <c r="CB63" i="6"/>
  <c r="AB63" i="6"/>
  <c r="CD63" i="6" s="1"/>
  <c r="X63" i="6"/>
  <c r="B63" i="6"/>
  <c r="AB62" i="6"/>
  <c r="X62" i="6"/>
  <c r="CO62" i="6" s="1"/>
  <c r="B62" i="6"/>
  <c r="CO61" i="6"/>
  <c r="CN61" i="6"/>
  <c r="CM61" i="6"/>
  <c r="AB61" i="6"/>
  <c r="X61" i="6"/>
  <c r="B61" i="6"/>
  <c r="CO60" i="6"/>
  <c r="CN60" i="6"/>
  <c r="CM60" i="6"/>
  <c r="CD60" i="6"/>
  <c r="AB60" i="6"/>
  <c r="X60" i="6"/>
  <c r="B60" i="6"/>
  <c r="CN59" i="6"/>
  <c r="CM59" i="6"/>
  <c r="CB59" i="6"/>
  <c r="AB59" i="6"/>
  <c r="CO59" i="6" s="1"/>
  <c r="X59" i="6"/>
  <c r="B59" i="6"/>
  <c r="CC59" i="6" s="1"/>
  <c r="CM58" i="6"/>
  <c r="CD58" i="6"/>
  <c r="AB58" i="6"/>
  <c r="X58" i="6"/>
  <c r="B58" i="6"/>
  <c r="AB57" i="6"/>
  <c r="X57" i="6"/>
  <c r="B57" i="6"/>
  <c r="CN57" i="6" s="1"/>
  <c r="CO56" i="6"/>
  <c r="CN56" i="6"/>
  <c r="AB56" i="6"/>
  <c r="X56" i="6"/>
  <c r="CD56" i="6" s="1"/>
  <c r="B56" i="6"/>
  <c r="CO55" i="6"/>
  <c r="CN55" i="6"/>
  <c r="CM55" i="6"/>
  <c r="CD55" i="6"/>
  <c r="CB55" i="6"/>
  <c r="AH55" i="6"/>
  <c r="AB55" i="6"/>
  <c r="X55" i="6"/>
  <c r="B55" i="6"/>
  <c r="CC55" i="6" s="1"/>
  <c r="CN54" i="6"/>
  <c r="CM54" i="6"/>
  <c r="AB54" i="6"/>
  <c r="X54" i="6"/>
  <c r="CO54" i="6" s="1"/>
  <c r="B54" i="6"/>
  <c r="CD53" i="6"/>
  <c r="AB53" i="6"/>
  <c r="X53" i="6"/>
  <c r="B53" i="6"/>
  <c r="AB52" i="6"/>
  <c r="X52" i="6"/>
  <c r="B52" i="6"/>
  <c r="CO51" i="6"/>
  <c r="AB51" i="6"/>
  <c r="X51" i="6"/>
  <c r="B51" i="6"/>
  <c r="CO50" i="6"/>
  <c r="CN50" i="6"/>
  <c r="CM50" i="6"/>
  <c r="CD50" i="6"/>
  <c r="AB50" i="6"/>
  <c r="X50" i="6"/>
  <c r="B50" i="6"/>
  <c r="CN49" i="6"/>
  <c r="CM49" i="6"/>
  <c r="CB49" i="6"/>
  <c r="AB49" i="6"/>
  <c r="CO49" i="6" s="1"/>
  <c r="X49" i="6"/>
  <c r="B49" i="6"/>
  <c r="CC49" i="6" s="1"/>
  <c r="AB48" i="6"/>
  <c r="X48" i="6"/>
  <c r="B48" i="6"/>
  <c r="CN47" i="6"/>
  <c r="AB47" i="6"/>
  <c r="X47" i="6"/>
  <c r="CD47" i="6" s="1"/>
  <c r="B47" i="6"/>
  <c r="AB46" i="6"/>
  <c r="X46" i="6"/>
  <c r="B46" i="6"/>
  <c r="CO45" i="6"/>
  <c r="CN45" i="6"/>
  <c r="CM45" i="6"/>
  <c r="CD45" i="6"/>
  <c r="AH45" i="6" s="1"/>
  <c r="CB45" i="6"/>
  <c r="AB45" i="6"/>
  <c r="X45" i="6"/>
  <c r="B45" i="6"/>
  <c r="CC45" i="6" s="1"/>
  <c r="CO44" i="6"/>
  <c r="CN44" i="6"/>
  <c r="CM44" i="6"/>
  <c r="CD44" i="6"/>
  <c r="AB44" i="6"/>
  <c r="X44" i="6"/>
  <c r="B44" i="6"/>
  <c r="AB43" i="6"/>
  <c r="X43" i="6"/>
  <c r="CD43" i="6" s="1"/>
  <c r="B43" i="6"/>
  <c r="CO42" i="6"/>
  <c r="AB42" i="6"/>
  <c r="X42" i="6"/>
  <c r="B42" i="6"/>
  <c r="AB41" i="6"/>
  <c r="X41" i="6"/>
  <c r="B41" i="6"/>
  <c r="CO40" i="6"/>
  <c r="CN40" i="6"/>
  <c r="CM40" i="6"/>
  <c r="CD40" i="6"/>
  <c r="AB40" i="6"/>
  <c r="X40" i="6"/>
  <c r="B40" i="6"/>
  <c r="CN39" i="6"/>
  <c r="CM39" i="6"/>
  <c r="CD39" i="6"/>
  <c r="CB39" i="6"/>
  <c r="AH39" i="6"/>
  <c r="AB39" i="6"/>
  <c r="CO39" i="6" s="1"/>
  <c r="X39" i="6"/>
  <c r="B39" i="6"/>
  <c r="CC39" i="6" s="1"/>
  <c r="AB38" i="6"/>
  <c r="X38" i="6"/>
  <c r="B38" i="6"/>
  <c r="CO37" i="6"/>
  <c r="CN37" i="6"/>
  <c r="AB37" i="6"/>
  <c r="X37" i="6"/>
  <c r="B37" i="6"/>
  <c r="AB36" i="6"/>
  <c r="X36" i="6"/>
  <c r="B36" i="6"/>
  <c r="AB35" i="6"/>
  <c r="X35" i="6"/>
  <c r="B35" i="6"/>
  <c r="CC35" i="6" s="1"/>
  <c r="CO34" i="6"/>
  <c r="CN34" i="6"/>
  <c r="CM34" i="6"/>
  <c r="AB34" i="6"/>
  <c r="X34" i="6"/>
  <c r="CD34" i="6" s="1"/>
  <c r="B34" i="6"/>
  <c r="CB33" i="6"/>
  <c r="AB33" i="6"/>
  <c r="CD33" i="6" s="1"/>
  <c r="X33" i="6"/>
  <c r="B33" i="6"/>
  <c r="AB32" i="6"/>
  <c r="X32" i="6"/>
  <c r="CD32" i="6" s="1"/>
  <c r="B32" i="6"/>
  <c r="CO31" i="6"/>
  <c r="CN31" i="6"/>
  <c r="CM31" i="6"/>
  <c r="AB31" i="6"/>
  <c r="X31" i="6"/>
  <c r="CD31" i="6" s="1"/>
  <c r="B31" i="6"/>
  <c r="CO30" i="6"/>
  <c r="CN30" i="6"/>
  <c r="CM30" i="6"/>
  <c r="CD30" i="6"/>
  <c r="AB30" i="6"/>
  <c r="X30" i="6"/>
  <c r="B30" i="6"/>
  <c r="CN29" i="6"/>
  <c r="CM29" i="6"/>
  <c r="CB29" i="6"/>
  <c r="AB29" i="6"/>
  <c r="CO29" i="6" s="1"/>
  <c r="X29" i="6"/>
  <c r="B29" i="6"/>
  <c r="CC29" i="6" s="1"/>
  <c r="CM28" i="6"/>
  <c r="AB28" i="6"/>
  <c r="X28" i="6"/>
  <c r="B28" i="6"/>
  <c r="CN27" i="6"/>
  <c r="CB27" i="6"/>
  <c r="AB27" i="6"/>
  <c r="X27" i="6"/>
  <c r="CD27" i="6" s="1"/>
  <c r="B27" i="6"/>
  <c r="AB26" i="6"/>
  <c r="X26" i="6"/>
  <c r="B26" i="6"/>
  <c r="CO25" i="6"/>
  <c r="CN25" i="6"/>
  <c r="CM25" i="6"/>
  <c r="CD25" i="6"/>
  <c r="AB25" i="6"/>
  <c r="X25" i="6"/>
  <c r="B25" i="6"/>
  <c r="CC25" i="6" s="1"/>
  <c r="CO24" i="6"/>
  <c r="CN24" i="6"/>
  <c r="CM24" i="6"/>
  <c r="CD24" i="6"/>
  <c r="AB24" i="6"/>
  <c r="X24" i="6"/>
  <c r="B24" i="6"/>
  <c r="AB23" i="6"/>
  <c r="X23" i="6"/>
  <c r="B23" i="6"/>
  <c r="CO22" i="6"/>
  <c r="CD22" i="6"/>
  <c r="AB22" i="6"/>
  <c r="X22" i="6"/>
  <c r="B22" i="6"/>
  <c r="AB21" i="6"/>
  <c r="X21" i="6"/>
  <c r="B21" i="6"/>
  <c r="CO20" i="6"/>
  <c r="CN20" i="6"/>
  <c r="CM20" i="6"/>
  <c r="CD20" i="6"/>
  <c r="AB20" i="6"/>
  <c r="X20" i="6"/>
  <c r="B20" i="6"/>
  <c r="CO19" i="6"/>
  <c r="CN19" i="6"/>
  <c r="CM19" i="6"/>
  <c r="CD19" i="6"/>
  <c r="AH19" i="6" s="1"/>
  <c r="CB19" i="6"/>
  <c r="AB19" i="6"/>
  <c r="X19" i="6"/>
  <c r="B19" i="6"/>
  <c r="CC19" i="6" s="1"/>
  <c r="AB18" i="6"/>
  <c r="X18" i="6"/>
  <c r="B18" i="6"/>
  <c r="AB17" i="6"/>
  <c r="X17" i="6"/>
  <c r="B17" i="6"/>
  <c r="CO16" i="6"/>
  <c r="CN16" i="6"/>
  <c r="AB16" i="6"/>
  <c r="X16" i="6"/>
  <c r="B16" i="6"/>
  <c r="CN15" i="6"/>
  <c r="CM15" i="6"/>
  <c r="CD15" i="6"/>
  <c r="CB15" i="6"/>
  <c r="AH15" i="6"/>
  <c r="AB15" i="6"/>
  <c r="X15" i="6"/>
  <c r="B15" i="6"/>
  <c r="CC15" i="6" s="1"/>
  <c r="CN14" i="6"/>
  <c r="CM14" i="6"/>
  <c r="AB14" i="6"/>
  <c r="X14" i="6"/>
  <c r="CO14" i="6" s="1"/>
  <c r="B14" i="6"/>
  <c r="CD13" i="6"/>
  <c r="CB13" i="6"/>
  <c r="AB13" i="6"/>
  <c r="X13" i="6"/>
  <c r="B13" i="6"/>
  <c r="AB12" i="6"/>
  <c r="X12" i="6"/>
  <c r="CO12" i="6" s="1"/>
  <c r="B12" i="6"/>
  <c r="B67" i="6" s="1"/>
  <c r="A5" i="6"/>
  <c r="A4" i="6"/>
  <c r="A3" i="6"/>
  <c r="A2" i="6"/>
  <c r="CO183" i="6" l="1"/>
  <c r="CB183" i="6"/>
  <c r="CN183" i="6"/>
  <c r="CC183" i="6"/>
  <c r="CC66" i="6"/>
  <c r="CB66" i="6"/>
  <c r="AH66" i="6" s="1"/>
  <c r="CM66" i="6"/>
  <c r="CC38" i="6"/>
  <c r="CB38" i="6"/>
  <c r="CN38" i="6"/>
  <c r="CO188" i="6"/>
  <c r="CN188" i="6"/>
  <c r="CC188" i="6"/>
  <c r="CO38" i="6"/>
  <c r="CD57" i="6"/>
  <c r="CN66" i="6"/>
  <c r="CM131" i="6"/>
  <c r="CD17" i="6"/>
  <c r="CC26" i="6"/>
  <c r="CB26" i="6"/>
  <c r="AH26" i="6" s="1"/>
  <c r="CM26" i="6"/>
  <c r="CO66" i="6"/>
  <c r="CC136" i="6"/>
  <c r="CB136" i="6"/>
  <c r="W136" i="6" s="1"/>
  <c r="CD155" i="6"/>
  <c r="CD167" i="6"/>
  <c r="CD66" i="6"/>
  <c r="CC23" i="6"/>
  <c r="CM23" i="6"/>
  <c r="CN23" i="6"/>
  <c r="CC17" i="6"/>
  <c r="CM17" i="6"/>
  <c r="CD41" i="6"/>
  <c r="CN174" i="6"/>
  <c r="CH174" i="6"/>
  <c r="CE174" i="6"/>
  <c r="CO32" i="6"/>
  <c r="CC131" i="6"/>
  <c r="CB131" i="6"/>
  <c r="CC41" i="6"/>
  <c r="CB41" i="6"/>
  <c r="CD131" i="6"/>
  <c r="CB170" i="6"/>
  <c r="CR170" i="6"/>
  <c r="CQ170" i="6"/>
  <c r="CG170" i="6"/>
  <c r="CN170" i="6"/>
  <c r="CH170" i="6"/>
  <c r="CO23" i="6"/>
  <c r="CC32" i="6"/>
  <c r="CB32" i="6"/>
  <c r="CN32" i="6"/>
  <c r="CM32" i="6"/>
  <c r="CC155" i="6"/>
  <c r="CB174" i="6"/>
  <c r="CO47" i="6"/>
  <c r="CD54" i="6"/>
  <c r="CD14" i="6"/>
  <c r="CD26" i="6"/>
  <c r="CB35" i="6"/>
  <c r="CD38" i="6"/>
  <c r="CM41" i="6"/>
  <c r="CC48" i="6"/>
  <c r="CB48" i="6"/>
  <c r="AH48" i="6" s="1"/>
  <c r="CN48" i="6"/>
  <c r="CC51" i="6"/>
  <c r="CB51" i="6"/>
  <c r="CO131" i="6"/>
  <c r="CE155" i="6"/>
  <c r="CB161" i="6"/>
  <c r="CQ161" i="6"/>
  <c r="CP161" i="6"/>
  <c r="CE161" i="6"/>
  <c r="CD161" i="6"/>
  <c r="CC161" i="6"/>
  <c r="CE167" i="6"/>
  <c r="CD170" i="6"/>
  <c r="CH172" i="6"/>
  <c r="CF174" i="6"/>
  <c r="CB188" i="6"/>
  <c r="CB23" i="6"/>
  <c r="AH23" i="6" s="1"/>
  <c r="CD29" i="6"/>
  <c r="AH29" i="6" s="1"/>
  <c r="CD35" i="6"/>
  <c r="CM38" i="6"/>
  <c r="CN41" i="6"/>
  <c r="CO48" i="6"/>
  <c r="CD51" i="6"/>
  <c r="CD136" i="6"/>
  <c r="CF155" i="6"/>
  <c r="CH167" i="6"/>
  <c r="CE170" i="6"/>
  <c r="CN172" i="6"/>
  <c r="CG174" i="6"/>
  <c r="CO202" i="6"/>
  <c r="CH202" i="6"/>
  <c r="C202" i="6"/>
  <c r="CB17" i="6"/>
  <c r="CD23" i="6"/>
  <c r="CN26" i="6"/>
  <c r="CM35" i="6"/>
  <c r="CO41" i="6"/>
  <c r="CO57" i="6"/>
  <c r="X67" i="6"/>
  <c r="CM136" i="6"/>
  <c r="CP155" i="6"/>
  <c r="CF170" i="6"/>
  <c r="CQ174" i="6"/>
  <c r="CT177" i="6"/>
  <c r="CS177" i="6"/>
  <c r="CG177" i="6"/>
  <c r="CF177" i="6"/>
  <c r="CN177" i="6"/>
  <c r="CH177" i="6"/>
  <c r="CE177" i="6"/>
  <c r="AW177" i="6" s="1"/>
  <c r="CN17" i="6"/>
  <c r="CO26" i="6"/>
  <c r="CC33" i="6"/>
  <c r="AH33" i="6" s="1"/>
  <c r="CM33" i="6"/>
  <c r="CN33" i="6"/>
  <c r="CN35" i="6"/>
  <c r="CC42" i="6"/>
  <c r="CB42" i="6"/>
  <c r="CN42" i="6"/>
  <c r="CM42" i="6"/>
  <c r="CD48" i="6"/>
  <c r="CM51" i="6"/>
  <c r="CC58" i="6"/>
  <c r="CB58" i="6"/>
  <c r="CN58" i="6"/>
  <c r="CC61" i="6"/>
  <c r="CB61" i="6"/>
  <c r="CO133" i="6"/>
  <c r="CN133" i="6"/>
  <c r="CN136" i="6"/>
  <c r="CQ155" i="6"/>
  <c r="CF161" i="6"/>
  <c r="CR174" i="6"/>
  <c r="CC202" i="6"/>
  <c r="CO17" i="6"/>
  <c r="CC27" i="6"/>
  <c r="AH27" i="6" s="1"/>
  <c r="CM27" i="6"/>
  <c r="CO33" i="6"/>
  <c r="CO35" i="6"/>
  <c r="CD42" i="6"/>
  <c r="CM48" i="6"/>
  <c r="CN51" i="6"/>
  <c r="CO58" i="6"/>
  <c r="CD61" i="6"/>
  <c r="W129" i="6"/>
  <c r="CO136" i="6"/>
  <c r="D162" i="6"/>
  <c r="C151" i="6"/>
  <c r="A239" i="6" s="1"/>
  <c r="CS174" i="6"/>
  <c r="CO176" i="6"/>
  <c r="C176" i="6"/>
  <c r="CT167" i="6"/>
  <c r="CS167" i="6"/>
  <c r="CG167" i="6"/>
  <c r="CF167" i="6"/>
  <c r="CR167" i="6"/>
  <c r="CQ167" i="6"/>
  <c r="CB167" i="6"/>
  <c r="CG172" i="6"/>
  <c r="CF172" i="6"/>
  <c r="CE172" i="6"/>
  <c r="CB172" i="6"/>
  <c r="AW172" i="6" s="1"/>
  <c r="CT172" i="6"/>
  <c r="CS172" i="6"/>
  <c r="CR172" i="6"/>
  <c r="CC57" i="6"/>
  <c r="CM57" i="6"/>
  <c r="CB57" i="6"/>
  <c r="CS170" i="6"/>
  <c r="CT174" i="6"/>
  <c r="CO185" i="6"/>
  <c r="CN185" i="6"/>
  <c r="CC185" i="6"/>
  <c r="CB185" i="6"/>
  <c r="AS185" i="6" s="1"/>
  <c r="CE171" i="6"/>
  <c r="CB171" i="6"/>
  <c r="CT171" i="6"/>
  <c r="CS171" i="6"/>
  <c r="CG171" i="6"/>
  <c r="CF171" i="6"/>
  <c r="C197" i="6"/>
  <c r="CO197" i="6"/>
  <c r="CH197" i="6"/>
  <c r="CO144" i="6"/>
  <c r="CN144" i="6"/>
  <c r="CC144" i="6"/>
  <c r="CM144" i="6"/>
  <c r="CD144" i="6"/>
  <c r="CC18" i="6"/>
  <c r="CB18" i="6"/>
  <c r="AH18" i="6" s="1"/>
  <c r="CN18" i="6"/>
  <c r="CC36" i="6"/>
  <c r="CB36" i="6"/>
  <c r="CM36" i="6"/>
  <c r="CM137" i="6"/>
  <c r="CD137" i="6"/>
  <c r="CB137" i="6"/>
  <c r="CC137" i="6"/>
  <c r="CN137" i="6"/>
  <c r="CO137" i="6"/>
  <c r="CC21" i="6"/>
  <c r="CB21" i="6"/>
  <c r="AH21" i="6" s="1"/>
  <c r="CD21" i="6"/>
  <c r="CC43" i="6"/>
  <c r="CM43" i="6"/>
  <c r="CN43" i="6"/>
  <c r="CD52" i="6"/>
  <c r="CR161" i="6"/>
  <c r="CO186" i="6"/>
  <c r="CN186" i="6"/>
  <c r="CM21" i="6"/>
  <c r="CC46" i="6"/>
  <c r="CB46" i="6"/>
  <c r="CM46" i="6"/>
  <c r="CC62" i="6"/>
  <c r="CB62" i="6"/>
  <c r="CN62" i="6"/>
  <c r="CM62" i="6"/>
  <c r="CO191" i="6"/>
  <c r="CN191" i="6"/>
  <c r="CC197" i="6"/>
  <c r="CC37" i="6"/>
  <c r="CM37" i="6"/>
  <c r="CC53" i="6"/>
  <c r="CM53" i="6"/>
  <c r="CN53" i="6"/>
  <c r="CC158" i="6"/>
  <c r="CQ177" i="6"/>
  <c r="CC13" i="6"/>
  <c r="AH13" i="6" s="1"/>
  <c r="CM13" i="6"/>
  <c r="CN13" i="6"/>
  <c r="CO21" i="6"/>
  <c r="CC28" i="6"/>
  <c r="CB28" i="6"/>
  <c r="CN28" i="6"/>
  <c r="CD37" i="6"/>
  <c r="CB43" i="6"/>
  <c r="AH43" i="6" s="1"/>
  <c r="CO53" i="6"/>
  <c r="B126" i="6"/>
  <c r="CN158" i="6"/>
  <c r="CN171" i="6"/>
  <c r="CR177" i="6"/>
  <c r="CB186" i="6"/>
  <c r="CO13" i="6"/>
  <c r="CO15" i="6"/>
  <c r="CC22" i="6"/>
  <c r="CB22" i="6"/>
  <c r="CN22" i="6"/>
  <c r="CM22" i="6"/>
  <c r="CO28" i="6"/>
  <c r="CC31" i="6"/>
  <c r="CB31" i="6"/>
  <c r="AH31" i="6" s="1"/>
  <c r="CN46" i="6"/>
  <c r="CC56" i="6"/>
  <c r="CB56" i="6"/>
  <c r="AH56" i="6" s="1"/>
  <c r="CM56" i="6"/>
  <c r="CO139" i="6"/>
  <c r="CN139" i="6"/>
  <c r="CC139" i="6"/>
  <c r="CB139" i="6"/>
  <c r="W139" i="6" s="1"/>
  <c r="CO171" i="6"/>
  <c r="CC186" i="6"/>
  <c r="C201" i="6"/>
  <c r="CC12" i="6"/>
  <c r="CB12" i="6"/>
  <c r="AH12" i="6" s="1"/>
  <c r="CN12" i="6"/>
  <c r="CM12" i="6"/>
  <c r="CC52" i="6"/>
  <c r="CB52" i="6"/>
  <c r="AH52" i="6" s="1"/>
  <c r="CN52" i="6"/>
  <c r="CM52" i="6"/>
  <c r="CO155" i="6"/>
  <c r="CN155" i="6"/>
  <c r="CB155" i="6"/>
  <c r="CP174" i="6"/>
  <c r="CD174" i="6"/>
  <c r="CO18" i="6"/>
  <c r="CD36" i="6"/>
  <c r="CT170" i="6"/>
  <c r="C173" i="6"/>
  <c r="CO173" i="6"/>
  <c r="CO190" i="6"/>
  <c r="CN190" i="6"/>
  <c r="CC190" i="6"/>
  <c r="CB190" i="6"/>
  <c r="AS190" i="6" s="1"/>
  <c r="CM142" i="6"/>
  <c r="CD142" i="6"/>
  <c r="CB142" i="6"/>
  <c r="CC142" i="6"/>
  <c r="CO142" i="6"/>
  <c r="CN142" i="6"/>
  <c r="CR158" i="6"/>
  <c r="CP158" i="6"/>
  <c r="CQ158" i="6"/>
  <c r="CB158" i="6"/>
  <c r="CF158" i="6"/>
  <c r="CE158" i="6"/>
  <c r="CD158" i="6"/>
  <c r="CD18" i="6"/>
  <c r="CN36" i="6"/>
  <c r="CO43" i="6"/>
  <c r="CD12" i="6"/>
  <c r="CM18" i="6"/>
  <c r="CO36" i="6"/>
  <c r="CO52" i="6"/>
  <c r="CN21" i="6"/>
  <c r="CO27" i="6"/>
  <c r="CD46" i="6"/>
  <c r="CD49" i="6"/>
  <c r="AH49" i="6" s="1"/>
  <c r="CD62" i="6"/>
  <c r="CH171" i="6"/>
  <c r="AB67" i="6"/>
  <c r="CC16" i="6"/>
  <c r="CB16" i="6"/>
  <c r="CM16" i="6"/>
  <c r="CO46" i="6"/>
  <c r="CD59" i="6"/>
  <c r="AH59" i="6" s="1"/>
  <c r="CC63" i="6"/>
  <c r="AH63" i="6" s="1"/>
  <c r="CM63" i="6"/>
  <c r="CN63" i="6"/>
  <c r="W135" i="6"/>
  <c r="CD159" i="6"/>
  <c r="AX159" i="6" s="1"/>
  <c r="CF159" i="6"/>
  <c r="CE159" i="6"/>
  <c r="CP171" i="6"/>
  <c r="CO182" i="6"/>
  <c r="CN182" i="6"/>
  <c r="CC182" i="6"/>
  <c r="CB182" i="6"/>
  <c r="AS182" i="6" s="1"/>
  <c r="CB191" i="6"/>
  <c r="AS191" i="6" s="1"/>
  <c r="CD199" i="6"/>
  <c r="AB199" i="6" s="1"/>
  <c r="CS199" i="6"/>
  <c r="CR199" i="6"/>
  <c r="CG199" i="6"/>
  <c r="CF199" i="6"/>
  <c r="CE199" i="6"/>
  <c r="CH201" i="6"/>
  <c r="CO201" i="6"/>
  <c r="CD16" i="6"/>
  <c r="CB25" i="6"/>
  <c r="AH25" i="6" s="1"/>
  <c r="CD28" i="6"/>
  <c r="CB37" i="6"/>
  <c r="CC47" i="6"/>
  <c r="CM47" i="6"/>
  <c r="CB47" i="6"/>
  <c r="AH47" i="6" s="1"/>
  <c r="CB53" i="6"/>
  <c r="AH53" i="6" s="1"/>
  <c r="CO63" i="6"/>
  <c r="CM139" i="6"/>
  <c r="CQ171" i="6"/>
  <c r="CC187" i="6"/>
  <c r="CB187" i="6"/>
  <c r="AS187" i="6" s="1"/>
  <c r="CC191" i="6"/>
  <c r="CM132" i="6"/>
  <c r="CD132" i="6"/>
  <c r="CB132" i="6"/>
  <c r="CC132" i="6"/>
  <c r="CO157" i="6"/>
  <c r="CN157" i="6"/>
  <c r="CC20" i="6"/>
  <c r="CB20" i="6"/>
  <c r="AH20" i="6" s="1"/>
  <c r="CC30" i="6"/>
  <c r="CB30" i="6"/>
  <c r="CC40" i="6"/>
  <c r="CB40" i="6"/>
  <c r="AH40" i="6" s="1"/>
  <c r="CC50" i="6"/>
  <c r="CB50" i="6"/>
  <c r="CC60" i="6"/>
  <c r="CB60" i="6"/>
  <c r="AH60" i="6" s="1"/>
  <c r="CN129" i="6"/>
  <c r="CO129" i="6"/>
  <c r="B146" i="6"/>
  <c r="CF153" i="6"/>
  <c r="CE153" i="6"/>
  <c r="CC153" i="6"/>
  <c r="CD153" i="6"/>
  <c r="CC184" i="6"/>
  <c r="CB184" i="6"/>
  <c r="AS184" i="6" s="1"/>
  <c r="CN132" i="6"/>
  <c r="CO143" i="6"/>
  <c r="CN143" i="6"/>
  <c r="CO160" i="6"/>
  <c r="CN160" i="6"/>
  <c r="CR175" i="6"/>
  <c r="CQ175" i="6"/>
  <c r="CB175" i="6"/>
  <c r="CN134" i="6"/>
  <c r="CO134" i="6"/>
  <c r="CR154" i="6"/>
  <c r="CP154" i="6"/>
  <c r="CQ154" i="6"/>
  <c r="CB154" i="6"/>
  <c r="AX154" i="6" s="1"/>
  <c r="AW169" i="6"/>
  <c r="C196" i="6"/>
  <c r="CT196" i="6"/>
  <c r="CH196" i="6"/>
  <c r="CF200" i="6"/>
  <c r="CE200" i="6"/>
  <c r="CD200" i="6"/>
  <c r="CP157" i="6"/>
  <c r="CB134" i="6"/>
  <c r="CC141" i="6"/>
  <c r="CB141" i="6"/>
  <c r="CQ157" i="6"/>
  <c r="CP160" i="6"/>
  <c r="CP176" i="6"/>
  <c r="CC189" i="6"/>
  <c r="CB189" i="6"/>
  <c r="AS189" i="6" s="1"/>
  <c r="CC200" i="6"/>
  <c r="AB200" i="6" s="1"/>
  <c r="CT200" i="6"/>
  <c r="N213" i="6"/>
  <c r="CD156" i="6"/>
  <c r="CC156" i="6"/>
  <c r="CB156" i="6"/>
  <c r="CP152" i="6"/>
  <c r="CO152" i="6"/>
  <c r="CO175" i="6"/>
  <c r="CC175" i="6"/>
  <c r="CC14" i="6"/>
  <c r="CB14" i="6"/>
  <c r="AH14" i="6" s="1"/>
  <c r="CC24" i="6"/>
  <c r="CB24" i="6"/>
  <c r="AH24" i="6" s="1"/>
  <c r="CC34" i="6"/>
  <c r="CB34" i="6"/>
  <c r="CC44" i="6"/>
  <c r="CB44" i="6"/>
  <c r="AH44" i="6" s="1"/>
  <c r="CC54" i="6"/>
  <c r="CB54" i="6"/>
  <c r="AH54" i="6" s="1"/>
  <c r="CC64" i="6"/>
  <c r="CB64" i="6"/>
  <c r="AH64" i="6" s="1"/>
  <c r="CC134" i="6"/>
  <c r="CO138" i="6"/>
  <c r="CN138" i="6"/>
  <c r="CB152" i="6"/>
  <c r="AX152" i="6" s="1"/>
  <c r="CC154" i="6"/>
  <c r="CE156" i="6"/>
  <c r="CR157" i="6"/>
  <c r="CQ160" i="6"/>
  <c r="CN168" i="6"/>
  <c r="CH168" i="6"/>
  <c r="AW168" i="6" s="1"/>
  <c r="CD175" i="6"/>
  <c r="CC196" i="6"/>
  <c r="CP215" i="6"/>
  <c r="CQ213" i="6"/>
  <c r="AH50" i="6" l="1"/>
  <c r="AH22" i="6"/>
  <c r="AH61" i="6"/>
  <c r="AH32" i="6"/>
  <c r="AW174" i="6"/>
  <c r="AH57" i="6"/>
  <c r="CG202" i="6"/>
  <c r="CF202" i="6"/>
  <c r="CE202" i="6"/>
  <c r="CD202" i="6"/>
  <c r="AB202" i="6" s="1"/>
  <c r="CS202" i="6"/>
  <c r="CR202" i="6"/>
  <c r="CQ202" i="6"/>
  <c r="CP202" i="6"/>
  <c r="CT176" i="6"/>
  <c r="CS176" i="6"/>
  <c r="CR176" i="6"/>
  <c r="CQ176" i="6"/>
  <c r="CE176" i="6"/>
  <c r="CH176" i="6"/>
  <c r="CN176" i="6"/>
  <c r="CG176" i="6"/>
  <c r="CF176" i="6"/>
  <c r="CB176" i="6"/>
  <c r="W142" i="6"/>
  <c r="CR151" i="6"/>
  <c r="CP151" i="6"/>
  <c r="CQ151" i="6"/>
  <c r="CB151" i="6"/>
  <c r="CO151" i="6"/>
  <c r="C162" i="6"/>
  <c r="CC151" i="6"/>
  <c r="CN151" i="6"/>
  <c r="B239" i="6" s="1"/>
  <c r="CF151" i="6"/>
  <c r="CE151" i="6"/>
  <c r="CD151" i="6"/>
  <c r="AX161" i="6"/>
  <c r="AH34" i="6"/>
  <c r="AH58" i="6"/>
  <c r="AH38" i="6"/>
  <c r="AW175" i="6"/>
  <c r="W141" i="6"/>
  <c r="AH30" i="6"/>
  <c r="AH37" i="6"/>
  <c r="CG201" i="6"/>
  <c r="CF201" i="6"/>
  <c r="CE201" i="6"/>
  <c r="CS201" i="6"/>
  <c r="CQ201" i="6"/>
  <c r="CR201" i="6"/>
  <c r="CP201" i="6"/>
  <c r="CD201" i="6"/>
  <c r="AB201" i="6" s="1"/>
  <c r="AS186" i="6"/>
  <c r="AH51" i="6"/>
  <c r="W134" i="6"/>
  <c r="CN173" i="6"/>
  <c r="CH173" i="6"/>
  <c r="CG173" i="6"/>
  <c r="CF173" i="6"/>
  <c r="CR173" i="6"/>
  <c r="CQ173" i="6"/>
  <c r="CT173" i="6"/>
  <c r="CS173" i="6"/>
  <c r="CE173" i="6"/>
  <c r="CB173" i="6"/>
  <c r="CF197" i="6"/>
  <c r="CD197" i="6"/>
  <c r="AB197" i="6" s="1"/>
  <c r="CG197" i="6"/>
  <c r="CE197" i="6"/>
  <c r="CS197" i="6"/>
  <c r="CR197" i="6"/>
  <c r="CQ197" i="6"/>
  <c r="CP197" i="6"/>
  <c r="AW170" i="6"/>
  <c r="AW167" i="6"/>
  <c r="AH42" i="6"/>
  <c r="W137" i="6"/>
  <c r="AH41" i="6"/>
  <c r="AS183" i="6"/>
  <c r="W132" i="6"/>
  <c r="AX158" i="6"/>
  <c r="AH62" i="6"/>
  <c r="AW171" i="6"/>
  <c r="AS188" i="6"/>
  <c r="AH35" i="6"/>
  <c r="AX153" i="6"/>
  <c r="AH16" i="6"/>
  <c r="AX155" i="6"/>
  <c r="W131" i="6"/>
  <c r="AX156" i="6"/>
  <c r="CB196" i="6"/>
  <c r="CQ196" i="6"/>
  <c r="CP196" i="6"/>
  <c r="CS196" i="6"/>
  <c r="CR196" i="6"/>
  <c r="CG196" i="6"/>
  <c r="CE196" i="6"/>
  <c r="CD196" i="6"/>
  <c r="CN196" i="6"/>
  <c r="CF196" i="6"/>
  <c r="AH28" i="6"/>
  <c r="AH46" i="6"/>
  <c r="AH36" i="6"/>
  <c r="AH17" i="6"/>
  <c r="AW173" i="6" l="1"/>
  <c r="AW176" i="6"/>
  <c r="AB196" i="6"/>
  <c r="AX151" i="6"/>
  <c r="B215" i="5" l="1"/>
  <c r="CP214" i="5"/>
  <c r="CO214" i="5"/>
  <c r="CC214" i="5"/>
  <c r="CB214" i="5"/>
  <c r="B214" i="5"/>
  <c r="CE213" i="5"/>
  <c r="CD213" i="5"/>
  <c r="CC213" i="5"/>
  <c r="CB213" i="5"/>
  <c r="N213" i="5" s="1"/>
  <c r="B213" i="5"/>
  <c r="C208" i="5"/>
  <c r="C207" i="5"/>
  <c r="E202" i="5"/>
  <c r="D202" i="5"/>
  <c r="E201" i="5"/>
  <c r="D201" i="5"/>
  <c r="CI201" i="5" s="1"/>
  <c r="CT200" i="5"/>
  <c r="CO200" i="5"/>
  <c r="CI200" i="5"/>
  <c r="CH200" i="5"/>
  <c r="E200" i="5"/>
  <c r="CC200" i="5" s="1"/>
  <c r="D200" i="5"/>
  <c r="C200" i="5" s="1"/>
  <c r="CU199" i="5"/>
  <c r="CT199" i="5"/>
  <c r="CS199" i="5"/>
  <c r="CR199" i="5"/>
  <c r="CQ199" i="5"/>
  <c r="CP199" i="5"/>
  <c r="CO199" i="5"/>
  <c r="CI199" i="5"/>
  <c r="CH199" i="5"/>
  <c r="CG199" i="5"/>
  <c r="CF199" i="5"/>
  <c r="CE199" i="5"/>
  <c r="CC199" i="5"/>
  <c r="E199" i="5"/>
  <c r="D199" i="5"/>
  <c r="C199" i="5"/>
  <c r="CD199" i="5" s="1"/>
  <c r="CU198" i="5"/>
  <c r="CI198" i="5"/>
  <c r="E198" i="5"/>
  <c r="CH198" i="5" s="1"/>
  <c r="D198" i="5"/>
  <c r="CI197" i="5"/>
  <c r="E197" i="5"/>
  <c r="D197" i="5"/>
  <c r="CU197" i="5" s="1"/>
  <c r="CP196" i="5"/>
  <c r="CO196" i="5"/>
  <c r="CI196" i="5"/>
  <c r="CH196" i="5"/>
  <c r="E196" i="5"/>
  <c r="CT196" i="5" s="1"/>
  <c r="D196" i="5"/>
  <c r="CU196" i="5" s="1"/>
  <c r="C196" i="5"/>
  <c r="CF196" i="5" s="1"/>
  <c r="E191" i="5"/>
  <c r="C191" i="5" s="1"/>
  <c r="D191" i="5"/>
  <c r="E190" i="5"/>
  <c r="D190" i="5"/>
  <c r="C190" i="5"/>
  <c r="CO189" i="5"/>
  <c r="CN189" i="5"/>
  <c r="CB189" i="5"/>
  <c r="AS189" i="5" s="1"/>
  <c r="E189" i="5"/>
  <c r="C189" i="5" s="1"/>
  <c r="CC189" i="5" s="1"/>
  <c r="D189" i="5"/>
  <c r="CC188" i="5"/>
  <c r="CB188" i="5"/>
  <c r="AS188" i="5" s="1"/>
  <c r="E188" i="5"/>
  <c r="D188" i="5"/>
  <c r="C188" i="5"/>
  <c r="CO188" i="5" s="1"/>
  <c r="E187" i="5"/>
  <c r="C187" i="5" s="1"/>
  <c r="D187" i="5"/>
  <c r="E186" i="5"/>
  <c r="D186" i="5"/>
  <c r="C186" i="5"/>
  <c r="CC185" i="5"/>
  <c r="CB185" i="5"/>
  <c r="AS185" i="5" s="1"/>
  <c r="E185" i="5"/>
  <c r="D185" i="5"/>
  <c r="C185" i="5"/>
  <c r="CO185" i="5" s="1"/>
  <c r="CO184" i="5"/>
  <c r="CN184" i="5"/>
  <c r="CB184" i="5"/>
  <c r="AS184" i="5" s="1"/>
  <c r="E184" i="5"/>
  <c r="C184" i="5" s="1"/>
  <c r="CC184" i="5" s="1"/>
  <c r="D184" i="5"/>
  <c r="CO183" i="5"/>
  <c r="CN183" i="5"/>
  <c r="E183" i="5"/>
  <c r="D183" i="5"/>
  <c r="C183" i="5"/>
  <c r="CC183" i="5" s="1"/>
  <c r="E182" i="5"/>
  <c r="D182" i="5"/>
  <c r="C182" i="5"/>
  <c r="CP177" i="5"/>
  <c r="CO177" i="5"/>
  <c r="CN177" i="5"/>
  <c r="CH177" i="5"/>
  <c r="CG177" i="5"/>
  <c r="CF177" i="5"/>
  <c r="E177" i="5"/>
  <c r="CC177" i="5" s="1"/>
  <c r="D177" i="5"/>
  <c r="CD177" i="5" s="1"/>
  <c r="C177" i="5"/>
  <c r="CC176" i="5"/>
  <c r="E176" i="5"/>
  <c r="CO176" i="5" s="1"/>
  <c r="D176" i="5"/>
  <c r="CD175" i="5"/>
  <c r="CC175" i="5"/>
  <c r="E175" i="5"/>
  <c r="CO175" i="5" s="1"/>
  <c r="D175" i="5"/>
  <c r="CP175" i="5" s="1"/>
  <c r="C175" i="5"/>
  <c r="CO174" i="5"/>
  <c r="CC174" i="5"/>
  <c r="E174" i="5"/>
  <c r="D174" i="5"/>
  <c r="CP174" i="5" s="1"/>
  <c r="CT173" i="5"/>
  <c r="E173" i="5"/>
  <c r="CO173" i="5" s="1"/>
  <c r="D173" i="5"/>
  <c r="C173" i="5"/>
  <c r="CO172" i="5"/>
  <c r="CH172" i="5"/>
  <c r="CF172" i="5"/>
  <c r="E172" i="5"/>
  <c r="CC172" i="5" s="1"/>
  <c r="D172" i="5"/>
  <c r="CD172" i="5" s="1"/>
  <c r="C172" i="5"/>
  <c r="CP171" i="5"/>
  <c r="CO171" i="5"/>
  <c r="E171" i="5"/>
  <c r="CC171" i="5" s="1"/>
  <c r="D171" i="5"/>
  <c r="CD171" i="5" s="1"/>
  <c r="CP170" i="5"/>
  <c r="CO170" i="5"/>
  <c r="CD170" i="5"/>
  <c r="E170" i="5"/>
  <c r="CC170" i="5" s="1"/>
  <c r="D170" i="5"/>
  <c r="CP169" i="5"/>
  <c r="CD169" i="5"/>
  <c r="E169" i="5"/>
  <c r="D169" i="5"/>
  <c r="CR168" i="5"/>
  <c r="CQ168" i="5"/>
  <c r="CP168" i="5"/>
  <c r="CD168" i="5"/>
  <c r="CC168" i="5"/>
  <c r="CB168" i="5"/>
  <c r="E168" i="5"/>
  <c r="CO168" i="5" s="1"/>
  <c r="D168" i="5"/>
  <c r="C168" i="5"/>
  <c r="CP167" i="5"/>
  <c r="CO167" i="5"/>
  <c r="E167" i="5"/>
  <c r="CC167" i="5" s="1"/>
  <c r="D167" i="5"/>
  <c r="CD167" i="5" s="1"/>
  <c r="C167" i="5"/>
  <c r="AW162" i="5"/>
  <c r="AV162" i="5"/>
  <c r="AU162" i="5"/>
  <c r="AT162" i="5"/>
  <c r="AS162" i="5"/>
  <c r="AR162" i="5"/>
  <c r="AQ162" i="5"/>
  <c r="AP162" i="5"/>
  <c r="AO162" i="5"/>
  <c r="AN162" i="5"/>
  <c r="AM162" i="5"/>
  <c r="AL162" i="5"/>
  <c r="AK162" i="5"/>
  <c r="AJ162" i="5"/>
  <c r="AI162" i="5"/>
  <c r="AH162" i="5"/>
  <c r="AG162" i="5"/>
  <c r="AF162" i="5"/>
  <c r="AE162" i="5"/>
  <c r="AD162" i="5"/>
  <c r="AC162" i="5"/>
  <c r="AB162" i="5"/>
  <c r="AA162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CT161" i="5"/>
  <c r="CS161" i="5"/>
  <c r="CH161" i="5"/>
  <c r="CG161" i="5"/>
  <c r="E161" i="5"/>
  <c r="D161" i="5"/>
  <c r="C161" i="5" s="1"/>
  <c r="CT160" i="5"/>
  <c r="CS160" i="5"/>
  <c r="CP160" i="5"/>
  <c r="CO160" i="5"/>
  <c r="CN160" i="5"/>
  <c r="CH160" i="5"/>
  <c r="CG160" i="5"/>
  <c r="CF160" i="5"/>
  <c r="CE160" i="5"/>
  <c r="E160" i="5"/>
  <c r="D160" i="5"/>
  <c r="C160" i="5" s="1"/>
  <c r="CT159" i="5"/>
  <c r="CS159" i="5"/>
  <c r="CH159" i="5"/>
  <c r="CG159" i="5"/>
  <c r="E159" i="5"/>
  <c r="D159" i="5"/>
  <c r="E158" i="5"/>
  <c r="C158" i="5" s="1"/>
  <c r="D158" i="5"/>
  <c r="CT157" i="5"/>
  <c r="CS157" i="5"/>
  <c r="CH157" i="5"/>
  <c r="CG157" i="5"/>
  <c r="E157" i="5"/>
  <c r="D157" i="5"/>
  <c r="C157" i="5" s="1"/>
  <c r="E156" i="5"/>
  <c r="D156" i="5"/>
  <c r="C156" i="5"/>
  <c r="CQ156" i="5" s="1"/>
  <c r="E155" i="5"/>
  <c r="D155" i="5"/>
  <c r="CC154" i="5"/>
  <c r="E154" i="5"/>
  <c r="D154" i="5"/>
  <c r="C154" i="5" s="1"/>
  <c r="E153" i="5"/>
  <c r="C153" i="5"/>
  <c r="CR152" i="5"/>
  <c r="CO152" i="5"/>
  <c r="CN152" i="5"/>
  <c r="CF152" i="5"/>
  <c r="CE152" i="5"/>
  <c r="CD152" i="5"/>
  <c r="CC152" i="5"/>
  <c r="AX152" i="5" s="1"/>
  <c r="CB152" i="5"/>
  <c r="E152" i="5"/>
  <c r="C152" i="5" s="1"/>
  <c r="CQ152" i="5" s="1"/>
  <c r="E151" i="5"/>
  <c r="D151" i="5"/>
  <c r="V146" i="5"/>
  <c r="U146" i="5"/>
  <c r="T146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CO145" i="5"/>
  <c r="CN145" i="5"/>
  <c r="CM145" i="5"/>
  <c r="CD145" i="5"/>
  <c r="CC145" i="5"/>
  <c r="CB145" i="5"/>
  <c r="B145" i="5"/>
  <c r="CD144" i="5"/>
  <c r="CC144" i="5"/>
  <c r="CB144" i="5"/>
  <c r="B144" i="5"/>
  <c r="CN143" i="5"/>
  <c r="CM143" i="5"/>
  <c r="CD143" i="5"/>
  <c r="CC143" i="5"/>
  <c r="CB143" i="5"/>
  <c r="W143" i="5"/>
  <c r="B143" i="5"/>
  <c r="CO143" i="5" s="1"/>
  <c r="CO142" i="5"/>
  <c r="CN142" i="5"/>
  <c r="CD142" i="5"/>
  <c r="CB142" i="5"/>
  <c r="B142" i="5"/>
  <c r="CM142" i="5" s="1"/>
  <c r="CO141" i="5"/>
  <c r="CN141" i="5"/>
  <c r="CM141" i="5"/>
  <c r="CD141" i="5"/>
  <c r="CC141" i="5"/>
  <c r="CB141" i="5"/>
  <c r="W141" i="5" s="1"/>
  <c r="B141" i="5"/>
  <c r="CO140" i="5"/>
  <c r="CN140" i="5"/>
  <c r="CM140" i="5"/>
  <c r="CD140" i="5"/>
  <c r="CC140" i="5"/>
  <c r="CB140" i="5"/>
  <c r="W140" i="5" s="1"/>
  <c r="B140" i="5"/>
  <c r="B139" i="5"/>
  <c r="CO138" i="5"/>
  <c r="CN138" i="5"/>
  <c r="CM138" i="5"/>
  <c r="CD138" i="5"/>
  <c r="CC138" i="5"/>
  <c r="CB138" i="5"/>
  <c r="B138" i="5"/>
  <c r="CO137" i="5"/>
  <c r="CN137" i="5"/>
  <c r="CD137" i="5"/>
  <c r="CB137" i="5"/>
  <c r="B137" i="5"/>
  <c r="CM137" i="5" s="1"/>
  <c r="CO136" i="5"/>
  <c r="B136" i="5"/>
  <c r="CO135" i="5"/>
  <c r="CN135" i="5"/>
  <c r="CM135" i="5"/>
  <c r="CD135" i="5"/>
  <c r="CC135" i="5"/>
  <c r="CB135" i="5"/>
  <c r="B135" i="5"/>
  <c r="B134" i="5"/>
  <c r="CB134" i="5" s="1"/>
  <c r="CO133" i="5"/>
  <c r="CN133" i="5"/>
  <c r="CB133" i="5"/>
  <c r="B133" i="5"/>
  <c r="CO132" i="5"/>
  <c r="CN132" i="5"/>
  <c r="CD132" i="5"/>
  <c r="CB132" i="5"/>
  <c r="B132" i="5"/>
  <c r="CM132" i="5" s="1"/>
  <c r="B131" i="5"/>
  <c r="B130" i="5"/>
  <c r="CO130" i="5" s="1"/>
  <c r="CN129" i="5"/>
  <c r="CC129" i="5"/>
  <c r="CB129" i="5"/>
  <c r="B129" i="5"/>
  <c r="AI126" i="5"/>
  <c r="AH126" i="5"/>
  <c r="AG126" i="5"/>
  <c r="AF126" i="5"/>
  <c r="AE126" i="5"/>
  <c r="AD126" i="5"/>
  <c r="AC126" i="5"/>
  <c r="AB126" i="5"/>
  <c r="AA126" i="5"/>
  <c r="Z126" i="5"/>
  <c r="Y126" i="5"/>
  <c r="X126" i="5"/>
  <c r="W126" i="5"/>
  <c r="V126" i="5"/>
  <c r="U126" i="5"/>
  <c r="T126" i="5"/>
  <c r="S126" i="5"/>
  <c r="R126" i="5"/>
  <c r="Q126" i="5"/>
  <c r="P126" i="5"/>
  <c r="O126" i="5"/>
  <c r="M126" i="5"/>
  <c r="L126" i="5"/>
  <c r="K126" i="5"/>
  <c r="I126" i="5"/>
  <c r="H126" i="5"/>
  <c r="G126" i="5"/>
  <c r="E126" i="5"/>
  <c r="D126" i="5"/>
  <c r="C126" i="5"/>
  <c r="N125" i="5"/>
  <c r="J125" i="5"/>
  <c r="F125" i="5"/>
  <c r="B125" i="5"/>
  <c r="N124" i="5"/>
  <c r="J124" i="5"/>
  <c r="F124" i="5"/>
  <c r="B124" i="5"/>
  <c r="N123" i="5"/>
  <c r="J123" i="5"/>
  <c r="F123" i="5"/>
  <c r="B123" i="5"/>
  <c r="N122" i="5"/>
  <c r="J122" i="5"/>
  <c r="F122" i="5"/>
  <c r="B122" i="5"/>
  <c r="N121" i="5"/>
  <c r="J121" i="5"/>
  <c r="F121" i="5"/>
  <c r="B121" i="5"/>
  <c r="N120" i="5"/>
  <c r="J120" i="5"/>
  <c r="F120" i="5"/>
  <c r="B120" i="5"/>
  <c r="N119" i="5"/>
  <c r="J119" i="5"/>
  <c r="F119" i="5"/>
  <c r="B119" i="5"/>
  <c r="N118" i="5"/>
  <c r="J118" i="5"/>
  <c r="F118" i="5"/>
  <c r="B118" i="5"/>
  <c r="N117" i="5"/>
  <c r="J117" i="5"/>
  <c r="F117" i="5"/>
  <c r="B117" i="5"/>
  <c r="N116" i="5"/>
  <c r="J116" i="5"/>
  <c r="F116" i="5"/>
  <c r="B116" i="5"/>
  <c r="N115" i="5"/>
  <c r="J115" i="5"/>
  <c r="F115" i="5"/>
  <c r="B115" i="5"/>
  <c r="N114" i="5"/>
  <c r="J114" i="5"/>
  <c r="F114" i="5"/>
  <c r="B114" i="5"/>
  <c r="N113" i="5"/>
  <c r="J113" i="5"/>
  <c r="F113" i="5"/>
  <c r="B113" i="5"/>
  <c r="N112" i="5"/>
  <c r="J112" i="5"/>
  <c r="F112" i="5"/>
  <c r="B112" i="5"/>
  <c r="N111" i="5"/>
  <c r="J111" i="5"/>
  <c r="F111" i="5"/>
  <c r="B111" i="5"/>
  <c r="N110" i="5"/>
  <c r="J110" i="5"/>
  <c r="F110" i="5"/>
  <c r="B110" i="5"/>
  <c r="N109" i="5"/>
  <c r="J109" i="5"/>
  <c r="F109" i="5"/>
  <c r="B109" i="5"/>
  <c r="N108" i="5"/>
  <c r="J108" i="5"/>
  <c r="F108" i="5"/>
  <c r="B108" i="5"/>
  <c r="N107" i="5"/>
  <c r="J107" i="5"/>
  <c r="F107" i="5"/>
  <c r="B107" i="5"/>
  <c r="N106" i="5"/>
  <c r="J106" i="5"/>
  <c r="F106" i="5"/>
  <c r="B106" i="5"/>
  <c r="N105" i="5"/>
  <c r="J105" i="5"/>
  <c r="F105" i="5"/>
  <c r="B105" i="5"/>
  <c r="N104" i="5"/>
  <c r="J104" i="5"/>
  <c r="F104" i="5"/>
  <c r="B104" i="5"/>
  <c r="N103" i="5"/>
  <c r="J103" i="5"/>
  <c r="F103" i="5"/>
  <c r="B103" i="5"/>
  <c r="N102" i="5"/>
  <c r="J102" i="5"/>
  <c r="F102" i="5"/>
  <c r="B102" i="5"/>
  <c r="N101" i="5"/>
  <c r="J101" i="5"/>
  <c r="F101" i="5"/>
  <c r="B101" i="5"/>
  <c r="N100" i="5"/>
  <c r="J100" i="5"/>
  <c r="F100" i="5"/>
  <c r="B100" i="5"/>
  <c r="N99" i="5"/>
  <c r="J99" i="5"/>
  <c r="F99" i="5"/>
  <c r="B99" i="5"/>
  <c r="N98" i="5"/>
  <c r="J98" i="5"/>
  <c r="F98" i="5"/>
  <c r="B98" i="5"/>
  <c r="N97" i="5"/>
  <c r="J97" i="5"/>
  <c r="F97" i="5"/>
  <c r="B97" i="5"/>
  <c r="N96" i="5"/>
  <c r="J96" i="5"/>
  <c r="F96" i="5"/>
  <c r="B96" i="5"/>
  <c r="N95" i="5"/>
  <c r="J95" i="5"/>
  <c r="F95" i="5"/>
  <c r="B95" i="5"/>
  <c r="N94" i="5"/>
  <c r="J94" i="5"/>
  <c r="F94" i="5"/>
  <c r="B94" i="5"/>
  <c r="N93" i="5"/>
  <c r="J93" i="5"/>
  <c r="F93" i="5"/>
  <c r="B93" i="5"/>
  <c r="N92" i="5"/>
  <c r="J92" i="5"/>
  <c r="F92" i="5"/>
  <c r="B92" i="5"/>
  <c r="N91" i="5"/>
  <c r="J91" i="5"/>
  <c r="F91" i="5"/>
  <c r="B91" i="5"/>
  <c r="N90" i="5"/>
  <c r="J90" i="5"/>
  <c r="F90" i="5"/>
  <c r="B90" i="5"/>
  <c r="N89" i="5"/>
  <c r="J89" i="5"/>
  <c r="F89" i="5"/>
  <c r="B89" i="5"/>
  <c r="N88" i="5"/>
  <c r="J88" i="5"/>
  <c r="F88" i="5"/>
  <c r="B88" i="5"/>
  <c r="N87" i="5"/>
  <c r="J87" i="5"/>
  <c r="F87" i="5"/>
  <c r="B87" i="5"/>
  <c r="N86" i="5"/>
  <c r="J86" i="5"/>
  <c r="F86" i="5"/>
  <c r="B86" i="5"/>
  <c r="N85" i="5"/>
  <c r="J85" i="5"/>
  <c r="F85" i="5"/>
  <c r="B85" i="5"/>
  <c r="N84" i="5"/>
  <c r="J84" i="5"/>
  <c r="F84" i="5"/>
  <c r="B84" i="5"/>
  <c r="N83" i="5"/>
  <c r="J83" i="5"/>
  <c r="F83" i="5"/>
  <c r="B83" i="5"/>
  <c r="N82" i="5"/>
  <c r="J82" i="5"/>
  <c r="F82" i="5"/>
  <c r="B82" i="5"/>
  <c r="N81" i="5"/>
  <c r="J81" i="5"/>
  <c r="F81" i="5"/>
  <c r="B81" i="5"/>
  <c r="N80" i="5"/>
  <c r="J80" i="5"/>
  <c r="F80" i="5"/>
  <c r="B80" i="5"/>
  <c r="N79" i="5"/>
  <c r="J79" i="5"/>
  <c r="F79" i="5"/>
  <c r="B79" i="5"/>
  <c r="N78" i="5"/>
  <c r="J78" i="5"/>
  <c r="F78" i="5"/>
  <c r="B78" i="5"/>
  <c r="N77" i="5"/>
  <c r="J77" i="5"/>
  <c r="F77" i="5"/>
  <c r="B77" i="5"/>
  <c r="N76" i="5"/>
  <c r="J76" i="5"/>
  <c r="F76" i="5"/>
  <c r="B76" i="5"/>
  <c r="N75" i="5"/>
  <c r="J75" i="5"/>
  <c r="F75" i="5"/>
  <c r="B75" i="5"/>
  <c r="N74" i="5"/>
  <c r="J74" i="5"/>
  <c r="F74" i="5"/>
  <c r="B74" i="5"/>
  <c r="N73" i="5"/>
  <c r="J73" i="5"/>
  <c r="F73" i="5"/>
  <c r="B73" i="5"/>
  <c r="N72" i="5"/>
  <c r="J72" i="5"/>
  <c r="F72" i="5"/>
  <c r="B72" i="5"/>
  <c r="N71" i="5"/>
  <c r="J71" i="5"/>
  <c r="F71" i="5"/>
  <c r="B71" i="5"/>
  <c r="B126" i="5" s="1"/>
  <c r="AG67" i="5"/>
  <c r="AF67" i="5"/>
  <c r="AE67" i="5"/>
  <c r="AD67" i="5"/>
  <c r="AC67" i="5"/>
  <c r="AA67" i="5"/>
  <c r="Z67" i="5"/>
  <c r="Y67" i="5"/>
  <c r="W67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CO66" i="5"/>
  <c r="CN66" i="5"/>
  <c r="AB66" i="5"/>
  <c r="X66" i="5"/>
  <c r="B66" i="5"/>
  <c r="CO65" i="5"/>
  <c r="CN65" i="5"/>
  <c r="CM65" i="5"/>
  <c r="CD65" i="5"/>
  <c r="CC65" i="5"/>
  <c r="CB65" i="5"/>
  <c r="AH65" i="5" s="1"/>
  <c r="AB65" i="5"/>
  <c r="X65" i="5"/>
  <c r="B65" i="5"/>
  <c r="CO64" i="5"/>
  <c r="CM64" i="5"/>
  <c r="CD64" i="5"/>
  <c r="CB64" i="5"/>
  <c r="AB64" i="5"/>
  <c r="X64" i="5"/>
  <c r="B64" i="5"/>
  <c r="CO63" i="5"/>
  <c r="CN63" i="5"/>
  <c r="CM63" i="5"/>
  <c r="CD63" i="5"/>
  <c r="CC63" i="5"/>
  <c r="CB63" i="5"/>
  <c r="AH63" i="5"/>
  <c r="AB63" i="5"/>
  <c r="X63" i="5"/>
  <c r="B63" i="5"/>
  <c r="CN62" i="5"/>
  <c r="CM62" i="5"/>
  <c r="CB62" i="5"/>
  <c r="AB62" i="5"/>
  <c r="X62" i="5"/>
  <c r="B62" i="5"/>
  <c r="CC62" i="5" s="1"/>
  <c r="CN61" i="5"/>
  <c r="CM61" i="5"/>
  <c r="CD61" i="5"/>
  <c r="CC61" i="5"/>
  <c r="CB61" i="5"/>
  <c r="AB61" i="5"/>
  <c r="X61" i="5"/>
  <c r="CO61" i="5" s="1"/>
  <c r="B61" i="5"/>
  <c r="AB60" i="5"/>
  <c r="X60" i="5"/>
  <c r="B60" i="5"/>
  <c r="AB59" i="5"/>
  <c r="X59" i="5"/>
  <c r="CD59" i="5" s="1"/>
  <c r="B59" i="5"/>
  <c r="CC59" i="5" s="1"/>
  <c r="CO58" i="5"/>
  <c r="AB58" i="5"/>
  <c r="CD58" i="5" s="1"/>
  <c r="X58" i="5"/>
  <c r="B58" i="5"/>
  <c r="CC58" i="5" s="1"/>
  <c r="AB57" i="5"/>
  <c r="X57" i="5"/>
  <c r="B57" i="5"/>
  <c r="CO56" i="5"/>
  <c r="CN56" i="5"/>
  <c r="CM56" i="5"/>
  <c r="CD56" i="5"/>
  <c r="AB56" i="5"/>
  <c r="X56" i="5"/>
  <c r="B56" i="5"/>
  <c r="CC56" i="5" s="1"/>
  <c r="CO55" i="5"/>
  <c r="CN55" i="5"/>
  <c r="CM55" i="5"/>
  <c r="CD55" i="5"/>
  <c r="AB55" i="5"/>
  <c r="X55" i="5"/>
  <c r="B55" i="5"/>
  <c r="CB55" i="5" s="1"/>
  <c r="CO54" i="5"/>
  <c r="CN54" i="5"/>
  <c r="CM54" i="5"/>
  <c r="CD54" i="5"/>
  <c r="CB54" i="5"/>
  <c r="AH54" i="5" s="1"/>
  <c r="AB54" i="5"/>
  <c r="X54" i="5"/>
  <c r="B54" i="5"/>
  <c r="CC54" i="5" s="1"/>
  <c r="AB53" i="5"/>
  <c r="X53" i="5"/>
  <c r="B53" i="5"/>
  <c r="CN53" i="5" s="1"/>
  <c r="CN52" i="5"/>
  <c r="CM52" i="5"/>
  <c r="CB52" i="5"/>
  <c r="AB52" i="5"/>
  <c r="X52" i="5"/>
  <c r="B52" i="5"/>
  <c r="CC52" i="5" s="1"/>
  <c r="CN51" i="5"/>
  <c r="CC51" i="5"/>
  <c r="CB51" i="5"/>
  <c r="AB51" i="5"/>
  <c r="X51" i="5"/>
  <c r="B51" i="5"/>
  <c r="CM51" i="5" s="1"/>
  <c r="CN50" i="5"/>
  <c r="CM50" i="5"/>
  <c r="CB50" i="5"/>
  <c r="AB50" i="5"/>
  <c r="CO50" i="5" s="1"/>
  <c r="X50" i="5"/>
  <c r="B50" i="5"/>
  <c r="CC50" i="5" s="1"/>
  <c r="AB49" i="5"/>
  <c r="X49" i="5"/>
  <c r="B49" i="5"/>
  <c r="AB48" i="5"/>
  <c r="CO48" i="5" s="1"/>
  <c r="X48" i="5"/>
  <c r="B48" i="5"/>
  <c r="AB47" i="5"/>
  <c r="X47" i="5"/>
  <c r="CO47" i="5" s="1"/>
  <c r="B47" i="5"/>
  <c r="CM47" i="5" s="1"/>
  <c r="CO46" i="5"/>
  <c r="AB46" i="5"/>
  <c r="X46" i="5"/>
  <c r="B46" i="5"/>
  <c r="CO45" i="5"/>
  <c r="CN45" i="5"/>
  <c r="CM45" i="5"/>
  <c r="CD45" i="5"/>
  <c r="CC45" i="5"/>
  <c r="CB45" i="5"/>
  <c r="AB45" i="5"/>
  <c r="X45" i="5"/>
  <c r="B45" i="5"/>
  <c r="CO44" i="5"/>
  <c r="CN44" i="5"/>
  <c r="CM44" i="5"/>
  <c r="CD44" i="5"/>
  <c r="CB44" i="5"/>
  <c r="AH44" i="5" s="1"/>
  <c r="AB44" i="5"/>
  <c r="X44" i="5"/>
  <c r="B44" i="5"/>
  <c r="CC44" i="5" s="1"/>
  <c r="CO43" i="5"/>
  <c r="CN43" i="5"/>
  <c r="CM43" i="5"/>
  <c r="CD43" i="5"/>
  <c r="CC43" i="5"/>
  <c r="CB43" i="5"/>
  <c r="AH43" i="5"/>
  <c r="AB43" i="5"/>
  <c r="X43" i="5"/>
  <c r="B43" i="5"/>
  <c r="CN42" i="5"/>
  <c r="CM42" i="5"/>
  <c r="CB42" i="5"/>
  <c r="AB42" i="5"/>
  <c r="CO42" i="5" s="1"/>
  <c r="X42" i="5"/>
  <c r="B42" i="5"/>
  <c r="CC42" i="5" s="1"/>
  <c r="CN41" i="5"/>
  <c r="CM41" i="5"/>
  <c r="CC41" i="5"/>
  <c r="CB41" i="5"/>
  <c r="AB41" i="5"/>
  <c r="X41" i="5"/>
  <c r="B41" i="5"/>
  <c r="CB40" i="5"/>
  <c r="AB40" i="5"/>
  <c r="X40" i="5"/>
  <c r="B40" i="5"/>
  <c r="AB39" i="5"/>
  <c r="X39" i="5"/>
  <c r="CO39" i="5" s="1"/>
  <c r="B39" i="5"/>
  <c r="CB39" i="5" s="1"/>
  <c r="AB38" i="5"/>
  <c r="X38" i="5"/>
  <c r="B38" i="5"/>
  <c r="AB37" i="5"/>
  <c r="X37" i="5"/>
  <c r="B37" i="5"/>
  <c r="CC37" i="5" s="1"/>
  <c r="CO36" i="5"/>
  <c r="CN36" i="5"/>
  <c r="CM36" i="5"/>
  <c r="CD36" i="5"/>
  <c r="AB36" i="5"/>
  <c r="X36" i="5"/>
  <c r="B36" i="5"/>
  <c r="CC36" i="5" s="1"/>
  <c r="AB35" i="5"/>
  <c r="X35" i="5"/>
  <c r="B35" i="5"/>
  <c r="CN34" i="5"/>
  <c r="CM34" i="5"/>
  <c r="CB34" i="5"/>
  <c r="AB34" i="5"/>
  <c r="CO34" i="5" s="1"/>
  <c r="X34" i="5"/>
  <c r="B34" i="5"/>
  <c r="CC34" i="5" s="1"/>
  <c r="CM33" i="5"/>
  <c r="CD33" i="5"/>
  <c r="CC33" i="5"/>
  <c r="CB33" i="5"/>
  <c r="AH33" i="5" s="1"/>
  <c r="AB33" i="5"/>
  <c r="X33" i="5"/>
  <c r="B33" i="5"/>
  <c r="CN33" i="5" s="1"/>
  <c r="AB32" i="5"/>
  <c r="X32" i="5"/>
  <c r="B32" i="5"/>
  <c r="CN31" i="5"/>
  <c r="CC31" i="5"/>
  <c r="CB31" i="5"/>
  <c r="AB31" i="5"/>
  <c r="X31" i="5"/>
  <c r="B31" i="5"/>
  <c r="CM31" i="5" s="1"/>
  <c r="CN30" i="5"/>
  <c r="CM30" i="5"/>
  <c r="AB30" i="5"/>
  <c r="X30" i="5"/>
  <c r="B30" i="5"/>
  <c r="CC30" i="5" s="1"/>
  <c r="AB29" i="5"/>
  <c r="X29" i="5"/>
  <c r="B29" i="5"/>
  <c r="CN29" i="5" s="1"/>
  <c r="AB28" i="5"/>
  <c r="CO28" i="5" s="1"/>
  <c r="X28" i="5"/>
  <c r="B28" i="5"/>
  <c r="CO27" i="5"/>
  <c r="CN27" i="5"/>
  <c r="CM27" i="5"/>
  <c r="AB27" i="5"/>
  <c r="X27" i="5"/>
  <c r="CD27" i="5" s="1"/>
  <c r="B27" i="5"/>
  <c r="AB26" i="5"/>
  <c r="X26" i="5"/>
  <c r="B26" i="5"/>
  <c r="CN26" i="5" s="1"/>
  <c r="CO25" i="5"/>
  <c r="CN25" i="5"/>
  <c r="CM25" i="5"/>
  <c r="CD25" i="5"/>
  <c r="CC25" i="5"/>
  <c r="CB25" i="5"/>
  <c r="AH25" i="5" s="1"/>
  <c r="AB25" i="5"/>
  <c r="X25" i="5"/>
  <c r="B25" i="5"/>
  <c r="AB24" i="5"/>
  <c r="X24" i="5"/>
  <c r="B24" i="5"/>
  <c r="CN23" i="5"/>
  <c r="CM23" i="5"/>
  <c r="CC23" i="5"/>
  <c r="CB23" i="5"/>
  <c r="AB23" i="5"/>
  <c r="CO23" i="5" s="1"/>
  <c r="X23" i="5"/>
  <c r="B23" i="5"/>
  <c r="CN22" i="5"/>
  <c r="CM22" i="5"/>
  <c r="CD22" i="5"/>
  <c r="CB22" i="5"/>
  <c r="AB22" i="5"/>
  <c r="CO22" i="5" s="1"/>
  <c r="X22" i="5"/>
  <c r="B22" i="5"/>
  <c r="CC22" i="5" s="1"/>
  <c r="CM21" i="5"/>
  <c r="CD21" i="5"/>
  <c r="CC21" i="5"/>
  <c r="AB21" i="5"/>
  <c r="X21" i="5"/>
  <c r="B21" i="5"/>
  <c r="CN21" i="5" s="1"/>
  <c r="AB20" i="5"/>
  <c r="X20" i="5"/>
  <c r="B20" i="5"/>
  <c r="CB20" i="5" s="1"/>
  <c r="CO19" i="5"/>
  <c r="CD19" i="5"/>
  <c r="CC19" i="5"/>
  <c r="AB19" i="5"/>
  <c r="X19" i="5"/>
  <c r="B19" i="5"/>
  <c r="AB18" i="5"/>
  <c r="X18" i="5"/>
  <c r="B18" i="5"/>
  <c r="AB17" i="5"/>
  <c r="X17" i="5"/>
  <c r="B17" i="5"/>
  <c r="CC17" i="5" s="1"/>
  <c r="CO16" i="5"/>
  <c r="CN16" i="5"/>
  <c r="CM16" i="5"/>
  <c r="CD16" i="5"/>
  <c r="AB16" i="5"/>
  <c r="X16" i="5"/>
  <c r="B16" i="5"/>
  <c r="CC16" i="5" s="1"/>
  <c r="CO15" i="5"/>
  <c r="CN15" i="5"/>
  <c r="CM15" i="5"/>
  <c r="CD15" i="5"/>
  <c r="CC15" i="5"/>
  <c r="AB15" i="5"/>
  <c r="X15" i="5"/>
  <c r="B15" i="5"/>
  <c r="CB15" i="5" s="1"/>
  <c r="CN14" i="5"/>
  <c r="CM14" i="5"/>
  <c r="CB14" i="5"/>
  <c r="AB14" i="5"/>
  <c r="CO14" i="5" s="1"/>
  <c r="X14" i="5"/>
  <c r="B14" i="5"/>
  <c r="CC14" i="5" s="1"/>
  <c r="AB13" i="5"/>
  <c r="X13" i="5"/>
  <c r="B13" i="5"/>
  <c r="CO12" i="5"/>
  <c r="CN12" i="5"/>
  <c r="CM12" i="5"/>
  <c r="CD12" i="5"/>
  <c r="CB12" i="5"/>
  <c r="AB12" i="5"/>
  <c r="X12" i="5"/>
  <c r="B12" i="5"/>
  <c r="A5" i="5"/>
  <c r="A4" i="5"/>
  <c r="A3" i="5"/>
  <c r="A2" i="5"/>
  <c r="CD49" i="5" l="1"/>
  <c r="CO49" i="5"/>
  <c r="CO31" i="5"/>
  <c r="CD31" i="5"/>
  <c r="AH31" i="5" s="1"/>
  <c r="CO62" i="5"/>
  <c r="CD62" i="5"/>
  <c r="AH62" i="5" s="1"/>
  <c r="CQ158" i="5"/>
  <c r="CP158" i="5"/>
  <c r="CO158" i="5"/>
  <c r="CN158" i="5"/>
  <c r="CR158" i="5"/>
  <c r="CF158" i="5"/>
  <c r="CE158" i="5"/>
  <c r="CC158" i="5"/>
  <c r="CN13" i="5"/>
  <c r="CM13" i="5"/>
  <c r="CD13" i="5"/>
  <c r="CC13" i="5"/>
  <c r="CB13" i="5"/>
  <c r="AH13" i="5" s="1"/>
  <c r="CB37" i="5"/>
  <c r="E162" i="5"/>
  <c r="CD50" i="5"/>
  <c r="CC198" i="5"/>
  <c r="J126" i="5"/>
  <c r="CF200" i="5"/>
  <c r="CD200" i="5"/>
  <c r="AB200" i="5" s="1"/>
  <c r="CE200" i="5"/>
  <c r="CS200" i="5"/>
  <c r="CB35" i="5"/>
  <c r="CN35" i="5"/>
  <c r="CM35" i="5"/>
  <c r="CC35" i="5"/>
  <c r="CO60" i="5"/>
  <c r="AH14" i="5"/>
  <c r="CP176" i="5"/>
  <c r="C176" i="5"/>
  <c r="CD176" i="5"/>
  <c r="CP200" i="5"/>
  <c r="C169" i="5"/>
  <c r="CO169" i="5"/>
  <c r="CO40" i="5"/>
  <c r="CD40" i="5"/>
  <c r="CO134" i="5"/>
  <c r="CM134" i="5"/>
  <c r="CD134" i="5"/>
  <c r="CN134" i="5"/>
  <c r="CC134" i="5"/>
  <c r="W134" i="5" s="1"/>
  <c r="CO202" i="5"/>
  <c r="CH202" i="5"/>
  <c r="CT202" i="5"/>
  <c r="CC202" i="5"/>
  <c r="CD53" i="5"/>
  <c r="CC18" i="5"/>
  <c r="CM18" i="5"/>
  <c r="CB18" i="5"/>
  <c r="CC24" i="5"/>
  <c r="CN24" i="5"/>
  <c r="CM24" i="5"/>
  <c r="CD24" i="5"/>
  <c r="CB24" i="5"/>
  <c r="AH24" i="5" s="1"/>
  <c r="CD18" i="5"/>
  <c r="CD37" i="5"/>
  <c r="CO37" i="5"/>
  <c r="W142" i="5"/>
  <c r="CT167" i="5"/>
  <c r="CS167" i="5"/>
  <c r="CR167" i="5"/>
  <c r="CQ167" i="5"/>
  <c r="CE167" i="5"/>
  <c r="CB167" i="5"/>
  <c r="CH167" i="5"/>
  <c r="CC169" i="5"/>
  <c r="CN18" i="5"/>
  <c r="CO18" i="5"/>
  <c r="CC28" i="5"/>
  <c r="CN28" i="5"/>
  <c r="CM28" i="5"/>
  <c r="CO41" i="5"/>
  <c r="CD41" i="5"/>
  <c r="AH41" i="5" s="1"/>
  <c r="CO53" i="5"/>
  <c r="CB130" i="5"/>
  <c r="CC130" i="5"/>
  <c r="CO139" i="5"/>
  <c r="CN139" i="5"/>
  <c r="CM139" i="5"/>
  <c r="CD139" i="5"/>
  <c r="CC139" i="5"/>
  <c r="CB139" i="5"/>
  <c r="W139" i="5" s="1"/>
  <c r="CF167" i="5"/>
  <c r="CO13" i="5"/>
  <c r="CM37" i="5"/>
  <c r="CD158" i="5"/>
  <c r="CG167" i="5"/>
  <c r="CB28" i="5"/>
  <c r="CC32" i="5"/>
  <c r="CN32" i="5"/>
  <c r="CC47" i="5"/>
  <c r="CB47" i="5"/>
  <c r="CC53" i="5"/>
  <c r="CO59" i="5"/>
  <c r="CD156" i="5"/>
  <c r="CB156" i="5"/>
  <c r="CO156" i="5"/>
  <c r="CN156" i="5"/>
  <c r="CF156" i="5"/>
  <c r="CO182" i="5"/>
  <c r="CN182" i="5"/>
  <c r="CD47" i="5"/>
  <c r="CC60" i="5"/>
  <c r="CN60" i="5"/>
  <c r="CM60" i="5"/>
  <c r="CB161" i="5"/>
  <c r="CF161" i="5"/>
  <c r="CE161" i="5"/>
  <c r="CD161" i="5"/>
  <c r="CP161" i="5"/>
  <c r="CO161" i="5"/>
  <c r="CN161" i="5"/>
  <c r="CR175" i="5"/>
  <c r="CN175" i="5"/>
  <c r="CH175" i="5"/>
  <c r="CT175" i="5"/>
  <c r="CS175" i="5"/>
  <c r="CQ175" i="5"/>
  <c r="CG175" i="5"/>
  <c r="CF175" i="5"/>
  <c r="CE175" i="5"/>
  <c r="CO32" i="5"/>
  <c r="CM53" i="5"/>
  <c r="CC20" i="5"/>
  <c r="AH20" i="5" s="1"/>
  <c r="CN20" i="5"/>
  <c r="CM20" i="5"/>
  <c r="CD29" i="5"/>
  <c r="CD35" i="5"/>
  <c r="CN39" i="5"/>
  <c r="CM39" i="5"/>
  <c r="CO51" i="5"/>
  <c r="CD51" i="5"/>
  <c r="AH51" i="5" s="1"/>
  <c r="CC161" i="5"/>
  <c r="CB182" i="5"/>
  <c r="CG200" i="5"/>
  <c r="CB60" i="5"/>
  <c r="CN173" i="5"/>
  <c r="CG173" i="5"/>
  <c r="CF173" i="5"/>
  <c r="CE173" i="5"/>
  <c r="CQ173" i="5"/>
  <c r="CS173" i="5"/>
  <c r="CB175" i="5"/>
  <c r="AW175" i="5" s="1"/>
  <c r="CC182" i="5"/>
  <c r="CS196" i="5"/>
  <c r="CR196" i="5"/>
  <c r="CE196" i="5"/>
  <c r="CD196" i="5"/>
  <c r="CB196" i="5"/>
  <c r="CQ196" i="5"/>
  <c r="CD14" i="5"/>
  <c r="CO20" i="5"/>
  <c r="CD20" i="5"/>
  <c r="CM32" i="5"/>
  <c r="AH42" i="5"/>
  <c r="CC57" i="5"/>
  <c r="CN57" i="5"/>
  <c r="CM57" i="5"/>
  <c r="CB57" i="5"/>
  <c r="AH57" i="5" s="1"/>
  <c r="CD173" i="5"/>
  <c r="CP173" i="5"/>
  <c r="CO187" i="5"/>
  <c r="CN187" i="5"/>
  <c r="CC187" i="5"/>
  <c r="CB187" i="5"/>
  <c r="AS187" i="5" s="1"/>
  <c r="CD42" i="5"/>
  <c r="CC48" i="5"/>
  <c r="CN48" i="5"/>
  <c r="CM48" i="5"/>
  <c r="CD57" i="5"/>
  <c r="CO57" i="5"/>
  <c r="CQ161" i="5"/>
  <c r="CD26" i="5"/>
  <c r="CO26" i="5"/>
  <c r="CO29" i="5"/>
  <c r="CF153" i="5"/>
  <c r="CD153" i="5"/>
  <c r="CC153" i="5"/>
  <c r="CB153" i="5"/>
  <c r="AX153" i="5" s="1"/>
  <c r="CR153" i="5"/>
  <c r="CQ153" i="5"/>
  <c r="CP153" i="5"/>
  <c r="CO153" i="5"/>
  <c r="CE153" i="5"/>
  <c r="CR156" i="5"/>
  <c r="CR161" i="5"/>
  <c r="CB17" i="5"/>
  <c r="CO21" i="5"/>
  <c r="CD23" i="5"/>
  <c r="AH23" i="5" s="1"/>
  <c r="CM26" i="5"/>
  <c r="CC39" i="5"/>
  <c r="AH39" i="5" s="1"/>
  <c r="CM133" i="5"/>
  <c r="CD133" i="5"/>
  <c r="CO157" i="5"/>
  <c r="CF157" i="5"/>
  <c r="CE157" i="5"/>
  <c r="CD157" i="5"/>
  <c r="CC157" i="5"/>
  <c r="CB157" i="5"/>
  <c r="AX157" i="5" s="1"/>
  <c r="CR157" i="5"/>
  <c r="CQ157" i="5"/>
  <c r="CP157" i="5"/>
  <c r="CN157" i="5"/>
  <c r="CB173" i="5"/>
  <c r="CG196" i="5"/>
  <c r="AB199" i="5"/>
  <c r="CQ200" i="5"/>
  <c r="CC12" i="5"/>
  <c r="B67" i="5"/>
  <c r="AH15" i="5"/>
  <c r="CM17" i="5"/>
  <c r="CD39" i="5"/>
  <c r="CB48" i="5"/>
  <c r="AH61" i="5"/>
  <c r="CC64" i="5"/>
  <c r="AH64" i="5" s="1"/>
  <c r="CN64" i="5"/>
  <c r="CN153" i="5"/>
  <c r="CC173" i="5"/>
  <c r="CR200" i="5"/>
  <c r="AH12" i="5"/>
  <c r="CN49" i="5"/>
  <c r="CM49" i="5"/>
  <c r="CC49" i="5"/>
  <c r="CB49" i="5"/>
  <c r="CN59" i="5"/>
  <c r="CM59" i="5"/>
  <c r="CU202" i="5"/>
  <c r="CI202" i="5"/>
  <c r="C202" i="5"/>
  <c r="CO24" i="5"/>
  <c r="CT197" i="5"/>
  <c r="CO197" i="5"/>
  <c r="CH197" i="5"/>
  <c r="C197" i="5"/>
  <c r="CB59" i="5"/>
  <c r="AH59" i="5" s="1"/>
  <c r="CB158" i="5"/>
  <c r="CO190" i="5"/>
  <c r="CN190" i="5"/>
  <c r="CB190" i="5"/>
  <c r="CC190" i="5"/>
  <c r="CD34" i="5"/>
  <c r="AH34" i="5" s="1"/>
  <c r="CN37" i="5"/>
  <c r="C198" i="5"/>
  <c r="CT198" i="5"/>
  <c r="CO198" i="5"/>
  <c r="CO131" i="5"/>
  <c r="CN131" i="5"/>
  <c r="CM131" i="5"/>
  <c r="CD131" i="5"/>
  <c r="CB131" i="5"/>
  <c r="CC131" i="5"/>
  <c r="CN130" i="5"/>
  <c r="CM130" i="5"/>
  <c r="CC197" i="5"/>
  <c r="AH50" i="5"/>
  <c r="CD130" i="5"/>
  <c r="CB53" i="5"/>
  <c r="CN167" i="5"/>
  <c r="CD28" i="5"/>
  <c r="CM29" i="5"/>
  <c r="CC29" i="5"/>
  <c r="CB29" i="5"/>
  <c r="AH29" i="5" s="1"/>
  <c r="CB32" i="5"/>
  <c r="CC156" i="5"/>
  <c r="CD32" i="5"/>
  <c r="CN47" i="5"/>
  <c r="CE156" i="5"/>
  <c r="CD17" i="5"/>
  <c r="CC26" i="5"/>
  <c r="CB26" i="5"/>
  <c r="CO35" i="5"/>
  <c r="CP156" i="5"/>
  <c r="CN17" i="5"/>
  <c r="AH45" i="5"/>
  <c r="CD48" i="5"/>
  <c r="B146" i="5"/>
  <c r="CQ154" i="5"/>
  <c r="CP154" i="5"/>
  <c r="CO154" i="5"/>
  <c r="CN154" i="5"/>
  <c r="CR154" i="5"/>
  <c r="CF154" i="5"/>
  <c r="CD154" i="5"/>
  <c r="CE154" i="5"/>
  <c r="CB154" i="5"/>
  <c r="CD160" i="5"/>
  <c r="CC160" i="5"/>
  <c r="CB160" i="5"/>
  <c r="AX160" i="5" s="1"/>
  <c r="CR160" i="5"/>
  <c r="CQ160" i="5"/>
  <c r="CH173" i="5"/>
  <c r="AB67" i="5"/>
  <c r="CO17" i="5"/>
  <c r="CB21" i="5"/>
  <c r="AH21" i="5" s="1"/>
  <c r="CC40" i="5"/>
  <c r="AH40" i="5" s="1"/>
  <c r="CN40" i="5"/>
  <c r="CM40" i="5"/>
  <c r="CO52" i="5"/>
  <c r="CD52" i="5"/>
  <c r="AH52" i="5" s="1"/>
  <c r="CC133" i="5"/>
  <c r="W133" i="5" s="1"/>
  <c r="W138" i="5"/>
  <c r="CR173" i="5"/>
  <c r="CN196" i="5"/>
  <c r="D162" i="5"/>
  <c r="C151" i="5"/>
  <c r="C201" i="5"/>
  <c r="CN214" i="5"/>
  <c r="CE214" i="5"/>
  <c r="CD214" i="5"/>
  <c r="CH201" i="5"/>
  <c r="CC201" i="5"/>
  <c r="CO201" i="5"/>
  <c r="CC38" i="5"/>
  <c r="CN38" i="5"/>
  <c r="CM38" i="5"/>
  <c r="CB38" i="5"/>
  <c r="AH38" i="5" s="1"/>
  <c r="W132" i="5"/>
  <c r="N214" i="5"/>
  <c r="CN19" i="5"/>
  <c r="CM19" i="5"/>
  <c r="CC46" i="5"/>
  <c r="CB46" i="5"/>
  <c r="CM136" i="5"/>
  <c r="CD136" i="5"/>
  <c r="CC27" i="5"/>
  <c r="CB27" i="5"/>
  <c r="AH27" i="5" s="1"/>
  <c r="CC66" i="5"/>
  <c r="CB66" i="5"/>
  <c r="AH66" i="5" s="1"/>
  <c r="F126" i="5"/>
  <c r="CO30" i="5"/>
  <c r="CD46" i="5"/>
  <c r="CB136" i="5"/>
  <c r="W136" i="5" s="1"/>
  <c r="CT168" i="5"/>
  <c r="CS168" i="5"/>
  <c r="CN168" i="5"/>
  <c r="CH168" i="5"/>
  <c r="CG168" i="5"/>
  <c r="CF168" i="5"/>
  <c r="CE168" i="5"/>
  <c r="AW168" i="5" s="1"/>
  <c r="CT201" i="5"/>
  <c r="CB30" i="5"/>
  <c r="CO33" i="5"/>
  <c r="CD38" i="5"/>
  <c r="CM46" i="5"/>
  <c r="CD66" i="5"/>
  <c r="N126" i="5"/>
  <c r="CC136" i="5"/>
  <c r="CU201" i="5"/>
  <c r="CQ214" i="5"/>
  <c r="CB19" i="5"/>
  <c r="AH19" i="5" s="1"/>
  <c r="AH22" i="5"/>
  <c r="CD30" i="5"/>
  <c r="CO38" i="5"/>
  <c r="CN46" i="5"/>
  <c r="CC55" i="5"/>
  <c r="AH55" i="5" s="1"/>
  <c r="CM66" i="5"/>
  <c r="CN136" i="5"/>
  <c r="CT177" i="5"/>
  <c r="CS177" i="5"/>
  <c r="CR177" i="5"/>
  <c r="CQ177" i="5"/>
  <c r="CE177" i="5"/>
  <c r="CB177" i="5"/>
  <c r="AW177" i="5" s="1"/>
  <c r="CO191" i="5"/>
  <c r="CN191" i="5"/>
  <c r="CC191" i="5"/>
  <c r="CB191" i="5"/>
  <c r="AS191" i="5" s="1"/>
  <c r="CG172" i="5"/>
  <c r="CE172" i="5"/>
  <c r="CB172" i="5"/>
  <c r="AW172" i="5" s="1"/>
  <c r="CP152" i="5"/>
  <c r="C155" i="5"/>
  <c r="A239" i="5" s="1"/>
  <c r="CU200" i="5"/>
  <c r="W137" i="5"/>
  <c r="C171" i="5"/>
  <c r="CN172" i="5"/>
  <c r="C174" i="5"/>
  <c r="CN185" i="5"/>
  <c r="CN188" i="5"/>
  <c r="CQ215" i="5"/>
  <c r="CP215" i="5"/>
  <c r="CO215" i="5"/>
  <c r="CN215" i="5"/>
  <c r="CD60" i="5"/>
  <c r="X67" i="5"/>
  <c r="CP172" i="5"/>
  <c r="CO186" i="5"/>
  <c r="CN186" i="5"/>
  <c r="CC186" i="5"/>
  <c r="CB186" i="5"/>
  <c r="AS186" i="5" s="1"/>
  <c r="CB215" i="5"/>
  <c r="CB58" i="5"/>
  <c r="AH58" i="5" s="1"/>
  <c r="CQ172" i="5"/>
  <c r="CC215" i="5"/>
  <c r="CO144" i="5"/>
  <c r="CN144" i="5"/>
  <c r="CM144" i="5"/>
  <c r="CR172" i="5"/>
  <c r="CC196" i="5"/>
  <c r="CD215" i="5"/>
  <c r="CB16" i="5"/>
  <c r="AH16" i="5" s="1"/>
  <c r="CB36" i="5"/>
  <c r="AH36" i="5" s="1"/>
  <c r="CB56" i="5"/>
  <c r="AH56" i="5" s="1"/>
  <c r="CM58" i="5"/>
  <c r="W135" i="5"/>
  <c r="C159" i="5"/>
  <c r="CS172" i="5"/>
  <c r="CB183" i="5"/>
  <c r="AS183" i="5" s="1"/>
  <c r="CQ213" i="5"/>
  <c r="CP213" i="5"/>
  <c r="CO213" i="5"/>
  <c r="CN213" i="5"/>
  <c r="CE215" i="5"/>
  <c r="CN58" i="5"/>
  <c r="CO129" i="5"/>
  <c r="CM129" i="5"/>
  <c r="CD129" i="5"/>
  <c r="W129" i="5" s="1"/>
  <c r="CT172" i="5"/>
  <c r="CD174" i="5"/>
  <c r="C170" i="5"/>
  <c r="CC132" i="5"/>
  <c r="CC137" i="5"/>
  <c r="CC142" i="5"/>
  <c r="CN174" i="5" l="1"/>
  <c r="CH174" i="5"/>
  <c r="CG174" i="5"/>
  <c r="CF174" i="5"/>
  <c r="CB174" i="5"/>
  <c r="CE174" i="5"/>
  <c r="CT174" i="5"/>
  <c r="CR174" i="5"/>
  <c r="CQ174" i="5"/>
  <c r="CS174" i="5"/>
  <c r="AS190" i="5"/>
  <c r="AH35" i="5"/>
  <c r="CE171" i="5"/>
  <c r="CB171" i="5"/>
  <c r="CH171" i="5"/>
  <c r="CG171" i="5"/>
  <c r="CF171" i="5"/>
  <c r="CT171" i="5"/>
  <c r="CR171" i="5"/>
  <c r="CS171" i="5"/>
  <c r="CQ171" i="5"/>
  <c r="CN171" i="5"/>
  <c r="AH53" i="5"/>
  <c r="AX156" i="5"/>
  <c r="N215" i="5"/>
  <c r="W130" i="5"/>
  <c r="AH26" i="5"/>
  <c r="AW167" i="5"/>
  <c r="AX158" i="5"/>
  <c r="CP155" i="5"/>
  <c r="CO155" i="5"/>
  <c r="CN155" i="5"/>
  <c r="CF155" i="5"/>
  <c r="CE155" i="5"/>
  <c r="CC155" i="5"/>
  <c r="CR155" i="5"/>
  <c r="CQ155" i="5"/>
  <c r="CD155" i="5"/>
  <c r="CB155" i="5"/>
  <c r="CG197" i="5"/>
  <c r="CF197" i="5"/>
  <c r="CE197" i="5"/>
  <c r="CD197" i="5"/>
  <c r="AB197" i="5" s="1"/>
  <c r="CS197" i="5"/>
  <c r="CR197" i="5"/>
  <c r="CQ197" i="5"/>
  <c r="CP197" i="5"/>
  <c r="AH48" i="5"/>
  <c r="AH60" i="5"/>
  <c r="AS182" i="5"/>
  <c r="W131" i="5"/>
  <c r="AH47" i="5"/>
  <c r="CG202" i="5"/>
  <c r="CF202" i="5"/>
  <c r="CE202" i="5"/>
  <c r="CS202" i="5"/>
  <c r="CD202" i="5"/>
  <c r="AB202" i="5" s="1"/>
  <c r="CR202" i="5"/>
  <c r="CQ202" i="5"/>
  <c r="CP202" i="5"/>
  <c r="CR159" i="5"/>
  <c r="CO159" i="5"/>
  <c r="CN159" i="5"/>
  <c r="CQ159" i="5"/>
  <c r="CP159" i="5"/>
  <c r="CE159" i="5"/>
  <c r="CD159" i="5"/>
  <c r="CC159" i="5"/>
  <c r="CB159" i="5"/>
  <c r="CF159" i="5"/>
  <c r="AB196" i="5"/>
  <c r="CT169" i="5"/>
  <c r="CS169" i="5"/>
  <c r="CR169" i="5"/>
  <c r="CQ169" i="5"/>
  <c r="CG169" i="5"/>
  <c r="CF169" i="5"/>
  <c r="CE169" i="5"/>
  <c r="CN169" i="5"/>
  <c r="CH169" i="5"/>
  <c r="CB169" i="5"/>
  <c r="AH37" i="5"/>
  <c r="CF201" i="5"/>
  <c r="CE201" i="5"/>
  <c r="CD201" i="5"/>
  <c r="AB201" i="5" s="1"/>
  <c r="CR201" i="5"/>
  <c r="CQ201" i="5"/>
  <c r="CP201" i="5"/>
  <c r="CG201" i="5"/>
  <c r="CS201" i="5"/>
  <c r="AH17" i="5"/>
  <c r="AH28" i="5"/>
  <c r="CQ151" i="5"/>
  <c r="CP151" i="5"/>
  <c r="CO151" i="5"/>
  <c r="CN151" i="5"/>
  <c r="B239" i="5" s="1"/>
  <c r="CR151" i="5"/>
  <c r="CF151" i="5"/>
  <c r="CE151" i="5"/>
  <c r="CD151" i="5"/>
  <c r="CB151" i="5"/>
  <c r="C162" i="5"/>
  <c r="CC151" i="5"/>
  <c r="AX154" i="5"/>
  <c r="AH49" i="5"/>
  <c r="AX161" i="5"/>
  <c r="AH18" i="5"/>
  <c r="CQ170" i="5"/>
  <c r="CE170" i="5"/>
  <c r="CB170" i="5"/>
  <c r="CT170" i="5"/>
  <c r="CN170" i="5"/>
  <c r="CH170" i="5"/>
  <c r="CF170" i="5"/>
  <c r="CS170" i="5"/>
  <c r="CR170" i="5"/>
  <c r="CG170" i="5"/>
  <c r="AH30" i="5"/>
  <c r="AH46" i="5"/>
  <c r="AH32" i="5"/>
  <c r="CS198" i="5"/>
  <c r="CR198" i="5"/>
  <c r="CQ198" i="5"/>
  <c r="CP198" i="5"/>
  <c r="CF198" i="5"/>
  <c r="CE198" i="5"/>
  <c r="CD198" i="5"/>
  <c r="AB198" i="5" s="1"/>
  <c r="CG198" i="5"/>
  <c r="AW173" i="5"/>
  <c r="CT176" i="5"/>
  <c r="CR176" i="5"/>
  <c r="CQ176" i="5"/>
  <c r="CH176" i="5"/>
  <c r="CG176" i="5"/>
  <c r="CF176" i="5"/>
  <c r="CS176" i="5"/>
  <c r="CN176" i="5"/>
  <c r="CE176" i="5"/>
  <c r="CB176" i="5"/>
  <c r="AX159" i="5" l="1"/>
  <c r="AW170" i="5"/>
  <c r="AW174" i="5"/>
  <c r="AX151" i="5"/>
  <c r="AW169" i="5"/>
  <c r="AW176" i="5"/>
  <c r="AW171" i="5"/>
  <c r="AX155" i="5"/>
  <c r="B215" i="4" l="1"/>
  <c r="CQ214" i="4"/>
  <c r="CP214" i="4"/>
  <c r="CO214" i="4"/>
  <c r="CN214" i="4"/>
  <c r="CE214" i="4"/>
  <c r="CD214" i="4"/>
  <c r="CC214" i="4"/>
  <c r="CB214" i="4"/>
  <c r="N214" i="4" s="1"/>
  <c r="B214" i="4"/>
  <c r="CO213" i="4"/>
  <c r="CE213" i="4"/>
  <c r="CD213" i="4"/>
  <c r="CC213" i="4"/>
  <c r="CB213" i="4"/>
  <c r="N213" i="4" s="1"/>
  <c r="B213" i="4"/>
  <c r="C208" i="4"/>
  <c r="C207" i="4"/>
  <c r="CU202" i="4"/>
  <c r="CR202" i="4"/>
  <c r="E202" i="4"/>
  <c r="D202" i="4"/>
  <c r="CI202" i="4" s="1"/>
  <c r="C202" i="4"/>
  <c r="CD202" i="4" s="1"/>
  <c r="E201" i="4"/>
  <c r="CT201" i="4" s="1"/>
  <c r="D201" i="4"/>
  <c r="CI201" i="4" s="1"/>
  <c r="CT200" i="4"/>
  <c r="CS200" i="4"/>
  <c r="CR200" i="4"/>
  <c r="CQ200" i="4"/>
  <c r="CP200" i="4"/>
  <c r="CO200" i="4"/>
  <c r="CI200" i="4"/>
  <c r="CH200" i="4"/>
  <c r="CG200" i="4"/>
  <c r="CC200" i="4"/>
  <c r="E200" i="4"/>
  <c r="D200" i="4"/>
  <c r="CU200" i="4" s="1"/>
  <c r="C200" i="4"/>
  <c r="CO199" i="4"/>
  <c r="CI199" i="4"/>
  <c r="CH199" i="4"/>
  <c r="E199" i="4"/>
  <c r="D199" i="4"/>
  <c r="CU198" i="4"/>
  <c r="CT198" i="4"/>
  <c r="CO198" i="4"/>
  <c r="CI198" i="4"/>
  <c r="CH198" i="4"/>
  <c r="CC198" i="4"/>
  <c r="E198" i="4"/>
  <c r="D198" i="4"/>
  <c r="C198" i="4"/>
  <c r="CD198" i="4" s="1"/>
  <c r="CU197" i="4"/>
  <c r="CI197" i="4"/>
  <c r="E197" i="4"/>
  <c r="D197" i="4"/>
  <c r="CU196" i="4"/>
  <c r="CT196" i="4"/>
  <c r="CS196" i="4"/>
  <c r="CQ196" i="4"/>
  <c r="CP196" i="4"/>
  <c r="CO196" i="4"/>
  <c r="CN196" i="4"/>
  <c r="CI196" i="4"/>
  <c r="CH196" i="4"/>
  <c r="CG196" i="4"/>
  <c r="CF196" i="4"/>
  <c r="E196" i="4"/>
  <c r="C196" i="4" s="1"/>
  <c r="CR196" i="4" s="1"/>
  <c r="D196" i="4"/>
  <c r="E191" i="4"/>
  <c r="D191" i="4"/>
  <c r="C191" i="4" s="1"/>
  <c r="E190" i="4"/>
  <c r="D190" i="4"/>
  <c r="C190" i="4"/>
  <c r="CO190" i="4" s="1"/>
  <c r="E189" i="4"/>
  <c r="D189" i="4"/>
  <c r="C189" i="4" s="1"/>
  <c r="E188" i="4"/>
  <c r="D188" i="4"/>
  <c r="C188" i="4"/>
  <c r="E187" i="4"/>
  <c r="C187" i="4" s="1"/>
  <c r="CO187" i="4" s="1"/>
  <c r="D187" i="4"/>
  <c r="CN186" i="4"/>
  <c r="CC186" i="4"/>
  <c r="E186" i="4"/>
  <c r="D186" i="4"/>
  <c r="C186" i="4"/>
  <c r="E185" i="4"/>
  <c r="D185" i="4"/>
  <c r="C185" i="4"/>
  <c r="E184" i="4"/>
  <c r="D184" i="4"/>
  <c r="C184" i="4" s="1"/>
  <c r="E183" i="4"/>
  <c r="C183" i="4" s="1"/>
  <c r="CO183" i="4" s="1"/>
  <c r="D183" i="4"/>
  <c r="E182" i="4"/>
  <c r="C182" i="4" s="1"/>
  <c r="D182" i="4"/>
  <c r="CS177" i="4"/>
  <c r="CR177" i="4"/>
  <c r="CP177" i="4"/>
  <c r="CO177" i="4"/>
  <c r="CN177" i="4"/>
  <c r="CH177" i="4"/>
  <c r="CF177" i="4"/>
  <c r="CE177" i="4"/>
  <c r="CD177" i="4"/>
  <c r="CC177" i="4"/>
  <c r="CB177" i="4"/>
  <c r="E177" i="4"/>
  <c r="D177" i="4"/>
  <c r="C177" i="4"/>
  <c r="CH176" i="4"/>
  <c r="CG176" i="4"/>
  <c r="CF176" i="4"/>
  <c r="CD176" i="4"/>
  <c r="E176" i="4"/>
  <c r="CO176" i="4" s="1"/>
  <c r="D176" i="4"/>
  <c r="CP176" i="4" s="1"/>
  <c r="C176" i="4"/>
  <c r="E175" i="4"/>
  <c r="CC175" i="4" s="1"/>
  <c r="D175" i="4"/>
  <c r="C175" i="4"/>
  <c r="CS175" i="4" s="1"/>
  <c r="CT174" i="4"/>
  <c r="CS174" i="4"/>
  <c r="CR174" i="4"/>
  <c r="CQ174" i="4"/>
  <c r="CH174" i="4"/>
  <c r="CG174" i="4"/>
  <c r="CE174" i="4"/>
  <c r="CD174" i="4"/>
  <c r="CC174" i="4"/>
  <c r="CB174" i="4"/>
  <c r="E174" i="4"/>
  <c r="CO174" i="4" s="1"/>
  <c r="D174" i="4"/>
  <c r="CP174" i="4" s="1"/>
  <c r="C174" i="4"/>
  <c r="CP173" i="4"/>
  <c r="E173" i="4"/>
  <c r="CO173" i="4" s="1"/>
  <c r="D173" i="4"/>
  <c r="CD173" i="4" s="1"/>
  <c r="C173" i="4"/>
  <c r="CB173" i="4" s="1"/>
  <c r="CT172" i="4"/>
  <c r="CS172" i="4"/>
  <c r="CR172" i="4"/>
  <c r="E172" i="4"/>
  <c r="CO172" i="4" s="1"/>
  <c r="D172" i="4"/>
  <c r="C172" i="4"/>
  <c r="CS171" i="4"/>
  <c r="CR171" i="4"/>
  <c r="CQ171" i="4"/>
  <c r="CP171" i="4"/>
  <c r="CO171" i="4"/>
  <c r="CN171" i="4"/>
  <c r="CH171" i="4"/>
  <c r="CG171" i="4"/>
  <c r="CF171" i="4"/>
  <c r="E171" i="4"/>
  <c r="CC171" i="4" s="1"/>
  <c r="D171" i="4"/>
  <c r="CD171" i="4" s="1"/>
  <c r="C171" i="4"/>
  <c r="CS170" i="4"/>
  <c r="CQ170" i="4"/>
  <c r="CP170" i="4"/>
  <c r="E170" i="4"/>
  <c r="CC170" i="4" s="1"/>
  <c r="D170" i="4"/>
  <c r="C170" i="4" s="1"/>
  <c r="CT169" i="4"/>
  <c r="CS169" i="4"/>
  <c r="CP169" i="4"/>
  <c r="CO169" i="4"/>
  <c r="CG169" i="4"/>
  <c r="CF169" i="4"/>
  <c r="CE169" i="4"/>
  <c r="CD169" i="4"/>
  <c r="CC169" i="4"/>
  <c r="CB169" i="4"/>
  <c r="E169" i="4"/>
  <c r="D169" i="4"/>
  <c r="C169" i="4"/>
  <c r="CP168" i="4"/>
  <c r="CD168" i="4"/>
  <c r="E168" i="4"/>
  <c r="D168" i="4"/>
  <c r="CS167" i="4"/>
  <c r="CR167" i="4"/>
  <c r="CP167" i="4"/>
  <c r="CO167" i="4"/>
  <c r="CN167" i="4"/>
  <c r="CH167" i="4"/>
  <c r="CF167" i="4"/>
  <c r="CE167" i="4"/>
  <c r="CD167" i="4"/>
  <c r="CC167" i="4"/>
  <c r="E167" i="4"/>
  <c r="D167" i="4"/>
  <c r="C167" i="4"/>
  <c r="AW162" i="4"/>
  <c r="AV162" i="4"/>
  <c r="AU162" i="4"/>
  <c r="AT162" i="4"/>
  <c r="AS162" i="4"/>
  <c r="AR162" i="4"/>
  <c r="AQ162" i="4"/>
  <c r="AP162" i="4"/>
  <c r="AO162" i="4"/>
  <c r="AN162" i="4"/>
  <c r="AM162" i="4"/>
  <c r="AL162" i="4"/>
  <c r="AK162" i="4"/>
  <c r="AJ162" i="4"/>
  <c r="AI162" i="4"/>
  <c r="AH162" i="4"/>
  <c r="AG162" i="4"/>
  <c r="AF162" i="4"/>
  <c r="AE162" i="4"/>
  <c r="AD162" i="4"/>
  <c r="AC162" i="4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CT161" i="4"/>
  <c r="CS161" i="4"/>
  <c r="CR161" i="4"/>
  <c r="CP161" i="4"/>
  <c r="CO161" i="4"/>
  <c r="CN161" i="4"/>
  <c r="CH161" i="4"/>
  <c r="CG161" i="4"/>
  <c r="CF161" i="4"/>
  <c r="E161" i="4"/>
  <c r="D161" i="4"/>
  <c r="C161" i="4"/>
  <c r="CT160" i="4"/>
  <c r="CS160" i="4"/>
  <c r="CR160" i="4"/>
  <c r="CQ160" i="4"/>
  <c r="CP160" i="4"/>
  <c r="CO160" i="4"/>
  <c r="CN160" i="4"/>
  <c r="CH160" i="4"/>
  <c r="CG160" i="4"/>
  <c r="CF160" i="4"/>
  <c r="CE160" i="4"/>
  <c r="CD160" i="4"/>
  <c r="CC160" i="4"/>
  <c r="CB160" i="4"/>
  <c r="AX160" i="4" s="1"/>
  <c r="E160" i="4"/>
  <c r="D160" i="4"/>
  <c r="C160" i="4"/>
  <c r="CT159" i="4"/>
  <c r="CS159" i="4"/>
  <c r="CH159" i="4"/>
  <c r="CG159" i="4"/>
  <c r="E159" i="4"/>
  <c r="D159" i="4"/>
  <c r="C159" i="4" s="1"/>
  <c r="CR159" i="4" s="1"/>
  <c r="E158" i="4"/>
  <c r="D158" i="4"/>
  <c r="C158" i="4" s="1"/>
  <c r="CT157" i="4"/>
  <c r="CS157" i="4"/>
  <c r="CR157" i="4"/>
  <c r="CQ157" i="4"/>
  <c r="CP157" i="4"/>
  <c r="CH157" i="4"/>
  <c r="CG157" i="4"/>
  <c r="CF157" i="4"/>
  <c r="CD157" i="4"/>
  <c r="E157" i="4"/>
  <c r="D157" i="4"/>
  <c r="C157" i="4"/>
  <c r="CR156" i="4"/>
  <c r="CQ156" i="4"/>
  <c r="CP156" i="4"/>
  <c r="CO156" i="4"/>
  <c r="CN156" i="4"/>
  <c r="CF156" i="4"/>
  <c r="CE156" i="4"/>
  <c r="E156" i="4"/>
  <c r="D156" i="4"/>
  <c r="C156" i="4"/>
  <c r="E155" i="4"/>
  <c r="D155" i="4"/>
  <c r="C155" i="4" s="1"/>
  <c r="CB155" i="4" s="1"/>
  <c r="E154" i="4"/>
  <c r="E162" i="4" s="1"/>
  <c r="D154" i="4"/>
  <c r="E153" i="4"/>
  <c r="C153" i="4"/>
  <c r="CR152" i="4"/>
  <c r="CQ152" i="4"/>
  <c r="CP152" i="4"/>
  <c r="CO152" i="4"/>
  <c r="CN152" i="4"/>
  <c r="CF152" i="4"/>
  <c r="CE152" i="4"/>
  <c r="CD152" i="4"/>
  <c r="CC152" i="4"/>
  <c r="CB152" i="4"/>
  <c r="AX152" i="4" s="1"/>
  <c r="E152" i="4"/>
  <c r="C152" i="4" s="1"/>
  <c r="CD151" i="4"/>
  <c r="CC151" i="4"/>
  <c r="CB151" i="4"/>
  <c r="E151" i="4"/>
  <c r="D151" i="4"/>
  <c r="C151" i="4"/>
  <c r="V146" i="4"/>
  <c r="U146" i="4"/>
  <c r="T146" i="4"/>
  <c r="S146" i="4"/>
  <c r="R146" i="4"/>
  <c r="Q146" i="4"/>
  <c r="P146" i="4"/>
  <c r="O146" i="4"/>
  <c r="N146" i="4"/>
  <c r="M146" i="4"/>
  <c r="L146" i="4"/>
  <c r="K146" i="4"/>
  <c r="J146" i="4"/>
  <c r="I146" i="4"/>
  <c r="H146" i="4"/>
  <c r="G146" i="4"/>
  <c r="F146" i="4"/>
  <c r="E146" i="4"/>
  <c r="D146" i="4"/>
  <c r="C146" i="4"/>
  <c r="CO145" i="4"/>
  <c r="CN145" i="4"/>
  <c r="CM145" i="4"/>
  <c r="CD145" i="4"/>
  <c r="B145" i="4"/>
  <c r="CC145" i="4" s="1"/>
  <c r="CO144" i="4"/>
  <c r="B144" i="4"/>
  <c r="CM144" i="4" s="1"/>
  <c r="B143" i="4"/>
  <c r="CO143" i="4" s="1"/>
  <c r="CO142" i="4"/>
  <c r="CN142" i="4"/>
  <c r="CB142" i="4"/>
  <c r="B142" i="4"/>
  <c r="CM142" i="4" s="1"/>
  <c r="CO141" i="4"/>
  <c r="CN141" i="4"/>
  <c r="B141" i="4"/>
  <c r="CM141" i="4" s="1"/>
  <c r="CO140" i="4"/>
  <c r="CN140" i="4"/>
  <c r="CM140" i="4"/>
  <c r="CD140" i="4"/>
  <c r="CC140" i="4"/>
  <c r="CB140" i="4"/>
  <c r="W140" i="4" s="1"/>
  <c r="B140" i="4"/>
  <c r="B139" i="4"/>
  <c r="CN139" i="4" s="1"/>
  <c r="CO138" i="4"/>
  <c r="B138" i="4"/>
  <c r="CO137" i="4"/>
  <c r="CN137" i="4"/>
  <c r="CB137" i="4"/>
  <c r="B137" i="4"/>
  <c r="CM137" i="4" s="1"/>
  <c r="B136" i="4"/>
  <c r="CM136" i="4" s="1"/>
  <c r="CO135" i="4"/>
  <c r="CN135" i="4"/>
  <c r="CM135" i="4"/>
  <c r="CD135" i="4"/>
  <c r="CC135" i="4"/>
  <c r="CB135" i="4"/>
  <c r="W135" i="4" s="1"/>
  <c r="B135" i="4"/>
  <c r="B134" i="4"/>
  <c r="CO134" i="4" s="1"/>
  <c r="CO133" i="4"/>
  <c r="CN133" i="4"/>
  <c r="CM133" i="4"/>
  <c r="CD133" i="4"/>
  <c r="CC133" i="4"/>
  <c r="CB133" i="4"/>
  <c r="W133" i="4" s="1"/>
  <c r="B133" i="4"/>
  <c r="B132" i="4"/>
  <c r="CO131" i="4"/>
  <c r="CN131" i="4"/>
  <c r="CM131" i="4"/>
  <c r="CD131" i="4"/>
  <c r="B131" i="4"/>
  <c r="CC131" i="4" s="1"/>
  <c r="CO130" i="4"/>
  <c r="CN130" i="4"/>
  <c r="CM130" i="4"/>
  <c r="CD130" i="4"/>
  <c r="CC130" i="4"/>
  <c r="CB130" i="4"/>
  <c r="B130" i="4"/>
  <c r="B129" i="4"/>
  <c r="CB129" i="4" s="1"/>
  <c r="AI126" i="4"/>
  <c r="AH126" i="4"/>
  <c r="AG126" i="4"/>
  <c r="AF126" i="4"/>
  <c r="AE126" i="4"/>
  <c r="AD126" i="4"/>
  <c r="AC126" i="4"/>
  <c r="AB126" i="4"/>
  <c r="AA126" i="4"/>
  <c r="Z126" i="4"/>
  <c r="Y126" i="4"/>
  <c r="X126" i="4"/>
  <c r="W126" i="4"/>
  <c r="V126" i="4"/>
  <c r="U126" i="4"/>
  <c r="T126" i="4"/>
  <c r="S126" i="4"/>
  <c r="R126" i="4"/>
  <c r="Q126" i="4"/>
  <c r="P126" i="4"/>
  <c r="O126" i="4"/>
  <c r="M126" i="4"/>
  <c r="L126" i="4"/>
  <c r="K126" i="4"/>
  <c r="J126" i="4"/>
  <c r="I126" i="4"/>
  <c r="H126" i="4"/>
  <c r="G126" i="4"/>
  <c r="E126" i="4"/>
  <c r="D126" i="4"/>
  <c r="C126" i="4"/>
  <c r="N125" i="4"/>
  <c r="J125" i="4"/>
  <c r="F125" i="4"/>
  <c r="B125" i="4"/>
  <c r="N124" i="4"/>
  <c r="J124" i="4"/>
  <c r="F124" i="4"/>
  <c r="B124" i="4"/>
  <c r="N123" i="4"/>
  <c r="J123" i="4"/>
  <c r="F123" i="4"/>
  <c r="B123" i="4"/>
  <c r="N122" i="4"/>
  <c r="J122" i="4"/>
  <c r="F122" i="4"/>
  <c r="B122" i="4"/>
  <c r="N121" i="4"/>
  <c r="J121" i="4"/>
  <c r="F121" i="4"/>
  <c r="B121" i="4"/>
  <c r="N120" i="4"/>
  <c r="J120" i="4"/>
  <c r="F120" i="4"/>
  <c r="B120" i="4"/>
  <c r="N119" i="4"/>
  <c r="J119" i="4"/>
  <c r="F119" i="4"/>
  <c r="B119" i="4"/>
  <c r="N118" i="4"/>
  <c r="J118" i="4"/>
  <c r="F118" i="4"/>
  <c r="B118" i="4"/>
  <c r="N117" i="4"/>
  <c r="J117" i="4"/>
  <c r="F117" i="4"/>
  <c r="B117" i="4"/>
  <c r="N116" i="4"/>
  <c r="J116" i="4"/>
  <c r="F116" i="4"/>
  <c r="B116" i="4"/>
  <c r="N115" i="4"/>
  <c r="J115" i="4"/>
  <c r="F115" i="4"/>
  <c r="B115" i="4"/>
  <c r="N114" i="4"/>
  <c r="J114" i="4"/>
  <c r="F114" i="4"/>
  <c r="B114" i="4"/>
  <c r="N113" i="4"/>
  <c r="J113" i="4"/>
  <c r="F113" i="4"/>
  <c r="B113" i="4"/>
  <c r="N112" i="4"/>
  <c r="J112" i="4"/>
  <c r="F112" i="4"/>
  <c r="B112" i="4"/>
  <c r="N111" i="4"/>
  <c r="J111" i="4"/>
  <c r="F111" i="4"/>
  <c r="B111" i="4"/>
  <c r="N110" i="4"/>
  <c r="J110" i="4"/>
  <c r="F110" i="4"/>
  <c r="B110" i="4"/>
  <c r="N109" i="4"/>
  <c r="J109" i="4"/>
  <c r="F109" i="4"/>
  <c r="B109" i="4"/>
  <c r="N108" i="4"/>
  <c r="J108" i="4"/>
  <c r="F108" i="4"/>
  <c r="B108" i="4"/>
  <c r="N107" i="4"/>
  <c r="J107" i="4"/>
  <c r="F107" i="4"/>
  <c r="B107" i="4"/>
  <c r="N106" i="4"/>
  <c r="J106" i="4"/>
  <c r="F106" i="4"/>
  <c r="B106" i="4"/>
  <c r="N105" i="4"/>
  <c r="J105" i="4"/>
  <c r="F105" i="4"/>
  <c r="B105" i="4"/>
  <c r="N104" i="4"/>
  <c r="J104" i="4"/>
  <c r="F104" i="4"/>
  <c r="B104" i="4"/>
  <c r="N103" i="4"/>
  <c r="J103" i="4"/>
  <c r="F103" i="4"/>
  <c r="B103" i="4"/>
  <c r="N102" i="4"/>
  <c r="J102" i="4"/>
  <c r="F102" i="4"/>
  <c r="B102" i="4"/>
  <c r="N101" i="4"/>
  <c r="J101" i="4"/>
  <c r="F101" i="4"/>
  <c r="B101" i="4"/>
  <c r="N100" i="4"/>
  <c r="J100" i="4"/>
  <c r="F100" i="4"/>
  <c r="B100" i="4"/>
  <c r="N99" i="4"/>
  <c r="J99" i="4"/>
  <c r="F99" i="4"/>
  <c r="B99" i="4"/>
  <c r="N98" i="4"/>
  <c r="J98" i="4"/>
  <c r="F98" i="4"/>
  <c r="B98" i="4"/>
  <c r="N97" i="4"/>
  <c r="J97" i="4"/>
  <c r="F97" i="4"/>
  <c r="B97" i="4"/>
  <c r="N96" i="4"/>
  <c r="J96" i="4"/>
  <c r="F96" i="4"/>
  <c r="B96" i="4"/>
  <c r="N95" i="4"/>
  <c r="J95" i="4"/>
  <c r="F95" i="4"/>
  <c r="B95" i="4"/>
  <c r="N94" i="4"/>
  <c r="J94" i="4"/>
  <c r="F94" i="4"/>
  <c r="B94" i="4"/>
  <c r="N93" i="4"/>
  <c r="J93" i="4"/>
  <c r="F93" i="4"/>
  <c r="B93" i="4"/>
  <c r="N92" i="4"/>
  <c r="J92" i="4"/>
  <c r="F92" i="4"/>
  <c r="B92" i="4"/>
  <c r="N91" i="4"/>
  <c r="J91" i="4"/>
  <c r="F91" i="4"/>
  <c r="B91" i="4"/>
  <c r="N90" i="4"/>
  <c r="J90" i="4"/>
  <c r="F90" i="4"/>
  <c r="B90" i="4"/>
  <c r="N89" i="4"/>
  <c r="J89" i="4"/>
  <c r="F89" i="4"/>
  <c r="B89" i="4"/>
  <c r="N88" i="4"/>
  <c r="J88" i="4"/>
  <c r="F88" i="4"/>
  <c r="B88" i="4"/>
  <c r="N87" i="4"/>
  <c r="J87" i="4"/>
  <c r="F87" i="4"/>
  <c r="B87" i="4"/>
  <c r="N86" i="4"/>
  <c r="J86" i="4"/>
  <c r="F86" i="4"/>
  <c r="B86" i="4"/>
  <c r="N85" i="4"/>
  <c r="J85" i="4"/>
  <c r="F85" i="4"/>
  <c r="B85" i="4"/>
  <c r="N84" i="4"/>
  <c r="J84" i="4"/>
  <c r="F84" i="4"/>
  <c r="B84" i="4"/>
  <c r="N83" i="4"/>
  <c r="J83" i="4"/>
  <c r="F83" i="4"/>
  <c r="B83" i="4"/>
  <c r="N82" i="4"/>
  <c r="J82" i="4"/>
  <c r="F82" i="4"/>
  <c r="B82" i="4"/>
  <c r="N81" i="4"/>
  <c r="J81" i="4"/>
  <c r="F81" i="4"/>
  <c r="B81" i="4"/>
  <c r="N80" i="4"/>
  <c r="J80" i="4"/>
  <c r="F80" i="4"/>
  <c r="B80" i="4"/>
  <c r="N79" i="4"/>
  <c r="J79" i="4"/>
  <c r="F79" i="4"/>
  <c r="B79" i="4"/>
  <c r="N78" i="4"/>
  <c r="J78" i="4"/>
  <c r="F78" i="4"/>
  <c r="B78" i="4"/>
  <c r="N77" i="4"/>
  <c r="J77" i="4"/>
  <c r="F77" i="4"/>
  <c r="B77" i="4"/>
  <c r="N76" i="4"/>
  <c r="J76" i="4"/>
  <c r="F76" i="4"/>
  <c r="B76" i="4"/>
  <c r="N75" i="4"/>
  <c r="J75" i="4"/>
  <c r="F75" i="4"/>
  <c r="B75" i="4"/>
  <c r="N74" i="4"/>
  <c r="J74" i="4"/>
  <c r="F74" i="4"/>
  <c r="B74" i="4"/>
  <c r="N73" i="4"/>
  <c r="J73" i="4"/>
  <c r="F73" i="4"/>
  <c r="F126" i="4" s="1"/>
  <c r="B73" i="4"/>
  <c r="N72" i="4"/>
  <c r="N126" i="4" s="1"/>
  <c r="J72" i="4"/>
  <c r="F72" i="4"/>
  <c r="B72" i="4"/>
  <c r="N71" i="4"/>
  <c r="J71" i="4"/>
  <c r="F71" i="4"/>
  <c r="B71" i="4"/>
  <c r="AG67" i="4"/>
  <c r="AF67" i="4"/>
  <c r="AE67" i="4"/>
  <c r="AD67" i="4"/>
  <c r="AC67" i="4"/>
  <c r="AA67" i="4"/>
  <c r="Z67" i="4"/>
  <c r="Y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CO66" i="4"/>
  <c r="CN66" i="4"/>
  <c r="CM66" i="4"/>
  <c r="AB66" i="4"/>
  <c r="CD66" i="4" s="1"/>
  <c r="X66" i="4"/>
  <c r="B66" i="4"/>
  <c r="AB65" i="4"/>
  <c r="X65" i="4"/>
  <c r="B65" i="4"/>
  <c r="AB64" i="4"/>
  <c r="X64" i="4"/>
  <c r="CD64" i="4" s="1"/>
  <c r="B64" i="4"/>
  <c r="CO63" i="4"/>
  <c r="AB63" i="4"/>
  <c r="X63" i="4"/>
  <c r="B63" i="4"/>
  <c r="AB62" i="4"/>
  <c r="X62" i="4"/>
  <c r="CO62" i="4" s="1"/>
  <c r="B62" i="4"/>
  <c r="CO61" i="4"/>
  <c r="CN61" i="4"/>
  <c r="CM61" i="4"/>
  <c r="CD61" i="4"/>
  <c r="AB61" i="4"/>
  <c r="X61" i="4"/>
  <c r="B61" i="4"/>
  <c r="CC61" i="4" s="1"/>
  <c r="CO60" i="4"/>
  <c r="CN60" i="4"/>
  <c r="CM60" i="4"/>
  <c r="AB60" i="4"/>
  <c r="X60" i="4"/>
  <c r="CD60" i="4" s="1"/>
  <c r="B60" i="4"/>
  <c r="CO59" i="4"/>
  <c r="CN59" i="4"/>
  <c r="CM59" i="4"/>
  <c r="CD59" i="4"/>
  <c r="CC59" i="4"/>
  <c r="CB59" i="4"/>
  <c r="AH59" i="4"/>
  <c r="AB59" i="4"/>
  <c r="X59" i="4"/>
  <c r="B59" i="4"/>
  <c r="AB58" i="4"/>
  <c r="X58" i="4"/>
  <c r="CD58" i="4" s="1"/>
  <c r="B58" i="4"/>
  <c r="CO57" i="4"/>
  <c r="CN57" i="4"/>
  <c r="AB57" i="4"/>
  <c r="X57" i="4"/>
  <c r="CD57" i="4" s="1"/>
  <c r="B57" i="4"/>
  <c r="CM57" i="4" s="1"/>
  <c r="AB56" i="4"/>
  <c r="X56" i="4"/>
  <c r="B56" i="4"/>
  <c r="CN55" i="4"/>
  <c r="CM55" i="4"/>
  <c r="CC55" i="4"/>
  <c r="CB55" i="4"/>
  <c r="AB55" i="4"/>
  <c r="X55" i="4"/>
  <c r="CO55" i="4" s="1"/>
  <c r="B55" i="4"/>
  <c r="CO54" i="4"/>
  <c r="CN54" i="4"/>
  <c r="CM54" i="4"/>
  <c r="AB54" i="4"/>
  <c r="X54" i="4"/>
  <c r="CD54" i="4" s="1"/>
  <c r="B54" i="4"/>
  <c r="AB53" i="4"/>
  <c r="X53" i="4"/>
  <c r="CD53" i="4" s="1"/>
  <c r="B53" i="4"/>
  <c r="CN53" i="4" s="1"/>
  <c r="CN52" i="4"/>
  <c r="CM52" i="4"/>
  <c r="AB52" i="4"/>
  <c r="CD52" i="4" s="1"/>
  <c r="X52" i="4"/>
  <c r="B52" i="4"/>
  <c r="AB51" i="4"/>
  <c r="X51" i="4"/>
  <c r="B51" i="4"/>
  <c r="AB50" i="4"/>
  <c r="X50" i="4"/>
  <c r="CO50" i="4" s="1"/>
  <c r="B50" i="4"/>
  <c r="CN50" i="4" s="1"/>
  <c r="AB49" i="4"/>
  <c r="X49" i="4"/>
  <c r="B49" i="4"/>
  <c r="CN49" i="4" s="1"/>
  <c r="CO48" i="4"/>
  <c r="AB48" i="4"/>
  <c r="X48" i="4"/>
  <c r="CD48" i="4" s="1"/>
  <c r="B48" i="4"/>
  <c r="CO47" i="4"/>
  <c r="CN47" i="4"/>
  <c r="CM47" i="4"/>
  <c r="CD47" i="4"/>
  <c r="CC47" i="4"/>
  <c r="AB47" i="4"/>
  <c r="X47" i="4"/>
  <c r="B47" i="4"/>
  <c r="CB47" i="4" s="1"/>
  <c r="AH47" i="4" s="1"/>
  <c r="AB46" i="4"/>
  <c r="X46" i="4"/>
  <c r="CD46" i="4" s="1"/>
  <c r="B46" i="4"/>
  <c r="CN45" i="4"/>
  <c r="CM45" i="4"/>
  <c r="CC45" i="4"/>
  <c r="CB45" i="4"/>
  <c r="AB45" i="4"/>
  <c r="CO45" i="4" s="1"/>
  <c r="X45" i="4"/>
  <c r="B45" i="4"/>
  <c r="AB44" i="4"/>
  <c r="X44" i="4"/>
  <c r="B44" i="4"/>
  <c r="CO43" i="4"/>
  <c r="CN43" i="4"/>
  <c r="CM43" i="4"/>
  <c r="CD43" i="4"/>
  <c r="CC43" i="4"/>
  <c r="CB43" i="4"/>
  <c r="AH43" i="4"/>
  <c r="AB43" i="4"/>
  <c r="X43" i="4"/>
  <c r="B43" i="4"/>
  <c r="CO42" i="4"/>
  <c r="AB42" i="4"/>
  <c r="X42" i="4"/>
  <c r="CD42" i="4" s="1"/>
  <c r="B42" i="4"/>
  <c r="AB41" i="4"/>
  <c r="X41" i="4"/>
  <c r="CD41" i="4" s="1"/>
  <c r="B41" i="4"/>
  <c r="CM41" i="4" s="1"/>
  <c r="CO40" i="4"/>
  <c r="CN40" i="4"/>
  <c r="CM40" i="4"/>
  <c r="CD40" i="4"/>
  <c r="AB40" i="4"/>
  <c r="X40" i="4"/>
  <c r="B40" i="4"/>
  <c r="AB39" i="4"/>
  <c r="X39" i="4"/>
  <c r="B39" i="4"/>
  <c r="CC39" i="4" s="1"/>
  <c r="AB38" i="4"/>
  <c r="X38" i="4"/>
  <c r="CO38" i="4" s="1"/>
  <c r="B38" i="4"/>
  <c r="CM38" i="4" s="1"/>
  <c r="AB37" i="4"/>
  <c r="X37" i="4"/>
  <c r="B37" i="4"/>
  <c r="AB36" i="4"/>
  <c r="X36" i="4"/>
  <c r="CO36" i="4" s="1"/>
  <c r="B36" i="4"/>
  <c r="AB35" i="4"/>
  <c r="X35" i="4"/>
  <c r="B35" i="4"/>
  <c r="CN35" i="4" s="1"/>
  <c r="CN34" i="4"/>
  <c r="CM34" i="4"/>
  <c r="AB34" i="4"/>
  <c r="CD34" i="4" s="1"/>
  <c r="X34" i="4"/>
  <c r="B34" i="4"/>
  <c r="CO33" i="4"/>
  <c r="CN33" i="4"/>
  <c r="CM33" i="4"/>
  <c r="CD33" i="4"/>
  <c r="CC33" i="4"/>
  <c r="CB33" i="4"/>
  <c r="AH33" i="4" s="1"/>
  <c r="AB33" i="4"/>
  <c r="X33" i="4"/>
  <c r="B33" i="4"/>
  <c r="AB32" i="4"/>
  <c r="X32" i="4"/>
  <c r="B32" i="4"/>
  <c r="CM32" i="4" s="1"/>
  <c r="CO31" i="4"/>
  <c r="CN31" i="4"/>
  <c r="CM31" i="4"/>
  <c r="CD31" i="4"/>
  <c r="AH31" i="4" s="1"/>
  <c r="CC31" i="4"/>
  <c r="CB31" i="4"/>
  <c r="AB31" i="4"/>
  <c r="X31" i="4"/>
  <c r="B31" i="4"/>
  <c r="AB30" i="4"/>
  <c r="X30" i="4"/>
  <c r="B30" i="4"/>
  <c r="AB29" i="4"/>
  <c r="X29" i="4"/>
  <c r="CO29" i="4" s="1"/>
  <c r="B29" i="4"/>
  <c r="CN29" i="4" s="1"/>
  <c r="CO28" i="4"/>
  <c r="CN28" i="4"/>
  <c r="AB28" i="4"/>
  <c r="X28" i="4"/>
  <c r="CD28" i="4" s="1"/>
  <c r="B28" i="4"/>
  <c r="AB27" i="4"/>
  <c r="X27" i="4"/>
  <c r="B27" i="4"/>
  <c r="CN27" i="4" s="1"/>
  <c r="CN26" i="4"/>
  <c r="CM26" i="4"/>
  <c r="AB26" i="4"/>
  <c r="CD26" i="4" s="1"/>
  <c r="X26" i="4"/>
  <c r="B26" i="4"/>
  <c r="AB25" i="4"/>
  <c r="X25" i="4"/>
  <c r="B25" i="4"/>
  <c r="AB24" i="4"/>
  <c r="X24" i="4"/>
  <c r="CO24" i="4" s="1"/>
  <c r="B24" i="4"/>
  <c r="CM24" i="4" s="1"/>
  <c r="AB23" i="4"/>
  <c r="X23" i="4"/>
  <c r="CO23" i="4" s="1"/>
  <c r="B23" i="4"/>
  <c r="CO22" i="4"/>
  <c r="CN22" i="4"/>
  <c r="CM22" i="4"/>
  <c r="AB22" i="4"/>
  <c r="X22" i="4"/>
  <c r="CD22" i="4" s="1"/>
  <c r="B22" i="4"/>
  <c r="CO21" i="4"/>
  <c r="CN21" i="4"/>
  <c r="CM21" i="4"/>
  <c r="CD21" i="4"/>
  <c r="AB21" i="4"/>
  <c r="X21" i="4"/>
  <c r="B21" i="4"/>
  <c r="CC21" i="4" s="1"/>
  <c r="AB20" i="4"/>
  <c r="X20" i="4"/>
  <c r="CO20" i="4" s="1"/>
  <c r="B20" i="4"/>
  <c r="CO19" i="4"/>
  <c r="CN19" i="4"/>
  <c r="CM19" i="4"/>
  <c r="CD19" i="4"/>
  <c r="CC19" i="4"/>
  <c r="CB19" i="4"/>
  <c r="AH19" i="4"/>
  <c r="AB19" i="4"/>
  <c r="X19" i="4"/>
  <c r="B19" i="4"/>
  <c r="AB18" i="4"/>
  <c r="X18" i="4"/>
  <c r="B18" i="4"/>
  <c r="CN17" i="4"/>
  <c r="CM17" i="4"/>
  <c r="CC17" i="4"/>
  <c r="CB17" i="4"/>
  <c r="AB17" i="4"/>
  <c r="CD17" i="4" s="1"/>
  <c r="AH17" i="4" s="1"/>
  <c r="X17" i="4"/>
  <c r="B17" i="4"/>
  <c r="AB16" i="4"/>
  <c r="X16" i="4"/>
  <c r="B16" i="4"/>
  <c r="AB15" i="4"/>
  <c r="X15" i="4"/>
  <c r="CO15" i="4" s="1"/>
  <c r="B15" i="4"/>
  <c r="CN15" i="4" s="1"/>
  <c r="CO14" i="4"/>
  <c r="CN14" i="4"/>
  <c r="CM14" i="4"/>
  <c r="AB14" i="4"/>
  <c r="X14" i="4"/>
  <c r="CD14" i="4" s="1"/>
  <c r="B14" i="4"/>
  <c r="AB13" i="4"/>
  <c r="X13" i="4"/>
  <c r="B13" i="4"/>
  <c r="CN13" i="4" s="1"/>
  <c r="CN12" i="4"/>
  <c r="CM12" i="4"/>
  <c r="AB12" i="4"/>
  <c r="AB67" i="4" s="1"/>
  <c r="X12" i="4"/>
  <c r="CD12" i="4" s="1"/>
  <c r="B12" i="4"/>
  <c r="A5" i="4"/>
  <c r="A4" i="4"/>
  <c r="A3" i="4"/>
  <c r="A2" i="4"/>
  <c r="CO191" i="4" l="1"/>
  <c r="CB191" i="4"/>
  <c r="CN191" i="4"/>
  <c r="CC191" i="4"/>
  <c r="CQ158" i="4"/>
  <c r="CR158" i="4"/>
  <c r="CN158" i="4"/>
  <c r="CP158" i="4"/>
  <c r="CO158" i="4"/>
  <c r="CF158" i="4"/>
  <c r="CE158" i="4"/>
  <c r="CC158" i="4"/>
  <c r="CD158" i="4"/>
  <c r="CB158" i="4"/>
  <c r="AX158" i="4" s="1"/>
  <c r="CD143" i="4"/>
  <c r="CD49" i="4"/>
  <c r="CB139" i="4"/>
  <c r="W139" i="4" s="1"/>
  <c r="CD20" i="4"/>
  <c r="CD38" i="4"/>
  <c r="CM139" i="4"/>
  <c r="CO64" i="4"/>
  <c r="CN65" i="4"/>
  <c r="CM65" i="4"/>
  <c r="CC173" i="4"/>
  <c r="AW173" i="4" s="1"/>
  <c r="CB15" i="4"/>
  <c r="CD65" i="4"/>
  <c r="CO65" i="4"/>
  <c r="CD24" i="4"/>
  <c r="CC62" i="4"/>
  <c r="CB62" i="4"/>
  <c r="AH62" i="4" s="1"/>
  <c r="CF173" i="4"/>
  <c r="CM53" i="4"/>
  <c r="CO202" i="4"/>
  <c r="CH202" i="4"/>
  <c r="CT202" i="4"/>
  <c r="CC46" i="4"/>
  <c r="CB46" i="4"/>
  <c r="CO46" i="4"/>
  <c r="CC64" i="4"/>
  <c r="CB64" i="4"/>
  <c r="AH64" i="4" s="1"/>
  <c r="CN23" i="4"/>
  <c r="CM23" i="4"/>
  <c r="CC23" i="4"/>
  <c r="CB23" i="4"/>
  <c r="AH23" i="4" s="1"/>
  <c r="CO52" i="4"/>
  <c r="CB143" i="4"/>
  <c r="CB29" i="4"/>
  <c r="CC143" i="4"/>
  <c r="CD35" i="4"/>
  <c r="CQ198" i="4"/>
  <c r="CS198" i="4"/>
  <c r="CR198" i="4"/>
  <c r="CP198" i="4"/>
  <c r="CG198" i="4"/>
  <c r="CD29" i="4"/>
  <c r="CO27" i="4"/>
  <c r="CB136" i="4"/>
  <c r="CO18" i="4"/>
  <c r="CC136" i="4"/>
  <c r="C168" i="4"/>
  <c r="CC168" i="4"/>
  <c r="CC53" i="4"/>
  <c r="CF159" i="4"/>
  <c r="CB170" i="4"/>
  <c r="CR170" i="4"/>
  <c r="CT170" i="4"/>
  <c r="CM15" i="4"/>
  <c r="CO41" i="4"/>
  <c r="CN51" i="4"/>
  <c r="CM51" i="4"/>
  <c r="CC51" i="4"/>
  <c r="CO136" i="4"/>
  <c r="CM27" i="4"/>
  <c r="CO51" i="4"/>
  <c r="CD51" i="4"/>
  <c r="CQ155" i="4"/>
  <c r="CT176" i="4"/>
  <c r="CR176" i="4"/>
  <c r="CS176" i="4"/>
  <c r="CE176" i="4"/>
  <c r="CN176" i="4"/>
  <c r="CQ176" i="4"/>
  <c r="CC16" i="4"/>
  <c r="CB16" i="4"/>
  <c r="CN16" i="4"/>
  <c r="CM16" i="4"/>
  <c r="CC134" i="4"/>
  <c r="CR155" i="4"/>
  <c r="B67" i="4"/>
  <c r="CO139" i="4"/>
  <c r="CD139" i="4"/>
  <c r="CC38" i="4"/>
  <c r="CB38" i="4"/>
  <c r="AH38" i="4" s="1"/>
  <c r="CC58" i="4"/>
  <c r="CB58" i="4"/>
  <c r="AH58" i="4" s="1"/>
  <c r="CN58" i="4"/>
  <c r="CM58" i="4"/>
  <c r="C201" i="4"/>
  <c r="CC187" i="4"/>
  <c r="CH201" i="4"/>
  <c r="CC201" i="4"/>
  <c r="CO201" i="4"/>
  <c r="CC35" i="4"/>
  <c r="CB35" i="4"/>
  <c r="CN46" i="4"/>
  <c r="CD55" i="4"/>
  <c r="AH55" i="4" s="1"/>
  <c r="CM64" i="4"/>
  <c r="CC188" i="4"/>
  <c r="CO188" i="4"/>
  <c r="CN188" i="4"/>
  <c r="CB41" i="4"/>
  <c r="CM143" i="4"/>
  <c r="CC159" i="4"/>
  <c r="CD50" i="4"/>
  <c r="CE173" i="4"/>
  <c r="CU201" i="4"/>
  <c r="CO12" i="4"/>
  <c r="CO35" i="4"/>
  <c r="CO56" i="4"/>
  <c r="CD15" i="4"/>
  <c r="CN41" i="4"/>
  <c r="CO30" i="4"/>
  <c r="CD30" i="4"/>
  <c r="CN136" i="4"/>
  <c r="CF198" i="4"/>
  <c r="CQ173" i="4"/>
  <c r="CG172" i="4"/>
  <c r="CE172" i="4"/>
  <c r="CF172" i="4"/>
  <c r="CB172" i="4"/>
  <c r="CQ172" i="4"/>
  <c r="CN172" i="4"/>
  <c r="CH172" i="4"/>
  <c r="CM49" i="4"/>
  <c r="CC49" i="4"/>
  <c r="CB49" i="4"/>
  <c r="AH49" i="4" s="1"/>
  <c r="CC20" i="4"/>
  <c r="CB20" i="4"/>
  <c r="AH20" i="4" s="1"/>
  <c r="CO58" i="4"/>
  <c r="X67" i="4"/>
  <c r="CD23" i="4"/>
  <c r="CO34" i="4"/>
  <c r="CM46" i="4"/>
  <c r="CC139" i="4"/>
  <c r="CO49" i="4"/>
  <c r="CM20" i="4"/>
  <c r="CO26" i="4"/>
  <c r="CC50" i="4"/>
  <c r="CB50" i="4"/>
  <c r="CN64" i="4"/>
  <c r="CO129" i="4"/>
  <c r="CC129" i="4"/>
  <c r="W129" i="4" s="1"/>
  <c r="CN129" i="4"/>
  <c r="CM129" i="4"/>
  <c r="CD129" i="4"/>
  <c r="CO17" i="4"/>
  <c r="CN143" i="4"/>
  <c r="CO155" i="4"/>
  <c r="CN155" i="4"/>
  <c r="CF155" i="4"/>
  <c r="CE155" i="4"/>
  <c r="CD155" i="4"/>
  <c r="CC155" i="4"/>
  <c r="AX155" i="4" s="1"/>
  <c r="CM50" i="4"/>
  <c r="CD136" i="4"/>
  <c r="CE159" i="4"/>
  <c r="CE202" i="4"/>
  <c r="CS202" i="4"/>
  <c r="CC36" i="4"/>
  <c r="CB36" i="4"/>
  <c r="CE198" i="4"/>
  <c r="AB198" i="4" s="1"/>
  <c r="CC65" i="4"/>
  <c r="CD170" i="4"/>
  <c r="CC48" i="4"/>
  <c r="CB48" i="4"/>
  <c r="AH48" i="4" s="1"/>
  <c r="CN159" i="4"/>
  <c r="CE170" i="4"/>
  <c r="CB13" i="4"/>
  <c r="CO16" i="4"/>
  <c r="CF202" i="4"/>
  <c r="CB183" i="4"/>
  <c r="CB187" i="4"/>
  <c r="AS187" i="4" s="1"/>
  <c r="CN173" i="4"/>
  <c r="CG173" i="4"/>
  <c r="CH173" i="4"/>
  <c r="CT173" i="4"/>
  <c r="CR173" i="4"/>
  <c r="CS173" i="4"/>
  <c r="CC183" i="4"/>
  <c r="CC32" i="4"/>
  <c r="CB32" i="4"/>
  <c r="AH32" i="4" s="1"/>
  <c r="CN32" i="4"/>
  <c r="CM132" i="4"/>
  <c r="CD132" i="4"/>
  <c r="CC132" i="4"/>
  <c r="CO132" i="4"/>
  <c r="CN132" i="4"/>
  <c r="CB132" i="4"/>
  <c r="CN183" i="4"/>
  <c r="CN187" i="4"/>
  <c r="CO32" i="4"/>
  <c r="CC29" i="4"/>
  <c r="CO53" i="4"/>
  <c r="CC184" i="4"/>
  <c r="CB184" i="4"/>
  <c r="AS184" i="4" s="1"/>
  <c r="CN20" i="4"/>
  <c r="CC24" i="4"/>
  <c r="CB24" i="4"/>
  <c r="CD32" i="4"/>
  <c r="CN38" i="4"/>
  <c r="CC44" i="4"/>
  <c r="CB44" i="4"/>
  <c r="CN44" i="4"/>
  <c r="CM44" i="4"/>
  <c r="CB159" i="4"/>
  <c r="CR175" i="4"/>
  <c r="CQ175" i="4"/>
  <c r="CH175" i="4"/>
  <c r="CN175" i="4"/>
  <c r="CG175" i="4"/>
  <c r="CF175" i="4"/>
  <c r="CE175" i="4"/>
  <c r="CB175" i="4"/>
  <c r="AW175" i="4" s="1"/>
  <c r="AW177" i="4"/>
  <c r="CC18" i="4"/>
  <c r="CB18" i="4"/>
  <c r="CN18" i="4"/>
  <c r="CM18" i="4"/>
  <c r="CM29" i="4"/>
  <c r="CM35" i="4"/>
  <c r="CC41" i="4"/>
  <c r="CO44" i="4"/>
  <c r="CD44" i="4"/>
  <c r="CP175" i="4"/>
  <c r="CD175" i="4"/>
  <c r="CN184" i="4"/>
  <c r="CN39" i="4"/>
  <c r="CM39" i="4"/>
  <c r="CB53" i="4"/>
  <c r="CC56" i="4"/>
  <c r="CB56" i="4"/>
  <c r="AH56" i="4" s="1"/>
  <c r="CN56" i="4"/>
  <c r="CM56" i="4"/>
  <c r="CD159" i="4"/>
  <c r="CO184" i="4"/>
  <c r="CB188" i="4"/>
  <c r="AS188" i="4" s="1"/>
  <c r="CC15" i="4"/>
  <c r="CO39" i="4"/>
  <c r="CO185" i="4"/>
  <c r="CB185" i="4"/>
  <c r="CN185" i="4"/>
  <c r="CC185" i="4"/>
  <c r="CD18" i="4"/>
  <c r="CB27" i="4"/>
  <c r="AH27" i="4" s="1"/>
  <c r="CC30" i="4"/>
  <c r="CB30" i="4"/>
  <c r="CN30" i="4"/>
  <c r="CM30" i="4"/>
  <c r="CO175" i="4"/>
  <c r="CO13" i="4"/>
  <c r="CN24" i="4"/>
  <c r="CC27" i="4"/>
  <c r="CB65" i="4"/>
  <c r="CD27" i="4"/>
  <c r="CB39" i="4"/>
  <c r="AH39" i="4" s="1"/>
  <c r="CD62" i="4"/>
  <c r="B126" i="4"/>
  <c r="CP155" i="4"/>
  <c r="CO168" i="4"/>
  <c r="CT175" i="4"/>
  <c r="CN25" i="4"/>
  <c r="CM25" i="4"/>
  <c r="CD36" i="4"/>
  <c r="CM62" i="4"/>
  <c r="CB134" i="4"/>
  <c r="CC202" i="4"/>
  <c r="CO25" i="4"/>
  <c r="CD25" i="4"/>
  <c r="CM36" i="4"/>
  <c r="CD39" i="4"/>
  <c r="CN62" i="4"/>
  <c r="CF153" i="4"/>
  <c r="CE153" i="4"/>
  <c r="CD153" i="4"/>
  <c r="CR153" i="4"/>
  <c r="CQ153" i="4"/>
  <c r="CN153" i="4"/>
  <c r="CP153" i="4"/>
  <c r="CO153" i="4"/>
  <c r="CO159" i="4"/>
  <c r="CF170" i="4"/>
  <c r="CC13" i="4"/>
  <c r="CC22" i="4"/>
  <c r="CB22" i="4"/>
  <c r="AH22" i="4" s="1"/>
  <c r="CN36" i="4"/>
  <c r="CD45" i="4"/>
  <c r="AH45" i="4" s="1"/>
  <c r="CB57" i="4"/>
  <c r="CC60" i="4"/>
  <c r="CB60" i="4"/>
  <c r="AH60" i="4" s="1"/>
  <c r="CD134" i="4"/>
  <c r="B146" i="4"/>
  <c r="CD156" i="4"/>
  <c r="CC156" i="4"/>
  <c r="CB156" i="4"/>
  <c r="AX156" i="4" s="1"/>
  <c r="CP159" i="4"/>
  <c r="CG170" i="4"/>
  <c r="CP172" i="4"/>
  <c r="CD172" i="4"/>
  <c r="CB190" i="4"/>
  <c r="AS190" i="4" s="1"/>
  <c r="CD13" i="4"/>
  <c r="CB51" i="4"/>
  <c r="CC57" i="4"/>
  <c r="CN63" i="4"/>
  <c r="CM63" i="4"/>
  <c r="CC63" i="4"/>
  <c r="CB63" i="4"/>
  <c r="CM134" i="4"/>
  <c r="CR151" i="4"/>
  <c r="CQ151" i="4"/>
  <c r="CN151" i="4"/>
  <c r="CP151" i="4"/>
  <c r="CO151" i="4"/>
  <c r="CE151" i="4"/>
  <c r="CF151" i="4"/>
  <c r="CB153" i="4"/>
  <c r="AX153" i="4" s="1"/>
  <c r="CQ159" i="4"/>
  <c r="CH170" i="4"/>
  <c r="AW174" i="4"/>
  <c r="CC190" i="4"/>
  <c r="CG202" i="4"/>
  <c r="CM13" i="4"/>
  <c r="CB25" i="4"/>
  <c r="AH25" i="4" s="1"/>
  <c r="CC34" i="4"/>
  <c r="CB34" i="4"/>
  <c r="AH34" i="4" s="1"/>
  <c r="CN37" i="4"/>
  <c r="CM37" i="4"/>
  <c r="CC37" i="4"/>
  <c r="CB37" i="4"/>
  <c r="AH37" i="4" s="1"/>
  <c r="CM48" i="4"/>
  <c r="CD63" i="4"/>
  <c r="CB131" i="4"/>
  <c r="W131" i="4" s="1"/>
  <c r="CN134" i="4"/>
  <c r="D162" i="4"/>
  <c r="CC153" i="4"/>
  <c r="CR169" i="4"/>
  <c r="CQ169" i="4"/>
  <c r="CN169" i="4"/>
  <c r="CH169" i="4"/>
  <c r="AW169" i="4" s="1"/>
  <c r="CN170" i="4"/>
  <c r="CB176" i="4"/>
  <c r="AW176" i="4" s="1"/>
  <c r="CN190" i="4"/>
  <c r="C199" i="4"/>
  <c r="CU199" i="4"/>
  <c r="CP202" i="4"/>
  <c r="CC25" i="4"/>
  <c r="CO37" i="4"/>
  <c r="CD37" i="4"/>
  <c r="CN48" i="4"/>
  <c r="CN138" i="4"/>
  <c r="CM138" i="4"/>
  <c r="CD138" i="4"/>
  <c r="CC138" i="4"/>
  <c r="CB138" i="4"/>
  <c r="W138" i="4" s="1"/>
  <c r="C154" i="4"/>
  <c r="CO170" i="4"/>
  <c r="CC172" i="4"/>
  <c r="CC176" i="4"/>
  <c r="CO182" i="4"/>
  <c r="CN182" i="4"/>
  <c r="CC182" i="4"/>
  <c r="CB182" i="4"/>
  <c r="AS182" i="4" s="1"/>
  <c r="C197" i="4"/>
  <c r="CT197" i="4"/>
  <c r="CO197" i="4"/>
  <c r="CH197" i="4"/>
  <c r="CC197" i="4"/>
  <c r="CC199" i="4"/>
  <c r="CT199" i="4"/>
  <c r="CQ202" i="4"/>
  <c r="CB161" i="4"/>
  <c r="CQ161" i="4"/>
  <c r="CQ215" i="4"/>
  <c r="CP215" i="4"/>
  <c r="CN215" i="4"/>
  <c r="CT167" i="4"/>
  <c r="CQ167" i="4"/>
  <c r="CG167" i="4"/>
  <c r="CE171" i="4"/>
  <c r="CT171" i="4"/>
  <c r="CF200" i="4"/>
  <c r="CD200" i="4"/>
  <c r="CE200" i="4"/>
  <c r="CB215" i="4"/>
  <c r="N215" i="4" s="1"/>
  <c r="CC189" i="4"/>
  <c r="CB189" i="4"/>
  <c r="CB196" i="4"/>
  <c r="CC215" i="4"/>
  <c r="CD56" i="4"/>
  <c r="CO186" i="4"/>
  <c r="CB186" i="4"/>
  <c r="AS186" i="4" s="1"/>
  <c r="CC42" i="4"/>
  <c r="CB42" i="4"/>
  <c r="AH42" i="4" s="1"/>
  <c r="CO157" i="4"/>
  <c r="CN157" i="4"/>
  <c r="CE157" i="4"/>
  <c r="CC28" i="4"/>
  <c r="CB28" i="4"/>
  <c r="AH28" i="4" s="1"/>
  <c r="CC14" i="4"/>
  <c r="CB14" i="4"/>
  <c r="AH14" i="4" s="1"/>
  <c r="CD16" i="4"/>
  <c r="CC54" i="4"/>
  <c r="CB54" i="4"/>
  <c r="AH54" i="4" s="1"/>
  <c r="CB141" i="4"/>
  <c r="CB144" i="4"/>
  <c r="CT177" i="4"/>
  <c r="CQ177" i="4"/>
  <c r="CG177" i="4"/>
  <c r="CC40" i="4"/>
  <c r="CB40" i="4"/>
  <c r="AH40" i="4" s="1"/>
  <c r="CC141" i="4"/>
  <c r="CC144" i="4"/>
  <c r="CC161" i="4"/>
  <c r="CN174" i="4"/>
  <c r="CF174" i="4"/>
  <c r="CC196" i="4"/>
  <c r="CD215" i="4"/>
  <c r="CB21" i="4"/>
  <c r="AH21" i="4" s="1"/>
  <c r="CC26" i="4"/>
  <c r="CB26" i="4"/>
  <c r="AH26" i="4" s="1"/>
  <c r="CM42" i="4"/>
  <c r="CB61" i="4"/>
  <c r="AH61" i="4" s="1"/>
  <c r="CC66" i="4"/>
  <c r="CB66" i="4"/>
  <c r="AH66" i="4" s="1"/>
  <c r="CD141" i="4"/>
  <c r="CD144" i="4"/>
  <c r="CB157" i="4"/>
  <c r="CD161" i="4"/>
  <c r="CN189" i="4"/>
  <c r="CD196" i="4"/>
  <c r="CE215" i="4"/>
  <c r="CC12" i="4"/>
  <c r="CB12" i="4"/>
  <c r="AH12" i="4" s="1"/>
  <c r="CM28" i="4"/>
  <c r="CN42" i="4"/>
  <c r="CC52" i="4"/>
  <c r="CB52" i="4"/>
  <c r="AH52" i="4" s="1"/>
  <c r="W130" i="4"/>
  <c r="CN144" i="4"/>
  <c r="CC157" i="4"/>
  <c r="CE161" i="4"/>
  <c r="CB167" i="4"/>
  <c r="AW167" i="4" s="1"/>
  <c r="CB171" i="4"/>
  <c r="AW171" i="4" s="1"/>
  <c r="CO189" i="4"/>
  <c r="CE196" i="4"/>
  <c r="CP213" i="4"/>
  <c r="CQ213" i="4"/>
  <c r="CN213" i="4"/>
  <c r="CO215" i="4"/>
  <c r="CC137" i="4"/>
  <c r="CC142" i="4"/>
  <c r="CD137" i="4"/>
  <c r="CD142" i="4"/>
  <c r="CB145" i="4"/>
  <c r="W141" i="4" l="1"/>
  <c r="AB200" i="4"/>
  <c r="AH29" i="4"/>
  <c r="CD199" i="4"/>
  <c r="CS199" i="4"/>
  <c r="CF199" i="4"/>
  <c r="CE199" i="4"/>
  <c r="AB199" i="4" s="1"/>
  <c r="CR199" i="4"/>
  <c r="CQ199" i="4"/>
  <c r="CG199" i="4"/>
  <c r="CP199" i="4"/>
  <c r="AH51" i="4"/>
  <c r="AH41" i="4"/>
  <c r="AH24" i="4"/>
  <c r="CG197" i="4"/>
  <c r="CF197" i="4"/>
  <c r="CE197" i="4"/>
  <c r="CD197" i="4"/>
  <c r="AB197" i="4" s="1"/>
  <c r="CR197" i="4"/>
  <c r="CQ197" i="4"/>
  <c r="CP197" i="4"/>
  <c r="CS197" i="4"/>
  <c r="AH44" i="4"/>
  <c r="AH36" i="4"/>
  <c r="AH50" i="4"/>
  <c r="AS185" i="4"/>
  <c r="AW172" i="4"/>
  <c r="AH18" i="4"/>
  <c r="W143" i="4"/>
  <c r="AH65" i="4"/>
  <c r="AH15" i="4"/>
  <c r="AH16" i="4"/>
  <c r="CR154" i="4"/>
  <c r="CQ154" i="4"/>
  <c r="CN154" i="4"/>
  <c r="B239" i="4" s="1"/>
  <c r="C162" i="4"/>
  <c r="CF154" i="4"/>
  <c r="CP154" i="4"/>
  <c r="CC154" i="4"/>
  <c r="CE154" i="4"/>
  <c r="CO154" i="4"/>
  <c r="CB154" i="4"/>
  <c r="CD154" i="4"/>
  <c r="AX151" i="4"/>
  <c r="A239" i="4"/>
  <c r="AH35" i="4"/>
  <c r="AW170" i="4"/>
  <c r="W142" i="4"/>
  <c r="AS183" i="4"/>
  <c r="W137" i="4"/>
  <c r="AX161" i="4"/>
  <c r="AH53" i="4"/>
  <c r="AS191" i="4"/>
  <c r="W132" i="4"/>
  <c r="CS168" i="4"/>
  <c r="CN168" i="4"/>
  <c r="CH168" i="4"/>
  <c r="CG168" i="4"/>
  <c r="CF168" i="4"/>
  <c r="CE168" i="4"/>
  <c r="CT168" i="4"/>
  <c r="CR168" i="4"/>
  <c r="CB168" i="4"/>
  <c r="CQ168" i="4"/>
  <c r="AH57" i="4"/>
  <c r="AH13" i="4"/>
  <c r="AX157" i="4"/>
  <c r="AB196" i="4"/>
  <c r="AH63" i="4"/>
  <c r="AB202" i="4"/>
  <c r="AH30" i="4"/>
  <c r="CF201" i="4"/>
  <c r="AB201" i="4" s="1"/>
  <c r="CG201" i="4"/>
  <c r="CR201" i="4"/>
  <c r="CQ201" i="4"/>
  <c r="CP201" i="4"/>
  <c r="CE201" i="4"/>
  <c r="CS201" i="4"/>
  <c r="CD201" i="4"/>
  <c r="AS189" i="4"/>
  <c r="W134" i="4"/>
  <c r="AX159" i="4"/>
  <c r="W136" i="4"/>
  <c r="AH46" i="4"/>
  <c r="AW168" i="4" l="1"/>
  <c r="AX154" i="4"/>
  <c r="B215" i="3" l="1"/>
  <c r="CQ214" i="3"/>
  <c r="CP214" i="3"/>
  <c r="CO214" i="3"/>
  <c r="CN214" i="3"/>
  <c r="CE214" i="3"/>
  <c r="CD214" i="3"/>
  <c r="CC214" i="3"/>
  <c r="CB214" i="3"/>
  <c r="N214" i="3" s="1"/>
  <c r="B214" i="3"/>
  <c r="B213" i="3"/>
  <c r="C208" i="3"/>
  <c r="C207" i="3"/>
  <c r="CU202" i="3"/>
  <c r="CT202" i="3"/>
  <c r="CC202" i="3"/>
  <c r="E202" i="3"/>
  <c r="CO202" i="3" s="1"/>
  <c r="D202" i="3"/>
  <c r="CI202" i="3" s="1"/>
  <c r="CU201" i="3"/>
  <c r="CI201" i="3"/>
  <c r="E201" i="3"/>
  <c r="CO201" i="3" s="1"/>
  <c r="D201" i="3"/>
  <c r="CU200" i="3"/>
  <c r="CT200" i="3"/>
  <c r="CO200" i="3"/>
  <c r="CI200" i="3"/>
  <c r="CH200" i="3"/>
  <c r="CC200" i="3"/>
  <c r="E200" i="3"/>
  <c r="D200" i="3"/>
  <c r="C200" i="3"/>
  <c r="CT199" i="3"/>
  <c r="CS199" i="3"/>
  <c r="CR199" i="3"/>
  <c r="CQ199" i="3"/>
  <c r="CP199" i="3"/>
  <c r="CO199" i="3"/>
  <c r="CI199" i="3"/>
  <c r="CH199" i="3"/>
  <c r="CG199" i="3"/>
  <c r="CF199" i="3"/>
  <c r="E199" i="3"/>
  <c r="CC199" i="3" s="1"/>
  <c r="D199" i="3"/>
  <c r="C199" i="3" s="1"/>
  <c r="CU198" i="3"/>
  <c r="CT198" i="3"/>
  <c r="CR198" i="3"/>
  <c r="CQ198" i="3"/>
  <c r="CP198" i="3"/>
  <c r="CO198" i="3"/>
  <c r="CI198" i="3"/>
  <c r="CH198" i="3"/>
  <c r="CG198" i="3"/>
  <c r="CF198" i="3"/>
  <c r="CE198" i="3"/>
  <c r="CD198" i="3"/>
  <c r="CC198" i="3"/>
  <c r="E198" i="3"/>
  <c r="D198" i="3"/>
  <c r="C198" i="3"/>
  <c r="CS198" i="3" s="1"/>
  <c r="CU197" i="3"/>
  <c r="CO197" i="3"/>
  <c r="CI197" i="3"/>
  <c r="CH197" i="3"/>
  <c r="CC197" i="3"/>
  <c r="E197" i="3"/>
  <c r="CT197" i="3" s="1"/>
  <c r="D197" i="3"/>
  <c r="C197" i="3" s="1"/>
  <c r="CT196" i="3"/>
  <c r="CP196" i="3"/>
  <c r="CN196" i="3"/>
  <c r="CI196" i="3"/>
  <c r="CH196" i="3"/>
  <c r="CG196" i="3"/>
  <c r="CF196" i="3"/>
  <c r="CE196" i="3"/>
  <c r="CD196" i="3"/>
  <c r="CC196" i="3"/>
  <c r="E196" i="3"/>
  <c r="CO196" i="3" s="1"/>
  <c r="D196" i="3"/>
  <c r="C196" i="3" s="1"/>
  <c r="E191" i="3"/>
  <c r="D191" i="3"/>
  <c r="C191" i="3"/>
  <c r="E190" i="3"/>
  <c r="D190" i="3"/>
  <c r="C190" i="3"/>
  <c r="CO190" i="3" s="1"/>
  <c r="E189" i="3"/>
  <c r="D189" i="3"/>
  <c r="C189" i="3" s="1"/>
  <c r="CN188" i="3"/>
  <c r="E188" i="3"/>
  <c r="D188" i="3"/>
  <c r="C188" i="3"/>
  <c r="E187" i="3"/>
  <c r="D187" i="3"/>
  <c r="C187" i="3" s="1"/>
  <c r="E186" i="3"/>
  <c r="D186" i="3"/>
  <c r="C186" i="3"/>
  <c r="CO185" i="3"/>
  <c r="CN185" i="3"/>
  <c r="CC185" i="3"/>
  <c r="CB185" i="3"/>
  <c r="AS185" i="3"/>
  <c r="E185" i="3"/>
  <c r="D185" i="3"/>
  <c r="C185" i="3"/>
  <c r="E184" i="3"/>
  <c r="D184" i="3"/>
  <c r="C184" i="3" s="1"/>
  <c r="CO184" i="3" s="1"/>
  <c r="E183" i="3"/>
  <c r="D183" i="3"/>
  <c r="C183" i="3"/>
  <c r="E182" i="3"/>
  <c r="D182" i="3"/>
  <c r="C182" i="3" s="1"/>
  <c r="CO182" i="3" s="1"/>
  <c r="CD177" i="3"/>
  <c r="E177" i="3"/>
  <c r="CO177" i="3" s="1"/>
  <c r="D177" i="3"/>
  <c r="E176" i="3"/>
  <c r="CO176" i="3" s="1"/>
  <c r="D176" i="3"/>
  <c r="E175" i="3"/>
  <c r="D175" i="3"/>
  <c r="C175" i="3"/>
  <c r="CT174" i="3"/>
  <c r="E174" i="3"/>
  <c r="D174" i="3"/>
  <c r="CP174" i="3" s="1"/>
  <c r="C174" i="3"/>
  <c r="E173" i="3"/>
  <c r="D173" i="3"/>
  <c r="C173" i="3" s="1"/>
  <c r="CT172" i="3"/>
  <c r="CS172" i="3"/>
  <c r="CR172" i="3"/>
  <c r="CQ172" i="3"/>
  <c r="CP172" i="3"/>
  <c r="CO172" i="3"/>
  <c r="CD172" i="3"/>
  <c r="E172" i="3"/>
  <c r="C172" i="3" s="1"/>
  <c r="D172" i="3"/>
  <c r="CP171" i="3"/>
  <c r="CO171" i="3"/>
  <c r="E171" i="3"/>
  <c r="CC171" i="3" s="1"/>
  <c r="D171" i="3"/>
  <c r="CD171" i="3" s="1"/>
  <c r="C171" i="3"/>
  <c r="CP170" i="3"/>
  <c r="CO170" i="3"/>
  <c r="E170" i="3"/>
  <c r="CC170" i="3" s="1"/>
  <c r="D170" i="3"/>
  <c r="CT169" i="3"/>
  <c r="CS169" i="3"/>
  <c r="CQ169" i="3"/>
  <c r="CP169" i="3"/>
  <c r="CO169" i="3"/>
  <c r="CN169" i="3"/>
  <c r="CH169" i="3"/>
  <c r="CG169" i="3"/>
  <c r="CF169" i="3"/>
  <c r="CE169" i="3"/>
  <c r="CD169" i="3"/>
  <c r="CC169" i="3"/>
  <c r="E169" i="3"/>
  <c r="D169" i="3"/>
  <c r="C169" i="3"/>
  <c r="CR169" i="3" s="1"/>
  <c r="CO168" i="3"/>
  <c r="CN168" i="3"/>
  <c r="CH168" i="3"/>
  <c r="CD168" i="3"/>
  <c r="CC168" i="3"/>
  <c r="E168" i="3"/>
  <c r="D168" i="3"/>
  <c r="C168" i="3" s="1"/>
  <c r="CE168" i="3" s="1"/>
  <c r="E167" i="3"/>
  <c r="CC167" i="3" s="1"/>
  <c r="D167" i="3"/>
  <c r="AW162" i="3"/>
  <c r="AV162" i="3"/>
  <c r="AU162" i="3"/>
  <c r="AT162" i="3"/>
  <c r="AS162" i="3"/>
  <c r="AR162" i="3"/>
  <c r="AQ162" i="3"/>
  <c r="AP162" i="3"/>
  <c r="AO162" i="3"/>
  <c r="AN162" i="3"/>
  <c r="AM162" i="3"/>
  <c r="AL162" i="3"/>
  <c r="AK162" i="3"/>
  <c r="AJ162" i="3"/>
  <c r="AI162" i="3"/>
  <c r="AH162" i="3"/>
  <c r="AG162" i="3"/>
  <c r="AF162" i="3"/>
  <c r="AE162" i="3"/>
  <c r="AD162" i="3"/>
  <c r="AC162" i="3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CT161" i="3"/>
  <c r="CS161" i="3"/>
  <c r="CH161" i="3"/>
  <c r="CG161" i="3"/>
  <c r="E161" i="3"/>
  <c r="D161" i="3"/>
  <c r="C161" i="3"/>
  <c r="CT160" i="3"/>
  <c r="CS160" i="3"/>
  <c r="CR160" i="3"/>
  <c r="CP160" i="3"/>
  <c r="CO160" i="3"/>
  <c r="CN160" i="3"/>
  <c r="CH160" i="3"/>
  <c r="CG160" i="3"/>
  <c r="CF160" i="3"/>
  <c r="CE160" i="3"/>
  <c r="CD160" i="3"/>
  <c r="CC160" i="3"/>
  <c r="E160" i="3"/>
  <c r="D160" i="3"/>
  <c r="C160" i="3" s="1"/>
  <c r="CQ160" i="3" s="1"/>
  <c r="CT159" i="3"/>
  <c r="CS159" i="3"/>
  <c r="CH159" i="3"/>
  <c r="CG159" i="3"/>
  <c r="E159" i="3"/>
  <c r="D159" i="3"/>
  <c r="CO158" i="3"/>
  <c r="CE158" i="3"/>
  <c r="CC158" i="3"/>
  <c r="E158" i="3"/>
  <c r="D158" i="3"/>
  <c r="C158" i="3"/>
  <c r="CT157" i="3"/>
  <c r="CS157" i="3"/>
  <c r="CH157" i="3"/>
  <c r="CG157" i="3"/>
  <c r="E157" i="3"/>
  <c r="D157" i="3"/>
  <c r="C157" i="3"/>
  <c r="CF157" i="3" s="1"/>
  <c r="CR156" i="3"/>
  <c r="CQ156" i="3"/>
  <c r="CP156" i="3"/>
  <c r="E156" i="3"/>
  <c r="C156" i="3" s="1"/>
  <c r="D156" i="3"/>
  <c r="E155" i="3"/>
  <c r="D155" i="3"/>
  <c r="C155" i="3" s="1"/>
  <c r="CQ155" i="3" s="1"/>
  <c r="CO154" i="3"/>
  <c r="CE154" i="3"/>
  <c r="CC154" i="3"/>
  <c r="E154" i="3"/>
  <c r="D154" i="3"/>
  <c r="C154" i="3"/>
  <c r="E153" i="3"/>
  <c r="C153" i="3"/>
  <c r="CQ152" i="3"/>
  <c r="CP152" i="3"/>
  <c r="CO152" i="3"/>
  <c r="CN152" i="3"/>
  <c r="CF152" i="3"/>
  <c r="CE152" i="3"/>
  <c r="CD152" i="3"/>
  <c r="CC152" i="3"/>
  <c r="E152" i="3"/>
  <c r="C152" i="3" s="1"/>
  <c r="CR152" i="3" s="1"/>
  <c r="CC151" i="3"/>
  <c r="CB151" i="3"/>
  <c r="E151" i="3"/>
  <c r="E162" i="3" s="1"/>
  <c r="D151" i="3"/>
  <c r="C151" i="3"/>
  <c r="V146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CO145" i="3"/>
  <c r="CN145" i="3"/>
  <c r="CM145" i="3"/>
  <c r="CD145" i="3"/>
  <c r="CC145" i="3"/>
  <c r="B145" i="3"/>
  <c r="CB145" i="3" s="1"/>
  <c r="CN144" i="3"/>
  <c r="CC144" i="3"/>
  <c r="B144" i="3"/>
  <c r="B143" i="3"/>
  <c r="CC143" i="3" s="1"/>
  <c r="CO142" i="3"/>
  <c r="CN142" i="3"/>
  <c r="CM142" i="3"/>
  <c r="CB142" i="3"/>
  <c r="B142" i="3"/>
  <c r="CD142" i="3" s="1"/>
  <c r="CN141" i="3"/>
  <c r="CD141" i="3"/>
  <c r="CC141" i="3"/>
  <c r="CB141" i="3"/>
  <c r="W141" i="3"/>
  <c r="B141" i="3"/>
  <c r="CO140" i="3"/>
  <c r="CN140" i="3"/>
  <c r="CM140" i="3"/>
  <c r="CD140" i="3"/>
  <c r="CC140" i="3"/>
  <c r="CB140" i="3"/>
  <c r="W140" i="3" s="1"/>
  <c r="B140" i="3"/>
  <c r="B139" i="3"/>
  <c r="B138" i="3"/>
  <c r="CO138" i="3" s="1"/>
  <c r="CO137" i="3"/>
  <c r="CN137" i="3"/>
  <c r="CM137" i="3"/>
  <c r="CC137" i="3"/>
  <c r="CB137" i="3"/>
  <c r="B137" i="3"/>
  <c r="CD137" i="3" s="1"/>
  <c r="W137" i="3" s="1"/>
  <c r="B136" i="3"/>
  <c r="CD136" i="3" s="1"/>
  <c r="CO135" i="3"/>
  <c r="CN135" i="3"/>
  <c r="CM135" i="3"/>
  <c r="CD135" i="3"/>
  <c r="CC135" i="3"/>
  <c r="CB135" i="3"/>
  <c r="W135" i="3" s="1"/>
  <c r="B135" i="3"/>
  <c r="CM134" i="3"/>
  <c r="B134" i="3"/>
  <c r="CC133" i="3"/>
  <c r="CB133" i="3"/>
  <c r="B133" i="3"/>
  <c r="CO132" i="3"/>
  <c r="CN132" i="3"/>
  <c r="CM132" i="3"/>
  <c r="CC132" i="3"/>
  <c r="CB132" i="3"/>
  <c r="W132" i="3"/>
  <c r="B132" i="3"/>
  <c r="CD132" i="3" s="1"/>
  <c r="CN131" i="3"/>
  <c r="CD131" i="3"/>
  <c r="CC131" i="3"/>
  <c r="B131" i="3"/>
  <c r="CO130" i="3"/>
  <c r="CN130" i="3"/>
  <c r="CM130" i="3"/>
  <c r="CD130" i="3"/>
  <c r="CC130" i="3"/>
  <c r="CB130" i="3"/>
  <c r="W130" i="3" s="1"/>
  <c r="B130" i="3"/>
  <c r="B129" i="3"/>
  <c r="CM129" i="3" s="1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M126" i="3"/>
  <c r="L126" i="3"/>
  <c r="K126" i="3"/>
  <c r="I126" i="3"/>
  <c r="H126" i="3"/>
  <c r="G126" i="3"/>
  <c r="E126" i="3"/>
  <c r="D126" i="3"/>
  <c r="C126" i="3"/>
  <c r="N125" i="3"/>
  <c r="J125" i="3"/>
  <c r="F125" i="3"/>
  <c r="B125" i="3"/>
  <c r="N124" i="3"/>
  <c r="J124" i="3"/>
  <c r="F124" i="3"/>
  <c r="B124" i="3"/>
  <c r="N123" i="3"/>
  <c r="J123" i="3"/>
  <c r="F123" i="3"/>
  <c r="B123" i="3"/>
  <c r="N122" i="3"/>
  <c r="J122" i="3"/>
  <c r="F122" i="3"/>
  <c r="B122" i="3"/>
  <c r="N121" i="3"/>
  <c r="J121" i="3"/>
  <c r="F121" i="3"/>
  <c r="B121" i="3"/>
  <c r="N120" i="3"/>
  <c r="J120" i="3"/>
  <c r="F120" i="3"/>
  <c r="B120" i="3"/>
  <c r="N119" i="3"/>
  <c r="J119" i="3"/>
  <c r="F119" i="3"/>
  <c r="B119" i="3"/>
  <c r="N118" i="3"/>
  <c r="J118" i="3"/>
  <c r="F118" i="3"/>
  <c r="B118" i="3"/>
  <c r="N117" i="3"/>
  <c r="J117" i="3"/>
  <c r="F117" i="3"/>
  <c r="B117" i="3"/>
  <c r="N116" i="3"/>
  <c r="J116" i="3"/>
  <c r="F116" i="3"/>
  <c r="B116" i="3"/>
  <c r="N115" i="3"/>
  <c r="J115" i="3"/>
  <c r="F115" i="3"/>
  <c r="B115" i="3"/>
  <c r="N114" i="3"/>
  <c r="J114" i="3"/>
  <c r="F114" i="3"/>
  <c r="B114" i="3"/>
  <c r="N113" i="3"/>
  <c r="J113" i="3"/>
  <c r="F113" i="3"/>
  <c r="B113" i="3"/>
  <c r="N112" i="3"/>
  <c r="J112" i="3"/>
  <c r="F112" i="3"/>
  <c r="B112" i="3"/>
  <c r="N111" i="3"/>
  <c r="J111" i="3"/>
  <c r="F111" i="3"/>
  <c r="B111" i="3"/>
  <c r="N110" i="3"/>
  <c r="J110" i="3"/>
  <c r="F110" i="3"/>
  <c r="B110" i="3"/>
  <c r="N109" i="3"/>
  <c r="J109" i="3"/>
  <c r="F109" i="3"/>
  <c r="B109" i="3"/>
  <c r="N108" i="3"/>
  <c r="J108" i="3"/>
  <c r="F108" i="3"/>
  <c r="B108" i="3"/>
  <c r="N107" i="3"/>
  <c r="J107" i="3"/>
  <c r="F107" i="3"/>
  <c r="B107" i="3"/>
  <c r="N106" i="3"/>
  <c r="J106" i="3"/>
  <c r="F106" i="3"/>
  <c r="B106" i="3"/>
  <c r="N105" i="3"/>
  <c r="J105" i="3"/>
  <c r="F105" i="3"/>
  <c r="B105" i="3"/>
  <c r="N104" i="3"/>
  <c r="J104" i="3"/>
  <c r="F104" i="3"/>
  <c r="B104" i="3"/>
  <c r="N103" i="3"/>
  <c r="J103" i="3"/>
  <c r="F103" i="3"/>
  <c r="B103" i="3"/>
  <c r="N102" i="3"/>
  <c r="J102" i="3"/>
  <c r="F102" i="3"/>
  <c r="B102" i="3"/>
  <c r="N101" i="3"/>
  <c r="J101" i="3"/>
  <c r="F101" i="3"/>
  <c r="B101" i="3"/>
  <c r="N100" i="3"/>
  <c r="J100" i="3"/>
  <c r="F100" i="3"/>
  <c r="B100" i="3"/>
  <c r="N99" i="3"/>
  <c r="J99" i="3"/>
  <c r="F99" i="3"/>
  <c r="B99" i="3"/>
  <c r="N98" i="3"/>
  <c r="J98" i="3"/>
  <c r="F98" i="3"/>
  <c r="B98" i="3"/>
  <c r="N97" i="3"/>
  <c r="J97" i="3"/>
  <c r="F97" i="3"/>
  <c r="B97" i="3"/>
  <c r="N96" i="3"/>
  <c r="J96" i="3"/>
  <c r="F96" i="3"/>
  <c r="B96" i="3"/>
  <c r="N95" i="3"/>
  <c r="J95" i="3"/>
  <c r="F95" i="3"/>
  <c r="B95" i="3"/>
  <c r="N94" i="3"/>
  <c r="J94" i="3"/>
  <c r="F94" i="3"/>
  <c r="B94" i="3"/>
  <c r="N93" i="3"/>
  <c r="J93" i="3"/>
  <c r="F93" i="3"/>
  <c r="B93" i="3"/>
  <c r="N92" i="3"/>
  <c r="J92" i="3"/>
  <c r="F92" i="3"/>
  <c r="B92" i="3"/>
  <c r="N91" i="3"/>
  <c r="J91" i="3"/>
  <c r="F91" i="3"/>
  <c r="B91" i="3"/>
  <c r="N90" i="3"/>
  <c r="J90" i="3"/>
  <c r="F90" i="3"/>
  <c r="B90" i="3"/>
  <c r="N89" i="3"/>
  <c r="J89" i="3"/>
  <c r="F89" i="3"/>
  <c r="B89" i="3"/>
  <c r="N88" i="3"/>
  <c r="J88" i="3"/>
  <c r="F88" i="3"/>
  <c r="B88" i="3"/>
  <c r="N87" i="3"/>
  <c r="J87" i="3"/>
  <c r="F87" i="3"/>
  <c r="B87" i="3"/>
  <c r="N86" i="3"/>
  <c r="J86" i="3"/>
  <c r="F86" i="3"/>
  <c r="B86" i="3"/>
  <c r="N85" i="3"/>
  <c r="J85" i="3"/>
  <c r="F85" i="3"/>
  <c r="B85" i="3"/>
  <c r="N84" i="3"/>
  <c r="J84" i="3"/>
  <c r="F84" i="3"/>
  <c r="B84" i="3"/>
  <c r="N83" i="3"/>
  <c r="J83" i="3"/>
  <c r="F83" i="3"/>
  <c r="B83" i="3"/>
  <c r="N82" i="3"/>
  <c r="J82" i="3"/>
  <c r="F82" i="3"/>
  <c r="B82" i="3"/>
  <c r="N81" i="3"/>
  <c r="J81" i="3"/>
  <c r="F81" i="3"/>
  <c r="B81" i="3"/>
  <c r="N80" i="3"/>
  <c r="J80" i="3"/>
  <c r="F80" i="3"/>
  <c r="B80" i="3"/>
  <c r="N79" i="3"/>
  <c r="J79" i="3"/>
  <c r="F79" i="3"/>
  <c r="B79" i="3"/>
  <c r="N78" i="3"/>
  <c r="J78" i="3"/>
  <c r="F78" i="3"/>
  <c r="B78" i="3"/>
  <c r="N77" i="3"/>
  <c r="J77" i="3"/>
  <c r="F77" i="3"/>
  <c r="B77" i="3"/>
  <c r="N76" i="3"/>
  <c r="J76" i="3"/>
  <c r="F76" i="3"/>
  <c r="B76" i="3"/>
  <c r="N75" i="3"/>
  <c r="J75" i="3"/>
  <c r="F75" i="3"/>
  <c r="B75" i="3"/>
  <c r="N74" i="3"/>
  <c r="J74" i="3"/>
  <c r="F74" i="3"/>
  <c r="B74" i="3"/>
  <c r="N73" i="3"/>
  <c r="J73" i="3"/>
  <c r="F73" i="3"/>
  <c r="B73" i="3"/>
  <c r="N72" i="3"/>
  <c r="N126" i="3" s="1"/>
  <c r="J72" i="3"/>
  <c r="J126" i="3" s="1"/>
  <c r="F72" i="3"/>
  <c r="B72" i="3"/>
  <c r="N71" i="3"/>
  <c r="J71" i="3"/>
  <c r="F71" i="3"/>
  <c r="B71" i="3"/>
  <c r="AG67" i="3"/>
  <c r="AF67" i="3"/>
  <c r="AE67" i="3"/>
  <c r="AD67" i="3"/>
  <c r="AC67" i="3"/>
  <c r="AA67" i="3"/>
  <c r="Z67" i="3"/>
  <c r="Y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CO66" i="3"/>
  <c r="CN66" i="3"/>
  <c r="CM66" i="3"/>
  <c r="CC66" i="3"/>
  <c r="CB66" i="3"/>
  <c r="AB66" i="3"/>
  <c r="X66" i="3"/>
  <c r="CD66" i="3" s="1"/>
  <c r="B66" i="3"/>
  <c r="AB65" i="3"/>
  <c r="X65" i="3"/>
  <c r="B65" i="3"/>
  <c r="CM65" i="3" s="1"/>
  <c r="CO64" i="3"/>
  <c r="CN64" i="3"/>
  <c r="CM64" i="3"/>
  <c r="CC64" i="3"/>
  <c r="CB64" i="3"/>
  <c r="AH64" i="3" s="1"/>
  <c r="AB64" i="3"/>
  <c r="X64" i="3"/>
  <c r="CD64" i="3" s="1"/>
  <c r="B64" i="3"/>
  <c r="AB63" i="3"/>
  <c r="X63" i="3"/>
  <c r="B63" i="3"/>
  <c r="CN62" i="3"/>
  <c r="CM62" i="3"/>
  <c r="CC62" i="3"/>
  <c r="CB62" i="3"/>
  <c r="AH62" i="3" s="1"/>
  <c r="AB62" i="3"/>
  <c r="X62" i="3"/>
  <c r="CD62" i="3" s="1"/>
  <c r="B62" i="3"/>
  <c r="CN61" i="3"/>
  <c r="CD61" i="3"/>
  <c r="CC61" i="3"/>
  <c r="AB61" i="3"/>
  <c r="X61" i="3"/>
  <c r="B61" i="3"/>
  <c r="CM61" i="3" s="1"/>
  <c r="CN60" i="3"/>
  <c r="CM60" i="3"/>
  <c r="CC60" i="3"/>
  <c r="CB60" i="3"/>
  <c r="AB60" i="3"/>
  <c r="X60" i="3"/>
  <c r="CD60" i="3" s="1"/>
  <c r="B60" i="3"/>
  <c r="CN59" i="3"/>
  <c r="CC59" i="3"/>
  <c r="CB59" i="3"/>
  <c r="AB59" i="3"/>
  <c r="X59" i="3"/>
  <c r="CO59" i="3" s="1"/>
  <c r="B59" i="3"/>
  <c r="CM59" i="3" s="1"/>
  <c r="CN58" i="3"/>
  <c r="CM58" i="3"/>
  <c r="CC58" i="3"/>
  <c r="AB58" i="3"/>
  <c r="X58" i="3"/>
  <c r="B58" i="3"/>
  <c r="CB58" i="3" s="1"/>
  <c r="AB57" i="3"/>
  <c r="X57" i="3"/>
  <c r="CD57" i="3" s="1"/>
  <c r="B57" i="3"/>
  <c r="CM57" i="3" s="1"/>
  <c r="CO56" i="3"/>
  <c r="CN56" i="3"/>
  <c r="CM56" i="3"/>
  <c r="CC56" i="3"/>
  <c r="AB56" i="3"/>
  <c r="X56" i="3"/>
  <c r="CD56" i="3" s="1"/>
  <c r="B56" i="3"/>
  <c r="CB56" i="3" s="1"/>
  <c r="AH56" i="3" s="1"/>
  <c r="CC55" i="3"/>
  <c r="CB55" i="3"/>
  <c r="AB55" i="3"/>
  <c r="X55" i="3"/>
  <c r="B55" i="3"/>
  <c r="CN54" i="3"/>
  <c r="CM54" i="3"/>
  <c r="CC54" i="3"/>
  <c r="AB54" i="3"/>
  <c r="X54" i="3"/>
  <c r="CD54" i="3" s="1"/>
  <c r="B54" i="3"/>
  <c r="CB54" i="3" s="1"/>
  <c r="AH54" i="3" s="1"/>
  <c r="AB53" i="3"/>
  <c r="X53" i="3"/>
  <c r="B53" i="3"/>
  <c r="CO52" i="3"/>
  <c r="CN52" i="3"/>
  <c r="CM52" i="3"/>
  <c r="CC52" i="3"/>
  <c r="AB52" i="3"/>
  <c r="X52" i="3"/>
  <c r="CD52" i="3" s="1"/>
  <c r="B52" i="3"/>
  <c r="CB52" i="3" s="1"/>
  <c r="AH52" i="3" s="1"/>
  <c r="CN51" i="3"/>
  <c r="CC51" i="3"/>
  <c r="CB51" i="3"/>
  <c r="AB51" i="3"/>
  <c r="X51" i="3"/>
  <c r="CO51" i="3" s="1"/>
  <c r="B51" i="3"/>
  <c r="CM51" i="3" s="1"/>
  <c r="CN50" i="3"/>
  <c r="CM50" i="3"/>
  <c r="CC50" i="3"/>
  <c r="AB50" i="3"/>
  <c r="X50" i="3"/>
  <c r="B50" i="3"/>
  <c r="CB50" i="3" s="1"/>
  <c r="CN49" i="3"/>
  <c r="CD49" i="3"/>
  <c r="CC49" i="3"/>
  <c r="AB49" i="3"/>
  <c r="X49" i="3"/>
  <c r="B49" i="3"/>
  <c r="CM49" i="3" s="1"/>
  <c r="CO48" i="3"/>
  <c r="CN48" i="3"/>
  <c r="CM48" i="3"/>
  <c r="CC48" i="3"/>
  <c r="CB48" i="3"/>
  <c r="AB48" i="3"/>
  <c r="X48" i="3"/>
  <c r="CD48" i="3" s="1"/>
  <c r="B48" i="3"/>
  <c r="AB47" i="3"/>
  <c r="X47" i="3"/>
  <c r="CD47" i="3" s="1"/>
  <c r="B47" i="3"/>
  <c r="CC47" i="3" s="1"/>
  <c r="CN46" i="3"/>
  <c r="CM46" i="3"/>
  <c r="CC46" i="3"/>
  <c r="AB46" i="3"/>
  <c r="X46" i="3"/>
  <c r="CD46" i="3" s="1"/>
  <c r="B46" i="3"/>
  <c r="CB46" i="3" s="1"/>
  <c r="AH46" i="3" s="1"/>
  <c r="AB45" i="3"/>
  <c r="X45" i="3"/>
  <c r="B45" i="3"/>
  <c r="CN45" i="3" s="1"/>
  <c r="CN44" i="3"/>
  <c r="CM44" i="3"/>
  <c r="CC44" i="3"/>
  <c r="AB44" i="3"/>
  <c r="X44" i="3"/>
  <c r="CD44" i="3" s="1"/>
  <c r="B44" i="3"/>
  <c r="CB44" i="3" s="1"/>
  <c r="AH44" i="3" s="1"/>
  <c r="CN43" i="3"/>
  <c r="CD43" i="3"/>
  <c r="AH43" i="3" s="1"/>
  <c r="CC43" i="3"/>
  <c r="CB43" i="3"/>
  <c r="AB43" i="3"/>
  <c r="X43" i="3"/>
  <c r="B43" i="3"/>
  <c r="CM43" i="3" s="1"/>
  <c r="CN42" i="3"/>
  <c r="CM42" i="3"/>
  <c r="CC42" i="3"/>
  <c r="AB42" i="3"/>
  <c r="X42" i="3"/>
  <c r="B42" i="3"/>
  <c r="CB42" i="3" s="1"/>
  <c r="AB41" i="3"/>
  <c r="X41" i="3"/>
  <c r="CD41" i="3" s="1"/>
  <c r="B41" i="3"/>
  <c r="CM41" i="3" s="1"/>
  <c r="CO40" i="3"/>
  <c r="CN40" i="3"/>
  <c r="CM40" i="3"/>
  <c r="CC40" i="3"/>
  <c r="AB40" i="3"/>
  <c r="X40" i="3"/>
  <c r="CD40" i="3" s="1"/>
  <c r="B40" i="3"/>
  <c r="CB40" i="3" s="1"/>
  <c r="AH40" i="3" s="1"/>
  <c r="AB39" i="3"/>
  <c r="X39" i="3"/>
  <c r="CO39" i="3" s="1"/>
  <c r="B39" i="3"/>
  <c r="CN38" i="3"/>
  <c r="CM38" i="3"/>
  <c r="CC38" i="3"/>
  <c r="AB38" i="3"/>
  <c r="X38" i="3"/>
  <c r="CD38" i="3" s="1"/>
  <c r="B38" i="3"/>
  <c r="CB38" i="3" s="1"/>
  <c r="AB37" i="3"/>
  <c r="X37" i="3"/>
  <c r="B37" i="3"/>
  <c r="CN36" i="3"/>
  <c r="CM36" i="3"/>
  <c r="CC36" i="3"/>
  <c r="AB36" i="3"/>
  <c r="X36" i="3"/>
  <c r="CD36" i="3" s="1"/>
  <c r="B36" i="3"/>
  <c r="CB36" i="3" s="1"/>
  <c r="AH36" i="3" s="1"/>
  <c r="CN35" i="3"/>
  <c r="CC35" i="3"/>
  <c r="CB35" i="3"/>
  <c r="AB35" i="3"/>
  <c r="CD35" i="3" s="1"/>
  <c r="AH35" i="3" s="1"/>
  <c r="X35" i="3"/>
  <c r="B35" i="3"/>
  <c r="CM35" i="3" s="1"/>
  <c r="CN34" i="3"/>
  <c r="CM34" i="3"/>
  <c r="CC34" i="3"/>
  <c r="AB34" i="3"/>
  <c r="X34" i="3"/>
  <c r="B34" i="3"/>
  <c r="CB34" i="3" s="1"/>
  <c r="AB33" i="3"/>
  <c r="X33" i="3"/>
  <c r="CO33" i="3" s="1"/>
  <c r="B33" i="3"/>
  <c r="CM33" i="3" s="1"/>
  <c r="CO32" i="3"/>
  <c r="CN32" i="3"/>
  <c r="CM32" i="3"/>
  <c r="CC32" i="3"/>
  <c r="AB32" i="3"/>
  <c r="X32" i="3"/>
  <c r="CD32" i="3" s="1"/>
  <c r="B32" i="3"/>
  <c r="CB32" i="3" s="1"/>
  <c r="AH32" i="3" s="1"/>
  <c r="AB31" i="3"/>
  <c r="X31" i="3"/>
  <c r="B31" i="3"/>
  <c r="CN30" i="3"/>
  <c r="CM30" i="3"/>
  <c r="CC30" i="3"/>
  <c r="AB30" i="3"/>
  <c r="X30" i="3"/>
  <c r="CD30" i="3" s="1"/>
  <c r="B30" i="3"/>
  <c r="CB30" i="3" s="1"/>
  <c r="AH30" i="3" s="1"/>
  <c r="AB29" i="3"/>
  <c r="X29" i="3"/>
  <c r="B29" i="3"/>
  <c r="CO28" i="3"/>
  <c r="CN28" i="3"/>
  <c r="CM28" i="3"/>
  <c r="CC28" i="3"/>
  <c r="AB28" i="3"/>
  <c r="X28" i="3"/>
  <c r="CD28" i="3" s="1"/>
  <c r="B28" i="3"/>
  <c r="CB28" i="3" s="1"/>
  <c r="AH28" i="3" s="1"/>
  <c r="CN27" i="3"/>
  <c r="CC27" i="3"/>
  <c r="CB27" i="3"/>
  <c r="AB27" i="3"/>
  <c r="CD27" i="3" s="1"/>
  <c r="AH27" i="3" s="1"/>
  <c r="X27" i="3"/>
  <c r="B27" i="3"/>
  <c r="CM27" i="3" s="1"/>
  <c r="CN26" i="3"/>
  <c r="CM26" i="3"/>
  <c r="CC26" i="3"/>
  <c r="AB26" i="3"/>
  <c r="X26" i="3"/>
  <c r="B26" i="3"/>
  <c r="CB26" i="3" s="1"/>
  <c r="AB25" i="3"/>
  <c r="X25" i="3"/>
  <c r="B25" i="3"/>
  <c r="CM25" i="3" s="1"/>
  <c r="CO24" i="3"/>
  <c r="CN24" i="3"/>
  <c r="CM24" i="3"/>
  <c r="CC24" i="3"/>
  <c r="AB24" i="3"/>
  <c r="X24" i="3"/>
  <c r="CD24" i="3" s="1"/>
  <c r="B24" i="3"/>
  <c r="CB24" i="3" s="1"/>
  <c r="AH24" i="3" s="1"/>
  <c r="CC23" i="3"/>
  <c r="CB23" i="3"/>
  <c r="AB23" i="3"/>
  <c r="CD23" i="3" s="1"/>
  <c r="AH23" i="3" s="1"/>
  <c r="X23" i="3"/>
  <c r="B23" i="3"/>
  <c r="CN22" i="3"/>
  <c r="CM22" i="3"/>
  <c r="CC22" i="3"/>
  <c r="AB22" i="3"/>
  <c r="X22" i="3"/>
  <c r="CD22" i="3" s="1"/>
  <c r="B22" i="3"/>
  <c r="CB22" i="3" s="1"/>
  <c r="AH22" i="3" s="1"/>
  <c r="AB21" i="3"/>
  <c r="X21" i="3"/>
  <c r="B21" i="3"/>
  <c r="CN20" i="3"/>
  <c r="CM20" i="3"/>
  <c r="CC20" i="3"/>
  <c r="AB20" i="3"/>
  <c r="X20" i="3"/>
  <c r="CD20" i="3" s="1"/>
  <c r="B20" i="3"/>
  <c r="CB20" i="3" s="1"/>
  <c r="AH20" i="3" s="1"/>
  <c r="CO19" i="3"/>
  <c r="CN19" i="3"/>
  <c r="CD19" i="3"/>
  <c r="CC19" i="3"/>
  <c r="CB19" i="3"/>
  <c r="AH19" i="3" s="1"/>
  <c r="AB19" i="3"/>
  <c r="X19" i="3"/>
  <c r="B19" i="3"/>
  <c r="CM19" i="3" s="1"/>
  <c r="CN18" i="3"/>
  <c r="CM18" i="3"/>
  <c r="CC18" i="3"/>
  <c r="AB18" i="3"/>
  <c r="X18" i="3"/>
  <c r="B18" i="3"/>
  <c r="CB18" i="3" s="1"/>
  <c r="CO17" i="3"/>
  <c r="CN17" i="3"/>
  <c r="CD17" i="3"/>
  <c r="CC17" i="3"/>
  <c r="CB17" i="3"/>
  <c r="AH17" i="3"/>
  <c r="AB17" i="3"/>
  <c r="X17" i="3"/>
  <c r="B17" i="3"/>
  <c r="CM17" i="3" s="1"/>
  <c r="CN16" i="3"/>
  <c r="CM16" i="3"/>
  <c r="CC16" i="3"/>
  <c r="AB16" i="3"/>
  <c r="X16" i="3"/>
  <c r="B16" i="3"/>
  <c r="CB16" i="3" s="1"/>
  <c r="AB15" i="3"/>
  <c r="AB67" i="3" s="1"/>
  <c r="X15" i="3"/>
  <c r="CO15" i="3" s="1"/>
  <c r="B15" i="3"/>
  <c r="CM15" i="3" s="1"/>
  <c r="CO14" i="3"/>
  <c r="CN14" i="3"/>
  <c r="CM14" i="3"/>
  <c r="CC14" i="3"/>
  <c r="AB14" i="3"/>
  <c r="X14" i="3"/>
  <c r="CD14" i="3" s="1"/>
  <c r="B14" i="3"/>
  <c r="CB14" i="3" s="1"/>
  <c r="AH14" i="3" s="1"/>
  <c r="AB13" i="3"/>
  <c r="X13" i="3"/>
  <c r="B13" i="3"/>
  <c r="CN12" i="3"/>
  <c r="CM12" i="3"/>
  <c r="CC12" i="3"/>
  <c r="AB12" i="3"/>
  <c r="X12" i="3"/>
  <c r="CD12" i="3" s="1"/>
  <c r="B12" i="3"/>
  <c r="A5" i="3"/>
  <c r="A4" i="3"/>
  <c r="A3" i="3"/>
  <c r="A2" i="3"/>
  <c r="CN173" i="3" l="1"/>
  <c r="CF173" i="3"/>
  <c r="CH173" i="3"/>
  <c r="CG173" i="3"/>
  <c r="CT173" i="3"/>
  <c r="CS173" i="3"/>
  <c r="CR173" i="3"/>
  <c r="CQ173" i="3"/>
  <c r="CE173" i="3"/>
  <c r="CB173" i="3"/>
  <c r="X67" i="3"/>
  <c r="CB190" i="3"/>
  <c r="AS190" i="3" s="1"/>
  <c r="CM29" i="3"/>
  <c r="CC29" i="3"/>
  <c r="CB29" i="3"/>
  <c r="AH29" i="3" s="1"/>
  <c r="CR175" i="3"/>
  <c r="CN175" i="3"/>
  <c r="CQ175" i="3"/>
  <c r="CH175" i="3"/>
  <c r="CG175" i="3"/>
  <c r="CE175" i="3"/>
  <c r="CS175" i="3"/>
  <c r="CT175" i="3"/>
  <c r="CF175" i="3"/>
  <c r="CP167" i="3"/>
  <c r="C167" i="3"/>
  <c r="CD167" i="3"/>
  <c r="CC157" i="3"/>
  <c r="CE171" i="3"/>
  <c r="CB171" i="3"/>
  <c r="CF171" i="3"/>
  <c r="CT171" i="3"/>
  <c r="CR171" i="3"/>
  <c r="CS171" i="3"/>
  <c r="CB175" i="3"/>
  <c r="CB182" i="3"/>
  <c r="AS182" i="3" s="1"/>
  <c r="CC186" i="3"/>
  <c r="CO186" i="3"/>
  <c r="CN186" i="3"/>
  <c r="CB186" i="3"/>
  <c r="CC190" i="3"/>
  <c r="CB15" i="3"/>
  <c r="CO20" i="3"/>
  <c r="CM39" i="3"/>
  <c r="CN39" i="3"/>
  <c r="CO65" i="3"/>
  <c r="CB129" i="3"/>
  <c r="CO133" i="3"/>
  <c r="CM133" i="3"/>
  <c r="CN133" i="3"/>
  <c r="CP176" i="3"/>
  <c r="C176" i="3"/>
  <c r="CC182" i="3"/>
  <c r="CN190" i="3"/>
  <c r="CP175" i="3"/>
  <c r="CD175" i="3"/>
  <c r="CM53" i="3"/>
  <c r="CC53" i="3"/>
  <c r="CB53" i="3"/>
  <c r="CN136" i="3"/>
  <c r="AH50" i="3"/>
  <c r="CO38" i="3"/>
  <c r="CC191" i="3"/>
  <c r="CN191" i="3"/>
  <c r="CO191" i="3"/>
  <c r="CB191" i="3"/>
  <c r="AS191" i="3" s="1"/>
  <c r="CG171" i="3"/>
  <c r="CS197" i="3"/>
  <c r="CQ197" i="3"/>
  <c r="CP197" i="3"/>
  <c r="CF197" i="3"/>
  <c r="CE197" i="3"/>
  <c r="CG197" i="3"/>
  <c r="CD197" i="3"/>
  <c r="AB197" i="3" s="1"/>
  <c r="CB47" i="3"/>
  <c r="AH47" i="3" s="1"/>
  <c r="CB155" i="3"/>
  <c r="CD21" i="3"/>
  <c r="CD42" i="3"/>
  <c r="AH42" i="3" s="1"/>
  <c r="CO42" i="3"/>
  <c r="CO41" i="3"/>
  <c r="CO29" i="3"/>
  <c r="CD29" i="3"/>
  <c r="CO129" i="3"/>
  <c r="CN129" i="3"/>
  <c r="CD129" i="3"/>
  <c r="CC129" i="3"/>
  <c r="CN41" i="3"/>
  <c r="CD173" i="3"/>
  <c r="CP173" i="3"/>
  <c r="CC155" i="3"/>
  <c r="CO167" i="3"/>
  <c r="CO183" i="3"/>
  <c r="CC183" i="3"/>
  <c r="CB33" i="3"/>
  <c r="AH33" i="3" s="1"/>
  <c r="CR197" i="3"/>
  <c r="CF153" i="3"/>
  <c r="CC153" i="3"/>
  <c r="CE153" i="3"/>
  <c r="CD153" i="3"/>
  <c r="CN153" i="3"/>
  <c r="CN155" i="3"/>
  <c r="CO175" i="3"/>
  <c r="CC175" i="3"/>
  <c r="CN139" i="3"/>
  <c r="CO139" i="3"/>
  <c r="CD139" i="3"/>
  <c r="CC139" i="3"/>
  <c r="CO47" i="3"/>
  <c r="CB139" i="3"/>
  <c r="W139" i="3" s="1"/>
  <c r="CO157" i="3"/>
  <c r="CN157" i="3"/>
  <c r="CE157" i="3"/>
  <c r="CD157" i="3"/>
  <c r="CB157" i="3"/>
  <c r="CP157" i="3"/>
  <c r="CB136" i="3"/>
  <c r="CD50" i="3"/>
  <c r="CO50" i="3"/>
  <c r="CB143" i="3"/>
  <c r="CC15" i="3"/>
  <c r="CM21" i="3"/>
  <c r="CN21" i="3"/>
  <c r="CC21" i="3"/>
  <c r="CB21" i="3"/>
  <c r="AH21" i="3" s="1"/>
  <c r="CD53" i="3"/>
  <c r="CB161" i="3"/>
  <c r="CC161" i="3"/>
  <c r="CD161" i="3"/>
  <c r="CF161" i="3"/>
  <c r="CE161" i="3"/>
  <c r="CM13" i="3"/>
  <c r="CN13" i="3"/>
  <c r="CD15" i="3"/>
  <c r="CO44" i="3"/>
  <c r="CN53" i="3"/>
  <c r="CC173" i="3"/>
  <c r="CO173" i="3"/>
  <c r="CO187" i="3"/>
  <c r="CN187" i="3"/>
  <c r="CB65" i="3"/>
  <c r="CD155" i="3"/>
  <c r="CO21" i="3"/>
  <c r="CR157" i="3"/>
  <c r="CH171" i="3"/>
  <c r="CN171" i="3"/>
  <c r="CH174" i="3"/>
  <c r="CN174" i="3"/>
  <c r="CF174" i="3"/>
  <c r="CE174" i="3"/>
  <c r="CQ174" i="3"/>
  <c r="CD176" i="3"/>
  <c r="CB187" i="3"/>
  <c r="AS187" i="3" s="1"/>
  <c r="CB13" i="3"/>
  <c r="AH13" i="3" s="1"/>
  <c r="CM31" i="3"/>
  <c r="CN31" i="3"/>
  <c r="CD33" i="3"/>
  <c r="CD39" i="3"/>
  <c r="CO62" i="3"/>
  <c r="CN65" i="3"/>
  <c r="CC13" i="3"/>
  <c r="CO31" i="3"/>
  <c r="CN33" i="3"/>
  <c r="CM63" i="3"/>
  <c r="CN63" i="3"/>
  <c r="CB63" i="3"/>
  <c r="CC63" i="3"/>
  <c r="CB153" i="3"/>
  <c r="AX153" i="3" s="1"/>
  <c r="AH34" i="3"/>
  <c r="CO36" i="3"/>
  <c r="CC57" i="3"/>
  <c r="CO63" i="3"/>
  <c r="CD63" i="3"/>
  <c r="CB138" i="3"/>
  <c r="W138" i="3" s="1"/>
  <c r="CP155" i="3"/>
  <c r="CB168" i="3"/>
  <c r="CD34" i="3"/>
  <c r="CO34" i="3"/>
  <c r="B146" i="3"/>
  <c r="CR155" i="3"/>
  <c r="CP177" i="3"/>
  <c r="C177" i="3"/>
  <c r="AB198" i="3"/>
  <c r="CO49" i="3"/>
  <c r="CM55" i="3"/>
  <c r="CN55" i="3"/>
  <c r="CN57" i="3"/>
  <c r="CG172" i="3"/>
  <c r="CF172" i="3"/>
  <c r="CE172" i="3"/>
  <c r="CB172" i="3"/>
  <c r="CH172" i="3"/>
  <c r="CD174" i="3"/>
  <c r="CC25" i="3"/>
  <c r="CC31" i="3"/>
  <c r="CM138" i="3"/>
  <c r="CC172" i="3"/>
  <c r="CG174" i="3"/>
  <c r="CC189" i="3"/>
  <c r="CB189" i="3"/>
  <c r="AS189" i="3" s="1"/>
  <c r="CN189" i="3"/>
  <c r="AH26" i="3"/>
  <c r="CM47" i="3"/>
  <c r="CN47" i="3"/>
  <c r="CO136" i="3"/>
  <c r="CM136" i="3"/>
  <c r="CF200" i="3"/>
  <c r="CE200" i="3"/>
  <c r="CD200" i="3"/>
  <c r="CG200" i="3"/>
  <c r="CR200" i="3"/>
  <c r="CQ200" i="3"/>
  <c r="CP200" i="3"/>
  <c r="CD26" i="3"/>
  <c r="CO26" i="3"/>
  <c r="B67" i="3"/>
  <c r="CM139" i="3"/>
  <c r="CO143" i="3"/>
  <c r="CN143" i="3"/>
  <c r="CD143" i="3"/>
  <c r="CM143" i="3"/>
  <c r="CC136" i="3"/>
  <c r="CN29" i="3"/>
  <c r="CB41" i="3"/>
  <c r="CC41" i="3"/>
  <c r="CO12" i="3"/>
  <c r="CD18" i="3"/>
  <c r="AH18" i="3" s="1"/>
  <c r="CO18" i="3"/>
  <c r="CN182" i="3"/>
  <c r="CS200" i="3"/>
  <c r="CO213" i="3"/>
  <c r="CQ213" i="3"/>
  <c r="CP213" i="3"/>
  <c r="CN213" i="3"/>
  <c r="CE213" i="3"/>
  <c r="CC213" i="3"/>
  <c r="CB213" i="3"/>
  <c r="CD213" i="3"/>
  <c r="CO13" i="3"/>
  <c r="CN15" i="3"/>
  <c r="CM45" i="3"/>
  <c r="CC45" i="3"/>
  <c r="CB45" i="3"/>
  <c r="CD59" i="3"/>
  <c r="AH59" i="3" s="1"/>
  <c r="CQ157" i="3"/>
  <c r="CB39" i="3"/>
  <c r="AH39" i="3" s="1"/>
  <c r="CO45" i="3"/>
  <c r="CD45" i="3"/>
  <c r="CO57" i="3"/>
  <c r="CC65" i="3"/>
  <c r="CD133" i="3"/>
  <c r="W133" i="3" s="1"/>
  <c r="CE155" i="3"/>
  <c r="CC176" i="3"/>
  <c r="CO30" i="3"/>
  <c r="CC33" i="3"/>
  <c r="CC39" i="3"/>
  <c r="CD65" i="3"/>
  <c r="CF155" i="3"/>
  <c r="CS168" i="3"/>
  <c r="CR168" i="3"/>
  <c r="CT168" i="3"/>
  <c r="CQ168" i="3"/>
  <c r="CH201" i="3"/>
  <c r="CC201" i="3"/>
  <c r="C201" i="3"/>
  <c r="CD16" i="3"/>
  <c r="AH16" i="3" s="1"/>
  <c r="CO16" i="3"/>
  <c r="CN161" i="3"/>
  <c r="CC187" i="3"/>
  <c r="CO25" i="3"/>
  <c r="CB57" i="3"/>
  <c r="AH57" i="3" s="1"/>
  <c r="CO155" i="3"/>
  <c r="CO161" i="3"/>
  <c r="CO174" i="3"/>
  <c r="CC174" i="3"/>
  <c r="CB183" i="3"/>
  <c r="CD13" i="3"/>
  <c r="AH60" i="3"/>
  <c r="CO153" i="3"/>
  <c r="CP161" i="3"/>
  <c r="CQ171" i="3"/>
  <c r="CN183" i="3"/>
  <c r="CM37" i="3"/>
  <c r="CC37" i="3"/>
  <c r="CB37" i="3"/>
  <c r="AH37" i="3" s="1"/>
  <c r="CD51" i="3"/>
  <c r="AH51" i="3" s="1"/>
  <c r="CO54" i="3"/>
  <c r="CC138" i="3"/>
  <c r="CP153" i="3"/>
  <c r="CQ161" i="3"/>
  <c r="CB174" i="3"/>
  <c r="AW174" i="3" s="1"/>
  <c r="CB25" i="3"/>
  <c r="AH25" i="3" s="1"/>
  <c r="CB31" i="3"/>
  <c r="CO37" i="3"/>
  <c r="CD37" i="3"/>
  <c r="CD138" i="3"/>
  <c r="CP151" i="3"/>
  <c r="CR151" i="3"/>
  <c r="CQ151" i="3"/>
  <c r="CN151" i="3"/>
  <c r="C162" i="3"/>
  <c r="CF151" i="3"/>
  <c r="CD151" i="3"/>
  <c r="AX151" i="3" s="1"/>
  <c r="CE151" i="3"/>
  <c r="CO151" i="3"/>
  <c r="CQ153" i="3"/>
  <c r="CR161" i="3"/>
  <c r="CO22" i="3"/>
  <c r="CO55" i="3"/>
  <c r="CD55" i="3"/>
  <c r="AH55" i="3" s="1"/>
  <c r="D162" i="3"/>
  <c r="CR153" i="3"/>
  <c r="CM23" i="3"/>
  <c r="CN23" i="3"/>
  <c r="CD25" i="3"/>
  <c r="CD31" i="3"/>
  <c r="CN37" i="3"/>
  <c r="CD58" i="3"/>
  <c r="AH58" i="3" s="1"/>
  <c r="CO58" i="3"/>
  <c r="CO60" i="3"/>
  <c r="F126" i="3"/>
  <c r="CN138" i="3"/>
  <c r="CF168" i="3"/>
  <c r="C170" i="3"/>
  <c r="CD170" i="3"/>
  <c r="CR174" i="3"/>
  <c r="CT201" i="3"/>
  <c r="CO23" i="3"/>
  <c r="CN25" i="3"/>
  <c r="AH38" i="3"/>
  <c r="CO46" i="3"/>
  <c r="CB49" i="3"/>
  <c r="AH49" i="3" s="1"/>
  <c r="C159" i="3"/>
  <c r="CG168" i="3"/>
  <c r="CN172" i="3"/>
  <c r="CS174" i="3"/>
  <c r="CC177" i="3"/>
  <c r="CO189" i="3"/>
  <c r="C202" i="3"/>
  <c r="CO61" i="3"/>
  <c r="CD156" i="3"/>
  <c r="CC156" i="3"/>
  <c r="CB156" i="3"/>
  <c r="CE156" i="3"/>
  <c r="CO131" i="3"/>
  <c r="CM131" i="3"/>
  <c r="CF156" i="3"/>
  <c r="CO215" i="3"/>
  <c r="CP215" i="3"/>
  <c r="CQ215" i="3"/>
  <c r="CN215" i="3"/>
  <c r="CE215" i="3"/>
  <c r="CC215" i="3"/>
  <c r="CB215" i="3"/>
  <c r="CC184" i="3"/>
  <c r="CB184" i="3"/>
  <c r="AS184" i="3" s="1"/>
  <c r="CN184" i="3"/>
  <c r="CO53" i="3"/>
  <c r="B126" i="3"/>
  <c r="CP154" i="3"/>
  <c r="CR154" i="3"/>
  <c r="CQ154" i="3"/>
  <c r="CN154" i="3"/>
  <c r="CF154" i="3"/>
  <c r="CD154" i="3"/>
  <c r="CP158" i="3"/>
  <c r="CR158" i="3"/>
  <c r="CQ158" i="3"/>
  <c r="CN158" i="3"/>
  <c r="CF158" i="3"/>
  <c r="CD158" i="3"/>
  <c r="CO188" i="3"/>
  <c r="CC188" i="3"/>
  <c r="CS196" i="3"/>
  <c r="CR196" i="3"/>
  <c r="CQ196" i="3"/>
  <c r="AH66" i="3"/>
  <c r="CO134" i="3"/>
  <c r="CN134" i="3"/>
  <c r="CD134" i="3"/>
  <c r="CC134" i="3"/>
  <c r="CN156" i="3"/>
  <c r="CB196" i="3"/>
  <c r="AB196" i="3" s="1"/>
  <c r="CD199" i="3"/>
  <c r="CE199" i="3"/>
  <c r="CO27" i="3"/>
  <c r="CO35" i="3"/>
  <c r="CO43" i="3"/>
  <c r="AH48" i="3"/>
  <c r="CB61" i="3"/>
  <c r="AH61" i="3" s="1"/>
  <c r="CB131" i="3"/>
  <c r="W131" i="3" s="1"/>
  <c r="CB134" i="3"/>
  <c r="CO141" i="3"/>
  <c r="CM141" i="3"/>
  <c r="CO144" i="3"/>
  <c r="CM144" i="3"/>
  <c r="CD144" i="3"/>
  <c r="CB144" i="3"/>
  <c r="CB152" i="3"/>
  <c r="AX152" i="3" s="1"/>
  <c r="CB154" i="3"/>
  <c r="CO156" i="3"/>
  <c r="CB158" i="3"/>
  <c r="CB160" i="3"/>
  <c r="AX160" i="3" s="1"/>
  <c r="CB188" i="3"/>
  <c r="AS188" i="3" s="1"/>
  <c r="AB199" i="3"/>
  <c r="CD215" i="3"/>
  <c r="CB169" i="3"/>
  <c r="AW169" i="3" s="1"/>
  <c r="CP168" i="3"/>
  <c r="CU199" i="3"/>
  <c r="CC142" i="3"/>
  <c r="W142" i="3" s="1"/>
  <c r="CU196" i="3"/>
  <c r="CH202" i="3"/>
  <c r="CB12" i="3"/>
  <c r="AH12" i="3" s="1"/>
  <c r="AW175" i="3" l="1"/>
  <c r="CT176" i="3"/>
  <c r="CQ176" i="3"/>
  <c r="CS176" i="3"/>
  <c r="CR176" i="3"/>
  <c r="CN176" i="3"/>
  <c r="CG176" i="3"/>
  <c r="CF176" i="3"/>
  <c r="CE176" i="3"/>
  <c r="CH176" i="3"/>
  <c r="CB176" i="3"/>
  <c r="AW176" i="3" s="1"/>
  <c r="AB200" i="3"/>
  <c r="AW171" i="3"/>
  <c r="CB170" i="3"/>
  <c r="CT170" i="3"/>
  <c r="CN170" i="3"/>
  <c r="CH170" i="3"/>
  <c r="CG170" i="3"/>
  <c r="CE170" i="3"/>
  <c r="CF170" i="3"/>
  <c r="CR170" i="3"/>
  <c r="CQ170" i="3"/>
  <c r="CS170" i="3"/>
  <c r="AH63" i="3"/>
  <c r="AX158" i="3"/>
  <c r="W129" i="3"/>
  <c r="AX154" i="3"/>
  <c r="CS167" i="3"/>
  <c r="CT167" i="3"/>
  <c r="CQ167" i="3"/>
  <c r="CN167" i="3"/>
  <c r="CF167" i="3"/>
  <c r="CE167" i="3"/>
  <c r="CB167" i="3"/>
  <c r="CR167" i="3"/>
  <c r="CH167" i="3"/>
  <c r="CG167" i="3"/>
  <c r="CG202" i="3"/>
  <c r="CE202" i="3"/>
  <c r="CD202" i="3"/>
  <c r="CP202" i="3"/>
  <c r="CR202" i="3"/>
  <c r="CQ202" i="3"/>
  <c r="CF202" i="3"/>
  <c r="CS202" i="3"/>
  <c r="AH15" i="3"/>
  <c r="AW172" i="3"/>
  <c r="CG201" i="3"/>
  <c r="CE201" i="3"/>
  <c r="CF201" i="3"/>
  <c r="CD201" i="3"/>
  <c r="CR201" i="3"/>
  <c r="CQ201" i="3"/>
  <c r="CP201" i="3"/>
  <c r="CS201" i="3"/>
  <c r="AX161" i="3"/>
  <c r="AW173" i="3"/>
  <c r="AB201" i="3"/>
  <c r="AH41" i="3"/>
  <c r="AX156" i="3"/>
  <c r="AH45" i="3"/>
  <c r="CS177" i="3"/>
  <c r="CT177" i="3"/>
  <c r="CQ177" i="3"/>
  <c r="CN177" i="3"/>
  <c r="CH177" i="3"/>
  <c r="CG177" i="3"/>
  <c r="CE177" i="3"/>
  <c r="CF177" i="3"/>
  <c r="CB177" i="3"/>
  <c r="AW177" i="3" s="1"/>
  <c r="CR177" i="3"/>
  <c r="AH65" i="3"/>
  <c r="W143" i="3"/>
  <c r="N213" i="3"/>
  <c r="AS183" i="3"/>
  <c r="N215" i="3"/>
  <c r="W136" i="3"/>
  <c r="AH53" i="3"/>
  <c r="AS186" i="3"/>
  <c r="AW168" i="3"/>
  <c r="W134" i="3"/>
  <c r="CR159" i="3"/>
  <c r="CQ159" i="3"/>
  <c r="CO159" i="3"/>
  <c r="CP159" i="3"/>
  <c r="CD159" i="3"/>
  <c r="CC159" i="3"/>
  <c r="CB159" i="3"/>
  <c r="CN159" i="3"/>
  <c r="B239" i="3" s="1"/>
  <c r="CF159" i="3"/>
  <c r="CE159" i="3"/>
  <c r="AH31" i="3"/>
  <c r="A239" i="3"/>
  <c r="AX157" i="3"/>
  <c r="AX155" i="3"/>
  <c r="AW167" i="3" l="1"/>
  <c r="AW170" i="3"/>
  <c r="AX159" i="3"/>
  <c r="AB202" i="3"/>
  <c r="CO215" i="2" l="1"/>
  <c r="CN215" i="2"/>
  <c r="CE215" i="2"/>
  <c r="CD215" i="2"/>
  <c r="CC215" i="2"/>
  <c r="CB215" i="2"/>
  <c r="N215" i="2" s="1"/>
  <c r="B215" i="2"/>
  <c r="CQ215" i="2" s="1"/>
  <c r="CQ214" i="2"/>
  <c r="CP214" i="2"/>
  <c r="CO214" i="2"/>
  <c r="CN214" i="2"/>
  <c r="CE214" i="2"/>
  <c r="CD214" i="2"/>
  <c r="CC214" i="2"/>
  <c r="CB214" i="2"/>
  <c r="N214" i="2" s="1"/>
  <c r="B214" i="2"/>
  <c r="CO213" i="2"/>
  <c r="CN213" i="2"/>
  <c r="CE213" i="2"/>
  <c r="CD213" i="2"/>
  <c r="CC213" i="2"/>
  <c r="CB213" i="2"/>
  <c r="B213" i="2"/>
  <c r="CQ213" i="2" s="1"/>
  <c r="C208" i="2"/>
  <c r="C207" i="2"/>
  <c r="CU202" i="2"/>
  <c r="E202" i="2"/>
  <c r="D202" i="2"/>
  <c r="CI202" i="2" s="1"/>
  <c r="CU201" i="2"/>
  <c r="CT201" i="2"/>
  <c r="CC201" i="2"/>
  <c r="E201" i="2"/>
  <c r="D201" i="2"/>
  <c r="CI201" i="2" s="1"/>
  <c r="C201" i="2"/>
  <c r="CO200" i="2"/>
  <c r="CI200" i="2"/>
  <c r="CH200" i="2"/>
  <c r="E200" i="2"/>
  <c r="D200" i="2"/>
  <c r="CU200" i="2" s="1"/>
  <c r="CT199" i="2"/>
  <c r="CP199" i="2"/>
  <c r="CO199" i="2"/>
  <c r="CI199" i="2"/>
  <c r="CH199" i="2"/>
  <c r="CG199" i="2"/>
  <c r="E199" i="2"/>
  <c r="CC199" i="2" s="1"/>
  <c r="D199" i="2"/>
  <c r="CU199" i="2" s="1"/>
  <c r="C199" i="2"/>
  <c r="CU198" i="2"/>
  <c r="CT198" i="2"/>
  <c r="CO198" i="2"/>
  <c r="CI198" i="2"/>
  <c r="CH198" i="2"/>
  <c r="CC198" i="2"/>
  <c r="E198" i="2"/>
  <c r="D198" i="2"/>
  <c r="C198" i="2" s="1"/>
  <c r="CU197" i="2"/>
  <c r="CT197" i="2"/>
  <c r="CS197" i="2"/>
  <c r="CR197" i="2"/>
  <c r="CQ197" i="2"/>
  <c r="CP197" i="2"/>
  <c r="CI197" i="2"/>
  <c r="CH197" i="2"/>
  <c r="CG197" i="2"/>
  <c r="E197" i="2"/>
  <c r="CO197" i="2" s="1"/>
  <c r="D197" i="2"/>
  <c r="C197" i="2" s="1"/>
  <c r="CF197" i="2" s="1"/>
  <c r="CU196" i="2"/>
  <c r="CO196" i="2"/>
  <c r="CC196" i="2"/>
  <c r="E196" i="2"/>
  <c r="D196" i="2"/>
  <c r="E191" i="2"/>
  <c r="D191" i="2"/>
  <c r="C191" i="2"/>
  <c r="E190" i="2"/>
  <c r="D190" i="2"/>
  <c r="C190" i="2"/>
  <c r="CC190" i="2" s="1"/>
  <c r="E189" i="2"/>
  <c r="D189" i="2"/>
  <c r="C189" i="2"/>
  <c r="E188" i="2"/>
  <c r="D188" i="2"/>
  <c r="C188" i="2"/>
  <c r="CO188" i="2" s="1"/>
  <c r="CO187" i="2"/>
  <c r="CN187" i="2"/>
  <c r="E187" i="2"/>
  <c r="D187" i="2"/>
  <c r="C187" i="2" s="1"/>
  <c r="CC187" i="2" s="1"/>
  <c r="E186" i="2"/>
  <c r="D186" i="2"/>
  <c r="C186" i="2"/>
  <c r="CC185" i="2"/>
  <c r="CB185" i="2"/>
  <c r="AS185" i="2" s="1"/>
  <c r="E185" i="2"/>
  <c r="D185" i="2"/>
  <c r="C185" i="2"/>
  <c r="E184" i="2"/>
  <c r="D184" i="2"/>
  <c r="C184" i="2" s="1"/>
  <c r="E183" i="2"/>
  <c r="D183" i="2"/>
  <c r="C183" i="2"/>
  <c r="CO183" i="2" s="1"/>
  <c r="CO182" i="2"/>
  <c r="CN182" i="2"/>
  <c r="CC182" i="2"/>
  <c r="CB182" i="2"/>
  <c r="AS182" i="2" s="1"/>
  <c r="E182" i="2"/>
  <c r="D182" i="2"/>
  <c r="C182" i="2" s="1"/>
  <c r="CP177" i="2"/>
  <c r="CO177" i="2"/>
  <c r="CN177" i="2"/>
  <c r="CH177" i="2"/>
  <c r="CE177" i="2"/>
  <c r="CD177" i="2"/>
  <c r="CC177" i="2"/>
  <c r="E177" i="2"/>
  <c r="D177" i="2"/>
  <c r="C177" i="2"/>
  <c r="E176" i="2"/>
  <c r="D176" i="2"/>
  <c r="CD176" i="2" s="1"/>
  <c r="C176" i="2"/>
  <c r="CD175" i="2"/>
  <c r="E175" i="2"/>
  <c r="D175" i="2"/>
  <c r="CP175" i="2" s="1"/>
  <c r="CC174" i="2"/>
  <c r="E174" i="2"/>
  <c r="CO174" i="2" s="1"/>
  <c r="D174" i="2"/>
  <c r="CP174" i="2" s="1"/>
  <c r="C174" i="2"/>
  <c r="CP173" i="2"/>
  <c r="CD173" i="2"/>
  <c r="E173" i="2"/>
  <c r="D173" i="2"/>
  <c r="CP172" i="2"/>
  <c r="CO172" i="2"/>
  <c r="CC172" i="2"/>
  <c r="E172" i="2"/>
  <c r="D172" i="2"/>
  <c r="CD172" i="2" s="1"/>
  <c r="E171" i="2"/>
  <c r="D171" i="2"/>
  <c r="C171" i="2"/>
  <c r="CT170" i="2"/>
  <c r="CP170" i="2"/>
  <c r="CO170" i="2"/>
  <c r="E170" i="2"/>
  <c r="CC170" i="2" s="1"/>
  <c r="D170" i="2"/>
  <c r="CD170" i="2" s="1"/>
  <c r="C170" i="2"/>
  <c r="CT169" i="2"/>
  <c r="CS169" i="2"/>
  <c r="CR169" i="2"/>
  <c r="CQ169" i="2"/>
  <c r="CO169" i="2"/>
  <c r="CN169" i="2"/>
  <c r="CH169" i="2"/>
  <c r="CG169" i="2"/>
  <c r="CF169" i="2"/>
  <c r="CE169" i="2"/>
  <c r="CD169" i="2"/>
  <c r="CC169" i="2"/>
  <c r="CB169" i="2"/>
  <c r="E169" i="2"/>
  <c r="D169" i="2"/>
  <c r="C169" i="2" s="1"/>
  <c r="CP168" i="2"/>
  <c r="CD168" i="2"/>
  <c r="E168" i="2"/>
  <c r="CO168" i="2" s="1"/>
  <c r="D168" i="2"/>
  <c r="C168" i="2" s="1"/>
  <c r="CB168" i="2" s="1"/>
  <c r="E167" i="2"/>
  <c r="D167" i="2"/>
  <c r="AW162" i="2"/>
  <c r="AV162" i="2"/>
  <c r="AU162" i="2"/>
  <c r="AT162" i="2"/>
  <c r="AS162" i="2"/>
  <c r="AR162" i="2"/>
  <c r="AQ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CT161" i="2"/>
  <c r="CS161" i="2"/>
  <c r="CH161" i="2"/>
  <c r="CG161" i="2"/>
  <c r="E161" i="2"/>
  <c r="D161" i="2"/>
  <c r="C161" i="2"/>
  <c r="CT160" i="2"/>
  <c r="CS160" i="2"/>
  <c r="CR160" i="2"/>
  <c r="CQ160" i="2"/>
  <c r="CP160" i="2"/>
  <c r="CH160" i="2"/>
  <c r="CG160" i="2"/>
  <c r="CF160" i="2"/>
  <c r="CE160" i="2"/>
  <c r="AX160" i="2" s="1"/>
  <c r="CD160" i="2"/>
  <c r="CC160" i="2"/>
  <c r="CB160" i="2"/>
  <c r="E160" i="2"/>
  <c r="D160" i="2"/>
  <c r="C160" i="2"/>
  <c r="CO160" i="2" s="1"/>
  <c r="CT159" i="2"/>
  <c r="CS159" i="2"/>
  <c r="CR159" i="2"/>
  <c r="CQ159" i="2"/>
  <c r="CP159" i="2"/>
  <c r="CO159" i="2"/>
  <c r="CN159" i="2"/>
  <c r="CH159" i="2"/>
  <c r="CG159" i="2"/>
  <c r="CF159" i="2"/>
  <c r="CE159" i="2"/>
  <c r="CD159" i="2"/>
  <c r="CC159" i="2"/>
  <c r="E159" i="2"/>
  <c r="D159" i="2"/>
  <c r="C159" i="2" s="1"/>
  <c r="CB159" i="2" s="1"/>
  <c r="AX159" i="2" s="1"/>
  <c r="E158" i="2"/>
  <c r="D158" i="2"/>
  <c r="C158" i="2"/>
  <c r="CT157" i="2"/>
  <c r="CS157" i="2"/>
  <c r="CR157" i="2"/>
  <c r="CQ157" i="2"/>
  <c r="CP157" i="2"/>
  <c r="CH157" i="2"/>
  <c r="CG157" i="2"/>
  <c r="E157" i="2"/>
  <c r="D157" i="2"/>
  <c r="C157" i="2"/>
  <c r="E156" i="2"/>
  <c r="D156" i="2"/>
  <c r="C156" i="2" s="1"/>
  <c r="E155" i="2"/>
  <c r="D155" i="2"/>
  <c r="E154" i="2"/>
  <c r="D154" i="2"/>
  <c r="C154" i="2" s="1"/>
  <c r="E153" i="2"/>
  <c r="E162" i="2" s="1"/>
  <c r="C153" i="2"/>
  <c r="CR152" i="2"/>
  <c r="CQ152" i="2"/>
  <c r="CN152" i="2"/>
  <c r="CF152" i="2"/>
  <c r="CE152" i="2"/>
  <c r="CD152" i="2"/>
  <c r="CC152" i="2"/>
  <c r="CB152" i="2"/>
  <c r="AX152" i="2" s="1"/>
  <c r="E152" i="2"/>
  <c r="C152" i="2" s="1"/>
  <c r="E151" i="2"/>
  <c r="D151" i="2"/>
  <c r="C151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CO145" i="2"/>
  <c r="CN145" i="2"/>
  <c r="CM145" i="2"/>
  <c r="CD145" i="2"/>
  <c r="B145" i="2"/>
  <c r="CC145" i="2" s="1"/>
  <c r="CO144" i="2"/>
  <c r="CN144" i="2"/>
  <c r="CM144" i="2"/>
  <c r="CD144" i="2"/>
  <c r="CC144" i="2"/>
  <c r="CB144" i="2"/>
  <c r="B144" i="2"/>
  <c r="B143" i="2"/>
  <c r="CO142" i="2"/>
  <c r="B142" i="2"/>
  <c r="B141" i="2"/>
  <c r="CO141" i="2" s="1"/>
  <c r="CO140" i="2"/>
  <c r="CN140" i="2"/>
  <c r="CM140" i="2"/>
  <c r="CD140" i="2"/>
  <c r="CC140" i="2"/>
  <c r="CB140" i="2"/>
  <c r="W140" i="2" s="1"/>
  <c r="B140" i="2"/>
  <c r="CN139" i="2"/>
  <c r="CM139" i="2"/>
  <c r="CD139" i="2"/>
  <c r="B139" i="2"/>
  <c r="CO139" i="2" s="1"/>
  <c r="B138" i="2"/>
  <c r="CO137" i="2"/>
  <c r="CN137" i="2"/>
  <c r="B137" i="2"/>
  <c r="B136" i="2"/>
  <c r="CO135" i="2"/>
  <c r="CN135" i="2"/>
  <c r="CM135" i="2"/>
  <c r="CD135" i="2"/>
  <c r="CC135" i="2"/>
  <c r="CB135" i="2"/>
  <c r="W135" i="2" s="1"/>
  <c r="B135" i="2"/>
  <c r="CN134" i="2"/>
  <c r="CM134" i="2"/>
  <c r="CD134" i="2"/>
  <c r="CC134" i="2"/>
  <c r="B134" i="2"/>
  <c r="CO134" i="2" s="1"/>
  <c r="B133" i="2"/>
  <c r="B132" i="2"/>
  <c r="CO131" i="2"/>
  <c r="CN131" i="2"/>
  <c r="CM131" i="2"/>
  <c r="CD131" i="2"/>
  <c r="B131" i="2"/>
  <c r="CO130" i="2"/>
  <c r="CN130" i="2"/>
  <c r="CM130" i="2"/>
  <c r="CD130" i="2"/>
  <c r="CC130" i="2"/>
  <c r="CB130" i="2"/>
  <c r="W130" i="2" s="1"/>
  <c r="B130" i="2"/>
  <c r="B129" i="2"/>
  <c r="CD129" i="2" s="1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M126" i="2"/>
  <c r="L126" i="2"/>
  <c r="K126" i="2"/>
  <c r="I126" i="2"/>
  <c r="H126" i="2"/>
  <c r="G126" i="2"/>
  <c r="E126" i="2"/>
  <c r="D126" i="2"/>
  <c r="C126" i="2"/>
  <c r="N125" i="2"/>
  <c r="J125" i="2"/>
  <c r="F125" i="2"/>
  <c r="B125" i="2"/>
  <c r="N124" i="2"/>
  <c r="J124" i="2"/>
  <c r="F124" i="2"/>
  <c r="B124" i="2"/>
  <c r="N123" i="2"/>
  <c r="J123" i="2"/>
  <c r="F123" i="2"/>
  <c r="B123" i="2"/>
  <c r="N122" i="2"/>
  <c r="J122" i="2"/>
  <c r="F122" i="2"/>
  <c r="B122" i="2"/>
  <c r="N121" i="2"/>
  <c r="J121" i="2"/>
  <c r="F121" i="2"/>
  <c r="B121" i="2"/>
  <c r="N120" i="2"/>
  <c r="J120" i="2"/>
  <c r="F120" i="2"/>
  <c r="B120" i="2"/>
  <c r="N119" i="2"/>
  <c r="J119" i="2"/>
  <c r="F119" i="2"/>
  <c r="B119" i="2"/>
  <c r="N118" i="2"/>
  <c r="J118" i="2"/>
  <c r="F118" i="2"/>
  <c r="B118" i="2"/>
  <c r="N117" i="2"/>
  <c r="J117" i="2"/>
  <c r="F117" i="2"/>
  <c r="B117" i="2"/>
  <c r="N116" i="2"/>
  <c r="J116" i="2"/>
  <c r="F116" i="2"/>
  <c r="B116" i="2"/>
  <c r="N115" i="2"/>
  <c r="J115" i="2"/>
  <c r="F115" i="2"/>
  <c r="B115" i="2"/>
  <c r="N114" i="2"/>
  <c r="J114" i="2"/>
  <c r="F114" i="2"/>
  <c r="B114" i="2"/>
  <c r="N113" i="2"/>
  <c r="J113" i="2"/>
  <c r="F113" i="2"/>
  <c r="B113" i="2"/>
  <c r="N112" i="2"/>
  <c r="J112" i="2"/>
  <c r="F112" i="2"/>
  <c r="B112" i="2"/>
  <c r="N111" i="2"/>
  <c r="J111" i="2"/>
  <c r="F111" i="2"/>
  <c r="B111" i="2"/>
  <c r="N110" i="2"/>
  <c r="J110" i="2"/>
  <c r="F110" i="2"/>
  <c r="B110" i="2"/>
  <c r="N109" i="2"/>
  <c r="J109" i="2"/>
  <c r="F109" i="2"/>
  <c r="B109" i="2"/>
  <c r="N108" i="2"/>
  <c r="J108" i="2"/>
  <c r="F108" i="2"/>
  <c r="B108" i="2"/>
  <c r="N107" i="2"/>
  <c r="J107" i="2"/>
  <c r="F107" i="2"/>
  <c r="B107" i="2"/>
  <c r="N106" i="2"/>
  <c r="J106" i="2"/>
  <c r="F106" i="2"/>
  <c r="B106" i="2"/>
  <c r="N105" i="2"/>
  <c r="J105" i="2"/>
  <c r="F105" i="2"/>
  <c r="B105" i="2"/>
  <c r="N104" i="2"/>
  <c r="J104" i="2"/>
  <c r="F104" i="2"/>
  <c r="B104" i="2"/>
  <c r="N103" i="2"/>
  <c r="J103" i="2"/>
  <c r="F103" i="2"/>
  <c r="B103" i="2"/>
  <c r="N102" i="2"/>
  <c r="J102" i="2"/>
  <c r="F102" i="2"/>
  <c r="B102" i="2"/>
  <c r="N101" i="2"/>
  <c r="J101" i="2"/>
  <c r="F101" i="2"/>
  <c r="B101" i="2"/>
  <c r="N100" i="2"/>
  <c r="J100" i="2"/>
  <c r="F100" i="2"/>
  <c r="B100" i="2"/>
  <c r="N99" i="2"/>
  <c r="J99" i="2"/>
  <c r="F99" i="2"/>
  <c r="B99" i="2"/>
  <c r="N98" i="2"/>
  <c r="J98" i="2"/>
  <c r="F98" i="2"/>
  <c r="B98" i="2"/>
  <c r="N97" i="2"/>
  <c r="J97" i="2"/>
  <c r="F97" i="2"/>
  <c r="B97" i="2"/>
  <c r="N96" i="2"/>
  <c r="J96" i="2"/>
  <c r="F96" i="2"/>
  <c r="B96" i="2"/>
  <c r="N95" i="2"/>
  <c r="J95" i="2"/>
  <c r="F95" i="2"/>
  <c r="B95" i="2"/>
  <c r="N94" i="2"/>
  <c r="J94" i="2"/>
  <c r="F94" i="2"/>
  <c r="B94" i="2"/>
  <c r="N93" i="2"/>
  <c r="J93" i="2"/>
  <c r="F93" i="2"/>
  <c r="B93" i="2"/>
  <c r="N92" i="2"/>
  <c r="J92" i="2"/>
  <c r="F92" i="2"/>
  <c r="B92" i="2"/>
  <c r="N91" i="2"/>
  <c r="J91" i="2"/>
  <c r="F91" i="2"/>
  <c r="B91" i="2"/>
  <c r="N90" i="2"/>
  <c r="J90" i="2"/>
  <c r="F90" i="2"/>
  <c r="B90" i="2"/>
  <c r="N89" i="2"/>
  <c r="J89" i="2"/>
  <c r="F89" i="2"/>
  <c r="B89" i="2"/>
  <c r="N88" i="2"/>
  <c r="J88" i="2"/>
  <c r="F88" i="2"/>
  <c r="B88" i="2"/>
  <c r="N87" i="2"/>
  <c r="J87" i="2"/>
  <c r="F87" i="2"/>
  <c r="B87" i="2"/>
  <c r="N86" i="2"/>
  <c r="J86" i="2"/>
  <c r="F86" i="2"/>
  <c r="B86" i="2"/>
  <c r="N85" i="2"/>
  <c r="J85" i="2"/>
  <c r="F85" i="2"/>
  <c r="B85" i="2"/>
  <c r="N84" i="2"/>
  <c r="J84" i="2"/>
  <c r="F84" i="2"/>
  <c r="B84" i="2"/>
  <c r="N83" i="2"/>
  <c r="J83" i="2"/>
  <c r="F83" i="2"/>
  <c r="B83" i="2"/>
  <c r="N82" i="2"/>
  <c r="J82" i="2"/>
  <c r="F82" i="2"/>
  <c r="B82" i="2"/>
  <c r="N81" i="2"/>
  <c r="J81" i="2"/>
  <c r="F81" i="2"/>
  <c r="B81" i="2"/>
  <c r="N80" i="2"/>
  <c r="J80" i="2"/>
  <c r="F80" i="2"/>
  <c r="B80" i="2"/>
  <c r="N79" i="2"/>
  <c r="J79" i="2"/>
  <c r="F79" i="2"/>
  <c r="B79" i="2"/>
  <c r="N78" i="2"/>
  <c r="J78" i="2"/>
  <c r="F78" i="2"/>
  <c r="B78" i="2"/>
  <c r="N77" i="2"/>
  <c r="J77" i="2"/>
  <c r="F77" i="2"/>
  <c r="B77" i="2"/>
  <c r="N76" i="2"/>
  <c r="J76" i="2"/>
  <c r="F76" i="2"/>
  <c r="B76" i="2"/>
  <c r="N75" i="2"/>
  <c r="J75" i="2"/>
  <c r="F75" i="2"/>
  <c r="B75" i="2"/>
  <c r="N74" i="2"/>
  <c r="J74" i="2"/>
  <c r="F74" i="2"/>
  <c r="B74" i="2"/>
  <c r="N73" i="2"/>
  <c r="J73" i="2"/>
  <c r="J126" i="2" s="1"/>
  <c r="F73" i="2"/>
  <c r="B73" i="2"/>
  <c r="N72" i="2"/>
  <c r="J72" i="2"/>
  <c r="F72" i="2"/>
  <c r="B72" i="2"/>
  <c r="N71" i="2"/>
  <c r="J71" i="2"/>
  <c r="F71" i="2"/>
  <c r="B71" i="2"/>
  <c r="B126" i="2" s="1"/>
  <c r="AG67" i="2"/>
  <c r="AF67" i="2"/>
  <c r="AE67" i="2"/>
  <c r="AD67" i="2"/>
  <c r="AC67" i="2"/>
  <c r="AA67" i="2"/>
  <c r="Z67" i="2"/>
  <c r="Y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CO66" i="2"/>
  <c r="AB66" i="2"/>
  <c r="X66" i="2"/>
  <c r="B66" i="2"/>
  <c r="AB65" i="2"/>
  <c r="X65" i="2"/>
  <c r="CD65" i="2" s="1"/>
  <c r="B65" i="2"/>
  <c r="CN64" i="2"/>
  <c r="CM64" i="2"/>
  <c r="AB64" i="2"/>
  <c r="X64" i="2"/>
  <c r="CO64" i="2" s="1"/>
  <c r="B64" i="2"/>
  <c r="AB63" i="2"/>
  <c r="X63" i="2"/>
  <c r="B63" i="2"/>
  <c r="AB62" i="2"/>
  <c r="X62" i="2"/>
  <c r="CO62" i="2" s="1"/>
  <c r="B62" i="2"/>
  <c r="CO61" i="2"/>
  <c r="CN61" i="2"/>
  <c r="CM61" i="2"/>
  <c r="CD61" i="2"/>
  <c r="AB61" i="2"/>
  <c r="X61" i="2"/>
  <c r="B61" i="2"/>
  <c r="CN60" i="2"/>
  <c r="CM60" i="2"/>
  <c r="AB60" i="2"/>
  <c r="CD60" i="2" s="1"/>
  <c r="X60" i="2"/>
  <c r="B60" i="2"/>
  <c r="AB59" i="2"/>
  <c r="X59" i="2"/>
  <c r="CO59" i="2" s="1"/>
  <c r="B59" i="2"/>
  <c r="AB58" i="2"/>
  <c r="X58" i="2"/>
  <c r="CD58" i="2" s="1"/>
  <c r="B58" i="2"/>
  <c r="CN57" i="2"/>
  <c r="CM57" i="2"/>
  <c r="AB57" i="2"/>
  <c r="CO57" i="2" s="1"/>
  <c r="X57" i="2"/>
  <c r="B57" i="2"/>
  <c r="CN56" i="2"/>
  <c r="CM56" i="2"/>
  <c r="AB56" i="2"/>
  <c r="X56" i="2"/>
  <c r="CO56" i="2" s="1"/>
  <c r="B56" i="2"/>
  <c r="AB55" i="2"/>
  <c r="X55" i="2"/>
  <c r="B55" i="2"/>
  <c r="AB54" i="2"/>
  <c r="X54" i="2"/>
  <c r="CD54" i="2" s="1"/>
  <c r="B54" i="2"/>
  <c r="CM54" i="2" s="1"/>
  <c r="CO53" i="2"/>
  <c r="CN53" i="2"/>
  <c r="CM53" i="2"/>
  <c r="CD53" i="2"/>
  <c r="AB53" i="2"/>
  <c r="X53" i="2"/>
  <c r="B53" i="2"/>
  <c r="AB52" i="2"/>
  <c r="X52" i="2"/>
  <c r="B52" i="2"/>
  <c r="CN51" i="2"/>
  <c r="CM51" i="2"/>
  <c r="AB51" i="2"/>
  <c r="X51" i="2"/>
  <c r="CO51" i="2" s="1"/>
  <c r="B51" i="2"/>
  <c r="AB50" i="2"/>
  <c r="X50" i="2"/>
  <c r="B50" i="2"/>
  <c r="AB49" i="2"/>
  <c r="X49" i="2"/>
  <c r="B49" i="2"/>
  <c r="CN48" i="2"/>
  <c r="CM48" i="2"/>
  <c r="AB48" i="2"/>
  <c r="X48" i="2"/>
  <c r="CO48" i="2" s="1"/>
  <c r="B48" i="2"/>
  <c r="AB47" i="2"/>
  <c r="X47" i="2"/>
  <c r="B47" i="2"/>
  <c r="AB46" i="2"/>
  <c r="X46" i="2"/>
  <c r="CD46" i="2" s="1"/>
  <c r="B46" i="2"/>
  <c r="CO45" i="2"/>
  <c r="CN45" i="2"/>
  <c r="CM45" i="2"/>
  <c r="CD45" i="2"/>
  <c r="AB45" i="2"/>
  <c r="X45" i="2"/>
  <c r="B45" i="2"/>
  <c r="CN44" i="2"/>
  <c r="CM44" i="2"/>
  <c r="AB44" i="2"/>
  <c r="X44" i="2"/>
  <c r="B44" i="2"/>
  <c r="AB43" i="2"/>
  <c r="X43" i="2"/>
  <c r="CO43" i="2" s="1"/>
  <c r="B43" i="2"/>
  <c r="CN43" i="2" s="1"/>
  <c r="CO42" i="2"/>
  <c r="AB42" i="2"/>
  <c r="X42" i="2"/>
  <c r="B42" i="2"/>
  <c r="CO41" i="2"/>
  <c r="CN41" i="2"/>
  <c r="CM41" i="2"/>
  <c r="CD41" i="2"/>
  <c r="AB41" i="2"/>
  <c r="X41" i="2"/>
  <c r="B41" i="2"/>
  <c r="CN40" i="2"/>
  <c r="CM40" i="2"/>
  <c r="AB40" i="2"/>
  <c r="X40" i="2"/>
  <c r="CO40" i="2" s="1"/>
  <c r="B40" i="2"/>
  <c r="AB39" i="2"/>
  <c r="X39" i="2"/>
  <c r="B39" i="2"/>
  <c r="CO38" i="2"/>
  <c r="CN38" i="2"/>
  <c r="CM38" i="2"/>
  <c r="AB38" i="2"/>
  <c r="CD38" i="2" s="1"/>
  <c r="X38" i="2"/>
  <c r="B38" i="2"/>
  <c r="CO37" i="2"/>
  <c r="CN37" i="2"/>
  <c r="CM37" i="2"/>
  <c r="CD37" i="2"/>
  <c r="AB37" i="2"/>
  <c r="X37" i="2"/>
  <c r="B37" i="2"/>
  <c r="AB36" i="2"/>
  <c r="X36" i="2"/>
  <c r="B36" i="2"/>
  <c r="CO35" i="2"/>
  <c r="CN35" i="2"/>
  <c r="CM35" i="2"/>
  <c r="CD35" i="2"/>
  <c r="AB35" i="2"/>
  <c r="X35" i="2"/>
  <c r="B35" i="2"/>
  <c r="AB34" i="2"/>
  <c r="X34" i="2"/>
  <c r="B34" i="2"/>
  <c r="CO34" i="2" s="1"/>
  <c r="AB33" i="2"/>
  <c r="X33" i="2"/>
  <c r="B33" i="2"/>
  <c r="CN32" i="2"/>
  <c r="CM32" i="2"/>
  <c r="AB32" i="2"/>
  <c r="CO32" i="2" s="1"/>
  <c r="X32" i="2"/>
  <c r="B32" i="2"/>
  <c r="AB31" i="2"/>
  <c r="X31" i="2"/>
  <c r="B31" i="2"/>
  <c r="AB30" i="2"/>
  <c r="X30" i="2"/>
  <c r="CO30" i="2" s="1"/>
  <c r="B30" i="2"/>
  <c r="CO29" i="2"/>
  <c r="CN29" i="2"/>
  <c r="CM29" i="2"/>
  <c r="CD29" i="2"/>
  <c r="AB29" i="2"/>
  <c r="X29" i="2"/>
  <c r="B29" i="2"/>
  <c r="AB28" i="2"/>
  <c r="X28" i="2"/>
  <c r="B28" i="2"/>
  <c r="AB27" i="2"/>
  <c r="X27" i="2"/>
  <c r="B27" i="2"/>
  <c r="AB26" i="2"/>
  <c r="X26" i="2"/>
  <c r="B26" i="2"/>
  <c r="CO25" i="2"/>
  <c r="CN25" i="2"/>
  <c r="AB25" i="2"/>
  <c r="X25" i="2"/>
  <c r="CD25" i="2" s="1"/>
  <c r="B25" i="2"/>
  <c r="CN24" i="2"/>
  <c r="CM24" i="2"/>
  <c r="AB24" i="2"/>
  <c r="X24" i="2"/>
  <c r="CO24" i="2" s="1"/>
  <c r="B24" i="2"/>
  <c r="AB23" i="2"/>
  <c r="X23" i="2"/>
  <c r="B23" i="2"/>
  <c r="CO22" i="2"/>
  <c r="CN22" i="2"/>
  <c r="CM22" i="2"/>
  <c r="AB22" i="2"/>
  <c r="X22" i="2"/>
  <c r="CD22" i="2" s="1"/>
  <c r="B22" i="2"/>
  <c r="CO21" i="2"/>
  <c r="CN21" i="2"/>
  <c r="CM21" i="2"/>
  <c r="CD21" i="2"/>
  <c r="AB21" i="2"/>
  <c r="X21" i="2"/>
  <c r="B21" i="2"/>
  <c r="AB20" i="2"/>
  <c r="X20" i="2"/>
  <c r="B20" i="2"/>
  <c r="CO19" i="2"/>
  <c r="CN19" i="2"/>
  <c r="CM19" i="2"/>
  <c r="AB19" i="2"/>
  <c r="X19" i="2"/>
  <c r="CD19" i="2" s="1"/>
  <c r="B19" i="2"/>
  <c r="AB18" i="2"/>
  <c r="X18" i="2"/>
  <c r="CO18" i="2" s="1"/>
  <c r="B18" i="2"/>
  <c r="AB17" i="2"/>
  <c r="X17" i="2"/>
  <c r="CO17" i="2" s="1"/>
  <c r="B17" i="2"/>
  <c r="CO16" i="2"/>
  <c r="CN16" i="2"/>
  <c r="CM16" i="2"/>
  <c r="AB16" i="2"/>
  <c r="X16" i="2"/>
  <c r="CD16" i="2" s="1"/>
  <c r="B16" i="2"/>
  <c r="AB15" i="2"/>
  <c r="X15" i="2"/>
  <c r="B15" i="2"/>
  <c r="AB14" i="2"/>
  <c r="X14" i="2"/>
  <c r="B14" i="2"/>
  <c r="CO13" i="2"/>
  <c r="CN13" i="2"/>
  <c r="CM13" i="2"/>
  <c r="CD13" i="2"/>
  <c r="AB13" i="2"/>
  <c r="X13" i="2"/>
  <c r="B13" i="2"/>
  <c r="AB12" i="2"/>
  <c r="X12" i="2"/>
  <c r="CD12" i="2" s="1"/>
  <c r="B12" i="2"/>
  <c r="A5" i="2"/>
  <c r="A4" i="2"/>
  <c r="A3" i="2"/>
  <c r="A2" i="2"/>
  <c r="CQ198" i="2" l="1"/>
  <c r="CP198" i="2"/>
  <c r="CR198" i="2"/>
  <c r="CF198" i="2"/>
  <c r="CG198" i="2"/>
  <c r="CE198" i="2"/>
  <c r="CS198" i="2"/>
  <c r="CD198" i="2"/>
  <c r="CD64" i="2"/>
  <c r="CO14" i="2"/>
  <c r="CC52" i="2"/>
  <c r="CB52" i="2"/>
  <c r="AH52" i="2" s="1"/>
  <c r="CN52" i="2"/>
  <c r="CM52" i="2"/>
  <c r="CC39" i="2"/>
  <c r="CB39" i="2"/>
  <c r="AH39" i="2" s="1"/>
  <c r="CN39" i="2"/>
  <c r="CM39" i="2"/>
  <c r="AB198" i="2"/>
  <c r="AB67" i="2"/>
  <c r="CC184" i="2"/>
  <c r="CB184" i="2"/>
  <c r="AS184" i="2" s="1"/>
  <c r="CO184" i="2"/>
  <c r="C173" i="2"/>
  <c r="CO173" i="2"/>
  <c r="CC173" i="2"/>
  <c r="CD17" i="2"/>
  <c r="CC26" i="2"/>
  <c r="CB26" i="2"/>
  <c r="CN26" i="2"/>
  <c r="CM26" i="2"/>
  <c r="CD26" i="2"/>
  <c r="CC14" i="2"/>
  <c r="CB14" i="2"/>
  <c r="AH14" i="2" s="1"/>
  <c r="CN14" i="2"/>
  <c r="CM14" i="2"/>
  <c r="CC136" i="2"/>
  <c r="CB136" i="2"/>
  <c r="W136" i="2" s="1"/>
  <c r="CO136" i="2"/>
  <c r="CN136" i="2"/>
  <c r="CM136" i="2"/>
  <c r="CD27" i="2"/>
  <c r="CO27" i="2"/>
  <c r="CD32" i="2"/>
  <c r="CE171" i="2"/>
  <c r="CB171" i="2"/>
  <c r="CT171" i="2"/>
  <c r="CS171" i="2"/>
  <c r="CR171" i="2"/>
  <c r="CQ171" i="2"/>
  <c r="CN171" i="2"/>
  <c r="CH171" i="2"/>
  <c r="CG171" i="2"/>
  <c r="CD14" i="2"/>
  <c r="CC23" i="2"/>
  <c r="CB23" i="2"/>
  <c r="AH23" i="2" s="1"/>
  <c r="CN23" i="2"/>
  <c r="CM23" i="2"/>
  <c r="CM132" i="2"/>
  <c r="CD132" i="2"/>
  <c r="CC132" i="2"/>
  <c r="CO132" i="2"/>
  <c r="CD57" i="2"/>
  <c r="CC171" i="2"/>
  <c r="CO171" i="2"/>
  <c r="CC20" i="2"/>
  <c r="CB20" i="2"/>
  <c r="CN20" i="2"/>
  <c r="CC54" i="2"/>
  <c r="CB54" i="2"/>
  <c r="AH54" i="2" s="1"/>
  <c r="CN132" i="2"/>
  <c r="CO202" i="2"/>
  <c r="CH202" i="2"/>
  <c r="C202" i="2"/>
  <c r="CT202" i="2"/>
  <c r="CC202" i="2"/>
  <c r="CO129" i="2"/>
  <c r="CM129" i="2"/>
  <c r="B146" i="2"/>
  <c r="CN129" i="2"/>
  <c r="CC129" i="2"/>
  <c r="CO133" i="2"/>
  <c r="CN133" i="2"/>
  <c r="CM133" i="2"/>
  <c r="CD133" i="2"/>
  <c r="CC133" i="2"/>
  <c r="CB133" i="2"/>
  <c r="W133" i="2" s="1"/>
  <c r="X67" i="2"/>
  <c r="CR158" i="2"/>
  <c r="CQ158" i="2"/>
  <c r="CP158" i="2"/>
  <c r="CB158" i="2"/>
  <c r="CO158" i="2"/>
  <c r="CF158" i="2"/>
  <c r="CN158" i="2"/>
  <c r="CE158" i="2"/>
  <c r="CC158" i="2"/>
  <c r="CD158" i="2"/>
  <c r="CM20" i="2"/>
  <c r="CB129" i="2"/>
  <c r="W129" i="2" s="1"/>
  <c r="CN54" i="2"/>
  <c r="CD156" i="2"/>
  <c r="CC156" i="2"/>
  <c r="CB156" i="2"/>
  <c r="CR156" i="2"/>
  <c r="CO156" i="2"/>
  <c r="CF156" i="2"/>
  <c r="CE156" i="2"/>
  <c r="CQ156" i="2"/>
  <c r="CP156" i="2"/>
  <c r="CN156" i="2"/>
  <c r="CO26" i="2"/>
  <c r="CC36" i="2"/>
  <c r="CB36" i="2"/>
  <c r="CN36" i="2"/>
  <c r="CM36" i="2"/>
  <c r="CD48" i="2"/>
  <c r="CO143" i="2"/>
  <c r="CN143" i="2"/>
  <c r="CD143" i="2"/>
  <c r="CC143" i="2"/>
  <c r="CM143" i="2"/>
  <c r="CB143" i="2"/>
  <c r="W143" i="2" s="1"/>
  <c r="CB161" i="2"/>
  <c r="CQ161" i="2"/>
  <c r="CP161" i="2"/>
  <c r="CR161" i="2"/>
  <c r="CO161" i="2"/>
  <c r="CN161" i="2"/>
  <c r="CF161" i="2"/>
  <c r="CE161" i="2"/>
  <c r="CD161" i="2"/>
  <c r="CC161" i="2"/>
  <c r="CD36" i="2"/>
  <c r="AB201" i="2"/>
  <c r="CC49" i="2"/>
  <c r="CB49" i="2"/>
  <c r="AH49" i="2" s="1"/>
  <c r="CN49" i="2"/>
  <c r="CM49" i="2"/>
  <c r="CD171" i="2"/>
  <c r="CP171" i="2"/>
  <c r="CD23" i="2"/>
  <c r="CO23" i="2"/>
  <c r="CB132" i="2"/>
  <c r="CC33" i="2"/>
  <c r="CB33" i="2"/>
  <c r="CN33" i="2"/>
  <c r="CM33" i="2"/>
  <c r="F126" i="2"/>
  <c r="CF171" i="2"/>
  <c r="CO20" i="2"/>
  <c r="CD20" i="2"/>
  <c r="CD33" i="2"/>
  <c r="CO54" i="2"/>
  <c r="CC189" i="2"/>
  <c r="CB189" i="2"/>
  <c r="AS189" i="2" s="1"/>
  <c r="CN189" i="2"/>
  <c r="CO189" i="2"/>
  <c r="CC42" i="2"/>
  <c r="CB42" i="2"/>
  <c r="CN42" i="2"/>
  <c r="CM42" i="2"/>
  <c r="CC55" i="2"/>
  <c r="CB55" i="2"/>
  <c r="CN55" i="2"/>
  <c r="CM55" i="2"/>
  <c r="CP167" i="2"/>
  <c r="CD167" i="2"/>
  <c r="C167" i="2"/>
  <c r="CN184" i="2"/>
  <c r="CD136" i="2"/>
  <c r="CO49" i="2"/>
  <c r="CC17" i="2"/>
  <c r="CB17" i="2"/>
  <c r="AH17" i="2" s="1"/>
  <c r="CN17" i="2"/>
  <c r="CM17" i="2"/>
  <c r="CC30" i="2"/>
  <c r="CB30" i="2"/>
  <c r="AH30" i="2" s="1"/>
  <c r="CN30" i="2"/>
  <c r="CM30" i="2"/>
  <c r="CD42" i="2"/>
  <c r="CD51" i="2"/>
  <c r="CO167" i="2"/>
  <c r="CC167" i="2"/>
  <c r="C155" i="2"/>
  <c r="CC27" i="2"/>
  <c r="CB27" i="2"/>
  <c r="AH27" i="2" s="1"/>
  <c r="CO36" i="2"/>
  <c r="CO39" i="2"/>
  <c r="CD39" i="2"/>
  <c r="CC58" i="2"/>
  <c r="CB58" i="2"/>
  <c r="AH58" i="2" s="1"/>
  <c r="CN58" i="2"/>
  <c r="CM58" i="2"/>
  <c r="CC46" i="2"/>
  <c r="CB46" i="2"/>
  <c r="AH46" i="2" s="1"/>
  <c r="CC65" i="2"/>
  <c r="CB65" i="2"/>
  <c r="AH65" i="2" s="1"/>
  <c r="CF153" i="2"/>
  <c r="CE153" i="2"/>
  <c r="CC153" i="2"/>
  <c r="CD153" i="2"/>
  <c r="CR153" i="2"/>
  <c r="CQ153" i="2"/>
  <c r="CO153" i="2"/>
  <c r="CN153" i="2"/>
  <c r="CB153" i="2"/>
  <c r="CP153" i="2"/>
  <c r="CO186" i="2"/>
  <c r="CN186" i="2"/>
  <c r="CO33" i="2"/>
  <c r="CM46" i="2"/>
  <c r="CM141" i="2"/>
  <c r="CB170" i="2"/>
  <c r="CR170" i="2"/>
  <c r="CQ170" i="2"/>
  <c r="CH170" i="2"/>
  <c r="CG170" i="2"/>
  <c r="CF170" i="2"/>
  <c r="CE170" i="2"/>
  <c r="CG168" i="2"/>
  <c r="CD199" i="2"/>
  <c r="CS199" i="2"/>
  <c r="CR199" i="2"/>
  <c r="CQ199" i="2"/>
  <c r="CO58" i="2"/>
  <c r="CC12" i="2"/>
  <c r="CB12" i="2"/>
  <c r="AH12" i="2" s="1"/>
  <c r="B67" i="2"/>
  <c r="CD30" i="2"/>
  <c r="CO138" i="2"/>
  <c r="CN138" i="2"/>
  <c r="CN174" i="2"/>
  <c r="CH174" i="2"/>
  <c r="CR174" i="2"/>
  <c r="CQ174" i="2"/>
  <c r="CT174" i="2"/>
  <c r="CS174" i="2"/>
  <c r="CC18" i="2"/>
  <c r="CB18" i="2"/>
  <c r="CN18" i="2"/>
  <c r="CM18" i="2"/>
  <c r="CC62" i="2"/>
  <c r="CB62" i="2"/>
  <c r="CC168" i="2"/>
  <c r="CD43" i="2"/>
  <c r="CD141" i="2"/>
  <c r="CR154" i="2"/>
  <c r="CP154" i="2"/>
  <c r="CQ154" i="2"/>
  <c r="CB154" i="2"/>
  <c r="AX154" i="2" s="1"/>
  <c r="CO176" i="2"/>
  <c r="CC176" i="2"/>
  <c r="CC138" i="2"/>
  <c r="CC28" i="2"/>
  <c r="CB28" i="2"/>
  <c r="AH28" i="2" s="1"/>
  <c r="CD62" i="2"/>
  <c r="CP176" i="2"/>
  <c r="CC186" i="2"/>
  <c r="CB190" i="2"/>
  <c r="AS190" i="2" s="1"/>
  <c r="CN12" i="2"/>
  <c r="CO46" i="2"/>
  <c r="CM62" i="2"/>
  <c r="CD154" i="2"/>
  <c r="CD174" i="2"/>
  <c r="CT177" i="2"/>
  <c r="CS177" i="2"/>
  <c r="CG177" i="2"/>
  <c r="CF177" i="2"/>
  <c r="CR177" i="2"/>
  <c r="CQ177" i="2"/>
  <c r="CO12" i="2"/>
  <c r="CC22" i="2"/>
  <c r="CB22" i="2"/>
  <c r="AH22" i="2" s="1"/>
  <c r="CC41" i="2"/>
  <c r="CB41" i="2"/>
  <c r="AH41" i="2" s="1"/>
  <c r="CC44" i="2"/>
  <c r="CB44" i="2"/>
  <c r="AH44" i="2" s="1"/>
  <c r="CC47" i="2"/>
  <c r="CB47" i="2"/>
  <c r="CM47" i="2"/>
  <c r="CN47" i="2"/>
  <c r="CD50" i="2"/>
  <c r="CN62" i="2"/>
  <c r="CO65" i="2"/>
  <c r="CM142" i="2"/>
  <c r="CD142" i="2"/>
  <c r="CC142" i="2"/>
  <c r="CR151" i="2"/>
  <c r="CQ151" i="2"/>
  <c r="CB151" i="2"/>
  <c r="CP151" i="2"/>
  <c r="CO151" i="2"/>
  <c r="CN151" i="2"/>
  <c r="CD151" i="2"/>
  <c r="CF151" i="2"/>
  <c r="CE151" i="2"/>
  <c r="CC151" i="2"/>
  <c r="CB183" i="2"/>
  <c r="CO191" i="2"/>
  <c r="CN191" i="2"/>
  <c r="CC191" i="2"/>
  <c r="CB191" i="2"/>
  <c r="AS191" i="2" s="1"/>
  <c r="CG201" i="2"/>
  <c r="CF201" i="2"/>
  <c r="CE201" i="2"/>
  <c r="CS201" i="2"/>
  <c r="CR201" i="2"/>
  <c r="CQ201" i="2"/>
  <c r="CP201" i="2"/>
  <c r="CD201" i="2"/>
  <c r="CN168" i="2"/>
  <c r="CH168" i="2"/>
  <c r="CQ168" i="2"/>
  <c r="CT168" i="2"/>
  <c r="CR168" i="2"/>
  <c r="CS168" i="2"/>
  <c r="CC43" i="2"/>
  <c r="CB43" i="2"/>
  <c r="CO52" i="2"/>
  <c r="CD24" i="2"/>
  <c r="CD52" i="2"/>
  <c r="CC59" i="2"/>
  <c r="CB59" i="2"/>
  <c r="AH59" i="2" s="1"/>
  <c r="CC141" i="2"/>
  <c r="CB141" i="2"/>
  <c r="CT176" i="2"/>
  <c r="CS176" i="2"/>
  <c r="CR176" i="2"/>
  <c r="CQ176" i="2"/>
  <c r="CE176" i="2"/>
  <c r="CN176" i="2"/>
  <c r="CH176" i="2"/>
  <c r="CG176" i="2"/>
  <c r="CB176" i="2"/>
  <c r="CF176" i="2"/>
  <c r="CO190" i="2"/>
  <c r="CN190" i="2"/>
  <c r="CC15" i="2"/>
  <c r="CB15" i="2"/>
  <c r="CM15" i="2"/>
  <c r="CN15" i="2"/>
  <c r="CM27" i="2"/>
  <c r="CD49" i="2"/>
  <c r="CO15" i="2"/>
  <c r="CD18" i="2"/>
  <c r="CD40" i="2"/>
  <c r="CB138" i="2"/>
  <c r="CM43" i="2"/>
  <c r="CB186" i="2"/>
  <c r="AS186" i="2" s="1"/>
  <c r="CM12" i="2"/>
  <c r="CC25" i="2"/>
  <c r="CB25" i="2"/>
  <c r="AH25" i="2" s="1"/>
  <c r="CC31" i="2"/>
  <c r="CB31" i="2"/>
  <c r="AH31" i="2" s="1"/>
  <c r="CM31" i="2"/>
  <c r="CN31" i="2"/>
  <c r="CD34" i="2"/>
  <c r="CN46" i="2"/>
  <c r="CD56" i="2"/>
  <c r="CD59" i="2"/>
  <c r="CM65" i="2"/>
  <c r="CD138" i="2"/>
  <c r="CN141" i="2"/>
  <c r="CC154" i="2"/>
  <c r="CO157" i="2"/>
  <c r="CN157" i="2"/>
  <c r="CF157" i="2"/>
  <c r="CD157" i="2"/>
  <c r="CC157" i="2"/>
  <c r="CB157" i="2"/>
  <c r="CE157" i="2"/>
  <c r="D162" i="2"/>
  <c r="CF168" i="2"/>
  <c r="AW168" i="2" s="1"/>
  <c r="CC19" i="2"/>
  <c r="CB19" i="2"/>
  <c r="AH19" i="2" s="1"/>
  <c r="CO28" i="2"/>
  <c r="CO31" i="2"/>
  <c r="CD31" i="2"/>
  <c r="CC50" i="2"/>
  <c r="CB50" i="2"/>
  <c r="CN50" i="2"/>
  <c r="CM50" i="2"/>
  <c r="CM59" i="2"/>
  <c r="CN65" i="2"/>
  <c r="CM138" i="2"/>
  <c r="CN59" i="2"/>
  <c r="CE154" i="2"/>
  <c r="CD28" i="2"/>
  <c r="CC35" i="2"/>
  <c r="CB35" i="2"/>
  <c r="AH35" i="2" s="1"/>
  <c r="CO44" i="2"/>
  <c r="CO47" i="2"/>
  <c r="CD47" i="2"/>
  <c r="CC66" i="2"/>
  <c r="CB66" i="2"/>
  <c r="AH66" i="2" s="1"/>
  <c r="CN66" i="2"/>
  <c r="CM66" i="2"/>
  <c r="CF154" i="2"/>
  <c r="CF174" i="2"/>
  <c r="CC183" i="2"/>
  <c r="CO55" i="2"/>
  <c r="CD55" i="2"/>
  <c r="CN27" i="2"/>
  <c r="C162" i="2"/>
  <c r="CE168" i="2"/>
  <c r="CB174" i="2"/>
  <c r="CN170" i="2"/>
  <c r="CM28" i="2"/>
  <c r="CC38" i="2"/>
  <c r="CB38" i="2"/>
  <c r="AH38" i="2" s="1"/>
  <c r="CO50" i="2"/>
  <c r="CC57" i="2"/>
  <c r="CB57" i="2"/>
  <c r="AH57" i="2" s="1"/>
  <c r="CC60" i="2"/>
  <c r="CB60" i="2"/>
  <c r="AH60" i="2" s="1"/>
  <c r="CC63" i="2"/>
  <c r="CB63" i="2"/>
  <c r="CM63" i="2"/>
  <c r="CN63" i="2"/>
  <c r="CD66" i="2"/>
  <c r="CB139" i="2"/>
  <c r="CB142" i="2"/>
  <c r="CN154" i="2"/>
  <c r="CG174" i="2"/>
  <c r="CN183" i="2"/>
  <c r="CB187" i="2"/>
  <c r="AS187" i="2" s="1"/>
  <c r="CE199" i="2"/>
  <c r="AB199" i="2" s="1"/>
  <c r="CH201" i="2"/>
  <c r="CO201" i="2"/>
  <c r="CC34" i="2"/>
  <c r="CB34" i="2"/>
  <c r="CN34" i="2"/>
  <c r="CM34" i="2"/>
  <c r="CD15" i="2"/>
  <c r="CE174" i="2"/>
  <c r="CM25" i="2"/>
  <c r="CN28" i="2"/>
  <c r="CD44" i="2"/>
  <c r="CC51" i="2"/>
  <c r="CB51" i="2"/>
  <c r="AH51" i="2" s="1"/>
  <c r="CO60" i="2"/>
  <c r="CD63" i="2"/>
  <c r="CO63" i="2"/>
  <c r="N126" i="2"/>
  <c r="CC139" i="2"/>
  <c r="CN142" i="2"/>
  <c r="CP152" i="2"/>
  <c r="CO152" i="2"/>
  <c r="CO154" i="2"/>
  <c r="CS170" i="2"/>
  <c r="CB177" i="2"/>
  <c r="AW177" i="2" s="1"/>
  <c r="CF199" i="2"/>
  <c r="CC13" i="2"/>
  <c r="CB13" i="2"/>
  <c r="AH13" i="2" s="1"/>
  <c r="CC29" i="2"/>
  <c r="CB29" i="2"/>
  <c r="AH29" i="2" s="1"/>
  <c r="CC45" i="2"/>
  <c r="CB45" i="2"/>
  <c r="AH45" i="2" s="1"/>
  <c r="CC61" i="2"/>
  <c r="CB61" i="2"/>
  <c r="AH61" i="2" s="1"/>
  <c r="CO185" i="2"/>
  <c r="CN185" i="2"/>
  <c r="CB188" i="2"/>
  <c r="CC197" i="2"/>
  <c r="C200" i="2"/>
  <c r="CC21" i="2"/>
  <c r="CB21" i="2"/>
  <c r="AH21" i="2" s="1"/>
  <c r="CC37" i="2"/>
  <c r="CB37" i="2"/>
  <c r="AH37" i="2" s="1"/>
  <c r="CC53" i="2"/>
  <c r="CB53" i="2"/>
  <c r="AH53" i="2" s="1"/>
  <c r="CM137" i="2"/>
  <c r="CD137" i="2"/>
  <c r="CC137" i="2"/>
  <c r="CC16" i="2"/>
  <c r="CB16" i="2"/>
  <c r="AH16" i="2" s="1"/>
  <c r="CC24" i="2"/>
  <c r="CB24" i="2"/>
  <c r="AH24" i="2" s="1"/>
  <c r="CC32" i="2"/>
  <c r="CB32" i="2"/>
  <c r="AH32" i="2" s="1"/>
  <c r="CC40" i="2"/>
  <c r="CB40" i="2"/>
  <c r="CC48" i="2"/>
  <c r="CB48" i="2"/>
  <c r="CC56" i="2"/>
  <c r="CB56" i="2"/>
  <c r="AH56" i="2" s="1"/>
  <c r="CC64" i="2"/>
  <c r="CB64" i="2"/>
  <c r="AH64" i="2" s="1"/>
  <c r="CB134" i="2"/>
  <c r="W134" i="2" s="1"/>
  <c r="CB137" i="2"/>
  <c r="C172" i="2"/>
  <c r="C175" i="2"/>
  <c r="CC188" i="2"/>
  <c r="C196" i="2"/>
  <c r="CD197" i="2"/>
  <c r="CC131" i="2"/>
  <c r="CB131" i="2"/>
  <c r="CN188" i="2"/>
  <c r="CT196" i="2"/>
  <c r="CH196" i="2"/>
  <c r="CE197" i="2"/>
  <c r="CC200" i="2"/>
  <c r="CT200" i="2"/>
  <c r="N213" i="2"/>
  <c r="AW169" i="2"/>
  <c r="CO175" i="2"/>
  <c r="CC175" i="2"/>
  <c r="CN160" i="2"/>
  <c r="CP169" i="2"/>
  <c r="CI196" i="2"/>
  <c r="CP213" i="2"/>
  <c r="CP215" i="2"/>
  <c r="CB145" i="2"/>
  <c r="CG172" i="2" l="1"/>
  <c r="CF172" i="2"/>
  <c r="CE172" i="2"/>
  <c r="CR172" i="2"/>
  <c r="CQ172" i="2"/>
  <c r="CN172" i="2"/>
  <c r="CH172" i="2"/>
  <c r="CB172" i="2"/>
  <c r="AW172" i="2" s="1"/>
  <c r="CS172" i="2"/>
  <c r="CT172" i="2"/>
  <c r="AH36" i="2"/>
  <c r="CF200" i="2"/>
  <c r="CE200" i="2"/>
  <c r="CD200" i="2"/>
  <c r="AB200" i="2" s="1"/>
  <c r="CR200" i="2"/>
  <c r="CP200" i="2"/>
  <c r="CG200" i="2"/>
  <c r="CQ200" i="2"/>
  <c r="CS200" i="2"/>
  <c r="CQ196" i="2"/>
  <c r="CN196" i="2"/>
  <c r="CR196" i="2"/>
  <c r="CS196" i="2"/>
  <c r="CP196" i="2"/>
  <c r="CG196" i="2"/>
  <c r="CF196" i="2"/>
  <c r="CD196" i="2"/>
  <c r="CB196" i="2"/>
  <c r="CE196" i="2"/>
  <c r="CR175" i="2"/>
  <c r="CQ175" i="2"/>
  <c r="CB175" i="2"/>
  <c r="CS175" i="2"/>
  <c r="CN175" i="2"/>
  <c r="CT175" i="2"/>
  <c r="CH175" i="2"/>
  <c r="CF175" i="2"/>
  <c r="CG175" i="2"/>
  <c r="CE175" i="2"/>
  <c r="AB202" i="2"/>
  <c r="AW174" i="2"/>
  <c r="W138" i="2"/>
  <c r="AB197" i="2"/>
  <c r="W141" i="2"/>
  <c r="AX153" i="2"/>
  <c r="AS188" i="2"/>
  <c r="W132" i="2"/>
  <c r="AX156" i="2"/>
  <c r="CN173" i="2"/>
  <c r="CH173" i="2"/>
  <c r="CG173" i="2"/>
  <c r="CF173" i="2"/>
  <c r="CE173" i="2"/>
  <c r="CB173" i="2"/>
  <c r="AW173" i="2" s="1"/>
  <c r="CT173" i="2"/>
  <c r="CS173" i="2"/>
  <c r="CR173" i="2"/>
  <c r="CQ173" i="2"/>
  <c r="AW176" i="2"/>
  <c r="AW170" i="2"/>
  <c r="CG202" i="2"/>
  <c r="CP202" i="2"/>
  <c r="CS202" i="2"/>
  <c r="CR202" i="2"/>
  <c r="CQ202" i="2"/>
  <c r="CD202" i="2"/>
  <c r="CF202" i="2"/>
  <c r="CE202" i="2"/>
  <c r="AX157" i="2"/>
  <c r="AX151" i="2"/>
  <c r="CT167" i="2"/>
  <c r="CS167" i="2"/>
  <c r="CG167" i="2"/>
  <c r="CF167" i="2"/>
  <c r="CN167" i="2"/>
  <c r="CH167" i="2"/>
  <c r="CE167" i="2"/>
  <c r="CR167" i="2"/>
  <c r="CB167" i="2"/>
  <c r="AW167" i="2" s="1"/>
  <c r="CQ167" i="2"/>
  <c r="AH26" i="2"/>
  <c r="AH62" i="2"/>
  <c r="AX161" i="2"/>
  <c r="AH50" i="2"/>
  <c r="W137" i="2"/>
  <c r="AH40" i="2"/>
  <c r="AH55" i="2"/>
  <c r="AH15" i="2"/>
  <c r="AH47" i="2"/>
  <c r="AH18" i="2"/>
  <c r="AH34" i="2"/>
  <c r="AX158" i="2"/>
  <c r="A239" i="2"/>
  <c r="AH48" i="2"/>
  <c r="AH33" i="2"/>
  <c r="AH20" i="2"/>
  <c r="W142" i="2"/>
  <c r="CO155" i="2"/>
  <c r="B239" i="2" s="1"/>
  <c r="CN155" i="2"/>
  <c r="CR155" i="2"/>
  <c r="CQ155" i="2"/>
  <c r="CF155" i="2"/>
  <c r="CP155" i="2"/>
  <c r="CE155" i="2"/>
  <c r="CD155" i="2"/>
  <c r="CC155" i="2"/>
  <c r="CB155" i="2"/>
  <c r="AX155" i="2" s="1"/>
  <c r="AW171" i="2"/>
  <c r="W139" i="2"/>
  <c r="W131" i="2"/>
  <c r="AH63" i="2"/>
  <c r="AH43" i="2"/>
  <c r="AS183" i="2"/>
  <c r="AH42" i="2"/>
  <c r="AB196" i="2" l="1"/>
  <c r="AW175" i="2"/>
  <c r="M215" i="1" l="1"/>
  <c r="L215" i="1"/>
  <c r="K215" i="1"/>
  <c r="J215" i="1"/>
  <c r="I215" i="1"/>
  <c r="H215" i="1"/>
  <c r="G215" i="1"/>
  <c r="F215" i="1"/>
  <c r="E215" i="1"/>
  <c r="D215" i="1"/>
  <c r="C215" i="1"/>
  <c r="M214" i="1"/>
  <c r="L214" i="1"/>
  <c r="K214" i="1"/>
  <c r="J214" i="1"/>
  <c r="I214" i="1"/>
  <c r="H214" i="1"/>
  <c r="G214" i="1"/>
  <c r="F214" i="1"/>
  <c r="E214" i="1"/>
  <c r="D214" i="1"/>
  <c r="C214" i="1"/>
  <c r="M213" i="1"/>
  <c r="L213" i="1"/>
  <c r="K213" i="1"/>
  <c r="J213" i="1"/>
  <c r="I213" i="1"/>
  <c r="H213" i="1"/>
  <c r="G213" i="1"/>
  <c r="F213" i="1"/>
  <c r="E213" i="1"/>
  <c r="D213" i="1"/>
  <c r="C213" i="1"/>
  <c r="E208" i="1"/>
  <c r="D208" i="1"/>
  <c r="E207" i="1"/>
  <c r="D207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AR191" i="1"/>
  <c r="AQ191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AR190" i="1"/>
  <c r="AQ190" i="1"/>
  <c r="AP190" i="1"/>
  <c r="AO190" i="1"/>
  <c r="AN190" i="1"/>
  <c r="AM190" i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AR189" i="1"/>
  <c r="AQ189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AR188" i="1"/>
  <c r="AQ188" i="1"/>
  <c r="AP188" i="1"/>
  <c r="AO188" i="1"/>
  <c r="AN188" i="1"/>
  <c r="AM188" i="1"/>
  <c r="AL188" i="1"/>
  <c r="AK188" i="1"/>
  <c r="AJ188" i="1"/>
  <c r="AI188" i="1"/>
  <c r="AH188" i="1"/>
  <c r="AG188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AR187" i="1"/>
  <c r="AQ187" i="1"/>
  <c r="AP187" i="1"/>
  <c r="AO187" i="1"/>
  <c r="AN187" i="1"/>
  <c r="AM187" i="1"/>
  <c r="AL187" i="1"/>
  <c r="AK187" i="1"/>
  <c r="AJ187" i="1"/>
  <c r="AI187" i="1"/>
  <c r="AH187" i="1"/>
  <c r="AG187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AR186" i="1"/>
  <c r="AQ186" i="1"/>
  <c r="AP186" i="1"/>
  <c r="AO186" i="1"/>
  <c r="AN186" i="1"/>
  <c r="AM186" i="1"/>
  <c r="AL186" i="1"/>
  <c r="AK186" i="1"/>
  <c r="AJ186" i="1"/>
  <c r="AI186" i="1"/>
  <c r="AH186" i="1"/>
  <c r="AG186" i="1"/>
  <c r="AF186" i="1"/>
  <c r="AE186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AR185" i="1"/>
  <c r="AQ185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AR184" i="1"/>
  <c r="AQ184" i="1"/>
  <c r="AP184" i="1"/>
  <c r="AO184" i="1"/>
  <c r="AN184" i="1"/>
  <c r="AM184" i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AR183" i="1"/>
  <c r="AQ183" i="1"/>
  <c r="AP183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AV177" i="1"/>
  <c r="AU177" i="1"/>
  <c r="AT177" i="1"/>
  <c r="AS177" i="1"/>
  <c r="AR177" i="1"/>
  <c r="AQ177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AV169" i="1"/>
  <c r="AU169" i="1"/>
  <c r="AT169" i="1"/>
  <c r="AS169" i="1"/>
  <c r="AR169" i="1"/>
  <c r="AQ169" i="1"/>
  <c r="AP169" i="1"/>
  <c r="AO169" i="1"/>
  <c r="AN169" i="1"/>
  <c r="AM169" i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AW160" i="1"/>
  <c r="AV160" i="1"/>
  <c r="AU160" i="1"/>
  <c r="AT160" i="1"/>
  <c r="AS160" i="1"/>
  <c r="AR160" i="1"/>
  <c r="AQ160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AW159" i="1"/>
  <c r="AV159" i="1"/>
  <c r="AU159" i="1"/>
  <c r="AT159" i="1"/>
  <c r="AS159" i="1"/>
  <c r="AR159" i="1"/>
  <c r="AQ159" i="1"/>
  <c r="AP159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AW158" i="1"/>
  <c r="AV158" i="1"/>
  <c r="AU158" i="1"/>
  <c r="AT158" i="1"/>
  <c r="AS158" i="1"/>
  <c r="AR158" i="1"/>
  <c r="AQ158" i="1"/>
  <c r="AP158" i="1"/>
  <c r="AO158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AW157" i="1"/>
  <c r="AV157" i="1"/>
  <c r="AU157" i="1"/>
  <c r="AT157" i="1"/>
  <c r="AS157" i="1"/>
  <c r="AR157" i="1"/>
  <c r="AQ157" i="1"/>
  <c r="AP157" i="1"/>
  <c r="AO157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AW156" i="1"/>
  <c r="AV156" i="1"/>
  <c r="AU156" i="1"/>
  <c r="AT156" i="1"/>
  <c r="AS156" i="1"/>
  <c r="AR156" i="1"/>
  <c r="AQ156" i="1"/>
  <c r="AP156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AW155" i="1"/>
  <c r="AV155" i="1"/>
  <c r="AU155" i="1"/>
  <c r="AT155" i="1"/>
  <c r="AS155" i="1"/>
  <c r="AR155" i="1"/>
  <c r="AQ155" i="1"/>
  <c r="AP155" i="1"/>
  <c r="AO155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AW153" i="1"/>
  <c r="AV153" i="1"/>
  <c r="AU153" i="1"/>
  <c r="AT153" i="1"/>
  <c r="AS153" i="1"/>
  <c r="AR153" i="1"/>
  <c r="AQ153" i="1"/>
  <c r="AP153" i="1"/>
  <c r="AO153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AW152" i="1"/>
  <c r="AV152" i="1"/>
  <c r="AU152" i="1"/>
  <c r="AT152" i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AW151" i="1"/>
  <c r="AV151" i="1"/>
  <c r="AU151" i="1"/>
  <c r="AT151" i="1"/>
  <c r="AS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AI125" i="1"/>
  <c r="AH125" i="1"/>
  <c r="AG125" i="1"/>
  <c r="AF125" i="1"/>
  <c r="AE125" i="1"/>
  <c r="AI124" i="1"/>
  <c r="AH124" i="1"/>
  <c r="AG124" i="1"/>
  <c r="AF124" i="1"/>
  <c r="AE124" i="1"/>
  <c r="AI123" i="1"/>
  <c r="AH123" i="1"/>
  <c r="AG123" i="1"/>
  <c r="AF123" i="1"/>
  <c r="AE123" i="1"/>
  <c r="AI122" i="1"/>
  <c r="AH122" i="1"/>
  <c r="AG122" i="1"/>
  <c r="AF122" i="1"/>
  <c r="AE122" i="1"/>
  <c r="AI121" i="1"/>
  <c r="AH121" i="1"/>
  <c r="AG121" i="1"/>
  <c r="AF121" i="1"/>
  <c r="AE121" i="1"/>
  <c r="AI120" i="1"/>
  <c r="AH120" i="1"/>
  <c r="AG120" i="1"/>
  <c r="AF120" i="1"/>
  <c r="AE120" i="1"/>
  <c r="AI119" i="1"/>
  <c r="AH119" i="1"/>
  <c r="AG119" i="1"/>
  <c r="AF119" i="1"/>
  <c r="AE119" i="1"/>
  <c r="AI118" i="1"/>
  <c r="AH118" i="1"/>
  <c r="AG118" i="1"/>
  <c r="AF118" i="1"/>
  <c r="AE118" i="1"/>
  <c r="AI117" i="1"/>
  <c r="AH117" i="1"/>
  <c r="AG117" i="1"/>
  <c r="AF117" i="1"/>
  <c r="AE117" i="1"/>
  <c r="AI116" i="1"/>
  <c r="AH116" i="1"/>
  <c r="AG116" i="1"/>
  <c r="AF116" i="1"/>
  <c r="AE116" i="1"/>
  <c r="AI115" i="1"/>
  <c r="AH115" i="1"/>
  <c r="AG115" i="1"/>
  <c r="AF115" i="1"/>
  <c r="AE115" i="1"/>
  <c r="AI114" i="1"/>
  <c r="AH114" i="1"/>
  <c r="AG114" i="1"/>
  <c r="AF114" i="1"/>
  <c r="AE114" i="1"/>
  <c r="AI113" i="1"/>
  <c r="AH113" i="1"/>
  <c r="AG113" i="1"/>
  <c r="AF113" i="1"/>
  <c r="AE113" i="1"/>
  <c r="AI112" i="1"/>
  <c r="AH112" i="1"/>
  <c r="AG112" i="1"/>
  <c r="AF112" i="1"/>
  <c r="AE112" i="1"/>
  <c r="AI111" i="1"/>
  <c r="AH111" i="1"/>
  <c r="AG111" i="1"/>
  <c r="AF111" i="1"/>
  <c r="AE111" i="1"/>
  <c r="AI110" i="1"/>
  <c r="AH110" i="1"/>
  <c r="AG110" i="1"/>
  <c r="AF110" i="1"/>
  <c r="AE110" i="1"/>
  <c r="AI109" i="1"/>
  <c r="AH109" i="1"/>
  <c r="AG109" i="1"/>
  <c r="AF109" i="1"/>
  <c r="AE109" i="1"/>
  <c r="AI108" i="1"/>
  <c r="AH108" i="1"/>
  <c r="AG108" i="1"/>
  <c r="AF108" i="1"/>
  <c r="AE108" i="1"/>
  <c r="AI107" i="1"/>
  <c r="AH107" i="1"/>
  <c r="AG107" i="1"/>
  <c r="AF107" i="1"/>
  <c r="AE107" i="1"/>
  <c r="AI106" i="1"/>
  <c r="AH106" i="1"/>
  <c r="AG106" i="1"/>
  <c r="AF106" i="1"/>
  <c r="AE106" i="1"/>
  <c r="AI105" i="1"/>
  <c r="AH105" i="1"/>
  <c r="AG105" i="1"/>
  <c r="AF105" i="1"/>
  <c r="AE105" i="1"/>
  <c r="AI104" i="1"/>
  <c r="AH104" i="1"/>
  <c r="AG104" i="1"/>
  <c r="AF104" i="1"/>
  <c r="AE104" i="1"/>
  <c r="AI103" i="1"/>
  <c r="AH103" i="1"/>
  <c r="AG103" i="1"/>
  <c r="AF103" i="1"/>
  <c r="AE103" i="1"/>
  <c r="AI102" i="1"/>
  <c r="AH102" i="1"/>
  <c r="AG102" i="1"/>
  <c r="AF102" i="1"/>
  <c r="AE102" i="1"/>
  <c r="AI101" i="1"/>
  <c r="AH101" i="1"/>
  <c r="AG101" i="1"/>
  <c r="AF101" i="1"/>
  <c r="AE101" i="1"/>
  <c r="AI100" i="1"/>
  <c r="AH100" i="1"/>
  <c r="AG100" i="1"/>
  <c r="AF100" i="1"/>
  <c r="AE100" i="1"/>
  <c r="AI99" i="1"/>
  <c r="AH99" i="1"/>
  <c r="AG99" i="1"/>
  <c r="AF99" i="1"/>
  <c r="AE99" i="1"/>
  <c r="AI98" i="1"/>
  <c r="AH98" i="1"/>
  <c r="AG98" i="1"/>
  <c r="AF98" i="1"/>
  <c r="AE98" i="1"/>
  <c r="AI97" i="1"/>
  <c r="AH97" i="1"/>
  <c r="AG97" i="1"/>
  <c r="AF97" i="1"/>
  <c r="AE97" i="1"/>
  <c r="AI96" i="1"/>
  <c r="AH96" i="1"/>
  <c r="AG96" i="1"/>
  <c r="AF96" i="1"/>
  <c r="AE96" i="1"/>
  <c r="AI95" i="1"/>
  <c r="AH95" i="1"/>
  <c r="AG95" i="1"/>
  <c r="AF95" i="1"/>
  <c r="AE95" i="1"/>
  <c r="AI94" i="1"/>
  <c r="AH94" i="1"/>
  <c r="AG94" i="1"/>
  <c r="AF94" i="1"/>
  <c r="AE94" i="1"/>
  <c r="AI93" i="1"/>
  <c r="AH93" i="1"/>
  <c r="AG93" i="1"/>
  <c r="AF93" i="1"/>
  <c r="AE93" i="1"/>
  <c r="AI92" i="1"/>
  <c r="AH92" i="1"/>
  <c r="AG92" i="1"/>
  <c r="AF92" i="1"/>
  <c r="AE92" i="1"/>
  <c r="AI91" i="1"/>
  <c r="AH91" i="1"/>
  <c r="AG91" i="1"/>
  <c r="AF91" i="1"/>
  <c r="AE91" i="1"/>
  <c r="AI90" i="1"/>
  <c r="AH90" i="1"/>
  <c r="AG90" i="1"/>
  <c r="AF90" i="1"/>
  <c r="AE90" i="1"/>
  <c r="AI89" i="1"/>
  <c r="AH89" i="1"/>
  <c r="AG89" i="1"/>
  <c r="AF89" i="1"/>
  <c r="AE89" i="1"/>
  <c r="AI88" i="1"/>
  <c r="AH88" i="1"/>
  <c r="AG88" i="1"/>
  <c r="AF88" i="1"/>
  <c r="AE88" i="1"/>
  <c r="AI87" i="1"/>
  <c r="AH87" i="1"/>
  <c r="AG87" i="1"/>
  <c r="AF87" i="1"/>
  <c r="AE87" i="1"/>
  <c r="AI86" i="1"/>
  <c r="AH86" i="1"/>
  <c r="AG86" i="1"/>
  <c r="AF86" i="1"/>
  <c r="AE86" i="1"/>
  <c r="AI85" i="1"/>
  <c r="AH85" i="1"/>
  <c r="AG85" i="1"/>
  <c r="AF85" i="1"/>
  <c r="AE85" i="1"/>
  <c r="AI84" i="1"/>
  <c r="AH84" i="1"/>
  <c r="AG84" i="1"/>
  <c r="AF84" i="1"/>
  <c r="AE84" i="1"/>
  <c r="AI83" i="1"/>
  <c r="AH83" i="1"/>
  <c r="AG83" i="1"/>
  <c r="AF83" i="1"/>
  <c r="AE83" i="1"/>
  <c r="AI82" i="1"/>
  <c r="AH82" i="1"/>
  <c r="AG82" i="1"/>
  <c r="AF82" i="1"/>
  <c r="AE82" i="1"/>
  <c r="AI81" i="1"/>
  <c r="AH81" i="1"/>
  <c r="AG81" i="1"/>
  <c r="AF81" i="1"/>
  <c r="AE81" i="1"/>
  <c r="AI80" i="1"/>
  <c r="AH80" i="1"/>
  <c r="AG80" i="1"/>
  <c r="AF80" i="1"/>
  <c r="AE80" i="1"/>
  <c r="AI79" i="1"/>
  <c r="AH79" i="1"/>
  <c r="AG79" i="1"/>
  <c r="AF79" i="1"/>
  <c r="AE79" i="1"/>
  <c r="AI78" i="1"/>
  <c r="AH78" i="1"/>
  <c r="AG78" i="1"/>
  <c r="AF78" i="1"/>
  <c r="AE78" i="1"/>
  <c r="AI77" i="1"/>
  <c r="AH77" i="1"/>
  <c r="AG77" i="1"/>
  <c r="AF77" i="1"/>
  <c r="AE77" i="1"/>
  <c r="AI76" i="1"/>
  <c r="AH76" i="1"/>
  <c r="AG76" i="1"/>
  <c r="AF76" i="1"/>
  <c r="AE76" i="1"/>
  <c r="AI75" i="1"/>
  <c r="AH75" i="1"/>
  <c r="AG75" i="1"/>
  <c r="AF75" i="1"/>
  <c r="AE75" i="1"/>
  <c r="AI74" i="1"/>
  <c r="AH74" i="1"/>
  <c r="AG74" i="1"/>
  <c r="AF74" i="1"/>
  <c r="AE74" i="1"/>
  <c r="AI73" i="1"/>
  <c r="AH73" i="1"/>
  <c r="AG73" i="1"/>
  <c r="AF73" i="1"/>
  <c r="AE73" i="1"/>
  <c r="AI72" i="1"/>
  <c r="AH72" i="1"/>
  <c r="AG72" i="1"/>
  <c r="AF72" i="1"/>
  <c r="AE72" i="1"/>
  <c r="AI71" i="1"/>
  <c r="AH71" i="1"/>
  <c r="AG71" i="1"/>
  <c r="AF71" i="1"/>
  <c r="AE71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M125" i="1"/>
  <c r="L125" i="1"/>
  <c r="K125" i="1"/>
  <c r="M124" i="1"/>
  <c r="L124" i="1"/>
  <c r="K124" i="1"/>
  <c r="M123" i="1"/>
  <c r="L123" i="1"/>
  <c r="K123" i="1"/>
  <c r="M122" i="1"/>
  <c r="L122" i="1"/>
  <c r="K122" i="1"/>
  <c r="M121" i="1"/>
  <c r="L121" i="1"/>
  <c r="K121" i="1"/>
  <c r="M120" i="1"/>
  <c r="L120" i="1"/>
  <c r="K120" i="1"/>
  <c r="M119" i="1"/>
  <c r="L119" i="1"/>
  <c r="K119" i="1"/>
  <c r="M118" i="1"/>
  <c r="L118" i="1"/>
  <c r="K118" i="1"/>
  <c r="M117" i="1"/>
  <c r="L117" i="1"/>
  <c r="K117" i="1"/>
  <c r="M116" i="1"/>
  <c r="L116" i="1"/>
  <c r="K116" i="1"/>
  <c r="M115" i="1"/>
  <c r="L115" i="1"/>
  <c r="K115" i="1"/>
  <c r="M114" i="1"/>
  <c r="L114" i="1"/>
  <c r="K114" i="1"/>
  <c r="M113" i="1"/>
  <c r="L113" i="1"/>
  <c r="K113" i="1"/>
  <c r="M112" i="1"/>
  <c r="L112" i="1"/>
  <c r="K112" i="1"/>
  <c r="M111" i="1"/>
  <c r="L111" i="1"/>
  <c r="K111" i="1"/>
  <c r="M110" i="1"/>
  <c r="L110" i="1"/>
  <c r="K110" i="1"/>
  <c r="M109" i="1"/>
  <c r="L109" i="1"/>
  <c r="K109" i="1"/>
  <c r="M108" i="1"/>
  <c r="L108" i="1"/>
  <c r="K108" i="1"/>
  <c r="M107" i="1"/>
  <c r="L107" i="1"/>
  <c r="K107" i="1"/>
  <c r="M106" i="1"/>
  <c r="L106" i="1"/>
  <c r="K106" i="1"/>
  <c r="M105" i="1"/>
  <c r="L105" i="1"/>
  <c r="K105" i="1"/>
  <c r="M104" i="1"/>
  <c r="L104" i="1"/>
  <c r="K104" i="1"/>
  <c r="M103" i="1"/>
  <c r="L103" i="1"/>
  <c r="K103" i="1"/>
  <c r="M102" i="1"/>
  <c r="L102" i="1"/>
  <c r="K102" i="1"/>
  <c r="M101" i="1"/>
  <c r="L101" i="1"/>
  <c r="K101" i="1"/>
  <c r="M100" i="1"/>
  <c r="L100" i="1"/>
  <c r="K100" i="1"/>
  <c r="M99" i="1"/>
  <c r="L99" i="1"/>
  <c r="K99" i="1"/>
  <c r="M98" i="1"/>
  <c r="L98" i="1"/>
  <c r="K98" i="1"/>
  <c r="M97" i="1"/>
  <c r="L97" i="1"/>
  <c r="K97" i="1"/>
  <c r="M96" i="1"/>
  <c r="L96" i="1"/>
  <c r="K96" i="1"/>
  <c r="M95" i="1"/>
  <c r="L95" i="1"/>
  <c r="K95" i="1"/>
  <c r="M94" i="1"/>
  <c r="L94" i="1"/>
  <c r="K94" i="1"/>
  <c r="M93" i="1"/>
  <c r="L93" i="1"/>
  <c r="K93" i="1"/>
  <c r="M92" i="1"/>
  <c r="L92" i="1"/>
  <c r="K92" i="1"/>
  <c r="M91" i="1"/>
  <c r="L91" i="1"/>
  <c r="K91" i="1"/>
  <c r="M90" i="1"/>
  <c r="L90" i="1"/>
  <c r="K90" i="1"/>
  <c r="M89" i="1"/>
  <c r="L89" i="1"/>
  <c r="K89" i="1"/>
  <c r="M88" i="1"/>
  <c r="L88" i="1"/>
  <c r="K88" i="1"/>
  <c r="M87" i="1"/>
  <c r="L87" i="1"/>
  <c r="K87" i="1"/>
  <c r="M86" i="1"/>
  <c r="L86" i="1"/>
  <c r="K86" i="1"/>
  <c r="M85" i="1"/>
  <c r="L85" i="1"/>
  <c r="K85" i="1"/>
  <c r="M84" i="1"/>
  <c r="L84" i="1"/>
  <c r="K84" i="1"/>
  <c r="M83" i="1"/>
  <c r="L83" i="1"/>
  <c r="K83" i="1"/>
  <c r="M82" i="1"/>
  <c r="L82" i="1"/>
  <c r="K82" i="1"/>
  <c r="M81" i="1"/>
  <c r="L81" i="1"/>
  <c r="K81" i="1"/>
  <c r="M80" i="1"/>
  <c r="L80" i="1"/>
  <c r="K80" i="1"/>
  <c r="M79" i="1"/>
  <c r="L79" i="1"/>
  <c r="K79" i="1"/>
  <c r="M78" i="1"/>
  <c r="L78" i="1"/>
  <c r="K78" i="1"/>
  <c r="M77" i="1"/>
  <c r="L77" i="1"/>
  <c r="K77" i="1"/>
  <c r="M76" i="1"/>
  <c r="L76" i="1"/>
  <c r="K76" i="1"/>
  <c r="M75" i="1"/>
  <c r="L75" i="1"/>
  <c r="K75" i="1"/>
  <c r="M74" i="1"/>
  <c r="L74" i="1"/>
  <c r="K74" i="1"/>
  <c r="M73" i="1"/>
  <c r="L73" i="1"/>
  <c r="K73" i="1"/>
  <c r="M72" i="1"/>
  <c r="L72" i="1"/>
  <c r="K72" i="1"/>
  <c r="M71" i="1"/>
  <c r="L71" i="1"/>
  <c r="K71" i="1"/>
  <c r="I125" i="1"/>
  <c r="H125" i="1"/>
  <c r="G125" i="1"/>
  <c r="I124" i="1"/>
  <c r="H124" i="1"/>
  <c r="G124" i="1"/>
  <c r="I123" i="1"/>
  <c r="H123" i="1"/>
  <c r="G123" i="1"/>
  <c r="I122" i="1"/>
  <c r="H122" i="1"/>
  <c r="G122" i="1"/>
  <c r="I121" i="1"/>
  <c r="H121" i="1"/>
  <c r="G121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6" i="1"/>
  <c r="H116" i="1"/>
  <c r="G116" i="1"/>
  <c r="I115" i="1"/>
  <c r="H115" i="1"/>
  <c r="G115" i="1"/>
  <c r="I114" i="1"/>
  <c r="H114" i="1"/>
  <c r="G114" i="1"/>
  <c r="I113" i="1"/>
  <c r="H113" i="1"/>
  <c r="G113" i="1"/>
  <c r="I112" i="1"/>
  <c r="H112" i="1"/>
  <c r="G112" i="1"/>
  <c r="I111" i="1"/>
  <c r="H111" i="1"/>
  <c r="G111" i="1"/>
  <c r="I110" i="1"/>
  <c r="H110" i="1"/>
  <c r="G110" i="1"/>
  <c r="I109" i="1"/>
  <c r="H109" i="1"/>
  <c r="G109" i="1"/>
  <c r="I108" i="1"/>
  <c r="H108" i="1"/>
  <c r="G108" i="1"/>
  <c r="I107" i="1"/>
  <c r="H107" i="1"/>
  <c r="G107" i="1"/>
  <c r="I106" i="1"/>
  <c r="H106" i="1"/>
  <c r="G106" i="1"/>
  <c r="I105" i="1"/>
  <c r="H105" i="1"/>
  <c r="G105" i="1"/>
  <c r="I104" i="1"/>
  <c r="H104" i="1"/>
  <c r="G104" i="1"/>
  <c r="I103" i="1"/>
  <c r="H103" i="1"/>
  <c r="G103" i="1"/>
  <c r="I102" i="1"/>
  <c r="H102" i="1"/>
  <c r="G102" i="1"/>
  <c r="I101" i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E125" i="1"/>
  <c r="D125" i="1"/>
  <c r="C125" i="1"/>
  <c r="E124" i="1"/>
  <c r="D124" i="1"/>
  <c r="C124" i="1"/>
  <c r="E123" i="1"/>
  <c r="D123" i="1"/>
  <c r="C123" i="1"/>
  <c r="E122" i="1"/>
  <c r="D122" i="1"/>
  <c r="C122" i="1"/>
  <c r="E121" i="1"/>
  <c r="D121" i="1"/>
  <c r="C121" i="1"/>
  <c r="E120" i="1"/>
  <c r="D120" i="1"/>
  <c r="C120" i="1"/>
  <c r="E119" i="1"/>
  <c r="D119" i="1"/>
  <c r="C119" i="1"/>
  <c r="E118" i="1"/>
  <c r="D118" i="1"/>
  <c r="C118" i="1"/>
  <c r="E117" i="1"/>
  <c r="D117" i="1"/>
  <c r="C117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AG66" i="1"/>
  <c r="AF66" i="1"/>
  <c r="AE66" i="1"/>
  <c r="AD66" i="1"/>
  <c r="AC66" i="1"/>
  <c r="AG65" i="1"/>
  <c r="AF65" i="1"/>
  <c r="AE65" i="1"/>
  <c r="AD65" i="1"/>
  <c r="AC65" i="1"/>
  <c r="AG64" i="1"/>
  <c r="AF64" i="1"/>
  <c r="AE64" i="1"/>
  <c r="AD64" i="1"/>
  <c r="AC64" i="1"/>
  <c r="AG63" i="1"/>
  <c r="AF63" i="1"/>
  <c r="AE63" i="1"/>
  <c r="AD63" i="1"/>
  <c r="AC63" i="1"/>
  <c r="AG62" i="1"/>
  <c r="AF62" i="1"/>
  <c r="AE62" i="1"/>
  <c r="AD62" i="1"/>
  <c r="AC62" i="1"/>
  <c r="AG61" i="1"/>
  <c r="AF61" i="1"/>
  <c r="AE61" i="1"/>
  <c r="AD61" i="1"/>
  <c r="AC61" i="1"/>
  <c r="AG60" i="1"/>
  <c r="AF60" i="1"/>
  <c r="AE60" i="1"/>
  <c r="AD60" i="1"/>
  <c r="AC60" i="1"/>
  <c r="AG59" i="1"/>
  <c r="AF59" i="1"/>
  <c r="AE59" i="1"/>
  <c r="AD59" i="1"/>
  <c r="AC59" i="1"/>
  <c r="AG58" i="1"/>
  <c r="AF58" i="1"/>
  <c r="AE58" i="1"/>
  <c r="AD58" i="1"/>
  <c r="AC58" i="1"/>
  <c r="AG57" i="1"/>
  <c r="AF57" i="1"/>
  <c r="AE57" i="1"/>
  <c r="AD57" i="1"/>
  <c r="AC57" i="1"/>
  <c r="AG56" i="1"/>
  <c r="AF56" i="1"/>
  <c r="AE56" i="1"/>
  <c r="AD56" i="1"/>
  <c r="AC56" i="1"/>
  <c r="AG55" i="1"/>
  <c r="AF55" i="1"/>
  <c r="AE55" i="1"/>
  <c r="AD55" i="1"/>
  <c r="AC55" i="1"/>
  <c r="AG54" i="1"/>
  <c r="AF54" i="1"/>
  <c r="AE54" i="1"/>
  <c r="AD54" i="1"/>
  <c r="AC54" i="1"/>
  <c r="AG53" i="1"/>
  <c r="AF53" i="1"/>
  <c r="AE53" i="1"/>
  <c r="AD53" i="1"/>
  <c r="AC53" i="1"/>
  <c r="AG52" i="1"/>
  <c r="AF52" i="1"/>
  <c r="AE52" i="1"/>
  <c r="AD52" i="1"/>
  <c r="AC52" i="1"/>
  <c r="AG51" i="1"/>
  <c r="AF51" i="1"/>
  <c r="AE51" i="1"/>
  <c r="AD51" i="1"/>
  <c r="AC51" i="1"/>
  <c r="AG50" i="1"/>
  <c r="AF50" i="1"/>
  <c r="AE50" i="1"/>
  <c r="AD50" i="1"/>
  <c r="AC50" i="1"/>
  <c r="AG49" i="1"/>
  <c r="AF49" i="1"/>
  <c r="AE49" i="1"/>
  <c r="AD49" i="1"/>
  <c r="AC49" i="1"/>
  <c r="AG48" i="1"/>
  <c r="AF48" i="1"/>
  <c r="AE48" i="1"/>
  <c r="AD48" i="1"/>
  <c r="AC48" i="1"/>
  <c r="AG47" i="1"/>
  <c r="AF47" i="1"/>
  <c r="AE47" i="1"/>
  <c r="AD47" i="1"/>
  <c r="AC47" i="1"/>
  <c r="AG46" i="1"/>
  <c r="AF46" i="1"/>
  <c r="AE46" i="1"/>
  <c r="AD46" i="1"/>
  <c r="AC46" i="1"/>
  <c r="AG45" i="1"/>
  <c r="AF45" i="1"/>
  <c r="AE45" i="1"/>
  <c r="AD45" i="1"/>
  <c r="AC45" i="1"/>
  <c r="AG44" i="1"/>
  <c r="AF44" i="1"/>
  <c r="AE44" i="1"/>
  <c r="AD44" i="1"/>
  <c r="AC44" i="1"/>
  <c r="AG43" i="1"/>
  <c r="AF43" i="1"/>
  <c r="AE43" i="1"/>
  <c r="AD43" i="1"/>
  <c r="AC43" i="1"/>
  <c r="AG42" i="1"/>
  <c r="AF42" i="1"/>
  <c r="AE42" i="1"/>
  <c r="AD42" i="1"/>
  <c r="AC42" i="1"/>
  <c r="AG41" i="1"/>
  <c r="AF41" i="1"/>
  <c r="AE41" i="1"/>
  <c r="AD41" i="1"/>
  <c r="AC41" i="1"/>
  <c r="AG40" i="1"/>
  <c r="AF40" i="1"/>
  <c r="AE40" i="1"/>
  <c r="AD40" i="1"/>
  <c r="AC40" i="1"/>
  <c r="AG39" i="1"/>
  <c r="AF39" i="1"/>
  <c r="AE39" i="1"/>
  <c r="AD39" i="1"/>
  <c r="AC39" i="1"/>
  <c r="AG38" i="1"/>
  <c r="AF38" i="1"/>
  <c r="AE38" i="1"/>
  <c r="AD38" i="1"/>
  <c r="AC38" i="1"/>
  <c r="AG37" i="1"/>
  <c r="AF37" i="1"/>
  <c r="AE37" i="1"/>
  <c r="AD37" i="1"/>
  <c r="AC37" i="1"/>
  <c r="AG36" i="1"/>
  <c r="AF36" i="1"/>
  <c r="AE36" i="1"/>
  <c r="AD36" i="1"/>
  <c r="AC36" i="1"/>
  <c r="AG35" i="1"/>
  <c r="AF35" i="1"/>
  <c r="AE35" i="1"/>
  <c r="AD35" i="1"/>
  <c r="AC35" i="1"/>
  <c r="AG34" i="1"/>
  <c r="AF34" i="1"/>
  <c r="AE34" i="1"/>
  <c r="AD34" i="1"/>
  <c r="AC34" i="1"/>
  <c r="AG33" i="1"/>
  <c r="AF33" i="1"/>
  <c r="AE33" i="1"/>
  <c r="AD33" i="1"/>
  <c r="AC33" i="1"/>
  <c r="AG32" i="1"/>
  <c r="AF32" i="1"/>
  <c r="AE32" i="1"/>
  <c r="AD32" i="1"/>
  <c r="AC32" i="1"/>
  <c r="AG31" i="1"/>
  <c r="AF31" i="1"/>
  <c r="AE31" i="1"/>
  <c r="AD31" i="1"/>
  <c r="AC31" i="1"/>
  <c r="AG30" i="1"/>
  <c r="AF30" i="1"/>
  <c r="AE30" i="1"/>
  <c r="AD30" i="1"/>
  <c r="AC30" i="1"/>
  <c r="AG29" i="1"/>
  <c r="AF29" i="1"/>
  <c r="AE29" i="1"/>
  <c r="AD29" i="1"/>
  <c r="AC29" i="1"/>
  <c r="AG28" i="1"/>
  <c r="AF28" i="1"/>
  <c r="AE28" i="1"/>
  <c r="AD28" i="1"/>
  <c r="AC28" i="1"/>
  <c r="AG27" i="1"/>
  <c r="AF27" i="1"/>
  <c r="AE27" i="1"/>
  <c r="AD27" i="1"/>
  <c r="AC27" i="1"/>
  <c r="AG26" i="1"/>
  <c r="AF26" i="1"/>
  <c r="AE26" i="1"/>
  <c r="AD26" i="1"/>
  <c r="AC26" i="1"/>
  <c r="AG25" i="1"/>
  <c r="AF25" i="1"/>
  <c r="AE25" i="1"/>
  <c r="AD25" i="1"/>
  <c r="AC25" i="1"/>
  <c r="AG24" i="1"/>
  <c r="AF24" i="1"/>
  <c r="AE24" i="1"/>
  <c r="AD24" i="1"/>
  <c r="AC24" i="1"/>
  <c r="AG23" i="1"/>
  <c r="AF23" i="1"/>
  <c r="AE23" i="1"/>
  <c r="AD23" i="1"/>
  <c r="AC23" i="1"/>
  <c r="AG22" i="1"/>
  <c r="AF22" i="1"/>
  <c r="AE22" i="1"/>
  <c r="AD22" i="1"/>
  <c r="AC22" i="1"/>
  <c r="AG21" i="1"/>
  <c r="AF21" i="1"/>
  <c r="AE21" i="1"/>
  <c r="AD21" i="1"/>
  <c r="AC21" i="1"/>
  <c r="AG20" i="1"/>
  <c r="AF20" i="1"/>
  <c r="AE20" i="1"/>
  <c r="AD20" i="1"/>
  <c r="AC20" i="1"/>
  <c r="AG19" i="1"/>
  <c r="AF19" i="1"/>
  <c r="AE19" i="1"/>
  <c r="AD19" i="1"/>
  <c r="AC19" i="1"/>
  <c r="AG18" i="1"/>
  <c r="AF18" i="1"/>
  <c r="AE18" i="1"/>
  <c r="AD18" i="1"/>
  <c r="AC18" i="1"/>
  <c r="AG17" i="1"/>
  <c r="AF17" i="1"/>
  <c r="AE17" i="1"/>
  <c r="AD17" i="1"/>
  <c r="AC17" i="1"/>
  <c r="AG16" i="1"/>
  <c r="AF16" i="1"/>
  <c r="AE16" i="1"/>
  <c r="AD16" i="1"/>
  <c r="AC16" i="1"/>
  <c r="AG15" i="1"/>
  <c r="AF15" i="1"/>
  <c r="AE15" i="1"/>
  <c r="AD15" i="1"/>
  <c r="AC15" i="1"/>
  <c r="AG14" i="1"/>
  <c r="AF14" i="1"/>
  <c r="AE14" i="1"/>
  <c r="AD14" i="1"/>
  <c r="AC14" i="1"/>
  <c r="AG13" i="1"/>
  <c r="AF13" i="1"/>
  <c r="AE13" i="1"/>
  <c r="AD13" i="1"/>
  <c r="AC13" i="1"/>
  <c r="AG12" i="1"/>
  <c r="AF12" i="1"/>
  <c r="AE12" i="1"/>
  <c r="AD12" i="1"/>
  <c r="AC12" i="1"/>
  <c r="AA66" i="1"/>
  <c r="Z66" i="1"/>
  <c r="Y66" i="1"/>
  <c r="AA65" i="1"/>
  <c r="Z65" i="1"/>
  <c r="Y65" i="1"/>
  <c r="AA64" i="1"/>
  <c r="Z64" i="1"/>
  <c r="Y64" i="1"/>
  <c r="AA63" i="1"/>
  <c r="Z63" i="1"/>
  <c r="Y63" i="1"/>
  <c r="AA62" i="1"/>
  <c r="Z62" i="1"/>
  <c r="Y62" i="1"/>
  <c r="AA61" i="1"/>
  <c r="Z61" i="1"/>
  <c r="Y61" i="1"/>
  <c r="AA60" i="1"/>
  <c r="Z60" i="1"/>
  <c r="Y60" i="1"/>
  <c r="AA59" i="1"/>
  <c r="Z59" i="1"/>
  <c r="Y59" i="1"/>
  <c r="AA58" i="1"/>
  <c r="Z58" i="1"/>
  <c r="Y58" i="1"/>
  <c r="AA57" i="1"/>
  <c r="Z57" i="1"/>
  <c r="Y57" i="1"/>
  <c r="AA56" i="1"/>
  <c r="Z56" i="1"/>
  <c r="Y56" i="1"/>
  <c r="AA55" i="1"/>
  <c r="Z55" i="1"/>
  <c r="Y55" i="1"/>
  <c r="AA54" i="1"/>
  <c r="Z54" i="1"/>
  <c r="Y54" i="1"/>
  <c r="AA53" i="1"/>
  <c r="Z53" i="1"/>
  <c r="Y53" i="1"/>
  <c r="AA52" i="1"/>
  <c r="Z52" i="1"/>
  <c r="Y52" i="1"/>
  <c r="AA51" i="1"/>
  <c r="Z51" i="1"/>
  <c r="Y51" i="1"/>
  <c r="AA50" i="1"/>
  <c r="Z50" i="1"/>
  <c r="Y50" i="1"/>
  <c r="AA49" i="1"/>
  <c r="Z49" i="1"/>
  <c r="Y49" i="1"/>
  <c r="AA48" i="1"/>
  <c r="Z48" i="1"/>
  <c r="Y48" i="1"/>
  <c r="AA47" i="1"/>
  <c r="Z47" i="1"/>
  <c r="Y47" i="1"/>
  <c r="AA46" i="1"/>
  <c r="Z46" i="1"/>
  <c r="Y46" i="1"/>
  <c r="AA45" i="1"/>
  <c r="Z45" i="1"/>
  <c r="Y45" i="1"/>
  <c r="AA44" i="1"/>
  <c r="Z44" i="1"/>
  <c r="Y44" i="1"/>
  <c r="AA43" i="1"/>
  <c r="Z43" i="1"/>
  <c r="Y43" i="1"/>
  <c r="AA42" i="1"/>
  <c r="Z42" i="1"/>
  <c r="Y42" i="1"/>
  <c r="AA41" i="1"/>
  <c r="Z41" i="1"/>
  <c r="Y41" i="1"/>
  <c r="AA40" i="1"/>
  <c r="Z40" i="1"/>
  <c r="Y40" i="1"/>
  <c r="AA39" i="1"/>
  <c r="Z39" i="1"/>
  <c r="Y39" i="1"/>
  <c r="AA38" i="1"/>
  <c r="Z38" i="1"/>
  <c r="Y38" i="1"/>
  <c r="AA37" i="1"/>
  <c r="Z37" i="1"/>
  <c r="Y37" i="1"/>
  <c r="AA36" i="1"/>
  <c r="Z36" i="1"/>
  <c r="Y36" i="1"/>
  <c r="AA35" i="1"/>
  <c r="Z35" i="1"/>
  <c r="Y35" i="1"/>
  <c r="AA34" i="1"/>
  <c r="Z34" i="1"/>
  <c r="Y34" i="1"/>
  <c r="AA33" i="1"/>
  <c r="Z33" i="1"/>
  <c r="Y33" i="1"/>
  <c r="AA32" i="1"/>
  <c r="Z32" i="1"/>
  <c r="Y32" i="1"/>
  <c r="AA31" i="1"/>
  <c r="Z31" i="1"/>
  <c r="Y31" i="1"/>
  <c r="AA30" i="1"/>
  <c r="Z30" i="1"/>
  <c r="Y30" i="1"/>
  <c r="AA29" i="1"/>
  <c r="Z29" i="1"/>
  <c r="Y29" i="1"/>
  <c r="AA28" i="1"/>
  <c r="Z28" i="1"/>
  <c r="Y28" i="1"/>
  <c r="AA27" i="1"/>
  <c r="Z27" i="1"/>
  <c r="Y27" i="1"/>
  <c r="AA26" i="1"/>
  <c r="Z26" i="1"/>
  <c r="Y26" i="1"/>
  <c r="AA25" i="1"/>
  <c r="Z25" i="1"/>
  <c r="Y25" i="1"/>
  <c r="AA24" i="1"/>
  <c r="Z24" i="1"/>
  <c r="Y24" i="1"/>
  <c r="AA23" i="1"/>
  <c r="Z23" i="1"/>
  <c r="Y23" i="1"/>
  <c r="AA22" i="1"/>
  <c r="Z22" i="1"/>
  <c r="Y22" i="1"/>
  <c r="AA21" i="1"/>
  <c r="Z21" i="1"/>
  <c r="Y21" i="1"/>
  <c r="AA20" i="1"/>
  <c r="Z20" i="1"/>
  <c r="Y20" i="1"/>
  <c r="AA19" i="1"/>
  <c r="Z19" i="1"/>
  <c r="Y19" i="1"/>
  <c r="AA18" i="1"/>
  <c r="Z18" i="1"/>
  <c r="Y18" i="1"/>
  <c r="AA17" i="1"/>
  <c r="Z17" i="1"/>
  <c r="Y17" i="1"/>
  <c r="AA16" i="1"/>
  <c r="Z16" i="1"/>
  <c r="Y16" i="1"/>
  <c r="AA15" i="1"/>
  <c r="Z15" i="1"/>
  <c r="Y15" i="1"/>
  <c r="AA14" i="1"/>
  <c r="Z14" i="1"/>
  <c r="Y14" i="1"/>
  <c r="AA13" i="1"/>
  <c r="Z13" i="1"/>
  <c r="Y13" i="1"/>
  <c r="AA12" i="1"/>
  <c r="Z12" i="1"/>
  <c r="Y12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AJ71" i="1" l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B215" i="1"/>
  <c r="CD215" i="1" s="1"/>
  <c r="B214" i="1"/>
  <c r="CD214" i="1" s="1"/>
  <c r="B213" i="1"/>
  <c r="CN213" i="1" s="1"/>
  <c r="C208" i="1"/>
  <c r="C207" i="1"/>
  <c r="E202" i="1"/>
  <c r="D202" i="1"/>
  <c r="CU202" i="1" s="1"/>
  <c r="E201" i="1"/>
  <c r="CT201" i="1" s="1"/>
  <c r="D201" i="1"/>
  <c r="CU201" i="1" s="1"/>
  <c r="E200" i="1"/>
  <c r="D200" i="1"/>
  <c r="CU200" i="1" s="1"/>
  <c r="E199" i="1"/>
  <c r="CT199" i="1" s="1"/>
  <c r="D199" i="1"/>
  <c r="CU199" i="1" s="1"/>
  <c r="E198" i="1"/>
  <c r="D198" i="1"/>
  <c r="CU198" i="1" s="1"/>
  <c r="E197" i="1"/>
  <c r="D197" i="1"/>
  <c r="CU197" i="1" s="1"/>
  <c r="E196" i="1"/>
  <c r="D196" i="1"/>
  <c r="CU196" i="1" s="1"/>
  <c r="E191" i="1"/>
  <c r="D191" i="1"/>
  <c r="E190" i="1"/>
  <c r="D190" i="1"/>
  <c r="E189" i="1"/>
  <c r="D189" i="1"/>
  <c r="E188" i="1"/>
  <c r="D188" i="1"/>
  <c r="E187" i="1"/>
  <c r="D187" i="1"/>
  <c r="E186" i="1"/>
  <c r="D186" i="1"/>
  <c r="E185" i="1"/>
  <c r="D185" i="1"/>
  <c r="E184" i="1"/>
  <c r="D184" i="1"/>
  <c r="E183" i="1"/>
  <c r="D183" i="1"/>
  <c r="E182" i="1"/>
  <c r="D182" i="1"/>
  <c r="E177" i="1"/>
  <c r="CC177" i="1" s="1"/>
  <c r="D177" i="1"/>
  <c r="CP177" i="1" s="1"/>
  <c r="E176" i="1"/>
  <c r="CC176" i="1" s="1"/>
  <c r="D176" i="1"/>
  <c r="CP176" i="1" s="1"/>
  <c r="E175" i="1"/>
  <c r="CC175" i="1" s="1"/>
  <c r="D175" i="1"/>
  <c r="CP175" i="1" s="1"/>
  <c r="E174" i="1"/>
  <c r="CC174" i="1" s="1"/>
  <c r="D174" i="1"/>
  <c r="CP174" i="1" s="1"/>
  <c r="E173" i="1"/>
  <c r="CC173" i="1" s="1"/>
  <c r="D173" i="1"/>
  <c r="CP173" i="1" s="1"/>
  <c r="E172" i="1"/>
  <c r="CC172" i="1" s="1"/>
  <c r="D172" i="1"/>
  <c r="CP172" i="1" s="1"/>
  <c r="E171" i="1"/>
  <c r="CC171" i="1" s="1"/>
  <c r="D171" i="1"/>
  <c r="CP171" i="1" s="1"/>
  <c r="E170" i="1"/>
  <c r="CC170" i="1" s="1"/>
  <c r="D170" i="1"/>
  <c r="CP170" i="1" s="1"/>
  <c r="E169" i="1"/>
  <c r="CC169" i="1" s="1"/>
  <c r="D169" i="1"/>
  <c r="CP169" i="1" s="1"/>
  <c r="E168" i="1"/>
  <c r="CC168" i="1" s="1"/>
  <c r="D168" i="1"/>
  <c r="CP168" i="1" s="1"/>
  <c r="E167" i="1"/>
  <c r="CC167" i="1" s="1"/>
  <c r="D167" i="1"/>
  <c r="CP167" i="1" s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CT161" i="1"/>
  <c r="CS161" i="1"/>
  <c r="CH161" i="1"/>
  <c r="CG161" i="1"/>
  <c r="E161" i="1"/>
  <c r="D161" i="1"/>
  <c r="CT160" i="1"/>
  <c r="CS160" i="1"/>
  <c r="CH160" i="1"/>
  <c r="CG160" i="1"/>
  <c r="E160" i="1"/>
  <c r="D160" i="1"/>
  <c r="CT159" i="1"/>
  <c r="CS159" i="1"/>
  <c r="CH159" i="1"/>
  <c r="CG159" i="1"/>
  <c r="E159" i="1"/>
  <c r="D159" i="1"/>
  <c r="E158" i="1"/>
  <c r="D158" i="1"/>
  <c r="CT157" i="1"/>
  <c r="CS157" i="1"/>
  <c r="CH157" i="1"/>
  <c r="CG157" i="1"/>
  <c r="E157" i="1"/>
  <c r="D157" i="1"/>
  <c r="E156" i="1"/>
  <c r="D156" i="1"/>
  <c r="E155" i="1"/>
  <c r="D155" i="1"/>
  <c r="E154" i="1"/>
  <c r="D154" i="1"/>
  <c r="E153" i="1"/>
  <c r="C153" i="1" s="1"/>
  <c r="CP153" i="1" s="1"/>
  <c r="E152" i="1"/>
  <c r="C152" i="1" s="1"/>
  <c r="E151" i="1"/>
  <c r="D151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5" i="1"/>
  <c r="CM145" i="1" s="1"/>
  <c r="B144" i="1"/>
  <c r="CM144" i="1" s="1"/>
  <c r="B143" i="1"/>
  <c r="CD143" i="1" s="1"/>
  <c r="B142" i="1"/>
  <c r="CD142" i="1" s="1"/>
  <c r="B141" i="1"/>
  <c r="CD141" i="1" s="1"/>
  <c r="B140" i="1"/>
  <c r="CD140" i="1" s="1"/>
  <c r="B139" i="1"/>
  <c r="CD139" i="1" s="1"/>
  <c r="B138" i="1"/>
  <c r="CD138" i="1" s="1"/>
  <c r="B137" i="1"/>
  <c r="CD137" i="1" s="1"/>
  <c r="B136" i="1"/>
  <c r="CD136" i="1" s="1"/>
  <c r="B135" i="1"/>
  <c r="CD135" i="1" s="1"/>
  <c r="B134" i="1"/>
  <c r="CD134" i="1" s="1"/>
  <c r="B133" i="1"/>
  <c r="CD133" i="1" s="1"/>
  <c r="B132" i="1"/>
  <c r="CD132" i="1" s="1"/>
  <c r="B131" i="1"/>
  <c r="CD131" i="1" s="1"/>
  <c r="B130" i="1"/>
  <c r="CD130" i="1" s="1"/>
  <c r="B129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M126" i="1"/>
  <c r="L126" i="1"/>
  <c r="K126" i="1"/>
  <c r="I126" i="1"/>
  <c r="H126" i="1"/>
  <c r="G126" i="1"/>
  <c r="E126" i="1"/>
  <c r="D126" i="1"/>
  <c r="C126" i="1"/>
  <c r="N125" i="1"/>
  <c r="J125" i="1"/>
  <c r="F125" i="1"/>
  <c r="B125" i="1"/>
  <c r="N124" i="1"/>
  <c r="J124" i="1"/>
  <c r="F124" i="1"/>
  <c r="B124" i="1"/>
  <c r="N123" i="1"/>
  <c r="J123" i="1"/>
  <c r="F123" i="1"/>
  <c r="B123" i="1"/>
  <c r="N122" i="1"/>
  <c r="J122" i="1"/>
  <c r="F122" i="1"/>
  <c r="B122" i="1"/>
  <c r="N121" i="1"/>
  <c r="J121" i="1"/>
  <c r="F121" i="1"/>
  <c r="B121" i="1"/>
  <c r="N120" i="1"/>
  <c r="J120" i="1"/>
  <c r="F120" i="1"/>
  <c r="B120" i="1"/>
  <c r="N119" i="1"/>
  <c r="J119" i="1"/>
  <c r="F119" i="1"/>
  <c r="B119" i="1"/>
  <c r="N118" i="1"/>
  <c r="J118" i="1"/>
  <c r="F118" i="1"/>
  <c r="B118" i="1"/>
  <c r="N117" i="1"/>
  <c r="J117" i="1"/>
  <c r="F117" i="1"/>
  <c r="B117" i="1"/>
  <c r="N116" i="1"/>
  <c r="J116" i="1"/>
  <c r="F116" i="1"/>
  <c r="B116" i="1"/>
  <c r="N115" i="1"/>
  <c r="J115" i="1"/>
  <c r="F115" i="1"/>
  <c r="B115" i="1"/>
  <c r="N114" i="1"/>
  <c r="J114" i="1"/>
  <c r="F114" i="1"/>
  <c r="B114" i="1"/>
  <c r="N113" i="1"/>
  <c r="J113" i="1"/>
  <c r="F113" i="1"/>
  <c r="B113" i="1"/>
  <c r="N112" i="1"/>
  <c r="J112" i="1"/>
  <c r="F112" i="1"/>
  <c r="B112" i="1"/>
  <c r="N111" i="1"/>
  <c r="J111" i="1"/>
  <c r="F111" i="1"/>
  <c r="B111" i="1"/>
  <c r="N110" i="1"/>
  <c r="J110" i="1"/>
  <c r="F110" i="1"/>
  <c r="B110" i="1"/>
  <c r="N109" i="1"/>
  <c r="J109" i="1"/>
  <c r="F109" i="1"/>
  <c r="B109" i="1"/>
  <c r="N108" i="1"/>
  <c r="J108" i="1"/>
  <c r="F108" i="1"/>
  <c r="B108" i="1"/>
  <c r="N107" i="1"/>
  <c r="J107" i="1"/>
  <c r="F107" i="1"/>
  <c r="B107" i="1"/>
  <c r="N106" i="1"/>
  <c r="J106" i="1"/>
  <c r="F106" i="1"/>
  <c r="B106" i="1"/>
  <c r="N105" i="1"/>
  <c r="J105" i="1"/>
  <c r="F105" i="1"/>
  <c r="B105" i="1"/>
  <c r="N104" i="1"/>
  <c r="J104" i="1"/>
  <c r="F104" i="1"/>
  <c r="B104" i="1"/>
  <c r="N103" i="1"/>
  <c r="J103" i="1"/>
  <c r="F103" i="1"/>
  <c r="B103" i="1"/>
  <c r="N102" i="1"/>
  <c r="J102" i="1"/>
  <c r="F102" i="1"/>
  <c r="B102" i="1"/>
  <c r="N101" i="1"/>
  <c r="J101" i="1"/>
  <c r="F101" i="1"/>
  <c r="B101" i="1"/>
  <c r="N100" i="1"/>
  <c r="J100" i="1"/>
  <c r="F100" i="1"/>
  <c r="B100" i="1"/>
  <c r="N99" i="1"/>
  <c r="J99" i="1"/>
  <c r="F99" i="1"/>
  <c r="B99" i="1"/>
  <c r="N98" i="1"/>
  <c r="J98" i="1"/>
  <c r="F98" i="1"/>
  <c r="B98" i="1"/>
  <c r="N97" i="1"/>
  <c r="J97" i="1"/>
  <c r="F97" i="1"/>
  <c r="B97" i="1"/>
  <c r="N96" i="1"/>
  <c r="J96" i="1"/>
  <c r="F96" i="1"/>
  <c r="B96" i="1"/>
  <c r="N95" i="1"/>
  <c r="J95" i="1"/>
  <c r="F95" i="1"/>
  <c r="B95" i="1"/>
  <c r="N94" i="1"/>
  <c r="J94" i="1"/>
  <c r="F94" i="1"/>
  <c r="B94" i="1"/>
  <c r="N93" i="1"/>
  <c r="J93" i="1"/>
  <c r="F93" i="1"/>
  <c r="B93" i="1"/>
  <c r="N92" i="1"/>
  <c r="J92" i="1"/>
  <c r="F92" i="1"/>
  <c r="B92" i="1"/>
  <c r="N91" i="1"/>
  <c r="J91" i="1"/>
  <c r="F91" i="1"/>
  <c r="B91" i="1"/>
  <c r="N90" i="1"/>
  <c r="J90" i="1"/>
  <c r="F90" i="1"/>
  <c r="B90" i="1"/>
  <c r="N89" i="1"/>
  <c r="J89" i="1"/>
  <c r="F89" i="1"/>
  <c r="B89" i="1"/>
  <c r="N88" i="1"/>
  <c r="J88" i="1"/>
  <c r="F88" i="1"/>
  <c r="B88" i="1"/>
  <c r="N87" i="1"/>
  <c r="J87" i="1"/>
  <c r="F87" i="1"/>
  <c r="B87" i="1"/>
  <c r="N86" i="1"/>
  <c r="J86" i="1"/>
  <c r="F86" i="1"/>
  <c r="B86" i="1"/>
  <c r="N85" i="1"/>
  <c r="J85" i="1"/>
  <c r="F85" i="1"/>
  <c r="B85" i="1"/>
  <c r="N84" i="1"/>
  <c r="J84" i="1"/>
  <c r="F84" i="1"/>
  <c r="B84" i="1"/>
  <c r="N83" i="1"/>
  <c r="J83" i="1"/>
  <c r="F83" i="1"/>
  <c r="B83" i="1"/>
  <c r="N82" i="1"/>
  <c r="J82" i="1"/>
  <c r="F82" i="1"/>
  <c r="B82" i="1"/>
  <c r="N81" i="1"/>
  <c r="J81" i="1"/>
  <c r="F81" i="1"/>
  <c r="B81" i="1"/>
  <c r="N80" i="1"/>
  <c r="J80" i="1"/>
  <c r="F80" i="1"/>
  <c r="B80" i="1"/>
  <c r="N79" i="1"/>
  <c r="J79" i="1"/>
  <c r="F79" i="1"/>
  <c r="B79" i="1"/>
  <c r="N78" i="1"/>
  <c r="J78" i="1"/>
  <c r="F78" i="1"/>
  <c r="B78" i="1"/>
  <c r="N77" i="1"/>
  <c r="J77" i="1"/>
  <c r="F77" i="1"/>
  <c r="B77" i="1"/>
  <c r="N76" i="1"/>
  <c r="J76" i="1"/>
  <c r="F76" i="1"/>
  <c r="B76" i="1"/>
  <c r="N75" i="1"/>
  <c r="J75" i="1"/>
  <c r="F75" i="1"/>
  <c r="B75" i="1"/>
  <c r="N74" i="1"/>
  <c r="J74" i="1"/>
  <c r="F74" i="1"/>
  <c r="B74" i="1"/>
  <c r="N73" i="1"/>
  <c r="J73" i="1"/>
  <c r="F73" i="1"/>
  <c r="B73" i="1"/>
  <c r="N72" i="1"/>
  <c r="J72" i="1"/>
  <c r="F72" i="1"/>
  <c r="B72" i="1"/>
  <c r="N71" i="1"/>
  <c r="J71" i="1"/>
  <c r="F71" i="1"/>
  <c r="B71" i="1"/>
  <c r="AG67" i="1"/>
  <c r="AF67" i="1"/>
  <c r="AE67" i="1"/>
  <c r="AD67" i="1"/>
  <c r="AC67" i="1"/>
  <c r="AA67" i="1"/>
  <c r="Z67" i="1"/>
  <c r="Y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AB66" i="1"/>
  <c r="X66" i="1"/>
  <c r="B66" i="1"/>
  <c r="CN66" i="1" s="1"/>
  <c r="AB65" i="1"/>
  <c r="X65" i="1"/>
  <c r="B65" i="1"/>
  <c r="CB65" i="1" s="1"/>
  <c r="AB64" i="1"/>
  <c r="X64" i="1"/>
  <c r="B64" i="1"/>
  <c r="CN64" i="1" s="1"/>
  <c r="AB63" i="1"/>
  <c r="X63" i="1"/>
  <c r="B63" i="1"/>
  <c r="CB63" i="1" s="1"/>
  <c r="AB62" i="1"/>
  <c r="X62" i="1"/>
  <c r="B62" i="1"/>
  <c r="CN62" i="1" s="1"/>
  <c r="AB61" i="1"/>
  <c r="X61" i="1"/>
  <c r="B61" i="1"/>
  <c r="CB61" i="1" s="1"/>
  <c r="AB60" i="1"/>
  <c r="X60" i="1"/>
  <c r="B60" i="1"/>
  <c r="CN60" i="1" s="1"/>
  <c r="AB59" i="1"/>
  <c r="X59" i="1"/>
  <c r="B59" i="1"/>
  <c r="CB59" i="1" s="1"/>
  <c r="AB58" i="1"/>
  <c r="X58" i="1"/>
  <c r="B58" i="1"/>
  <c r="CN58" i="1" s="1"/>
  <c r="AB57" i="1"/>
  <c r="X57" i="1"/>
  <c r="B57" i="1"/>
  <c r="CB57" i="1" s="1"/>
  <c r="AB56" i="1"/>
  <c r="X56" i="1"/>
  <c r="B56" i="1"/>
  <c r="CN56" i="1" s="1"/>
  <c r="AB55" i="1"/>
  <c r="X55" i="1"/>
  <c r="B55" i="1"/>
  <c r="CB55" i="1" s="1"/>
  <c r="AB54" i="1"/>
  <c r="X54" i="1"/>
  <c r="B54" i="1"/>
  <c r="CN54" i="1" s="1"/>
  <c r="AB53" i="1"/>
  <c r="X53" i="1"/>
  <c r="B53" i="1"/>
  <c r="CB53" i="1" s="1"/>
  <c r="AB52" i="1"/>
  <c r="X52" i="1"/>
  <c r="B52" i="1"/>
  <c r="CN52" i="1" s="1"/>
  <c r="AB51" i="1"/>
  <c r="X51" i="1"/>
  <c r="B51" i="1"/>
  <c r="CB51" i="1" s="1"/>
  <c r="AB50" i="1"/>
  <c r="X50" i="1"/>
  <c r="B50" i="1"/>
  <c r="CN50" i="1" s="1"/>
  <c r="AB49" i="1"/>
  <c r="X49" i="1"/>
  <c r="B49" i="1"/>
  <c r="CB49" i="1" s="1"/>
  <c r="AB48" i="1"/>
  <c r="X48" i="1"/>
  <c r="B48" i="1"/>
  <c r="CN48" i="1" s="1"/>
  <c r="AB47" i="1"/>
  <c r="X47" i="1"/>
  <c r="B47" i="1"/>
  <c r="CB47" i="1" s="1"/>
  <c r="AB46" i="1"/>
  <c r="X46" i="1"/>
  <c r="B46" i="1"/>
  <c r="CN46" i="1" s="1"/>
  <c r="AB45" i="1"/>
  <c r="X45" i="1"/>
  <c r="B45" i="1"/>
  <c r="CB45" i="1" s="1"/>
  <c r="AB44" i="1"/>
  <c r="X44" i="1"/>
  <c r="B44" i="1"/>
  <c r="CN44" i="1" s="1"/>
  <c r="AB43" i="1"/>
  <c r="X43" i="1"/>
  <c r="B43" i="1"/>
  <c r="CN43" i="1" s="1"/>
  <c r="AB42" i="1"/>
  <c r="X42" i="1"/>
  <c r="B42" i="1"/>
  <c r="CN42" i="1" s="1"/>
  <c r="AB41" i="1"/>
  <c r="X41" i="1"/>
  <c r="B41" i="1"/>
  <c r="CB41" i="1" s="1"/>
  <c r="AB40" i="1"/>
  <c r="X40" i="1"/>
  <c r="B40" i="1"/>
  <c r="CN40" i="1" s="1"/>
  <c r="AB39" i="1"/>
  <c r="X39" i="1"/>
  <c r="B39" i="1"/>
  <c r="CB39" i="1" s="1"/>
  <c r="AB38" i="1"/>
  <c r="X38" i="1"/>
  <c r="B38" i="1"/>
  <c r="CN38" i="1" s="1"/>
  <c r="AB37" i="1"/>
  <c r="X37" i="1"/>
  <c r="B37" i="1"/>
  <c r="CB37" i="1" s="1"/>
  <c r="AB36" i="1"/>
  <c r="X36" i="1"/>
  <c r="B36" i="1"/>
  <c r="CN36" i="1" s="1"/>
  <c r="AB35" i="1"/>
  <c r="X35" i="1"/>
  <c r="B35" i="1"/>
  <c r="CN35" i="1" s="1"/>
  <c r="AB34" i="1"/>
  <c r="X34" i="1"/>
  <c r="B34" i="1"/>
  <c r="CN34" i="1" s="1"/>
  <c r="AB33" i="1"/>
  <c r="X33" i="1"/>
  <c r="B33" i="1"/>
  <c r="CB33" i="1" s="1"/>
  <c r="AB32" i="1"/>
  <c r="X32" i="1"/>
  <c r="B32" i="1"/>
  <c r="CN32" i="1" s="1"/>
  <c r="AB31" i="1"/>
  <c r="X31" i="1"/>
  <c r="B31" i="1"/>
  <c r="CB31" i="1" s="1"/>
  <c r="AB30" i="1"/>
  <c r="X30" i="1"/>
  <c r="B30" i="1"/>
  <c r="CN30" i="1" s="1"/>
  <c r="AB29" i="1"/>
  <c r="X29" i="1"/>
  <c r="B29" i="1"/>
  <c r="CB29" i="1" s="1"/>
  <c r="AB28" i="1"/>
  <c r="X28" i="1"/>
  <c r="B28" i="1"/>
  <c r="CN28" i="1" s="1"/>
  <c r="AB27" i="1"/>
  <c r="X27" i="1"/>
  <c r="B27" i="1"/>
  <c r="CB27" i="1" s="1"/>
  <c r="AB26" i="1"/>
  <c r="X26" i="1"/>
  <c r="B26" i="1"/>
  <c r="CN26" i="1" s="1"/>
  <c r="AB25" i="1"/>
  <c r="X25" i="1"/>
  <c r="B25" i="1"/>
  <c r="CB25" i="1" s="1"/>
  <c r="AB24" i="1"/>
  <c r="X24" i="1"/>
  <c r="B24" i="1"/>
  <c r="CN24" i="1" s="1"/>
  <c r="AB23" i="1"/>
  <c r="X23" i="1"/>
  <c r="B23" i="1"/>
  <c r="CB23" i="1" s="1"/>
  <c r="AB22" i="1"/>
  <c r="X22" i="1"/>
  <c r="B22" i="1"/>
  <c r="CN22" i="1" s="1"/>
  <c r="AB21" i="1"/>
  <c r="X21" i="1"/>
  <c r="B21" i="1"/>
  <c r="CB21" i="1" s="1"/>
  <c r="AB20" i="1"/>
  <c r="X20" i="1"/>
  <c r="B20" i="1"/>
  <c r="CN20" i="1" s="1"/>
  <c r="AB19" i="1"/>
  <c r="X19" i="1"/>
  <c r="B19" i="1"/>
  <c r="CB19" i="1" s="1"/>
  <c r="AB18" i="1"/>
  <c r="X18" i="1"/>
  <c r="B18" i="1"/>
  <c r="CN18" i="1" s="1"/>
  <c r="AB17" i="1"/>
  <c r="X17" i="1"/>
  <c r="B17" i="1"/>
  <c r="CB17" i="1" s="1"/>
  <c r="AB16" i="1"/>
  <c r="X16" i="1"/>
  <c r="B16" i="1"/>
  <c r="CN16" i="1" s="1"/>
  <c r="AB15" i="1"/>
  <c r="X15" i="1"/>
  <c r="B15" i="1"/>
  <c r="CB15" i="1" s="1"/>
  <c r="AB14" i="1"/>
  <c r="X14" i="1"/>
  <c r="B14" i="1"/>
  <c r="CN14" i="1" s="1"/>
  <c r="AB13" i="1"/>
  <c r="X13" i="1"/>
  <c r="B13" i="1"/>
  <c r="CB13" i="1" s="1"/>
  <c r="AB12" i="1"/>
  <c r="X12" i="1"/>
  <c r="B12" i="1"/>
  <c r="CN12" i="1" s="1"/>
  <c r="A5" i="1"/>
  <c r="A4" i="1"/>
  <c r="A3" i="1"/>
  <c r="A2" i="1"/>
  <c r="J126" i="1" l="1"/>
  <c r="N126" i="1"/>
  <c r="F126" i="1"/>
  <c r="AJ126" i="1"/>
  <c r="C160" i="1"/>
  <c r="CB160" i="1" s="1"/>
  <c r="C154" i="1"/>
  <c r="CP154" i="1" s="1"/>
  <c r="CB36" i="1"/>
  <c r="CB18" i="1"/>
  <c r="CB64" i="1"/>
  <c r="CB24" i="1"/>
  <c r="CB58" i="1"/>
  <c r="CB134" i="1"/>
  <c r="CB20" i="1"/>
  <c r="CB26" i="1"/>
  <c r="CB52" i="1"/>
  <c r="CN134" i="1"/>
  <c r="B126" i="1"/>
  <c r="CB16" i="1"/>
  <c r="CB44" i="1"/>
  <c r="CB50" i="1"/>
  <c r="CB56" i="1"/>
  <c r="CB142" i="1"/>
  <c r="C157" i="1"/>
  <c r="CF157" i="1" s="1"/>
  <c r="CD169" i="1"/>
  <c r="CB32" i="1"/>
  <c r="CB42" i="1"/>
  <c r="CB48" i="1"/>
  <c r="CN142" i="1"/>
  <c r="CB28" i="1"/>
  <c r="CB34" i="1"/>
  <c r="CB40" i="1"/>
  <c r="CB60" i="1"/>
  <c r="CB66" i="1"/>
  <c r="CN130" i="1"/>
  <c r="CN138" i="1"/>
  <c r="CD170" i="1"/>
  <c r="CO171" i="1"/>
  <c r="C182" i="1"/>
  <c r="CB182" i="1" s="1"/>
  <c r="C186" i="1"/>
  <c r="CB186" i="1" s="1"/>
  <c r="C190" i="1"/>
  <c r="CB190" i="1" s="1"/>
  <c r="CI199" i="1"/>
  <c r="CN214" i="1"/>
  <c r="CO173" i="1"/>
  <c r="CB130" i="1"/>
  <c r="CB138" i="1"/>
  <c r="CD171" i="1"/>
  <c r="CD172" i="1"/>
  <c r="CD177" i="1"/>
  <c r="C185" i="1"/>
  <c r="CC185" i="1" s="1"/>
  <c r="C187" i="1"/>
  <c r="CC187" i="1" s="1"/>
  <c r="C191" i="1"/>
  <c r="CO191" i="1" s="1"/>
  <c r="CI200" i="1"/>
  <c r="CO22" i="1"/>
  <c r="CO30" i="1"/>
  <c r="CO46" i="1"/>
  <c r="CO62" i="1"/>
  <c r="B146" i="1"/>
  <c r="CD167" i="1"/>
  <c r="CD168" i="1"/>
  <c r="CO169" i="1"/>
  <c r="CD175" i="1"/>
  <c r="CD176" i="1"/>
  <c r="CO177" i="1"/>
  <c r="CI202" i="1"/>
  <c r="CO14" i="1"/>
  <c r="CO38" i="1"/>
  <c r="CO54" i="1"/>
  <c r="CB132" i="1"/>
  <c r="CB136" i="1"/>
  <c r="CB140" i="1"/>
  <c r="CC144" i="1"/>
  <c r="C184" i="1"/>
  <c r="CO184" i="1" s="1"/>
  <c r="X67" i="1"/>
  <c r="CB14" i="1"/>
  <c r="CO18" i="1"/>
  <c r="CB22" i="1"/>
  <c r="CO26" i="1"/>
  <c r="CB30" i="1"/>
  <c r="CO34" i="1"/>
  <c r="CB38" i="1"/>
  <c r="CO42" i="1"/>
  <c r="CB46" i="1"/>
  <c r="CO50" i="1"/>
  <c r="CB54" i="1"/>
  <c r="CO58" i="1"/>
  <c r="CB62" i="1"/>
  <c r="CO66" i="1"/>
  <c r="CN131" i="1"/>
  <c r="CN135" i="1"/>
  <c r="CN139" i="1"/>
  <c r="CN143" i="1"/>
  <c r="CO167" i="1"/>
  <c r="CD173" i="1"/>
  <c r="CD174" i="1"/>
  <c r="CO175" i="1"/>
  <c r="C189" i="1"/>
  <c r="CC189" i="1" s="1"/>
  <c r="C200" i="1"/>
  <c r="CQ200" i="1" s="1"/>
  <c r="CI201" i="1"/>
  <c r="CB214" i="1"/>
  <c r="CI197" i="1"/>
  <c r="CI198" i="1"/>
  <c r="C196" i="1"/>
  <c r="CS196" i="1" s="1"/>
  <c r="C198" i="1"/>
  <c r="CF198" i="1" s="1"/>
  <c r="C202" i="1"/>
  <c r="CP202" i="1" s="1"/>
  <c r="C183" i="1"/>
  <c r="CO183" i="1" s="1"/>
  <c r="C188" i="1"/>
  <c r="CO188" i="1" s="1"/>
  <c r="CO168" i="1"/>
  <c r="CO170" i="1"/>
  <c r="CO172" i="1"/>
  <c r="CO174" i="1"/>
  <c r="CO176" i="1"/>
  <c r="C168" i="1"/>
  <c r="CN168" i="1" s="1"/>
  <c r="C170" i="1"/>
  <c r="CN170" i="1" s="1"/>
  <c r="C172" i="1"/>
  <c r="CE172" i="1" s="1"/>
  <c r="C174" i="1"/>
  <c r="CE174" i="1" s="1"/>
  <c r="C176" i="1"/>
  <c r="CN176" i="1" s="1"/>
  <c r="C151" i="1"/>
  <c r="CR151" i="1" s="1"/>
  <c r="C156" i="1"/>
  <c r="CP156" i="1" s="1"/>
  <c r="C159" i="1"/>
  <c r="CO159" i="1" s="1"/>
  <c r="C161" i="1"/>
  <c r="CQ161" i="1" s="1"/>
  <c r="C155" i="1"/>
  <c r="CP155" i="1" s="1"/>
  <c r="C158" i="1"/>
  <c r="CP158" i="1" s="1"/>
  <c r="CB129" i="1"/>
  <c r="CB133" i="1"/>
  <c r="CB137" i="1"/>
  <c r="CB141" i="1"/>
  <c r="CB145" i="1"/>
  <c r="CO145" i="1"/>
  <c r="CN145" i="1"/>
  <c r="CN129" i="1"/>
  <c r="CN133" i="1"/>
  <c r="CN137" i="1"/>
  <c r="CN141" i="1"/>
  <c r="CC145" i="1"/>
  <c r="CB131" i="1"/>
  <c r="CN132" i="1"/>
  <c r="CB135" i="1"/>
  <c r="CN136" i="1"/>
  <c r="CB139" i="1"/>
  <c r="CN140" i="1"/>
  <c r="CB143" i="1"/>
  <c r="CO144" i="1"/>
  <c r="CD145" i="1"/>
  <c r="AB67" i="1"/>
  <c r="CO16" i="1"/>
  <c r="CO24" i="1"/>
  <c r="CO32" i="1"/>
  <c r="CO40" i="1"/>
  <c r="CO48" i="1"/>
  <c r="CO56" i="1"/>
  <c r="CO64" i="1"/>
  <c r="CO20" i="1"/>
  <c r="CO28" i="1"/>
  <c r="CO36" i="1"/>
  <c r="CO44" i="1"/>
  <c r="CO52" i="1"/>
  <c r="CO60" i="1"/>
  <c r="CD17" i="1"/>
  <c r="CD25" i="1"/>
  <c r="CD33" i="1"/>
  <c r="CD41" i="1"/>
  <c r="CD49" i="1"/>
  <c r="CD57" i="1"/>
  <c r="CD65" i="1"/>
  <c r="CD21" i="1"/>
  <c r="CD29" i="1"/>
  <c r="CD37" i="1"/>
  <c r="CD45" i="1"/>
  <c r="CD53" i="1"/>
  <c r="CD61" i="1"/>
  <c r="CN15" i="1"/>
  <c r="CN19" i="1"/>
  <c r="CN23" i="1"/>
  <c r="CN27" i="1"/>
  <c r="CN31" i="1"/>
  <c r="CN39" i="1"/>
  <c r="CN47" i="1"/>
  <c r="CN51" i="1"/>
  <c r="CN55" i="1"/>
  <c r="CN59" i="1"/>
  <c r="CN63" i="1"/>
  <c r="CN13" i="1"/>
  <c r="CD15" i="1"/>
  <c r="CN17" i="1"/>
  <c r="CD19" i="1"/>
  <c r="CN21" i="1"/>
  <c r="CD23" i="1"/>
  <c r="CN25" i="1"/>
  <c r="CD27" i="1"/>
  <c r="CN29" i="1"/>
  <c r="CD31" i="1"/>
  <c r="CN33" i="1"/>
  <c r="CD35" i="1"/>
  <c r="CN37" i="1"/>
  <c r="CD39" i="1"/>
  <c r="CN41" i="1"/>
  <c r="CD43" i="1"/>
  <c r="CN45" i="1"/>
  <c r="CD47" i="1"/>
  <c r="CN49" i="1"/>
  <c r="CD51" i="1"/>
  <c r="CN53" i="1"/>
  <c r="CD55" i="1"/>
  <c r="CN57" i="1"/>
  <c r="CD59" i="1"/>
  <c r="CN61" i="1"/>
  <c r="CD63" i="1"/>
  <c r="CN65" i="1"/>
  <c r="CO12" i="1"/>
  <c r="CO13" i="1"/>
  <c r="CO17" i="1"/>
  <c r="CO21" i="1"/>
  <c r="CO25" i="1"/>
  <c r="CO29" i="1"/>
  <c r="CO33" i="1"/>
  <c r="CB35" i="1"/>
  <c r="CO37" i="1"/>
  <c r="CO41" i="1"/>
  <c r="CB43" i="1"/>
  <c r="CO45" i="1"/>
  <c r="CO49" i="1"/>
  <c r="CO53" i="1"/>
  <c r="CO57" i="1"/>
  <c r="CO61" i="1"/>
  <c r="CO65" i="1"/>
  <c r="CB12" i="1"/>
  <c r="CO15" i="1"/>
  <c r="CO19" i="1"/>
  <c r="CO23" i="1"/>
  <c r="CO27" i="1"/>
  <c r="CO31" i="1"/>
  <c r="CO35" i="1"/>
  <c r="CO39" i="1"/>
  <c r="CO43" i="1"/>
  <c r="CO47" i="1"/>
  <c r="CO51" i="1"/>
  <c r="CO55" i="1"/>
  <c r="CO59" i="1"/>
  <c r="CO63" i="1"/>
  <c r="CP152" i="1"/>
  <c r="CE152" i="1"/>
  <c r="CR152" i="1"/>
  <c r="CN152" i="1"/>
  <c r="CC152" i="1"/>
  <c r="CO152" i="1"/>
  <c r="CO197" i="1"/>
  <c r="CH197" i="1"/>
  <c r="CP213" i="1"/>
  <c r="CD152" i="1"/>
  <c r="CO153" i="1"/>
  <c r="CD153" i="1"/>
  <c r="CQ153" i="1"/>
  <c r="CF153" i="1"/>
  <c r="CB153" i="1"/>
  <c r="CE153" i="1"/>
  <c r="D162" i="1"/>
  <c r="C197" i="1"/>
  <c r="CH198" i="1"/>
  <c r="CO198" i="1"/>
  <c r="C199" i="1"/>
  <c r="CH200" i="1"/>
  <c r="CO200" i="1"/>
  <c r="C201" i="1"/>
  <c r="CH202" i="1"/>
  <c r="CO202" i="1"/>
  <c r="CD213" i="1"/>
  <c r="CQ215" i="1"/>
  <c r="CE215" i="1"/>
  <c r="CO215" i="1"/>
  <c r="CC215" i="1"/>
  <c r="CP215" i="1"/>
  <c r="CC13" i="1"/>
  <c r="CM13" i="1"/>
  <c r="CD13" i="1"/>
  <c r="CC15" i="1"/>
  <c r="CM15" i="1"/>
  <c r="CC17" i="1"/>
  <c r="CM17" i="1"/>
  <c r="CC19" i="1"/>
  <c r="CM19" i="1"/>
  <c r="CC21" i="1"/>
  <c r="CM21" i="1"/>
  <c r="CC23" i="1"/>
  <c r="CM23" i="1"/>
  <c r="CC25" i="1"/>
  <c r="CM25" i="1"/>
  <c r="CC27" i="1"/>
  <c r="CM27" i="1"/>
  <c r="CC29" i="1"/>
  <c r="CM29" i="1"/>
  <c r="CC31" i="1"/>
  <c r="CM31" i="1"/>
  <c r="CC33" i="1"/>
  <c r="CM33" i="1"/>
  <c r="CC35" i="1"/>
  <c r="CM35" i="1"/>
  <c r="CC37" i="1"/>
  <c r="CM37" i="1"/>
  <c r="CC39" i="1"/>
  <c r="CM39" i="1"/>
  <c r="CC41" i="1"/>
  <c r="CM41" i="1"/>
  <c r="CC43" i="1"/>
  <c r="CM43" i="1"/>
  <c r="CC45" i="1"/>
  <c r="CM45" i="1"/>
  <c r="CC47" i="1"/>
  <c r="CM47" i="1"/>
  <c r="CC49" i="1"/>
  <c r="CM49" i="1"/>
  <c r="CC51" i="1"/>
  <c r="CM51" i="1"/>
  <c r="CC53" i="1"/>
  <c r="CM53" i="1"/>
  <c r="CC55" i="1"/>
  <c r="CM55" i="1"/>
  <c r="CC57" i="1"/>
  <c r="CM57" i="1"/>
  <c r="CC59" i="1"/>
  <c r="CM59" i="1"/>
  <c r="CC61" i="1"/>
  <c r="CM61" i="1"/>
  <c r="CC63" i="1"/>
  <c r="CM63" i="1"/>
  <c r="CC65" i="1"/>
  <c r="CM65" i="1"/>
  <c r="B67" i="1"/>
  <c r="CD129" i="1"/>
  <c r="CF152" i="1"/>
  <c r="CN153" i="1"/>
  <c r="C167" i="1"/>
  <c r="C169" i="1"/>
  <c r="C171" i="1"/>
  <c r="C173" i="1"/>
  <c r="C175" i="1"/>
  <c r="C177" i="1"/>
  <c r="CT197" i="1"/>
  <c r="CC198" i="1"/>
  <c r="CC200" i="1"/>
  <c r="CC202" i="1"/>
  <c r="CB215" i="1"/>
  <c r="CO199" i="1"/>
  <c r="CH199" i="1"/>
  <c r="CO201" i="1"/>
  <c r="CH201" i="1"/>
  <c r="CQ213" i="1"/>
  <c r="CE213" i="1"/>
  <c r="CO213" i="1"/>
  <c r="CC213" i="1"/>
  <c r="CM12" i="1"/>
  <c r="CC12" i="1"/>
  <c r="CD12" i="1"/>
  <c r="CM14" i="1"/>
  <c r="CC14" i="1"/>
  <c r="CD14" i="1"/>
  <c r="CM16" i="1"/>
  <c r="CC16" i="1"/>
  <c r="CD16" i="1"/>
  <c r="CM18" i="1"/>
  <c r="CC18" i="1"/>
  <c r="CD18" i="1"/>
  <c r="CM20" i="1"/>
  <c r="CC20" i="1"/>
  <c r="CD20" i="1"/>
  <c r="CM22" i="1"/>
  <c r="CC22" i="1"/>
  <c r="CD22" i="1"/>
  <c r="CM24" i="1"/>
  <c r="CC24" i="1"/>
  <c r="CD24" i="1"/>
  <c r="CM26" i="1"/>
  <c r="CC26" i="1"/>
  <c r="CD26" i="1"/>
  <c r="CM28" i="1"/>
  <c r="CC28" i="1"/>
  <c r="CD28" i="1"/>
  <c r="CM30" i="1"/>
  <c r="CC30" i="1"/>
  <c r="CD30" i="1"/>
  <c r="CM32" i="1"/>
  <c r="CC32" i="1"/>
  <c r="CD32" i="1"/>
  <c r="CM34" i="1"/>
  <c r="CC34" i="1"/>
  <c r="CD34" i="1"/>
  <c r="CM36" i="1"/>
  <c r="CC36" i="1"/>
  <c r="CD36" i="1"/>
  <c r="CM38" i="1"/>
  <c r="CC38" i="1"/>
  <c r="CD38" i="1"/>
  <c r="CM40" i="1"/>
  <c r="CC40" i="1"/>
  <c r="CD40" i="1"/>
  <c r="CM42" i="1"/>
  <c r="CC42" i="1"/>
  <c r="CD42" i="1"/>
  <c r="CM44" i="1"/>
  <c r="CC44" i="1"/>
  <c r="CD44" i="1"/>
  <c r="CM46" i="1"/>
  <c r="CC46" i="1"/>
  <c r="CD46" i="1"/>
  <c r="CM48" i="1"/>
  <c r="CC48" i="1"/>
  <c r="CD48" i="1"/>
  <c r="CM50" i="1"/>
  <c r="CC50" i="1"/>
  <c r="CD50" i="1"/>
  <c r="CM52" i="1"/>
  <c r="CC52" i="1"/>
  <c r="CD52" i="1"/>
  <c r="CM54" i="1"/>
  <c r="CC54" i="1"/>
  <c r="CD54" i="1"/>
  <c r="CM56" i="1"/>
  <c r="CC56" i="1"/>
  <c r="CD56" i="1"/>
  <c r="CM58" i="1"/>
  <c r="CC58" i="1"/>
  <c r="CD58" i="1"/>
  <c r="CM60" i="1"/>
  <c r="CC60" i="1"/>
  <c r="CD60" i="1"/>
  <c r="CM62" i="1"/>
  <c r="CC62" i="1"/>
  <c r="CD62" i="1"/>
  <c r="CM64" i="1"/>
  <c r="CC64" i="1"/>
  <c r="CD64" i="1"/>
  <c r="CM66" i="1"/>
  <c r="CC66" i="1"/>
  <c r="CD66" i="1"/>
  <c r="CO129" i="1"/>
  <c r="CC129" i="1"/>
  <c r="CM129" i="1"/>
  <c r="CO130" i="1"/>
  <c r="CC130" i="1"/>
  <c r="CM130" i="1"/>
  <c r="CO131" i="1"/>
  <c r="CC131" i="1"/>
  <c r="CM131" i="1"/>
  <c r="CO132" i="1"/>
  <c r="CC132" i="1"/>
  <c r="CM132" i="1"/>
  <c r="CO133" i="1"/>
  <c r="CC133" i="1"/>
  <c r="CM133" i="1"/>
  <c r="CO134" i="1"/>
  <c r="CC134" i="1"/>
  <c r="CM134" i="1"/>
  <c r="CO135" i="1"/>
  <c r="CC135" i="1"/>
  <c r="CM135" i="1"/>
  <c r="CO136" i="1"/>
  <c r="CC136" i="1"/>
  <c r="CM136" i="1"/>
  <c r="CO137" i="1"/>
  <c r="CC137" i="1"/>
  <c r="CM137" i="1"/>
  <c r="CO138" i="1"/>
  <c r="CC138" i="1"/>
  <c r="CM138" i="1"/>
  <c r="CO139" i="1"/>
  <c r="CC139" i="1"/>
  <c r="CM139" i="1"/>
  <c r="CO140" i="1"/>
  <c r="CC140" i="1"/>
  <c r="CM140" i="1"/>
  <c r="CO141" i="1"/>
  <c r="CC141" i="1"/>
  <c r="CM141" i="1"/>
  <c r="CO142" i="1"/>
  <c r="CC142" i="1"/>
  <c r="CM142" i="1"/>
  <c r="CO143" i="1"/>
  <c r="CC143" i="1"/>
  <c r="CM143" i="1"/>
  <c r="CD144" i="1"/>
  <c r="CN144" i="1"/>
  <c r="CB144" i="1"/>
  <c r="E162" i="1"/>
  <c r="CB152" i="1"/>
  <c r="CQ152" i="1"/>
  <c r="CC153" i="1"/>
  <c r="CR153" i="1"/>
  <c r="CO196" i="1"/>
  <c r="CC196" i="1"/>
  <c r="CH196" i="1"/>
  <c r="CT196" i="1"/>
  <c r="CC197" i="1"/>
  <c r="CT198" i="1"/>
  <c r="CC199" i="1"/>
  <c r="CT200" i="1"/>
  <c r="CC201" i="1"/>
  <c r="CT202" i="1"/>
  <c r="CB213" i="1"/>
  <c r="CO214" i="1"/>
  <c r="CC214" i="1"/>
  <c r="CQ214" i="1"/>
  <c r="CE214" i="1"/>
  <c r="CP214" i="1"/>
  <c r="CN215" i="1"/>
  <c r="CI196" i="1"/>
  <c r="CN187" i="1" l="1"/>
  <c r="CN191" i="1"/>
  <c r="CQ160" i="1"/>
  <c r="CE154" i="1"/>
  <c r="CF154" i="1"/>
  <c r="CG200" i="1"/>
  <c r="W140" i="1"/>
  <c r="CN160" i="1"/>
  <c r="CB158" i="1"/>
  <c r="CP196" i="1"/>
  <c r="CR154" i="1"/>
  <c r="CR172" i="1"/>
  <c r="CO160" i="1"/>
  <c r="CR160" i="1"/>
  <c r="CD160" i="1"/>
  <c r="CQ196" i="1"/>
  <c r="CC186" i="1"/>
  <c r="AS186" i="1" s="1"/>
  <c r="CC158" i="1"/>
  <c r="CE160" i="1"/>
  <c r="CF160" i="1"/>
  <c r="CQ156" i="1"/>
  <c r="CB154" i="1"/>
  <c r="CR196" i="1"/>
  <c r="CN188" i="1"/>
  <c r="CC154" i="1"/>
  <c r="CD154" i="1"/>
  <c r="CQ154" i="1"/>
  <c r="CC160" i="1"/>
  <c r="CN154" i="1"/>
  <c r="CP160" i="1"/>
  <c r="CD156" i="1"/>
  <c r="CO154" i="1"/>
  <c r="CE200" i="1"/>
  <c r="CF200" i="1"/>
  <c r="CN185" i="1"/>
  <c r="CD200" i="1"/>
  <c r="CO185" i="1"/>
  <c r="CN182" i="1"/>
  <c r="CR158" i="1"/>
  <c r="CF158" i="1"/>
  <c r="CD196" i="1"/>
  <c r="CO187" i="1"/>
  <c r="CB188" i="1"/>
  <c r="CC156" i="1"/>
  <c r="CE158" i="1"/>
  <c r="CO156" i="1"/>
  <c r="CF196" i="1"/>
  <c r="CE196" i="1"/>
  <c r="CG170" i="1"/>
  <c r="W138" i="1"/>
  <c r="CS200" i="1"/>
  <c r="CP200" i="1"/>
  <c r="CB185" i="1"/>
  <c r="AS185" i="1" s="1"/>
  <c r="CR200" i="1"/>
  <c r="CN189" i="1"/>
  <c r="CN190" i="1"/>
  <c r="CN174" i="1"/>
  <c r="CQ202" i="1"/>
  <c r="CQ159" i="1"/>
  <c r="CE157" i="1"/>
  <c r="W134" i="1"/>
  <c r="CQ174" i="1"/>
  <c r="W139" i="1"/>
  <c r="W131" i="1"/>
  <c r="CD202" i="1"/>
  <c r="AH63" i="1"/>
  <c r="AH55" i="1"/>
  <c r="AH47" i="1"/>
  <c r="AH39" i="1"/>
  <c r="AH31" i="1"/>
  <c r="AH23" i="1"/>
  <c r="AH15" i="1"/>
  <c r="CE159" i="1"/>
  <c r="CC182" i="1"/>
  <c r="AS182" i="1" s="1"/>
  <c r="CT174" i="1"/>
  <c r="CG172" i="1"/>
  <c r="CN157" i="1"/>
  <c r="CN158" i="1"/>
  <c r="AH61" i="1"/>
  <c r="AH57" i="1"/>
  <c r="AH49" i="1"/>
  <c r="AH37" i="1"/>
  <c r="AH29" i="1"/>
  <c r="AH25" i="1"/>
  <c r="AH17" i="1"/>
  <c r="CB159" i="1"/>
  <c r="CD158" i="1"/>
  <c r="CQ158" i="1"/>
  <c r="CD157" i="1"/>
  <c r="CB156" i="1"/>
  <c r="CB196" i="1"/>
  <c r="CG196" i="1"/>
  <c r="CB187" i="1"/>
  <c r="AS187" i="1" s="1"/>
  <c r="CC188" i="1"/>
  <c r="W137" i="1"/>
  <c r="CG174" i="1"/>
  <c r="CR174" i="1"/>
  <c r="CR159" i="1"/>
  <c r="CO157" i="1"/>
  <c r="CO182" i="1"/>
  <c r="CR156" i="1"/>
  <c r="W142" i="1"/>
  <c r="CR198" i="1"/>
  <c r="CN156" i="1"/>
  <c r="CD159" i="1"/>
  <c r="CO158" i="1"/>
  <c r="CP157" i="1"/>
  <c r="CE156" i="1"/>
  <c r="CF156" i="1"/>
  <c r="CS198" i="1"/>
  <c r="CN196" i="1"/>
  <c r="CO186" i="1"/>
  <c r="CE176" i="1"/>
  <c r="CC157" i="1"/>
  <c r="W129" i="1"/>
  <c r="CB157" i="1"/>
  <c r="CQ157" i="1"/>
  <c r="CR202" i="1"/>
  <c r="CB191" i="1"/>
  <c r="CR157" i="1"/>
  <c r="CB151" i="1"/>
  <c r="CB155" i="1"/>
  <c r="CN183" i="1"/>
  <c r="CO190" i="1"/>
  <c r="CR176" i="1"/>
  <c r="CG168" i="1"/>
  <c r="CN151" i="1"/>
  <c r="W133" i="1"/>
  <c r="CN155" i="1"/>
  <c r="CC151" i="1"/>
  <c r="AH65" i="1"/>
  <c r="AH53" i="1"/>
  <c r="AH45" i="1"/>
  <c r="AH41" i="1"/>
  <c r="AH33" i="1"/>
  <c r="AH21" i="1"/>
  <c r="CF161" i="1"/>
  <c r="CO155" i="1"/>
  <c r="CC191" i="1"/>
  <c r="CB184" i="1"/>
  <c r="CC190" i="1"/>
  <c r="AS190" i="1" s="1"/>
  <c r="CR170" i="1"/>
  <c r="CO189" i="1"/>
  <c r="CN186" i="1"/>
  <c r="CR155" i="1"/>
  <c r="W130" i="1"/>
  <c r="AH64" i="1"/>
  <c r="AH56" i="1"/>
  <c r="AH48" i="1"/>
  <c r="AH40" i="1"/>
  <c r="AH16" i="1"/>
  <c r="CN184" i="1"/>
  <c r="CT170" i="1"/>
  <c r="CE151" i="1"/>
  <c r="CE170" i="1"/>
  <c r="CE168" i="1"/>
  <c r="W143" i="1"/>
  <c r="W135" i="1"/>
  <c r="CF202" i="1"/>
  <c r="CD151" i="1"/>
  <c r="CQ151" i="1"/>
  <c r="CQ155" i="1"/>
  <c r="CP151" i="1"/>
  <c r="CE202" i="1"/>
  <c r="CC183" i="1"/>
  <c r="CC184" i="1"/>
  <c r="CC155" i="1"/>
  <c r="CF151" i="1"/>
  <c r="CF155" i="1"/>
  <c r="CB183" i="1"/>
  <c r="CG202" i="1"/>
  <c r="CG176" i="1"/>
  <c r="CQ170" i="1"/>
  <c r="CR168" i="1"/>
  <c r="W136" i="1"/>
  <c r="W132" i="1"/>
  <c r="AH66" i="1"/>
  <c r="AH58" i="1"/>
  <c r="AH50" i="1"/>
  <c r="AH42" i="1"/>
  <c r="AH36" i="1"/>
  <c r="AH34" i="1"/>
  <c r="AH28" i="1"/>
  <c r="AH26" i="1"/>
  <c r="AH20" i="1"/>
  <c r="AH18" i="1"/>
  <c r="CS202" i="1"/>
  <c r="CO151" i="1"/>
  <c r="CB189" i="1"/>
  <c r="AS189" i="1" s="1"/>
  <c r="CE155" i="1"/>
  <c r="CD155" i="1"/>
  <c r="W141" i="1"/>
  <c r="N214" i="1"/>
  <c r="N213" i="1"/>
  <c r="CG198" i="1"/>
  <c r="CD198" i="1"/>
  <c r="CP198" i="1"/>
  <c r="CE198" i="1"/>
  <c r="CQ198" i="1"/>
  <c r="CH172" i="1"/>
  <c r="CS172" i="1"/>
  <c r="CB172" i="1"/>
  <c r="CF172" i="1"/>
  <c r="CQ176" i="1"/>
  <c r="CQ172" i="1"/>
  <c r="CN172" i="1"/>
  <c r="CQ168" i="1"/>
  <c r="CH170" i="1"/>
  <c r="CS170" i="1"/>
  <c r="CB170" i="1"/>
  <c r="CF170" i="1"/>
  <c r="CH176" i="1"/>
  <c r="CS176" i="1"/>
  <c r="CB176" i="1"/>
  <c r="CF176" i="1"/>
  <c r="CH168" i="1"/>
  <c r="CS168" i="1"/>
  <c r="CB168" i="1"/>
  <c r="CF168" i="1"/>
  <c r="CT176" i="1"/>
  <c r="CT172" i="1"/>
  <c r="CT168" i="1"/>
  <c r="CH174" i="1"/>
  <c r="CS174" i="1"/>
  <c r="CB174" i="1"/>
  <c r="CF174" i="1"/>
  <c r="A239" i="1"/>
  <c r="CP161" i="1"/>
  <c r="CO161" i="1"/>
  <c r="CN161" i="1"/>
  <c r="CN159" i="1"/>
  <c r="CE161" i="1"/>
  <c r="CD161" i="1"/>
  <c r="CF159" i="1"/>
  <c r="AX152" i="1"/>
  <c r="C162" i="1"/>
  <c r="CC161" i="1"/>
  <c r="CC159" i="1"/>
  <c r="CR161" i="1"/>
  <c r="CB161" i="1"/>
  <c r="CP159" i="1"/>
  <c r="AH60" i="1"/>
  <c r="AH52" i="1"/>
  <c r="AH44" i="1"/>
  <c r="AH12" i="1"/>
  <c r="AH62" i="1"/>
  <c r="AH54" i="1"/>
  <c r="AH46" i="1"/>
  <c r="AH38" i="1"/>
  <c r="AH30" i="1"/>
  <c r="AH22" i="1"/>
  <c r="AH14" i="1"/>
  <c r="AH13" i="1"/>
  <c r="AH32" i="1"/>
  <c r="AH24" i="1"/>
  <c r="AH59" i="1"/>
  <c r="AH51" i="1"/>
  <c r="AH43" i="1"/>
  <c r="AH35" i="1"/>
  <c r="AH27" i="1"/>
  <c r="AH19" i="1"/>
  <c r="CT173" i="1"/>
  <c r="CG173" i="1"/>
  <c r="CR173" i="1"/>
  <c r="CN173" i="1"/>
  <c r="CE173" i="1"/>
  <c r="CH173" i="1"/>
  <c r="CS173" i="1"/>
  <c r="CF173" i="1"/>
  <c r="CQ173" i="1"/>
  <c r="CB173" i="1"/>
  <c r="CS197" i="1"/>
  <c r="CF197" i="1"/>
  <c r="CQ197" i="1"/>
  <c r="CD197" i="1"/>
  <c r="CP197" i="1"/>
  <c r="CG197" i="1"/>
  <c r="CR197" i="1"/>
  <c r="CE197" i="1"/>
  <c r="N215" i="1"/>
  <c r="CT171" i="1"/>
  <c r="CG171" i="1"/>
  <c r="CR171" i="1"/>
  <c r="CN171" i="1"/>
  <c r="CE171" i="1"/>
  <c r="CH171" i="1"/>
  <c r="CQ171" i="1"/>
  <c r="CB171" i="1"/>
  <c r="CS171" i="1"/>
  <c r="CF171" i="1"/>
  <c r="CS199" i="1"/>
  <c r="CF199" i="1"/>
  <c r="CQ199" i="1"/>
  <c r="CD199" i="1"/>
  <c r="CP199" i="1"/>
  <c r="CG199" i="1"/>
  <c r="CR199" i="1"/>
  <c r="CE199" i="1"/>
  <c r="CT177" i="1"/>
  <c r="CG177" i="1"/>
  <c r="CR177" i="1"/>
  <c r="CN177" i="1"/>
  <c r="CE177" i="1"/>
  <c r="CH177" i="1"/>
  <c r="CS177" i="1"/>
  <c r="CQ177" i="1"/>
  <c r="CB177" i="1"/>
  <c r="CF177" i="1"/>
  <c r="CT169" i="1"/>
  <c r="CG169" i="1"/>
  <c r="CR169" i="1"/>
  <c r="CN169" i="1"/>
  <c r="CE169" i="1"/>
  <c r="CH169" i="1"/>
  <c r="CS169" i="1"/>
  <c r="CF169" i="1"/>
  <c r="CQ169" i="1"/>
  <c r="CB169" i="1"/>
  <c r="CS201" i="1"/>
  <c r="CF201" i="1"/>
  <c r="CQ201" i="1"/>
  <c r="CD201" i="1"/>
  <c r="CP201" i="1"/>
  <c r="CG201" i="1"/>
  <c r="CR201" i="1"/>
  <c r="CE201" i="1"/>
  <c r="CT175" i="1"/>
  <c r="CG175" i="1"/>
  <c r="CR175" i="1"/>
  <c r="CN175" i="1"/>
  <c r="CE175" i="1"/>
  <c r="CH175" i="1"/>
  <c r="CS175" i="1"/>
  <c r="CF175" i="1"/>
  <c r="CQ175" i="1"/>
  <c r="CB175" i="1"/>
  <c r="CT167" i="1"/>
  <c r="CG167" i="1"/>
  <c r="CR167" i="1"/>
  <c r="CN167" i="1"/>
  <c r="CE167" i="1"/>
  <c r="CH167" i="1"/>
  <c r="CQ167" i="1"/>
  <c r="CB167" i="1"/>
  <c r="CS167" i="1"/>
  <c r="CF167" i="1"/>
  <c r="AX153" i="1"/>
  <c r="AB200" i="1" l="1"/>
  <c r="AX154" i="1"/>
  <c r="AX160" i="1"/>
  <c r="AX158" i="1"/>
  <c r="AS191" i="1"/>
  <c r="AX156" i="1"/>
  <c r="AS188" i="1"/>
  <c r="AS184" i="1"/>
  <c r="AX157" i="1"/>
  <c r="AX159" i="1"/>
  <c r="AB196" i="1"/>
  <c r="AX155" i="1"/>
  <c r="AB198" i="1"/>
  <c r="AB202" i="1"/>
  <c r="AX151" i="1"/>
  <c r="AW168" i="1"/>
  <c r="AW170" i="1"/>
  <c r="AX161" i="1"/>
  <c r="AS183" i="1"/>
  <c r="AB197" i="1"/>
  <c r="AW174" i="1"/>
  <c r="AW176" i="1"/>
  <c r="AW172" i="1"/>
  <c r="AB201" i="1"/>
  <c r="AB199" i="1"/>
  <c r="AW173" i="1"/>
  <c r="B239" i="1"/>
  <c r="AW177" i="1"/>
  <c r="AW167" i="1"/>
  <c r="AW175" i="1"/>
  <c r="AW169" i="1"/>
  <c r="AW171" i="1"/>
</calcChain>
</file>

<file path=xl/sharedStrings.xml><?xml version="1.0" encoding="utf-8"?>
<sst xmlns="http://schemas.openxmlformats.org/spreadsheetml/2006/main" count="7359" uniqueCount="252">
  <si>
    <t>SERVICIO DE SALUD</t>
  </si>
  <si>
    <t xml:space="preserve">REM-07.  ATENCIÓN  DE ESPECIALIDADES </t>
  </si>
  <si>
    <t>SECCIÓN A : CONSULTAS MÉDICAS DE ESPECIALIDAD</t>
  </si>
  <si>
    <t>ESPECIALIDADES   Y  SUB-ESPECIALIDADES</t>
  </si>
  <si>
    <t>CONSULTAS Y CONTROLES MÉDICOS</t>
  </si>
  <si>
    <t>CONSULTAS NUEVAS SEGÚN ORIGEN</t>
  </si>
  <si>
    <t>Consultas de Especialidades resueltas por Médico General</t>
  </si>
  <si>
    <t xml:space="preserve">TOTAL               </t>
  </si>
  <si>
    <t>RANGO ETARIO</t>
  </si>
  <si>
    <t>Beneficiarios</t>
  </si>
  <si>
    <t>Por Sexo</t>
  </si>
  <si>
    <t>Menores 18 años</t>
  </si>
  <si>
    <t>De 18 y más años</t>
  </si>
  <si>
    <t>0 - 4 años</t>
  </si>
  <si>
    <t>5 - 9 años</t>
  </si>
  <si>
    <t>10 - 14 años</t>
  </si>
  <si>
    <t>15 - 17 años</t>
  </si>
  <si>
    <t>18 - 19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</si>
  <si>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</si>
  <si>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</si>
  <si>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</si>
  <si>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</si>
  <si>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</si>
  <si>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</si>
  <si>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</si>
  <si>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</si>
  <si>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</si>
  <si>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</si>
  <si>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</si>
  <si>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</si>
  <si>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</si>
  <si>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</si>
  <si>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</si>
  <si>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Total</t>
  </si>
  <si>
    <t>APS</t>
  </si>
  <si>
    <t xml:space="preserve">CAE/CDT/CRS/Hospitalización </t>
  </si>
  <si>
    <t xml:space="preserve">Urgencia </t>
  </si>
  <si>
    <t>Urgencia</t>
  </si>
  <si>
    <t>Menor 18 años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</si>
  <si>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</si>
  <si>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</si>
  <si>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</si>
  <si>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</si>
  <si>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</si>
  <si>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</t>
  </si>
  <si>
    <t>Mastología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</si>
  <si>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</si>
  <si>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</si>
  <si>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</si>
  <si>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</si>
  <si>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</si>
  <si>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Hematología</t>
  </si>
  <si>
    <t>Medicina del adolescente</t>
  </si>
  <si>
    <t>Nefrología Pediátrica</t>
  </si>
  <si>
    <t>Nefrología Adulto</t>
  </si>
  <si>
    <t>Nutrición clínica</t>
  </si>
  <si>
    <t>Medicina Materno Infantil</t>
  </si>
  <si>
    <t>Reumatología</t>
  </si>
  <si>
    <t>Medicina Paliativa y de Manejo del Dolor</t>
  </si>
  <si>
    <t>Dermatología</t>
  </si>
  <si>
    <t xml:space="preserve">Infectología </t>
  </si>
  <si>
    <t>Inmunología</t>
  </si>
  <si>
    <t>Geriatría</t>
  </si>
  <si>
    <t>Medicina Física y Rehabilitación</t>
  </si>
  <si>
    <t>Medicina Reproductiva e Infertilidad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</si>
  <si>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</si>
  <si>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</si>
  <si>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</si>
  <si>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</si>
  <si>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</si>
  <si>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</si>
  <si>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 xml:space="preserve">Cirugía General </t>
  </si>
  <si>
    <t>Cirugía Digestiva (Alta)</t>
  </si>
  <si>
    <t>Cirugía de Cabeza, Cuello y Maxilofacial</t>
  </si>
  <si>
    <t xml:space="preserve">Cirugía Plástica y Reparadora </t>
  </si>
  <si>
    <t>Medicina del Deporte</t>
  </si>
  <si>
    <t>Coloproctología (Cirugía Digestiva Baja)</t>
  </si>
  <si>
    <t>Cirugía Tórax</t>
  </si>
  <si>
    <t>Cirugía Vascular Periférica</t>
  </si>
  <si>
    <t>Neurocirugía</t>
  </si>
  <si>
    <t>Cirugía Cardiovascular</t>
  </si>
  <si>
    <t>Anestesiología</t>
  </si>
  <si>
    <t>Obstetricia y Ginecología</t>
  </si>
  <si>
    <t xml:space="preserve">Ginecología oncológica </t>
  </si>
  <si>
    <t>Neurorradiologia</t>
  </si>
  <si>
    <t>Oftalmología</t>
  </si>
  <si>
    <t>Otorrinolaringología</t>
  </si>
  <si>
    <t>Traumatología y Ortopedia</t>
  </si>
  <si>
    <t>Urología</t>
  </si>
  <si>
    <t>Medicina Familiar</t>
  </si>
  <si>
    <t>Diabetología</t>
  </si>
  <si>
    <t>Medicina Nuclear (Excluye Informes)</t>
  </si>
  <si>
    <t>Imagenología</t>
  </si>
  <si>
    <t>Radioterapia Oncológica</t>
  </si>
  <si>
    <t>TOTAL</t>
  </si>
  <si>
    <t>SECCIÓN A.1: ATRIBUTOS DE LAS ATENCIONES DE ESPECIALIDAD</t>
  </si>
  <si>
    <t>ESPECIALIDADES Y SUB-ESPECIALIDADES</t>
  </si>
  <si>
    <t>Interconsultas pertinentes según Criterio Clínico</t>
  </si>
  <si>
    <t>Consultas pertinentes según tiempo establecido en Box</t>
  </si>
  <si>
    <t>Consultas  pertinentes según Criterio Clínico en Box</t>
  </si>
  <si>
    <t>Contrarreferencia inicial o retorno</t>
  </si>
  <si>
    <t>Contrarreferencia al alta</t>
  </si>
  <si>
    <t>Alta de Consulta de Especialidad Ambulatoria</t>
  </si>
  <si>
    <t>Inasistente a consulta médica (NSP)</t>
  </si>
  <si>
    <t>CONSULTA ABREVIADA (Confección de recetas o lectura de exámenes)</t>
  </si>
  <si>
    <t>Atención Especialista en Sala</t>
  </si>
  <si>
    <t>Consultas realizadas en APS e informadas (contenidas en sección A)</t>
  </si>
  <si>
    <t>Compra de Servicios (No incluidas en total de atenciones)</t>
  </si>
  <si>
    <t>Consultas Médicas por Operativos (no incluidas en produccion)</t>
  </si>
  <si>
    <t>Total Interconsultas generadas en APS para derivación Especialidad</t>
  </si>
  <si>
    <t xml:space="preserve">Consultorías de Médicos Especialistas otorgadas </t>
  </si>
  <si>
    <t>CDT/CAE/CRS/Hospitalizado</t>
  </si>
  <si>
    <t>Menos 18 años</t>
  </si>
  <si>
    <t>18 y más años</t>
  </si>
  <si>
    <t>Menos 
18 años</t>
  </si>
  <si>
    <t>18 y más 
años</t>
  </si>
  <si>
    <t xml:space="preserve">Nuevas </t>
  </si>
  <si>
    <t>Controles</t>
  </si>
  <si>
    <t>Contratados por el Establecimiento o Dirección del Servicio</t>
  </si>
  <si>
    <t>Especialistas de Hospitales</t>
  </si>
  <si>
    <t>Red Pública</t>
  </si>
  <si>
    <t>Privados</t>
  </si>
  <si>
    <t>Nº Consultorías</t>
  </si>
  <si>
    <t>Nº de casos revisados por el equipo</t>
  </si>
  <si>
    <t>Nº de casos atendidos</t>
  </si>
  <si>
    <t xml:space="preserve">Cardiología </t>
  </si>
  <si>
    <t xml:space="preserve">Reumatología </t>
  </si>
  <si>
    <t>Psiquiatría Pediátrica y de la Adolescencia</t>
  </si>
  <si>
    <t>Cirugía General</t>
  </si>
  <si>
    <t>NeuroRadiologia</t>
  </si>
  <si>
    <t xml:space="preserve">Traumatología y Ortopedia </t>
  </si>
  <si>
    <t xml:space="preserve">Urología </t>
  </si>
  <si>
    <t>SECCIÓN B: ATENCIONES MEDICAS POR PROGRAMAS Y POLICLÍNICOS  (INCLUIDAS EN SECCION A)</t>
  </si>
  <si>
    <t>ATENCIONES</t>
  </si>
  <si>
    <t>18- 19 años</t>
  </si>
  <si>
    <t>80  años y mas</t>
  </si>
  <si>
    <t>Trans Masculino</t>
  </si>
  <si>
    <t>Trans Femenino</t>
  </si>
  <si>
    <t>Arritmias</t>
  </si>
  <si>
    <t>Diabetes</t>
  </si>
  <si>
    <t>Cirugía de Mamas</t>
  </si>
  <si>
    <t>Alto Riesgo Obstétrico</t>
  </si>
  <si>
    <t>Atención Obstétrica por Ley IVE</t>
  </si>
  <si>
    <t>Tratamiento Anticoagulante</t>
  </si>
  <si>
    <t>Cuidados Paliativos</t>
  </si>
  <si>
    <t>Infertilidad</t>
  </si>
  <si>
    <t>Patología Cervical</t>
  </si>
  <si>
    <t>Patología de Mamas</t>
  </si>
  <si>
    <t>Adolescencia</t>
  </si>
  <si>
    <t>Naneas</t>
  </si>
  <si>
    <t>ITS</t>
  </si>
  <si>
    <t>VIH/SIDA</t>
  </si>
  <si>
    <t>Medicinal Ocupacional (Salud del Personal)</t>
  </si>
  <si>
    <t>Unidad Trauma Ocular (excluye PACTO)</t>
  </si>
  <si>
    <t>Programa Acompañamiento y Cuidado a Personas Víctimas de Trauma Ocular, lesiones graves y lesionados por perdigones (PACTO)</t>
  </si>
  <si>
    <t xml:space="preserve">TOTAL </t>
  </si>
  <si>
    <t>SECCIÓN C: CONSULTAS Y CONTROLES POR OTROS PROFESIONALES EN ESPECIALIDAD (NIVEL SECUNDARIO)</t>
  </si>
  <si>
    <t>PROFESIONAL</t>
  </si>
  <si>
    <t>RANGO ETARIO Y SEXO</t>
  </si>
  <si>
    <t>Total Controles (incluidos en grupo de edad)</t>
  </si>
  <si>
    <t>Pueblos Originarios</t>
  </si>
  <si>
    <t>Migrantes</t>
  </si>
  <si>
    <t>Atenciones pacientes oncológicos</t>
  </si>
  <si>
    <t>Atenciones pacientes PACTO</t>
  </si>
  <si>
    <t>18-19 años</t>
  </si>
  <si>
    <t>Ambos Sexos</t>
  </si>
  <si>
    <t>18 a 29 años</t>
  </si>
  <si>
    <t>30 y más años</t>
  </si>
  <si>
    <t>Enfermera/o</t>
  </si>
  <si>
    <t>Matrona/ón</t>
  </si>
  <si>
    <t>ARO</t>
  </si>
  <si>
    <t>ARO por Ley IVE</t>
  </si>
  <si>
    <t xml:space="preserve">Ginecología y otros </t>
  </si>
  <si>
    <t xml:space="preserve">Infertilidad </t>
  </si>
  <si>
    <t>Nutricionista</t>
  </si>
  <si>
    <t>Psicólogo/a (Excluye SM)</t>
  </si>
  <si>
    <t>Fonoaudiólogo/a</t>
  </si>
  <si>
    <t>Tecnólogo/a Médico/a</t>
  </si>
  <si>
    <t>Trabajador/a Social</t>
  </si>
  <si>
    <t>Terapeuta Ocupacional</t>
  </si>
  <si>
    <t>SECCIÓN D: CONSULTAS INFECCIÓN TRANSMISIÓN SEXUAL (ITS) Y CONTROLES DE SALUD SEXUAL EN EL NIVEL SECUNDARIO (Incluidas en Sección C)</t>
  </si>
  <si>
    <t>ACTIVIDAD</t>
  </si>
  <si>
    <t>TRANS</t>
  </si>
  <si>
    <t>Niños, Niñas, Adolescentes SENAME</t>
  </si>
  <si>
    <t>Niños, Niñas, Adolescentes y Jóvenes Mejor Niñez</t>
  </si>
  <si>
    <t>Hombre</t>
  </si>
  <si>
    <t>Mujer</t>
  </si>
  <si>
    <t>Masculino</t>
  </si>
  <si>
    <t>Femenino</t>
  </si>
  <si>
    <t>Consultas Infección Transmisión Sexual  (ITS) (excluir VIH/SIDA)</t>
  </si>
  <si>
    <t>Consultas VIH/SIDA</t>
  </si>
  <si>
    <t>Psicólogo/a</t>
  </si>
  <si>
    <t>Control VIH Con TAR</t>
  </si>
  <si>
    <t>Control VIH Sin TAR</t>
  </si>
  <si>
    <t>Controles de Salud a Personas que Ejercen Comercio Sexual</t>
  </si>
  <si>
    <t>SECCIÓN E: ACTIVIDADES DE PROFESIONAL DE ENLACE  EN EL NIVEL SECUNDARIO Y TERCIARIO SEGUN RIESGO (ECICEP)</t>
  </si>
  <si>
    <t>Profesional de Enlace</t>
  </si>
  <si>
    <t xml:space="preserve">Procedencia de la Derivación </t>
  </si>
  <si>
    <t>Egreso de Atención de Enlace</t>
  </si>
  <si>
    <t xml:space="preserve">Tipo de Atención </t>
  </si>
  <si>
    <t>CAE/CDT/CRS</t>
  </si>
  <si>
    <t xml:space="preserve">Hospitalización </t>
  </si>
  <si>
    <t xml:space="preserve"> Presencial </t>
  </si>
  <si>
    <t>Remota</t>
  </si>
  <si>
    <t xml:space="preserve">Hombres </t>
  </si>
  <si>
    <t>Ingreso a Atención de PDE</t>
  </si>
  <si>
    <t>Riesgo Alto (G3)</t>
  </si>
  <si>
    <t>Riesgo Moderado (G2)</t>
  </si>
  <si>
    <t>Seguimiento de PDE</t>
  </si>
  <si>
    <t>Continuidad en la Gestión (PDE-APS)</t>
  </si>
  <si>
    <t>Actividades de Gestión de PDE</t>
  </si>
  <si>
    <t>Inasistente a Atención de PDE (NSP)</t>
  </si>
  <si>
    <t>SECCIÓN F:  ACTIVIDADES COMITÉ DE PROTECCIÓN DE INFANCIA Y ADOLESCENCIA (CPIA)</t>
  </si>
  <si>
    <t>TIPO ACTIVIDAD</t>
  </si>
  <si>
    <t>Ambos sexos</t>
  </si>
  <si>
    <t xml:space="preserve">N° sesiones </t>
  </si>
  <si>
    <t>Gestantes</t>
  </si>
  <si>
    <t>Niños, Niñas, Adolescentes y Jóvenes SENAME</t>
  </si>
  <si>
    <t xml:space="preserve">TRANS </t>
  </si>
  <si>
    <t>0 a 4 años</t>
  </si>
  <si>
    <t>5 a 9 años</t>
  </si>
  <si>
    <t>10 a 14 años</t>
  </si>
  <si>
    <t>15 a 17 años</t>
  </si>
  <si>
    <t>18 a 19 años</t>
  </si>
  <si>
    <t>20 a 24 años</t>
  </si>
  <si>
    <t>25 y más años</t>
  </si>
  <si>
    <t xml:space="preserve">Femenino </t>
  </si>
  <si>
    <t>Análisis de casos</t>
  </si>
  <si>
    <t>Vulneraciones identificadas</t>
  </si>
  <si>
    <t xml:space="preserve">Sospecha de Maltrato Infantil </t>
  </si>
  <si>
    <t>Maltrato infantil</t>
  </si>
  <si>
    <t>Sospecha de Abuso Sexual</t>
  </si>
  <si>
    <t>Abuso sexual infantil</t>
  </si>
  <si>
    <t xml:space="preserve">Negligencia </t>
  </si>
  <si>
    <t>Otras</t>
  </si>
  <si>
    <t>SECCIÓN G:  ACTIVIDADES COMITÉ ONCOLÓGICO</t>
  </si>
  <si>
    <t>Menor de 18 años</t>
  </si>
  <si>
    <t>18 años y más</t>
  </si>
  <si>
    <t>Casos con confirmación diagnóstica presentados a comité oncológico multidisciplinario antes del primer tratamiento.</t>
  </si>
  <si>
    <t>Casos totales presentados a Comité Oncológico multidisciplinario</t>
  </si>
  <si>
    <t>SECCIÓN H: TERAPIA HORMONAL GENERO AFIRMATIVA (THGA) EN MAYORES DE 18 AÑOS</t>
  </si>
  <si>
    <t>IDENTIDAD DE GÉNERO</t>
  </si>
  <si>
    <t>18 -19 años</t>
  </si>
  <si>
    <t>30 años o mas</t>
  </si>
  <si>
    <t xml:space="preserve">Hombre </t>
  </si>
  <si>
    <t xml:space="preserve">Mujer </t>
  </si>
  <si>
    <t>Trans Femenina</t>
  </si>
  <si>
    <t>No Binarie</t>
  </si>
  <si>
    <t xml:space="preserve">N° de personas en atención </t>
  </si>
  <si>
    <t>Primera consulta</t>
  </si>
  <si>
    <t>Control Integral</t>
  </si>
  <si>
    <t>no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</si>
</sst>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Segoe UI"/>
      <family val="2"/>
    </font>
    <font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BA"/>
        <bgColor rgb="FF000000"/>
      </patternFill>
    </fill>
    <fill>
      <patternFill patternType="solid">
        <fgColor rgb="FFFFFFB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indexed="64"/>
      </patternFill>
    </fill>
  </fills>
  <borders count="5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indexed="64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double">
        <color rgb="FF000000"/>
      </right>
      <top style="thin">
        <color indexed="64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 style="thin">
        <color auto="1"/>
      </bottom>
      <diagonal/>
    </border>
    <border>
      <left style="hair">
        <color indexed="64"/>
      </left>
      <right style="double">
        <color rgb="FF000000"/>
      </right>
      <top/>
      <bottom style="hair">
        <color indexed="64"/>
      </bottom>
      <diagonal/>
    </border>
    <border>
      <left style="double">
        <color rgb="FF000000"/>
      </left>
      <right style="hair">
        <color auto="1"/>
      </right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rgb="FF000000"/>
      </bottom>
      <diagonal/>
    </border>
    <border>
      <left style="hair">
        <color auto="1"/>
      </left>
      <right style="thin">
        <color indexed="64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hair">
        <color indexed="64"/>
      </left>
      <right style="double">
        <color rgb="FF000000"/>
      </right>
      <top style="hair">
        <color indexed="64"/>
      </top>
      <bottom style="hair">
        <color indexed="64"/>
      </bottom>
      <diagonal/>
    </border>
    <border>
      <left style="double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double">
        <color rgb="FF000000"/>
      </right>
      <top style="hair">
        <color auto="1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8" fillId="5" borderId="24" applyNumberFormat="0" applyFont="0" applyAlignment="0" applyProtection="0"/>
  </cellStyleXfs>
  <cellXfs count="1687">
    <xf numFmtId="0" fontId="0" fillId="0" borderId="0" xfId="0"/>
    <xf numFmtId="1" fontId="1" fillId="2" borderId="0" xfId="0" applyNumberFormat="1" applyFont="1" applyFill="1"/>
    <xf numFmtId="0" fontId="2" fillId="0" borderId="0" xfId="0" applyFont="1"/>
    <xf numFmtId="1" fontId="2" fillId="2" borderId="0" xfId="0" applyNumberFormat="1" applyFont="1" applyFill="1"/>
    <xf numFmtId="1" fontId="1" fillId="2" borderId="0" xfId="0" applyNumberFormat="1" applyFont="1" applyFill="1" applyAlignment="1">
      <alignment wrapText="1"/>
    </xf>
    <xf numFmtId="1" fontId="1" fillId="2" borderId="0" xfId="0" applyNumberFormat="1" applyFont="1" applyFill="1" applyAlignment="1">
      <alignment horizontal="left" wrapText="1"/>
    </xf>
    <xf numFmtId="1" fontId="4" fillId="2" borderId="0" xfId="0" applyNumberFormat="1" applyFont="1" applyFill="1"/>
    <xf numFmtId="1" fontId="4" fillId="0" borderId="0" xfId="0" applyNumberFormat="1" applyFont="1"/>
    <xf numFmtId="1" fontId="2" fillId="0" borderId="0" xfId="0" applyNumberFormat="1" applyFont="1"/>
    <xf numFmtId="1" fontId="5" fillId="0" borderId="0" xfId="0" applyNumberFormat="1" applyFont="1"/>
    <xf numFmtId="1" fontId="5" fillId="2" borderId="0" xfId="0" applyNumberFormat="1" applyFont="1" applyFill="1"/>
    <xf numFmtId="1" fontId="6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center" vertical="center" wrapText="1"/>
    </xf>
    <xf numFmtId="1" fontId="6" fillId="2" borderId="0" xfId="0" applyNumberFormat="1" applyFont="1" applyFill="1"/>
    <xf numFmtId="0" fontId="7" fillId="0" borderId="0" xfId="0" applyFont="1"/>
    <xf numFmtId="1" fontId="2" fillId="0" borderId="15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 wrapText="1"/>
    </xf>
    <xf numFmtId="1" fontId="2" fillId="0" borderId="20" xfId="0" applyNumberFormat="1" applyFont="1" applyBorder="1"/>
    <xf numFmtId="1" fontId="2" fillId="0" borderId="21" xfId="0" applyNumberFormat="1" applyFont="1" applyBorder="1"/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5" borderId="23" xfId="1" applyNumberFormat="1" applyFont="1" applyBorder="1" applyProtection="1">
      <protection locked="0"/>
    </xf>
    <xf numFmtId="1" fontId="2" fillId="5" borderId="25" xfId="1" applyNumberFormat="1" applyFont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1" fontId="2" fillId="4" borderId="28" xfId="0" applyNumberFormat="1" applyFont="1" applyFill="1" applyBorder="1" applyProtection="1">
      <protection locked="0"/>
    </xf>
    <xf numFmtId="1" fontId="2" fillId="0" borderId="29" xfId="0" applyNumberFormat="1" applyFont="1" applyBorder="1"/>
    <xf numFmtId="1" fontId="2" fillId="4" borderId="30" xfId="0" applyNumberFormat="1" applyFont="1" applyFill="1" applyBorder="1" applyProtection="1">
      <protection locked="0"/>
    </xf>
    <xf numFmtId="1" fontId="2" fillId="0" borderId="31" xfId="0" applyNumberFormat="1" applyFont="1" applyBorder="1"/>
    <xf numFmtId="1" fontId="2" fillId="4" borderId="32" xfId="0" applyNumberFormat="1" applyFont="1" applyFill="1" applyBorder="1" applyProtection="1">
      <protection locked="0"/>
    </xf>
    <xf numFmtId="1" fontId="2" fillId="4" borderId="33" xfId="0" applyNumberFormat="1" applyFont="1" applyFill="1" applyBorder="1" applyProtection="1">
      <protection locked="0"/>
    </xf>
    <xf numFmtId="0" fontId="2" fillId="6" borderId="0" xfId="0" applyFont="1" applyFill="1"/>
    <xf numFmtId="0" fontId="2" fillId="7" borderId="0" xfId="0" applyFont="1" applyFill="1"/>
    <xf numFmtId="1" fontId="2" fillId="0" borderId="34" xfId="0" applyNumberFormat="1" applyFont="1" applyBorder="1"/>
    <xf numFmtId="1" fontId="2" fillId="4" borderId="35" xfId="0" applyNumberFormat="1" applyFont="1" applyFill="1" applyBorder="1" applyProtection="1">
      <protection locked="0"/>
    </xf>
    <xf numFmtId="1" fontId="2" fillId="4" borderId="36" xfId="0" applyNumberFormat="1" applyFont="1" applyFill="1" applyBorder="1" applyProtection="1">
      <protection locked="0"/>
    </xf>
    <xf numFmtId="1" fontId="2" fillId="4" borderId="37" xfId="0" applyNumberFormat="1" applyFont="1" applyFill="1" applyBorder="1" applyProtection="1">
      <protection locked="0"/>
    </xf>
    <xf numFmtId="1" fontId="2" fillId="4" borderId="38" xfId="0" applyNumberFormat="1" applyFont="1" applyFill="1" applyBorder="1" applyProtection="1">
      <protection locked="0"/>
    </xf>
    <xf numFmtId="1" fontId="2" fillId="0" borderId="39" xfId="0" applyNumberFormat="1" applyFont="1" applyBorder="1"/>
    <xf numFmtId="1" fontId="2" fillId="0" borderId="38" xfId="0" applyNumberFormat="1" applyFont="1" applyBorder="1"/>
    <xf numFmtId="1" fontId="2" fillId="4" borderId="40" xfId="0" applyNumberFormat="1" applyFont="1" applyFill="1" applyBorder="1" applyProtection="1">
      <protection locked="0"/>
    </xf>
    <xf numFmtId="1" fontId="2" fillId="8" borderId="36" xfId="0" applyNumberFormat="1" applyFont="1" applyFill="1" applyBorder="1"/>
    <xf numFmtId="1" fontId="2" fillId="8" borderId="37" xfId="0" applyNumberFormat="1" applyFont="1" applyFill="1" applyBorder="1"/>
    <xf numFmtId="1" fontId="2" fillId="0" borderId="40" xfId="0" applyNumberFormat="1" applyFont="1" applyBorder="1"/>
    <xf numFmtId="1" fontId="2" fillId="0" borderId="8" xfId="0" applyNumberFormat="1" applyFont="1" applyBorder="1"/>
    <xf numFmtId="0" fontId="9" fillId="0" borderId="0" xfId="0" applyFont="1"/>
    <xf numFmtId="1" fontId="2" fillId="8" borderId="35" xfId="0" applyNumberFormat="1" applyFont="1" applyFill="1" applyBorder="1"/>
    <xf numFmtId="1" fontId="2" fillId="5" borderId="36" xfId="1" applyNumberFormat="1" applyFont="1" applyBorder="1" applyProtection="1">
      <protection locked="0"/>
    </xf>
    <xf numFmtId="1" fontId="2" fillId="5" borderId="35" xfId="1" applyNumberFormat="1" applyFont="1" applyBorder="1" applyProtection="1">
      <protection locked="0"/>
    </xf>
    <xf numFmtId="1" fontId="2" fillId="3" borderId="34" xfId="0" applyNumberFormat="1" applyFont="1" applyFill="1" applyBorder="1"/>
    <xf numFmtId="1" fontId="2" fillId="0" borderId="34" xfId="0" applyNumberFormat="1" applyFont="1" applyBorder="1" applyAlignment="1">
      <alignment wrapText="1"/>
    </xf>
    <xf numFmtId="1" fontId="2" fillId="4" borderId="20" xfId="0" applyNumberFormat="1" applyFont="1" applyFill="1" applyBorder="1" applyProtection="1">
      <protection locked="0"/>
    </xf>
    <xf numFmtId="1" fontId="2" fillId="0" borderId="41" xfId="0" applyNumberFormat="1" applyFont="1" applyBorder="1"/>
    <xf numFmtId="1" fontId="2" fillId="0" borderId="9" xfId="0" applyNumberFormat="1" applyFont="1" applyBorder="1"/>
    <xf numFmtId="1" fontId="2" fillId="4" borderId="42" xfId="0" applyNumberFormat="1" applyFont="1" applyFill="1" applyBorder="1" applyProtection="1">
      <protection locked="0"/>
    </xf>
    <xf numFmtId="1" fontId="2" fillId="4" borderId="43" xfId="0" applyNumberFormat="1" applyFont="1" applyFill="1" applyBorder="1" applyProtection="1">
      <protection locked="0"/>
    </xf>
    <xf numFmtId="1" fontId="2" fillId="4" borderId="44" xfId="0" applyNumberFormat="1" applyFont="1" applyFill="1" applyBorder="1" applyProtection="1">
      <protection locked="0"/>
    </xf>
    <xf numFmtId="1" fontId="2" fillId="4" borderId="45" xfId="0" applyNumberFormat="1" applyFont="1" applyFill="1" applyBorder="1" applyProtection="1">
      <protection locked="0"/>
    </xf>
    <xf numFmtId="1" fontId="2" fillId="4" borderId="46" xfId="0" applyNumberFormat="1" applyFont="1" applyFill="1" applyBorder="1" applyProtection="1">
      <protection locked="0"/>
    </xf>
    <xf numFmtId="1" fontId="2" fillId="0" borderId="47" xfId="0" applyNumberFormat="1" applyFont="1" applyBorder="1"/>
    <xf numFmtId="1" fontId="2" fillId="0" borderId="48" xfId="0" applyNumberFormat="1" applyFont="1" applyBorder="1"/>
    <xf numFmtId="1" fontId="2" fillId="4" borderId="48" xfId="0" applyNumberFormat="1" applyFont="1" applyFill="1" applyBorder="1" applyProtection="1">
      <protection locked="0"/>
    </xf>
    <xf numFmtId="1" fontId="2" fillId="4" borderId="49" xfId="0" applyNumberFormat="1" applyFont="1" applyFill="1" applyBorder="1" applyProtection="1">
      <protection locked="0"/>
    </xf>
    <xf numFmtId="1" fontId="2" fillId="4" borderId="50" xfId="0" applyNumberFormat="1" applyFont="1" applyFill="1" applyBorder="1" applyProtection="1">
      <protection locked="0"/>
    </xf>
    <xf numFmtId="1" fontId="2" fillId="0" borderId="51" xfId="0" applyNumberFormat="1" applyFont="1" applyBorder="1" applyAlignment="1">
      <alignment horizontal="center" vertical="center"/>
    </xf>
    <xf numFmtId="1" fontId="2" fillId="0" borderId="52" xfId="0" applyNumberFormat="1" applyFont="1" applyBorder="1"/>
    <xf numFmtId="1" fontId="2" fillId="0" borderId="53" xfId="0" applyNumberFormat="1" applyFont="1" applyBorder="1"/>
    <xf numFmtId="1" fontId="2" fillId="0" borderId="54" xfId="0" applyNumberFormat="1" applyFont="1" applyBorder="1"/>
    <xf numFmtId="1" fontId="2" fillId="0" borderId="55" xfId="0" applyNumberFormat="1" applyFont="1" applyBorder="1"/>
    <xf numFmtId="1" fontId="2" fillId="0" borderId="11" xfId="0" applyNumberFormat="1" applyFont="1" applyBorder="1"/>
    <xf numFmtId="1" fontId="2" fillId="0" borderId="13" xfId="0" applyNumberFormat="1" applyFont="1" applyBorder="1"/>
    <xf numFmtId="1" fontId="2" fillId="0" borderId="56" xfId="0" applyNumberFormat="1" applyFont="1" applyBorder="1"/>
    <xf numFmtId="1" fontId="2" fillId="0" borderId="57" xfId="0" applyNumberFormat="1" applyFont="1" applyBorder="1"/>
    <xf numFmtId="1" fontId="2" fillId="0" borderId="58" xfId="0" applyNumberFormat="1" applyFont="1" applyBorder="1"/>
    <xf numFmtId="1" fontId="2" fillId="2" borderId="58" xfId="0" applyNumberFormat="1" applyFont="1" applyFill="1" applyBorder="1"/>
    <xf numFmtId="1" fontId="2" fillId="2" borderId="12" xfId="0" applyNumberFormat="1" applyFont="1" applyFill="1" applyBorder="1"/>
    <xf numFmtId="1" fontId="5" fillId="0" borderId="8" xfId="0" applyNumberFormat="1" applyFont="1" applyBorder="1"/>
    <xf numFmtId="1" fontId="6" fillId="3" borderId="0" xfId="0" applyNumberFormat="1" applyFont="1" applyFill="1"/>
    <xf numFmtId="1" fontId="2" fillId="3" borderId="62" xfId="0" applyNumberFormat="1" applyFont="1" applyFill="1" applyBorder="1" applyAlignment="1">
      <alignment horizontal="center" vertical="center" wrapText="1"/>
    </xf>
    <xf numFmtId="1" fontId="2" fillId="3" borderId="65" xfId="0" applyNumberFormat="1" applyFont="1" applyFill="1" applyBorder="1" applyAlignment="1">
      <alignment horizontal="center" vertical="center" wrapText="1"/>
    </xf>
    <xf numFmtId="1" fontId="2" fillId="3" borderId="66" xfId="0" applyNumberFormat="1" applyFont="1" applyFill="1" applyBorder="1" applyAlignment="1">
      <alignment horizontal="center" vertical="center" wrapText="1"/>
    </xf>
    <xf numFmtId="1" fontId="2" fillId="3" borderId="67" xfId="0" applyNumberFormat="1" applyFont="1" applyFill="1" applyBorder="1" applyAlignment="1">
      <alignment horizontal="center" vertical="center" wrapText="1"/>
    </xf>
    <xf numFmtId="1" fontId="2" fillId="3" borderId="52" xfId="0" applyNumberFormat="1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 wrapText="1"/>
    </xf>
    <xf numFmtId="1" fontId="2" fillId="3" borderId="58" xfId="0" applyNumberFormat="1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 vertical="center" wrapText="1"/>
    </xf>
    <xf numFmtId="1" fontId="2" fillId="0" borderId="65" xfId="0" applyNumberFormat="1" applyFont="1" applyBorder="1" applyAlignment="1">
      <alignment horizontal="center" vertical="center" wrapText="1"/>
    </xf>
    <xf numFmtId="1" fontId="2" fillId="0" borderId="67" xfId="0" applyNumberFormat="1" applyFont="1" applyBorder="1" applyAlignment="1">
      <alignment horizontal="center" vertical="center" wrapText="1"/>
    </xf>
    <xf numFmtId="1" fontId="2" fillId="0" borderId="52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9" borderId="65" xfId="0" applyNumberFormat="1" applyFont="1" applyFill="1" applyBorder="1" applyAlignment="1">
      <alignment horizontal="center" vertical="center" wrapText="1"/>
    </xf>
    <xf numFmtId="1" fontId="2" fillId="9" borderId="64" xfId="0" applyNumberFormat="1" applyFont="1" applyFill="1" applyBorder="1" applyAlignment="1">
      <alignment horizontal="center" vertical="center" wrapText="1"/>
    </xf>
    <xf numFmtId="1" fontId="2" fillId="0" borderId="65" xfId="0" applyNumberFormat="1" applyFont="1" applyBorder="1" applyAlignment="1" applyProtection="1">
      <alignment horizontal="center" vertical="center" wrapText="1"/>
      <protection hidden="1"/>
    </xf>
    <xf numFmtId="1" fontId="2" fillId="0" borderId="66" xfId="0" applyNumberFormat="1" applyFont="1" applyBorder="1" applyAlignment="1" applyProtection="1">
      <alignment horizontal="center" vertical="center" wrapText="1"/>
      <protection hidden="1"/>
    </xf>
    <xf numFmtId="1" fontId="2" fillId="0" borderId="64" xfId="0" applyNumberFormat="1" applyFont="1" applyBorder="1" applyAlignment="1" applyProtection="1">
      <alignment horizontal="center" vertical="center" wrapText="1"/>
      <protection hidden="1"/>
    </xf>
    <xf numFmtId="1" fontId="2" fillId="3" borderId="59" xfId="0" applyNumberFormat="1" applyFont="1" applyFill="1" applyBorder="1"/>
    <xf numFmtId="1" fontId="2" fillId="3" borderId="70" xfId="0" applyNumberFormat="1" applyFont="1" applyFill="1" applyBorder="1"/>
    <xf numFmtId="1" fontId="2" fillId="4" borderId="71" xfId="0" applyNumberFormat="1" applyFont="1" applyFill="1" applyBorder="1" applyProtection="1">
      <protection locked="0"/>
    </xf>
    <xf numFmtId="1" fontId="2" fillId="4" borderId="0" xfId="0" applyNumberFormat="1" applyFont="1" applyFill="1" applyProtection="1">
      <protection locked="0"/>
    </xf>
    <xf numFmtId="1" fontId="2" fillId="4" borderId="34" xfId="0" applyNumberFormat="1" applyFont="1" applyFill="1" applyBorder="1" applyProtection="1">
      <protection locked="0"/>
    </xf>
    <xf numFmtId="1" fontId="2" fillId="4" borderId="72" xfId="0" applyNumberFormat="1" applyFont="1" applyFill="1" applyBorder="1" applyProtection="1">
      <protection locked="0"/>
    </xf>
    <xf numFmtId="1" fontId="2" fillId="4" borderId="73" xfId="0" applyNumberFormat="1" applyFont="1" applyFill="1" applyBorder="1" applyProtection="1">
      <protection locked="0"/>
    </xf>
    <xf numFmtId="1" fontId="2" fillId="4" borderId="74" xfId="0" applyNumberFormat="1" applyFont="1" applyFill="1" applyBorder="1" applyProtection="1">
      <protection locked="0"/>
    </xf>
    <xf numFmtId="1" fontId="2" fillId="9" borderId="27" xfId="0" applyNumberFormat="1" applyFont="1" applyFill="1" applyBorder="1" applyProtection="1">
      <protection locked="0"/>
    </xf>
    <xf numFmtId="1" fontId="2" fillId="9" borderId="26" xfId="0" applyNumberFormat="1" applyFont="1" applyFill="1" applyBorder="1" applyProtection="1">
      <protection locked="0"/>
    </xf>
    <xf numFmtId="1" fontId="2" fillId="3" borderId="75" xfId="0" applyNumberFormat="1" applyFont="1" applyFill="1" applyBorder="1"/>
    <xf numFmtId="1" fontId="2" fillId="4" borderId="76" xfId="0" applyNumberFormat="1" applyFont="1" applyFill="1" applyBorder="1" applyProtection="1">
      <protection locked="0"/>
    </xf>
    <xf numFmtId="1" fontId="2" fillId="4" borderId="77" xfId="0" applyNumberFormat="1" applyFont="1" applyFill="1" applyBorder="1" applyProtection="1">
      <protection locked="0"/>
    </xf>
    <xf numFmtId="1" fontId="2" fillId="4" borderId="78" xfId="0" applyNumberFormat="1" applyFont="1" applyFill="1" applyBorder="1" applyProtection="1">
      <protection locked="0"/>
    </xf>
    <xf numFmtId="1" fontId="2" fillId="3" borderId="79" xfId="0" applyNumberFormat="1" applyFont="1" applyFill="1" applyBorder="1"/>
    <xf numFmtId="1" fontId="2" fillId="4" borderId="80" xfId="0" applyNumberFormat="1" applyFont="1" applyFill="1" applyBorder="1" applyProtection="1">
      <protection locked="0"/>
    </xf>
    <xf numFmtId="1" fontId="2" fillId="4" borderId="81" xfId="0" applyNumberFormat="1" applyFont="1" applyFill="1" applyBorder="1" applyProtection="1">
      <protection locked="0"/>
    </xf>
    <xf numFmtId="1" fontId="2" fillId="4" borderId="82" xfId="0" applyNumberFormat="1" applyFont="1" applyFill="1" applyBorder="1" applyProtection="1">
      <protection locked="0"/>
    </xf>
    <xf numFmtId="1" fontId="2" fillId="3" borderId="9" xfId="0" applyNumberFormat="1" applyFont="1" applyFill="1" applyBorder="1"/>
    <xf numFmtId="1" fontId="2" fillId="4" borderId="83" xfId="0" applyNumberFormat="1" applyFont="1" applyFill="1" applyBorder="1" applyProtection="1">
      <protection locked="0"/>
    </xf>
    <xf numFmtId="1" fontId="2" fillId="4" borderId="84" xfId="0" applyNumberFormat="1" applyFont="1" applyFill="1" applyBorder="1" applyProtection="1">
      <protection locked="0"/>
    </xf>
    <xf numFmtId="1" fontId="2" fillId="4" borderId="85" xfId="0" applyNumberFormat="1" applyFont="1" applyFill="1" applyBorder="1" applyProtection="1">
      <protection locked="0"/>
    </xf>
    <xf numFmtId="1" fontId="2" fillId="3" borderId="21" xfId="0" applyNumberFormat="1" applyFont="1" applyFill="1" applyBorder="1"/>
    <xf numFmtId="1" fontId="2" fillId="4" borderId="86" xfId="0" applyNumberFormat="1" applyFont="1" applyFill="1" applyBorder="1" applyProtection="1">
      <protection locked="0"/>
    </xf>
    <xf numFmtId="1" fontId="2" fillId="4" borderId="41" xfId="0" applyNumberFormat="1" applyFont="1" applyFill="1" applyBorder="1" applyProtection="1">
      <protection locked="0"/>
    </xf>
    <xf numFmtId="1" fontId="2" fillId="4" borderId="87" xfId="0" applyNumberFormat="1" applyFont="1" applyFill="1" applyBorder="1" applyProtection="1">
      <protection locked="0"/>
    </xf>
    <xf numFmtId="1" fontId="2" fillId="4" borderId="79" xfId="0" applyNumberFormat="1" applyFont="1" applyFill="1" applyBorder="1" applyProtection="1">
      <protection locked="0"/>
    </xf>
    <xf numFmtId="1" fontId="2" fillId="9" borderId="35" xfId="0" applyNumberFormat="1" applyFont="1" applyFill="1" applyBorder="1" applyProtection="1">
      <protection locked="0"/>
    </xf>
    <xf numFmtId="1" fontId="2" fillId="9" borderId="33" xfId="0" applyNumberFormat="1" applyFont="1" applyFill="1" applyBorder="1" applyProtection="1">
      <protection locked="0"/>
    </xf>
    <xf numFmtId="1" fontId="2" fillId="9" borderId="87" xfId="0" applyNumberFormat="1" applyFont="1" applyFill="1" applyBorder="1" applyProtection="1">
      <protection locked="0"/>
    </xf>
    <xf numFmtId="1" fontId="2" fillId="3" borderId="88" xfId="0" applyNumberFormat="1" applyFont="1" applyFill="1" applyBorder="1"/>
    <xf numFmtId="1" fontId="2" fillId="4" borderId="89" xfId="0" applyNumberFormat="1" applyFont="1" applyFill="1" applyBorder="1" applyProtection="1">
      <protection locked="0"/>
    </xf>
    <xf numFmtId="1" fontId="2" fillId="9" borderId="42" xfId="0" applyNumberFormat="1" applyFont="1" applyFill="1" applyBorder="1" applyProtection="1">
      <protection locked="0"/>
    </xf>
    <xf numFmtId="1" fontId="2" fillId="9" borderId="49" xfId="0" applyNumberFormat="1" applyFont="1" applyFill="1" applyBorder="1" applyProtection="1">
      <protection locked="0"/>
    </xf>
    <xf numFmtId="1" fontId="2" fillId="0" borderId="52" xfId="0" applyNumberFormat="1" applyFont="1" applyBorder="1" applyAlignment="1">
      <alignment horizontal="center" vertical="center"/>
    </xf>
    <xf numFmtId="1" fontId="2" fillId="0" borderId="14" xfId="0" applyNumberFormat="1" applyFont="1" applyBorder="1"/>
    <xf numFmtId="1" fontId="2" fillId="0" borderId="12" xfId="0" applyNumberFormat="1" applyFont="1" applyBorder="1"/>
    <xf numFmtId="1" fontId="2" fillId="0" borderId="65" xfId="0" applyNumberFormat="1" applyFont="1" applyBorder="1"/>
    <xf numFmtId="1" fontId="2" fillId="0" borderId="67" xfId="0" applyNumberFormat="1" applyFont="1" applyBorder="1"/>
    <xf numFmtId="1" fontId="2" fillId="0" borderId="90" xfId="0" applyNumberFormat="1" applyFont="1" applyBorder="1"/>
    <xf numFmtId="1" fontId="5" fillId="0" borderId="10" xfId="0" applyNumberFormat="1" applyFont="1" applyBorder="1"/>
    <xf numFmtId="1" fontId="6" fillId="0" borderId="12" xfId="0" applyNumberFormat="1" applyFont="1" applyBorder="1" applyProtection="1">
      <protection locked="0"/>
    </xf>
    <xf numFmtId="1" fontId="6" fillId="0" borderId="0" xfId="0" applyNumberFormat="1" applyFont="1"/>
    <xf numFmtId="1" fontId="2" fillId="0" borderId="62" xfId="0" applyNumberFormat="1" applyFont="1" applyBorder="1" applyAlignment="1">
      <alignment horizontal="center" vertical="center"/>
    </xf>
    <xf numFmtId="1" fontId="2" fillId="0" borderId="91" xfId="0" applyNumberFormat="1" applyFont="1" applyBorder="1" applyAlignment="1">
      <alignment horizontal="center" vertical="center" wrapText="1"/>
    </xf>
    <xf numFmtId="1" fontId="2" fillId="0" borderId="66" xfId="0" applyNumberFormat="1" applyFont="1" applyBorder="1" applyAlignment="1">
      <alignment horizontal="center" vertical="center" wrapText="1"/>
    </xf>
    <xf numFmtId="1" fontId="2" fillId="0" borderId="66" xfId="0" applyNumberFormat="1" applyFont="1" applyBorder="1" applyAlignment="1">
      <alignment horizontal="center" vertical="center"/>
    </xf>
    <xf numFmtId="1" fontId="2" fillId="0" borderId="92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" fontId="2" fillId="0" borderId="70" xfId="0" applyNumberFormat="1" applyFont="1" applyBorder="1"/>
    <xf numFmtId="1" fontId="2" fillId="0" borderId="93" xfId="0" applyNumberFormat="1" applyFont="1" applyBorder="1"/>
    <xf numFmtId="1" fontId="2" fillId="4" borderId="25" xfId="0" applyNumberFormat="1" applyFont="1" applyFill="1" applyBorder="1" applyProtection="1">
      <protection locked="0"/>
    </xf>
    <xf numFmtId="1" fontId="2" fillId="0" borderId="79" xfId="0" applyNumberFormat="1" applyFont="1" applyBorder="1"/>
    <xf numFmtId="1" fontId="2" fillId="0" borderId="26" xfId="0" applyNumberFormat="1" applyFont="1" applyBorder="1"/>
    <xf numFmtId="1" fontId="2" fillId="0" borderId="88" xfId="0" applyNumberFormat="1" applyFont="1" applyBorder="1" applyAlignment="1">
      <alignment horizontal="left" wrapText="1"/>
    </xf>
    <xf numFmtId="1" fontId="2" fillId="0" borderId="45" xfId="0" applyNumberFormat="1" applyFont="1" applyBorder="1"/>
    <xf numFmtId="1" fontId="2" fillId="10" borderId="42" xfId="0" applyNumberFormat="1" applyFont="1" applyFill="1" applyBorder="1"/>
    <xf numFmtId="1" fontId="2" fillId="10" borderId="43" xfId="0" applyNumberFormat="1" applyFont="1" applyFill="1" applyBorder="1"/>
    <xf numFmtId="1" fontId="2" fillId="0" borderId="90" xfId="0" applyNumberFormat="1" applyFont="1" applyBorder="1" applyAlignment="1">
      <alignment horizontal="center" vertical="center"/>
    </xf>
    <xf numFmtId="1" fontId="5" fillId="0" borderId="11" xfId="0" applyNumberFormat="1" applyFont="1" applyBorder="1"/>
    <xf numFmtId="1" fontId="2" fillId="0" borderId="65" xfId="0" applyNumberFormat="1" applyFont="1" applyBorder="1" applyAlignment="1">
      <alignment horizontal="center" vertical="center"/>
    </xf>
    <xf numFmtId="1" fontId="2" fillId="0" borderId="64" xfId="0" applyNumberFormat="1" applyFont="1" applyBorder="1" applyAlignment="1">
      <alignment horizontal="center" vertical="center"/>
    </xf>
    <xf numFmtId="1" fontId="2" fillId="0" borderId="62" xfId="0" applyNumberFormat="1" applyFont="1" applyBorder="1" applyAlignment="1">
      <alignment horizontal="center" vertical="center" wrapText="1"/>
    </xf>
    <xf numFmtId="1" fontId="2" fillId="0" borderId="94" xfId="0" applyNumberFormat="1" applyFont="1" applyBorder="1" applyAlignment="1">
      <alignment horizontal="center" vertical="center" wrapText="1"/>
    </xf>
    <xf numFmtId="1" fontId="2" fillId="0" borderId="42" xfId="0" applyNumberFormat="1" applyFont="1" applyBorder="1" applyAlignment="1">
      <alignment horizontal="center" vertical="center" wrapText="1"/>
    </xf>
    <xf numFmtId="1" fontId="2" fillId="0" borderId="50" xfId="0" applyNumberFormat="1" applyFont="1" applyBorder="1" applyAlignment="1">
      <alignment horizontal="center" vertical="center" wrapText="1"/>
    </xf>
    <xf numFmtId="1" fontId="2" fillId="0" borderId="53" xfId="0" applyNumberFormat="1" applyFont="1" applyBorder="1" applyAlignment="1">
      <alignment horizontal="center" vertical="center" wrapText="1"/>
    </xf>
    <xf numFmtId="1" fontId="2" fillId="0" borderId="90" xfId="0" applyNumberFormat="1" applyFont="1" applyBorder="1" applyAlignment="1">
      <alignment horizontal="center" vertical="center" wrapText="1"/>
    </xf>
    <xf numFmtId="1" fontId="2" fillId="0" borderId="65" xfId="0" applyNumberFormat="1" applyFont="1" applyBorder="1" applyAlignment="1">
      <alignment horizontal="right"/>
    </xf>
    <xf numFmtId="1" fontId="2" fillId="0" borderId="69" xfId="0" applyNumberFormat="1" applyFont="1" applyBorder="1" applyAlignment="1">
      <alignment horizontal="right"/>
    </xf>
    <xf numFmtId="1" fontId="2" fillId="0" borderId="62" xfId="0" applyNumberFormat="1" applyFont="1" applyBorder="1" applyAlignment="1">
      <alignment horizontal="right"/>
    </xf>
    <xf numFmtId="1" fontId="2" fillId="4" borderId="97" xfId="0" applyNumberFormat="1" applyFont="1" applyFill="1" applyBorder="1" applyProtection="1">
      <protection locked="0"/>
    </xf>
    <xf numFmtId="1" fontId="2" fillId="4" borderId="98" xfId="0" applyNumberFormat="1" applyFont="1" applyFill="1" applyBorder="1" applyProtection="1">
      <protection locked="0"/>
    </xf>
    <xf numFmtId="0" fontId="2" fillId="11" borderId="0" xfId="0" applyFont="1" applyFill="1"/>
    <xf numFmtId="0" fontId="2" fillId="12" borderId="0" xfId="0" applyFont="1" applyFill="1"/>
    <xf numFmtId="1" fontId="2" fillId="0" borderId="27" xfId="0" applyNumberFormat="1" applyFont="1" applyBorder="1" applyAlignment="1">
      <alignment horizontal="right" wrapText="1"/>
    </xf>
    <xf numFmtId="1" fontId="2" fillId="8" borderId="23" xfId="0" applyNumberFormat="1" applyFont="1" applyFill="1" applyBorder="1" applyAlignment="1">
      <alignment horizontal="right"/>
    </xf>
    <xf numFmtId="1" fontId="2" fillId="0" borderId="72" xfId="0" applyNumberFormat="1" applyFont="1" applyBorder="1" applyAlignment="1">
      <alignment horizontal="right"/>
    </xf>
    <xf numFmtId="1" fontId="2" fillId="8" borderId="22" xfId="0" applyNumberFormat="1" applyFont="1" applyFill="1" applyBorder="1"/>
    <xf numFmtId="1" fontId="2" fillId="4" borderId="100" xfId="0" applyNumberFormat="1" applyFont="1" applyFill="1" applyBorder="1" applyProtection="1">
      <protection locked="0"/>
    </xf>
    <xf numFmtId="1" fontId="2" fillId="8" borderId="22" xfId="0" applyNumberFormat="1" applyFont="1" applyFill="1" applyBorder="1" applyAlignment="1">
      <alignment horizontal="right"/>
    </xf>
    <xf numFmtId="1" fontId="2" fillId="8" borderId="72" xfId="0" applyNumberFormat="1" applyFont="1" applyFill="1" applyBorder="1" applyAlignment="1">
      <alignment horizontal="right"/>
    </xf>
    <xf numFmtId="1" fontId="2" fillId="8" borderId="30" xfId="0" applyNumberFormat="1" applyFont="1" applyFill="1" applyBorder="1" applyAlignment="1">
      <alignment horizontal="right"/>
    </xf>
    <xf numFmtId="1" fontId="2" fillId="0" borderId="33" xfId="0" applyNumberFormat="1" applyFont="1" applyBorder="1" applyAlignment="1">
      <alignment horizontal="right"/>
    </xf>
    <xf numFmtId="1" fontId="2" fillId="8" borderId="27" xfId="0" applyNumberFormat="1" applyFont="1" applyFill="1" applyBorder="1"/>
    <xf numFmtId="1" fontId="2" fillId="8" borderId="26" xfId="0" applyNumberFormat="1" applyFont="1" applyFill="1" applyBorder="1"/>
    <xf numFmtId="1" fontId="2" fillId="8" borderId="20" xfId="0" applyNumberFormat="1" applyFont="1" applyFill="1" applyBorder="1"/>
    <xf numFmtId="1" fontId="2" fillId="4" borderId="101" xfId="0" applyNumberFormat="1" applyFont="1" applyFill="1" applyBorder="1" applyProtection="1">
      <protection locked="0"/>
    </xf>
    <xf numFmtId="1" fontId="2" fillId="8" borderId="35" xfId="0" applyNumberFormat="1" applyFont="1" applyFill="1" applyBorder="1" applyAlignment="1">
      <alignment horizontal="right"/>
    </xf>
    <xf numFmtId="1" fontId="2" fillId="8" borderId="33" xfId="0" applyNumberFormat="1" applyFont="1" applyFill="1" applyBorder="1" applyAlignment="1">
      <alignment horizontal="right"/>
    </xf>
    <xf numFmtId="1" fontId="2" fillId="0" borderId="79" xfId="0" applyNumberFormat="1" applyFont="1" applyBorder="1" applyAlignment="1">
      <alignment wrapText="1"/>
    </xf>
    <xf numFmtId="1" fontId="2" fillId="0" borderId="35" xfId="0" applyNumberFormat="1" applyFont="1" applyBorder="1" applyAlignment="1">
      <alignment horizontal="right" wrapText="1"/>
    </xf>
    <xf numFmtId="1" fontId="2" fillId="0" borderId="36" xfId="0" applyNumberFormat="1" applyFont="1" applyBorder="1" applyAlignment="1">
      <alignment horizontal="right"/>
    </xf>
    <xf numFmtId="1" fontId="2" fillId="0" borderId="38" xfId="0" applyNumberFormat="1" applyFont="1" applyBorder="1" applyAlignment="1">
      <alignment horizontal="right"/>
    </xf>
    <xf numFmtId="1" fontId="2" fillId="4" borderId="102" xfId="0" applyNumberFormat="1" applyFont="1" applyFill="1" applyBorder="1" applyProtection="1">
      <protection locked="0"/>
    </xf>
    <xf numFmtId="1" fontId="2" fillId="0" borderId="88" xfId="0" applyNumberFormat="1" applyFont="1" applyBorder="1"/>
    <xf numFmtId="1" fontId="2" fillId="0" borderId="53" xfId="0" applyNumberFormat="1" applyFont="1" applyBorder="1" applyAlignment="1">
      <alignment horizontal="right"/>
    </xf>
    <xf numFmtId="1" fontId="2" fillId="0" borderId="54" xfId="0" applyNumberFormat="1" applyFont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8" borderId="42" xfId="0" applyNumberFormat="1" applyFont="1" applyFill="1" applyBorder="1"/>
    <xf numFmtId="1" fontId="2" fillId="8" borderId="45" xfId="0" applyNumberFormat="1" applyFont="1" applyFill="1" applyBorder="1"/>
    <xf numFmtId="1" fontId="2" fillId="8" borderId="103" xfId="0" applyNumberFormat="1" applyFont="1" applyFill="1" applyBorder="1"/>
    <xf numFmtId="1" fontId="2" fillId="4" borderId="104" xfId="0" applyNumberFormat="1" applyFont="1" applyFill="1" applyBorder="1" applyProtection="1">
      <protection locked="0"/>
    </xf>
    <xf numFmtId="1" fontId="2" fillId="8" borderId="42" xfId="0" applyNumberFormat="1" applyFont="1" applyFill="1" applyBorder="1" applyAlignment="1">
      <alignment horizontal="right"/>
    </xf>
    <xf numFmtId="1" fontId="2" fillId="8" borderId="50" xfId="0" applyNumberFormat="1" applyFont="1" applyFill="1" applyBorder="1" applyAlignment="1">
      <alignment horizontal="right"/>
    </xf>
    <xf numFmtId="1" fontId="2" fillId="0" borderId="27" xfId="0" applyNumberFormat="1" applyFont="1" applyBorder="1" applyAlignment="1">
      <alignment horizontal="right"/>
    </xf>
    <xf numFmtId="1" fontId="2" fillId="0" borderId="30" xfId="0" applyNumberFormat="1" applyFont="1" applyBorder="1" applyAlignment="1">
      <alignment horizontal="right"/>
    </xf>
    <xf numFmtId="1" fontId="2" fillId="0" borderId="35" xfId="0" applyNumberFormat="1" applyFont="1" applyBorder="1" applyAlignment="1">
      <alignment horizontal="right"/>
    </xf>
    <xf numFmtId="1" fontId="2" fillId="0" borderId="35" xfId="0" applyNumberFormat="1" applyFont="1" applyBorder="1" applyAlignment="1">
      <alignment horizontal="right" shrinkToFit="1"/>
    </xf>
    <xf numFmtId="1" fontId="2" fillId="0" borderId="76" xfId="0" applyNumberFormat="1" applyFont="1" applyBorder="1" applyAlignment="1">
      <alignment horizontal="right"/>
    </xf>
    <xf numFmtId="1" fontId="2" fillId="4" borderId="106" xfId="0" applyNumberFormat="1" applyFont="1" applyFill="1" applyBorder="1" applyProtection="1">
      <protection locked="0"/>
    </xf>
    <xf numFmtId="1" fontId="2" fillId="4" borderId="107" xfId="0" applyNumberFormat="1" applyFont="1" applyFill="1" applyBorder="1" applyProtection="1">
      <protection locked="0"/>
    </xf>
    <xf numFmtId="1" fontId="2" fillId="4" borderId="108" xfId="0" applyNumberFormat="1" applyFont="1" applyFill="1" applyBorder="1" applyProtection="1">
      <protection locked="0"/>
    </xf>
    <xf numFmtId="1" fontId="2" fillId="4" borderId="109" xfId="0" applyNumberFormat="1" applyFont="1" applyFill="1" applyBorder="1" applyProtection="1">
      <protection locked="0"/>
    </xf>
    <xf numFmtId="1" fontId="2" fillId="4" borderId="110" xfId="0" applyNumberFormat="1" applyFont="1" applyFill="1" applyBorder="1" applyProtection="1">
      <protection locked="0"/>
    </xf>
    <xf numFmtId="1" fontId="2" fillId="0" borderId="42" xfId="0" applyNumberFormat="1" applyFont="1" applyBorder="1" applyAlignment="1">
      <alignment horizontal="right"/>
    </xf>
    <xf numFmtId="1" fontId="2" fillId="0" borderId="43" xfId="0" applyNumberFormat="1" applyFont="1" applyBorder="1" applyAlignment="1">
      <alignment horizontal="right"/>
    </xf>
    <xf numFmtId="1" fontId="2" fillId="0" borderId="106" xfId="0" applyNumberFormat="1" applyFont="1" applyBorder="1" applyAlignment="1">
      <alignment horizontal="right"/>
    </xf>
    <xf numFmtId="1" fontId="2" fillId="0" borderId="53" xfId="0" applyNumberFormat="1" applyFont="1" applyBorder="1" applyAlignment="1">
      <alignment horizontal="right" wrapText="1"/>
    </xf>
    <xf numFmtId="1" fontId="2" fillId="0" borderId="54" xfId="0" applyNumberFormat="1" applyFont="1" applyBorder="1" applyAlignment="1">
      <alignment horizontal="right" wrapText="1"/>
    </xf>
    <xf numFmtId="1" fontId="2" fillId="0" borderId="67" xfId="0" applyNumberFormat="1" applyFont="1" applyBorder="1" applyAlignment="1">
      <alignment horizontal="right"/>
    </xf>
    <xf numFmtId="1" fontId="2" fillId="0" borderId="51" xfId="0" applyNumberFormat="1" applyFont="1" applyBorder="1"/>
    <xf numFmtId="1" fontId="2" fillId="0" borderId="92" xfId="0" applyNumberFormat="1" applyFont="1" applyBorder="1"/>
    <xf numFmtId="1" fontId="5" fillId="0" borderId="63" xfId="0" applyNumberFormat="1" applyFont="1" applyBorder="1"/>
    <xf numFmtId="1" fontId="5" fillId="0" borderId="61" xfId="0" applyNumberFormat="1" applyFont="1" applyBorder="1"/>
    <xf numFmtId="1" fontId="2" fillId="0" borderId="68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2" fillId="0" borderId="60" xfId="0" applyNumberFormat="1" applyFont="1" applyBorder="1" applyAlignment="1">
      <alignment horizontal="center" vertical="center" wrapText="1"/>
    </xf>
    <xf numFmtId="1" fontId="2" fillId="0" borderId="61" xfId="0" applyNumberFormat="1" applyFont="1" applyBorder="1" applyAlignment="1">
      <alignment horizontal="center" vertical="center" wrapText="1"/>
    </xf>
    <xf numFmtId="1" fontId="2" fillId="0" borderId="70" xfId="0" applyNumberFormat="1" applyFont="1" applyBorder="1" applyAlignment="1">
      <alignment vertical="center"/>
    </xf>
    <xf numFmtId="1" fontId="2" fillId="0" borderId="22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right"/>
    </xf>
    <xf numFmtId="1" fontId="2" fillId="0" borderId="93" xfId="0" applyNumberFormat="1" applyFont="1" applyBorder="1" applyAlignment="1">
      <alignment horizontal="right"/>
    </xf>
    <xf numFmtId="1" fontId="2" fillId="4" borderId="105" xfId="0" applyNumberFormat="1" applyFont="1" applyFill="1" applyBorder="1" applyProtection="1">
      <protection locked="0"/>
    </xf>
    <xf numFmtId="1" fontId="2" fillId="0" borderId="88" xfId="0" applyNumberFormat="1" applyFont="1" applyBorder="1" applyAlignment="1">
      <alignment vertical="center"/>
    </xf>
    <xf numFmtId="1" fontId="2" fillId="0" borderId="45" xfId="0" applyNumberFormat="1" applyFont="1" applyBorder="1" applyAlignment="1">
      <alignment horizontal="right"/>
    </xf>
    <xf numFmtId="1" fontId="2" fillId="0" borderId="75" xfId="0" applyNumberFormat="1" applyFont="1" applyBorder="1" applyAlignment="1">
      <alignment vertical="center"/>
    </xf>
    <xf numFmtId="1" fontId="2" fillId="0" borderId="68" xfId="0" applyNumberFormat="1" applyFont="1" applyBorder="1" applyAlignment="1">
      <alignment horizontal="right"/>
    </xf>
    <xf numFmtId="1" fontId="2" fillId="0" borderId="137" xfId="0" applyNumberFormat="1" applyFont="1" applyBorder="1" applyAlignment="1">
      <alignment horizontal="center" vertical="center"/>
    </xf>
    <xf numFmtId="1" fontId="2" fillId="0" borderId="138" xfId="0" applyNumberFormat="1" applyFont="1" applyBorder="1" applyAlignment="1">
      <alignment horizontal="center" vertical="center"/>
    </xf>
    <xf numFmtId="1" fontId="2" fillId="0" borderId="118" xfId="0" applyNumberFormat="1" applyFont="1" applyBorder="1" applyAlignment="1">
      <alignment horizontal="center" vertical="center" wrapText="1"/>
    </xf>
    <xf numFmtId="1" fontId="2" fillId="0" borderId="137" xfId="0" applyNumberFormat="1" applyFont="1" applyBorder="1" applyAlignment="1">
      <alignment horizontal="center" vertical="center" wrapText="1"/>
    </xf>
    <xf numFmtId="1" fontId="2" fillId="0" borderId="121" xfId="0" applyNumberFormat="1" applyFont="1" applyBorder="1" applyAlignment="1">
      <alignment horizontal="center" vertical="center" wrapText="1"/>
    </xf>
    <xf numFmtId="1" fontId="2" fillId="13" borderId="146" xfId="0" applyNumberFormat="1" applyFont="1" applyFill="1" applyBorder="1"/>
    <xf numFmtId="1" fontId="2" fillId="0" borderId="147" xfId="0" applyNumberFormat="1" applyFont="1" applyBorder="1" applyAlignment="1">
      <alignment horizontal="right" wrapText="1"/>
    </xf>
    <xf numFmtId="1" fontId="2" fillId="0" borderId="148" xfId="0" applyNumberFormat="1" applyFont="1" applyBorder="1" applyAlignment="1">
      <alignment horizontal="right" wrapText="1"/>
    </xf>
    <xf numFmtId="1" fontId="2" fillId="0" borderId="149" xfId="0" applyNumberFormat="1" applyFont="1" applyBorder="1" applyAlignment="1">
      <alignment horizontal="right" wrapText="1"/>
    </xf>
    <xf numFmtId="1" fontId="2" fillId="14" borderId="150" xfId="0" applyNumberFormat="1" applyFont="1" applyFill="1" applyBorder="1" applyProtection="1">
      <protection locked="0"/>
    </xf>
    <xf numFmtId="1" fontId="2" fillId="14" borderId="151" xfId="0" applyNumberFormat="1" applyFont="1" applyFill="1" applyBorder="1" applyProtection="1">
      <protection locked="0"/>
    </xf>
    <xf numFmtId="1" fontId="2" fillId="14" borderId="152" xfId="0" applyNumberFormat="1" applyFont="1" applyFill="1" applyBorder="1" applyProtection="1">
      <protection locked="0"/>
    </xf>
    <xf numFmtId="1" fontId="2" fillId="14" borderId="153" xfId="0" applyNumberFormat="1" applyFont="1" applyFill="1" applyBorder="1" applyProtection="1">
      <protection locked="0"/>
    </xf>
    <xf numFmtId="1" fontId="2" fillId="14" borderId="148" xfId="0" applyNumberFormat="1" applyFont="1" applyFill="1" applyBorder="1" applyProtection="1">
      <protection locked="0"/>
    </xf>
    <xf numFmtId="1" fontId="2" fillId="14" borderId="154" xfId="0" applyNumberFormat="1" applyFont="1" applyFill="1" applyBorder="1" applyProtection="1">
      <protection locked="0"/>
    </xf>
    <xf numFmtId="1" fontId="2" fillId="15" borderId="146" xfId="0" applyNumberFormat="1" applyFont="1" applyFill="1" applyBorder="1"/>
    <xf numFmtId="1" fontId="2" fillId="14" borderId="147" xfId="0" applyNumberFormat="1" applyFont="1" applyFill="1" applyBorder="1" applyProtection="1">
      <protection locked="0"/>
    </xf>
    <xf numFmtId="1" fontId="2" fillId="14" borderId="155" xfId="0" applyNumberFormat="1" applyFont="1" applyFill="1" applyBorder="1" applyProtection="1">
      <protection locked="0"/>
    </xf>
    <xf numFmtId="1" fontId="2" fillId="13" borderId="156" xfId="0" applyNumberFormat="1" applyFont="1" applyFill="1" applyBorder="1"/>
    <xf numFmtId="1" fontId="2" fillId="0" borderId="157" xfId="0" applyNumberFormat="1" applyFont="1" applyBorder="1" applyAlignment="1">
      <alignment horizontal="right" wrapText="1"/>
    </xf>
    <xf numFmtId="1" fontId="2" fillId="0" borderId="158" xfId="0" applyNumberFormat="1" applyFont="1" applyBorder="1" applyAlignment="1">
      <alignment horizontal="right" wrapText="1"/>
    </xf>
    <xf numFmtId="1" fontId="2" fillId="0" borderId="159" xfId="0" applyNumberFormat="1" applyFont="1" applyBorder="1" applyAlignment="1">
      <alignment horizontal="right" wrapText="1"/>
    </xf>
    <xf numFmtId="1" fontId="2" fillId="14" borderId="157" xfId="0" applyNumberFormat="1" applyFont="1" applyFill="1" applyBorder="1" applyProtection="1">
      <protection locked="0"/>
    </xf>
    <xf numFmtId="1" fontId="2" fillId="14" borderId="160" xfId="0" applyNumberFormat="1" applyFont="1" applyFill="1" applyBorder="1" applyProtection="1">
      <protection locked="0"/>
    </xf>
    <xf numFmtId="1" fontId="2" fillId="14" borderId="161" xfId="0" applyNumberFormat="1" applyFont="1" applyFill="1" applyBorder="1" applyProtection="1">
      <protection locked="0"/>
    </xf>
    <xf numFmtId="1" fontId="2" fillId="14" borderId="162" xfId="0" applyNumberFormat="1" applyFont="1" applyFill="1" applyBorder="1" applyProtection="1">
      <protection locked="0"/>
    </xf>
    <xf numFmtId="1" fontId="2" fillId="14" borderId="163" xfId="0" applyNumberFormat="1" applyFont="1" applyFill="1" applyBorder="1" applyProtection="1">
      <protection locked="0"/>
    </xf>
    <xf numFmtId="1" fontId="2" fillId="14" borderId="164" xfId="0" applyNumberFormat="1" applyFont="1" applyFill="1" applyBorder="1" applyProtection="1">
      <protection locked="0"/>
    </xf>
    <xf numFmtId="1" fontId="2" fillId="15" borderId="156" xfId="0" applyNumberFormat="1" applyFont="1" applyFill="1" applyBorder="1"/>
    <xf numFmtId="1" fontId="2" fillId="14" borderId="165" xfId="0" applyNumberFormat="1" applyFont="1" applyFill="1" applyBorder="1" applyProtection="1">
      <protection locked="0"/>
    </xf>
    <xf numFmtId="1" fontId="2" fillId="14" borderId="166" xfId="0" applyNumberFormat="1" applyFont="1" applyFill="1" applyBorder="1" applyProtection="1">
      <protection locked="0"/>
    </xf>
    <xf numFmtId="1" fontId="2" fillId="13" borderId="168" xfId="0" applyNumberFormat="1" applyFont="1" applyFill="1" applyBorder="1"/>
    <xf numFmtId="1" fontId="2" fillId="0" borderId="150" xfId="0" applyNumberFormat="1" applyFont="1" applyBorder="1" applyAlignment="1">
      <alignment horizontal="right" wrapText="1"/>
    </xf>
    <xf numFmtId="1" fontId="2" fillId="0" borderId="169" xfId="0" applyNumberFormat="1" applyFont="1" applyBorder="1" applyAlignment="1">
      <alignment horizontal="right" wrapText="1"/>
    </xf>
    <xf numFmtId="1" fontId="2" fillId="14" borderId="146" xfId="0" applyNumberFormat="1" applyFont="1" applyFill="1" applyBorder="1" applyProtection="1">
      <protection locked="0"/>
    </xf>
    <xf numFmtId="1" fontId="2" fillId="13" borderId="171" xfId="0" applyNumberFormat="1" applyFont="1" applyFill="1" applyBorder="1"/>
    <xf numFmtId="1" fontId="2" fillId="14" borderId="156" xfId="0" applyNumberFormat="1" applyFont="1" applyFill="1" applyBorder="1" applyProtection="1">
      <protection locked="0"/>
    </xf>
    <xf numFmtId="1" fontId="2" fillId="15" borderId="172" xfId="0" applyNumberFormat="1" applyFont="1" applyFill="1" applyBorder="1" applyAlignment="1">
      <alignment horizontal="center"/>
    </xf>
    <xf numFmtId="1" fontId="2" fillId="15" borderId="147" xfId="0" applyNumberFormat="1" applyFont="1" applyFill="1" applyBorder="1"/>
    <xf numFmtId="1" fontId="2" fillId="15" borderId="155" xfId="0" applyNumberFormat="1" applyFont="1" applyFill="1" applyBorder="1"/>
    <xf numFmtId="1" fontId="2" fillId="15" borderId="173" xfId="0" applyNumberFormat="1" applyFont="1" applyFill="1" applyBorder="1" applyAlignment="1">
      <alignment horizontal="center"/>
    </xf>
    <xf numFmtId="1" fontId="2" fillId="15" borderId="165" xfId="0" applyNumberFormat="1" applyFont="1" applyFill="1" applyBorder="1"/>
    <xf numFmtId="1" fontId="2" fillId="15" borderId="166" xfId="0" applyNumberFormat="1" applyFont="1" applyFill="1" applyBorder="1"/>
    <xf numFmtId="1" fontId="2" fillId="16" borderId="172" xfId="0" applyNumberFormat="1" applyFont="1" applyFill="1" applyBorder="1"/>
    <xf numFmtId="1" fontId="2" fillId="16" borderId="156" xfId="0" applyNumberFormat="1" applyFont="1" applyFill="1" applyBorder="1" applyAlignment="1">
      <alignment horizontal="center"/>
    </xf>
    <xf numFmtId="1" fontId="2" fillId="0" borderId="174" xfId="0" applyNumberFormat="1" applyFont="1" applyBorder="1" applyAlignment="1">
      <alignment horizontal="right" wrapText="1"/>
    </xf>
    <xf numFmtId="1" fontId="2" fillId="14" borderId="174" xfId="0" applyNumberFormat="1" applyFont="1" applyFill="1" applyBorder="1" applyProtection="1">
      <protection locked="0"/>
    </xf>
    <xf numFmtId="1" fontId="2" fillId="14" borderId="175" xfId="0" applyNumberFormat="1" applyFont="1" applyFill="1" applyBorder="1" applyProtection="1">
      <protection locked="0"/>
    </xf>
    <xf numFmtId="1" fontId="2" fillId="14" borderId="176" xfId="0" applyNumberFormat="1" applyFont="1" applyFill="1" applyBorder="1" applyProtection="1">
      <protection locked="0"/>
    </xf>
    <xf numFmtId="1" fontId="2" fillId="17" borderId="153" xfId="0" applyNumberFormat="1" applyFont="1" applyFill="1" applyBorder="1"/>
    <xf numFmtId="1" fontId="2" fillId="17" borderId="148" xfId="0" applyNumberFormat="1" applyFont="1" applyFill="1" applyBorder="1"/>
    <xf numFmtId="1" fontId="2" fillId="17" borderId="154" xfId="0" applyNumberFormat="1" applyFont="1" applyFill="1" applyBorder="1"/>
    <xf numFmtId="1" fontId="2" fillId="16" borderId="172" xfId="0" applyNumberFormat="1" applyFont="1" applyFill="1" applyBorder="1" applyAlignment="1">
      <alignment horizontal="center"/>
    </xf>
    <xf numFmtId="1" fontId="2" fillId="13" borderId="178" xfId="0" applyNumberFormat="1" applyFont="1" applyFill="1" applyBorder="1"/>
    <xf numFmtId="1" fontId="2" fillId="17" borderId="179" xfId="0" applyNumberFormat="1" applyFont="1" applyFill="1" applyBorder="1"/>
    <xf numFmtId="1" fontId="2" fillId="17" borderId="180" xfId="0" applyNumberFormat="1" applyFont="1" applyFill="1" applyBorder="1"/>
    <xf numFmtId="1" fontId="2" fillId="17" borderId="181" xfId="0" applyNumberFormat="1" applyFont="1" applyFill="1" applyBorder="1"/>
    <xf numFmtId="1" fontId="2" fillId="16" borderId="182" xfId="0" applyNumberFormat="1" applyFont="1" applyFill="1" applyBorder="1" applyAlignment="1">
      <alignment horizontal="center"/>
    </xf>
    <xf numFmtId="1" fontId="2" fillId="15" borderId="183" xfId="0" applyNumberFormat="1" applyFont="1" applyFill="1" applyBorder="1"/>
    <xf numFmtId="0" fontId="2" fillId="0" borderId="65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87" xfId="0" applyFont="1" applyBorder="1" applyAlignment="1">
      <alignment horizontal="center" vertical="center"/>
    </xf>
    <xf numFmtId="0" fontId="2" fillId="18" borderId="91" xfId="0" applyFont="1" applyFill="1" applyBorder="1" applyAlignment="1">
      <alignment horizontal="center" vertical="center" wrapText="1"/>
    </xf>
    <xf numFmtId="0" fontId="2" fillId="18" borderId="67" xfId="0" applyFont="1" applyFill="1" applyBorder="1" applyAlignment="1">
      <alignment horizontal="center" vertical="center" wrapText="1"/>
    </xf>
    <xf numFmtId="1" fontId="2" fillId="2" borderId="65" xfId="0" applyNumberFormat="1" applyFont="1" applyFill="1" applyBorder="1"/>
    <xf numFmtId="0" fontId="2" fillId="0" borderId="17" xfId="0" applyFont="1" applyBorder="1"/>
    <xf numFmtId="0" fontId="2" fillId="0" borderId="64" xfId="0" applyFont="1" applyBorder="1"/>
    <xf numFmtId="0" fontId="0" fillId="7" borderId="0" xfId="0" applyFill="1"/>
    <xf numFmtId="0" fontId="2" fillId="0" borderId="21" xfId="0" applyFont="1" applyBorder="1" applyAlignment="1">
      <alignment wrapText="1"/>
    </xf>
    <xf numFmtId="1" fontId="2" fillId="0" borderId="30" xfId="0" applyNumberFormat="1" applyFont="1" applyBorder="1" applyAlignment="1">
      <alignment horizontal="right" wrapText="1"/>
    </xf>
    <xf numFmtId="1" fontId="2" fillId="0" borderId="26" xfId="0" applyNumberFormat="1" applyFont="1" applyBorder="1" applyAlignment="1">
      <alignment horizontal="right" wrapText="1"/>
    </xf>
    <xf numFmtId="0" fontId="2" fillId="19" borderId="27" xfId="0" applyFont="1" applyFill="1" applyBorder="1" applyProtection="1">
      <protection locked="0"/>
    </xf>
    <xf numFmtId="0" fontId="2" fillId="19" borderId="74" xfId="0" applyFont="1" applyFill="1" applyBorder="1" applyProtection="1">
      <protection locked="0"/>
    </xf>
    <xf numFmtId="0" fontId="2" fillId="21" borderId="27" xfId="0" applyFont="1" applyFill="1" applyBorder="1"/>
    <xf numFmtId="0" fontId="2" fillId="21" borderId="74" xfId="0" applyFont="1" applyFill="1" applyBorder="1"/>
    <xf numFmtId="0" fontId="2" fillId="21" borderId="41" xfId="0" applyFont="1" applyFill="1" applyBorder="1"/>
    <xf numFmtId="0" fontId="2" fillId="21" borderId="188" xfId="0" applyFont="1" applyFill="1" applyBorder="1"/>
    <xf numFmtId="0" fontId="2" fillId="21" borderId="189" xfId="0" applyFont="1" applyFill="1" applyBorder="1"/>
    <xf numFmtId="0" fontId="2" fillId="20" borderId="190" xfId="0" applyFont="1" applyFill="1" applyBorder="1" applyProtection="1">
      <protection locked="0"/>
    </xf>
    <xf numFmtId="0" fontId="2" fillId="19" borderId="190" xfId="0" applyFont="1" applyFill="1" applyBorder="1" applyProtection="1">
      <protection locked="0"/>
    </xf>
    <xf numFmtId="0" fontId="2" fillId="19" borderId="191" xfId="0" applyFont="1" applyFill="1" applyBorder="1" applyProtection="1">
      <protection locked="0"/>
    </xf>
    <xf numFmtId="0" fontId="2" fillId="19" borderId="192" xfId="0" applyFont="1" applyFill="1" applyBorder="1" applyProtection="1">
      <protection locked="0"/>
    </xf>
    <xf numFmtId="0" fontId="2" fillId="19" borderId="193" xfId="0" applyFont="1" applyFill="1" applyBorder="1" applyProtection="1">
      <protection locked="0"/>
    </xf>
    <xf numFmtId="0" fontId="2" fillId="0" borderId="79" xfId="0" applyFont="1" applyBorder="1" applyAlignment="1">
      <alignment wrapText="1"/>
    </xf>
    <xf numFmtId="0" fontId="2" fillId="19" borderId="35" xfId="0" applyFont="1" applyFill="1" applyBorder="1" applyProtection="1">
      <protection locked="0"/>
    </xf>
    <xf numFmtId="0" fontId="2" fillId="19" borderId="33" xfId="0" applyFont="1" applyFill="1" applyBorder="1" applyProtection="1">
      <protection locked="0"/>
    </xf>
    <xf numFmtId="0" fontId="2" fillId="21" borderId="35" xfId="0" applyFont="1" applyFill="1" applyBorder="1"/>
    <xf numFmtId="0" fontId="2" fillId="21" borderId="33" xfId="0" applyFont="1" applyFill="1" applyBorder="1"/>
    <xf numFmtId="0" fontId="2" fillId="21" borderId="40" xfId="0" applyFont="1" applyFill="1" applyBorder="1"/>
    <xf numFmtId="0" fontId="2" fillId="21" borderId="194" xfId="0" applyFont="1" applyFill="1" applyBorder="1"/>
    <xf numFmtId="0" fontId="2" fillId="21" borderId="195" xfId="0" applyFont="1" applyFill="1" applyBorder="1"/>
    <xf numFmtId="0" fontId="2" fillId="19" borderId="196" xfId="0" applyFont="1" applyFill="1" applyBorder="1" applyProtection="1">
      <protection locked="0"/>
    </xf>
    <xf numFmtId="0" fontId="2" fillId="19" borderId="197" xfId="0" applyFont="1" applyFill="1" applyBorder="1" applyProtection="1">
      <protection locked="0"/>
    </xf>
    <xf numFmtId="0" fontId="2" fillId="19" borderId="198" xfId="0" applyFont="1" applyFill="1" applyBorder="1" applyProtection="1">
      <protection locked="0"/>
    </xf>
    <xf numFmtId="0" fontId="2" fillId="19" borderId="199" xfId="0" applyFont="1" applyFill="1" applyBorder="1" applyProtection="1">
      <protection locked="0"/>
    </xf>
    <xf numFmtId="1" fontId="2" fillId="0" borderId="36" xfId="0" applyNumberFormat="1" applyFont="1" applyBorder="1" applyAlignment="1">
      <alignment horizontal="right" wrapText="1"/>
    </xf>
    <xf numFmtId="1" fontId="2" fillId="0" borderId="38" xfId="0" applyNumberFormat="1" applyFont="1" applyBorder="1" applyAlignment="1">
      <alignment horizontal="right" wrapText="1"/>
    </xf>
    <xf numFmtId="0" fontId="2" fillId="19" borderId="40" xfId="0" applyFont="1" applyFill="1" applyBorder="1" applyProtection="1">
      <protection locked="0"/>
    </xf>
    <xf numFmtId="0" fontId="2" fillId="19" borderId="194" xfId="0" applyFont="1" applyFill="1" applyBorder="1" applyProtection="1">
      <protection locked="0"/>
    </xf>
    <xf numFmtId="0" fontId="2" fillId="0" borderId="88" xfId="0" applyFont="1" applyBorder="1" applyAlignment="1">
      <alignment wrapText="1"/>
    </xf>
    <xf numFmtId="1" fontId="2" fillId="0" borderId="42" xfId="0" applyNumberFormat="1" applyFont="1" applyBorder="1" applyAlignment="1">
      <alignment horizontal="right" wrapText="1"/>
    </xf>
    <xf numFmtId="1" fontId="2" fillId="0" borderId="43" xfId="0" applyNumberFormat="1" applyFont="1" applyBorder="1" applyAlignment="1">
      <alignment horizontal="right" wrapText="1"/>
    </xf>
    <xf numFmtId="1" fontId="2" fillId="0" borderId="45" xfId="0" applyNumberFormat="1" applyFont="1" applyBorder="1" applyAlignment="1">
      <alignment horizontal="right" wrapText="1"/>
    </xf>
    <xf numFmtId="0" fontId="2" fillId="19" borderId="42" xfId="0" applyFont="1" applyFill="1" applyBorder="1" applyProtection="1">
      <protection locked="0"/>
    </xf>
    <xf numFmtId="0" fontId="2" fillId="19" borderId="50" xfId="0" applyFont="1" applyFill="1" applyBorder="1" applyProtection="1">
      <protection locked="0"/>
    </xf>
    <xf numFmtId="0" fontId="2" fillId="19" borderId="48" xfId="0" applyFont="1" applyFill="1" applyBorder="1" applyProtection="1">
      <protection locked="0"/>
    </xf>
    <xf numFmtId="0" fontId="2" fillId="19" borderId="200" xfId="0" applyFont="1" applyFill="1" applyBorder="1" applyProtection="1">
      <protection locked="0"/>
    </xf>
    <xf numFmtId="0" fontId="2" fillId="21" borderId="201" xfId="0" applyFont="1" applyFill="1" applyBorder="1"/>
    <xf numFmtId="0" fontId="2" fillId="20" borderId="202" xfId="0" applyFont="1" applyFill="1" applyBorder="1" applyProtection="1">
      <protection locked="0"/>
    </xf>
    <xf numFmtId="0" fontId="2" fillId="19" borderId="202" xfId="0" applyFont="1" applyFill="1" applyBorder="1" applyProtection="1">
      <protection locked="0"/>
    </xf>
    <xf numFmtId="0" fontId="2" fillId="19" borderId="203" xfId="0" applyFont="1" applyFill="1" applyBorder="1" applyProtection="1">
      <protection locked="0"/>
    </xf>
    <xf numFmtId="0" fontId="2" fillId="19" borderId="204" xfId="0" applyFont="1" applyFill="1" applyBorder="1" applyProtection="1">
      <protection locked="0"/>
    </xf>
    <xf numFmtId="0" fontId="2" fillId="19" borderId="205" xfId="0" applyFont="1" applyFill="1" applyBorder="1" applyProtection="1">
      <protection locked="0"/>
    </xf>
    <xf numFmtId="1" fontId="2" fillId="2" borderId="209" xfId="0" applyNumberFormat="1" applyFont="1" applyFill="1" applyBorder="1"/>
    <xf numFmtId="0" fontId="2" fillId="20" borderId="22" xfId="0" applyFont="1" applyFill="1" applyBorder="1" applyProtection="1">
      <protection locked="0"/>
    </xf>
    <xf numFmtId="1" fontId="2" fillId="2" borderId="11" xfId="0" applyNumberFormat="1" applyFont="1" applyFill="1" applyBorder="1"/>
    <xf numFmtId="0" fontId="2" fillId="19" borderId="53" xfId="0" applyFont="1" applyFill="1" applyBorder="1" applyProtection="1">
      <protection locked="0"/>
    </xf>
    <xf numFmtId="0" fontId="2" fillId="19" borderId="12" xfId="0" applyFont="1" applyFill="1" applyBorder="1" applyProtection="1">
      <protection locked="0"/>
    </xf>
    <xf numFmtId="1" fontId="4" fillId="3" borderId="0" xfId="0" applyNumberFormat="1" applyFont="1" applyFill="1" applyProtection="1">
      <protection locked="0"/>
    </xf>
    <xf numFmtId="0" fontId="0" fillId="3" borderId="0" xfId="0" applyFill="1"/>
    <xf numFmtId="1" fontId="2" fillId="0" borderId="207" xfId="0" applyNumberFormat="1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214" xfId="0" applyFont="1" applyBorder="1" applyAlignment="1">
      <alignment horizontal="center" vertical="center" wrapText="1"/>
    </xf>
    <xf numFmtId="0" fontId="2" fillId="0" borderId="215" xfId="0" applyFont="1" applyBorder="1" applyAlignment="1">
      <alignment horizontal="center" wrapText="1"/>
    </xf>
    <xf numFmtId="0" fontId="2" fillId="0" borderId="216" xfId="0" applyFont="1" applyBorder="1" applyAlignment="1">
      <alignment horizontal="center" wrapText="1"/>
    </xf>
    <xf numFmtId="0" fontId="2" fillId="0" borderId="208" xfId="0" applyFont="1" applyBorder="1" applyAlignment="1">
      <alignment horizontal="center"/>
    </xf>
    <xf numFmtId="1" fontId="2" fillId="0" borderId="70" xfId="0" applyNumberFormat="1" applyFont="1" applyBorder="1" applyAlignment="1">
      <alignment vertical="center" wrapText="1"/>
    </xf>
    <xf numFmtId="1" fontId="2" fillId="0" borderId="79" xfId="0" applyNumberFormat="1" applyFont="1" applyBorder="1" applyAlignment="1">
      <alignment vertical="center" wrapText="1"/>
    </xf>
    <xf numFmtId="1" fontId="2" fillId="4" borderId="217" xfId="0" applyNumberFormat="1" applyFont="1" applyFill="1" applyBorder="1" applyProtection="1">
      <protection locked="0"/>
    </xf>
    <xf numFmtId="1" fontId="2" fillId="0" borderId="14" xfId="0" applyNumberFormat="1" applyFont="1" applyBorder="1" applyAlignment="1">
      <alignment vertical="center" wrapText="1"/>
    </xf>
    <xf numFmtId="1" fontId="2" fillId="4" borderId="53" xfId="0" applyNumberFormat="1" applyFont="1" applyFill="1" applyBorder="1" applyProtection="1">
      <protection locked="0"/>
    </xf>
    <xf numFmtId="1" fontId="2" fillId="4" borderId="12" xfId="0" applyNumberFormat="1" applyFont="1" applyFill="1" applyBorder="1" applyProtection="1">
      <protection locked="0"/>
    </xf>
    <xf numFmtId="1" fontId="2" fillId="4" borderId="11" xfId="0" applyNumberFormat="1" applyFont="1" applyFill="1" applyBorder="1" applyProtection="1">
      <protection locked="0"/>
    </xf>
    <xf numFmtId="1" fontId="2" fillId="4" borderId="57" xfId="0" applyNumberFormat="1" applyFont="1" applyFill="1" applyBorder="1" applyProtection="1">
      <protection locked="0"/>
    </xf>
    <xf numFmtId="1" fontId="2" fillId="4" borderId="99" xfId="0" applyNumberFormat="1" applyFont="1" applyFill="1" applyBorder="1" applyProtection="1">
      <protection locked="0"/>
    </xf>
    <xf numFmtId="1" fontId="2" fillId="4" borderId="54" xfId="0" applyNumberFormat="1" applyFont="1" applyFill="1" applyBorder="1" applyProtection="1">
      <protection locked="0"/>
    </xf>
    <xf numFmtId="0" fontId="0" fillId="0" borderId="8" xfId="0" applyBorder="1" applyAlignment="1">
      <alignment wrapText="1"/>
    </xf>
    <xf numFmtId="1" fontId="0" fillId="22" borderId="0" xfId="0" applyNumberFormat="1" applyFill="1"/>
    <xf numFmtId="0" fontId="0" fillId="22" borderId="0" xfId="0" applyFill="1"/>
    <xf numFmtId="1" fontId="2" fillId="5" borderId="218" xfId="1" applyNumberFormat="1" applyFont="1" applyBorder="1" applyProtection="1">
      <protection locked="0"/>
    </xf>
    <xf numFmtId="0" fontId="2" fillId="23" borderId="27" xfId="0" applyFont="1" applyFill="1" applyBorder="1" applyProtection="1">
      <protection locked="0"/>
    </xf>
    <xf numFmtId="0" fontId="2" fillId="23" borderId="74" xfId="0" applyFont="1" applyFill="1" applyBorder="1" applyProtection="1">
      <protection locked="0"/>
    </xf>
    <xf numFmtId="0" fontId="2" fillId="23" borderId="190" xfId="0" applyFont="1" applyFill="1" applyBorder="1" applyProtection="1">
      <protection locked="0"/>
    </xf>
    <xf numFmtId="0" fontId="2" fillId="23" borderId="191" xfId="0" applyFont="1" applyFill="1" applyBorder="1" applyProtection="1">
      <protection locked="0"/>
    </xf>
    <xf numFmtId="0" fontId="2" fillId="23" borderId="192" xfId="0" applyFont="1" applyFill="1" applyBorder="1" applyProtection="1">
      <protection locked="0"/>
    </xf>
    <xf numFmtId="0" fontId="2" fillId="23" borderId="193" xfId="0" applyFont="1" applyFill="1" applyBorder="1" applyProtection="1">
      <protection locked="0"/>
    </xf>
    <xf numFmtId="0" fontId="2" fillId="23" borderId="35" xfId="0" applyFont="1" applyFill="1" applyBorder="1" applyProtection="1">
      <protection locked="0"/>
    </xf>
    <xf numFmtId="0" fontId="2" fillId="23" borderId="33" xfId="0" applyFont="1" applyFill="1" applyBorder="1" applyProtection="1">
      <protection locked="0"/>
    </xf>
    <xf numFmtId="0" fontId="2" fillId="23" borderId="196" xfId="0" applyFont="1" applyFill="1" applyBorder="1" applyProtection="1">
      <protection locked="0"/>
    </xf>
    <xf numFmtId="0" fontId="2" fillId="23" borderId="197" xfId="0" applyFont="1" applyFill="1" applyBorder="1" applyProtection="1">
      <protection locked="0"/>
    </xf>
    <xf numFmtId="0" fontId="2" fillId="23" borderId="198" xfId="0" applyFont="1" applyFill="1" applyBorder="1" applyProtection="1">
      <protection locked="0"/>
    </xf>
    <xf numFmtId="0" fontId="2" fillId="23" borderId="199" xfId="0" applyFont="1" applyFill="1" applyBorder="1" applyProtection="1">
      <protection locked="0"/>
    </xf>
    <xf numFmtId="0" fontId="2" fillId="23" borderId="40" xfId="0" applyFont="1" applyFill="1" applyBorder="1" applyProtection="1">
      <protection locked="0"/>
    </xf>
    <xf numFmtId="0" fontId="2" fillId="23" borderId="194" xfId="0" applyFont="1" applyFill="1" applyBorder="1" applyProtection="1">
      <protection locked="0"/>
    </xf>
    <xf numFmtId="0" fontId="2" fillId="23" borderId="42" xfId="0" applyFont="1" applyFill="1" applyBorder="1" applyProtection="1">
      <protection locked="0"/>
    </xf>
    <xf numFmtId="0" fontId="2" fillId="23" borderId="50" xfId="0" applyFont="1" applyFill="1" applyBorder="1" applyProtection="1">
      <protection locked="0"/>
    </xf>
    <xf numFmtId="0" fontId="2" fillId="23" borderId="48" xfId="0" applyFont="1" applyFill="1" applyBorder="1" applyProtection="1">
      <protection locked="0"/>
    </xf>
    <xf numFmtId="0" fontId="2" fillId="23" borderId="200" xfId="0" applyFont="1" applyFill="1" applyBorder="1" applyProtection="1">
      <protection locked="0"/>
    </xf>
    <xf numFmtId="0" fontId="2" fillId="23" borderId="202" xfId="0" applyFont="1" applyFill="1" applyBorder="1" applyProtection="1">
      <protection locked="0"/>
    </xf>
    <xf numFmtId="0" fontId="2" fillId="23" borderId="203" xfId="0" applyFont="1" applyFill="1" applyBorder="1" applyProtection="1">
      <protection locked="0"/>
    </xf>
    <xf numFmtId="0" fontId="2" fillId="23" borderId="204" xfId="0" applyFont="1" applyFill="1" applyBorder="1" applyProtection="1">
      <protection locked="0"/>
    </xf>
    <xf numFmtId="0" fontId="2" fillId="23" borderId="205" xfId="0" applyFont="1" applyFill="1" applyBorder="1" applyProtection="1">
      <protection locked="0"/>
    </xf>
    <xf numFmtId="0" fontId="2" fillId="23" borderId="22" xfId="0" applyFont="1" applyFill="1" applyBorder="1" applyProtection="1">
      <protection locked="0"/>
    </xf>
    <xf numFmtId="0" fontId="2" fillId="23" borderId="53" xfId="0" applyFont="1" applyFill="1" applyBorder="1" applyProtection="1">
      <protection locked="0"/>
    </xf>
    <xf numFmtId="0" fontId="2" fillId="23" borderId="12" xfId="0" applyFont="1" applyFill="1" applyBorder="1" applyProtection="1">
      <protection locked="0"/>
    </xf>
    <xf numFmtId="1" fontId="0" fillId="0" borderId="0" xfId="0" applyNumberFormat="1"/>
    <xf numFmtId="1" fontId="2" fillId="0" borderId="0" xfId="0" applyNumberFormat="1" applyFont="1" applyAlignment="1" applyProtection="1">
      <alignment horizontal="center" vertical="center" wrapText="1"/>
      <protection hidden="1"/>
    </xf>
    <xf numFmtId="1" fontId="2" fillId="0" borderId="219" xfId="0" applyNumberFormat="1" applyFont="1" applyBorder="1"/>
    <xf numFmtId="1" fontId="2" fillId="4" borderId="219" xfId="0" applyNumberFormat="1" applyFont="1" applyFill="1" applyBorder="1" applyProtection="1">
      <protection locked="0"/>
    </xf>
    <xf numFmtId="1" fontId="2" fillId="8" borderId="219" xfId="0" applyNumberFormat="1" applyFont="1" applyFill="1" applyBorder="1"/>
    <xf numFmtId="1" fontId="2" fillId="0" borderId="219" xfId="0" applyNumberFormat="1" applyFont="1" applyBorder="1" applyAlignment="1">
      <alignment horizontal="right"/>
    </xf>
    <xf numFmtId="1" fontId="2" fillId="0" borderId="220" xfId="0" applyNumberFormat="1" applyFont="1" applyBorder="1" applyAlignment="1">
      <alignment horizontal="center" vertical="center" wrapText="1"/>
    </xf>
    <xf numFmtId="1" fontId="2" fillId="3" borderId="223" xfId="0" applyNumberFormat="1" applyFont="1" applyFill="1" applyBorder="1"/>
    <xf numFmtId="1" fontId="2" fillId="4" borderId="224" xfId="0" applyNumberFormat="1" applyFont="1" applyFill="1" applyBorder="1" applyProtection="1">
      <protection locked="0"/>
    </xf>
    <xf numFmtId="1" fontId="2" fillId="4" borderId="225" xfId="0" applyNumberFormat="1" applyFont="1" applyFill="1" applyBorder="1" applyProtection="1">
      <protection locked="0"/>
    </xf>
    <xf numFmtId="1" fontId="2" fillId="4" borderId="227" xfId="0" applyNumberFormat="1" applyFont="1" applyFill="1" applyBorder="1" applyProtection="1">
      <protection locked="0"/>
    </xf>
    <xf numFmtId="1" fontId="2" fillId="4" borderId="220" xfId="0" applyNumberFormat="1" applyFont="1" applyFill="1" applyBorder="1" applyProtection="1">
      <protection locked="0"/>
    </xf>
    <xf numFmtId="1" fontId="2" fillId="4" borderId="228" xfId="0" applyNumberFormat="1" applyFont="1" applyFill="1" applyBorder="1" applyProtection="1">
      <protection locked="0"/>
    </xf>
    <xf numFmtId="1" fontId="2" fillId="0" borderId="224" xfId="0" applyNumberFormat="1" applyFont="1" applyBorder="1" applyAlignment="1">
      <alignment horizontal="center" vertical="center" wrapText="1"/>
    </xf>
    <xf numFmtId="1" fontId="2" fillId="0" borderId="224" xfId="0" applyNumberFormat="1" applyFont="1" applyBorder="1" applyAlignment="1">
      <alignment horizontal="right"/>
    </xf>
    <xf numFmtId="1" fontId="2" fillId="8" borderId="224" xfId="0" applyNumberFormat="1" applyFont="1" applyFill="1" applyBorder="1"/>
    <xf numFmtId="1" fontId="2" fillId="4" borderId="229" xfId="0" applyNumberFormat="1" applyFont="1" applyFill="1" applyBorder="1" applyProtection="1">
      <protection locked="0"/>
    </xf>
    <xf numFmtId="1" fontId="2" fillId="4" borderId="222" xfId="0" applyNumberFormat="1" applyFont="1" applyFill="1" applyBorder="1" applyProtection="1">
      <protection locked="0"/>
    </xf>
    <xf numFmtId="0" fontId="2" fillId="0" borderId="224" xfId="0" applyFont="1" applyBorder="1" applyAlignment="1">
      <alignment horizontal="center" vertical="center" wrapText="1"/>
    </xf>
    <xf numFmtId="0" fontId="2" fillId="0" borderId="233" xfId="0" applyFont="1" applyBorder="1" applyAlignment="1">
      <alignment horizontal="center" vertical="center" wrapText="1"/>
    </xf>
    <xf numFmtId="1" fontId="2" fillId="3" borderId="222" xfId="0" applyNumberFormat="1" applyFont="1" applyFill="1" applyBorder="1" applyAlignment="1">
      <alignment horizontal="center" vertical="center" wrapText="1"/>
    </xf>
    <xf numFmtId="1" fontId="2" fillId="0" borderId="222" xfId="0" applyNumberFormat="1" applyFont="1" applyBorder="1" applyAlignment="1">
      <alignment horizontal="center" vertical="center" wrapText="1"/>
    </xf>
    <xf numFmtId="1" fontId="2" fillId="0" borderId="222" xfId="0" applyNumberFormat="1" applyFont="1" applyBorder="1" applyAlignment="1">
      <alignment horizontal="center" vertical="center"/>
    </xf>
    <xf numFmtId="1" fontId="2" fillId="0" borderId="222" xfId="0" applyNumberFormat="1" applyFont="1" applyBorder="1" applyAlignment="1">
      <alignment horizontal="right"/>
    </xf>
    <xf numFmtId="1" fontId="5" fillId="0" borderId="221" xfId="0" applyNumberFormat="1" applyFont="1" applyBorder="1"/>
    <xf numFmtId="1" fontId="2" fillId="0" borderId="221" xfId="0" applyNumberFormat="1" applyFont="1" applyBorder="1" applyAlignment="1">
      <alignment horizontal="center" vertical="center" wrapText="1"/>
    </xf>
    <xf numFmtId="1" fontId="2" fillId="8" borderId="222" xfId="0" applyNumberFormat="1" applyFont="1" applyFill="1" applyBorder="1"/>
    <xf numFmtId="1" fontId="2" fillId="0" borderId="236" xfId="0" applyNumberFormat="1" applyFont="1" applyBorder="1" applyAlignment="1">
      <alignment horizontal="center" vertical="center" wrapText="1"/>
    </xf>
    <xf numFmtId="0" fontId="2" fillId="0" borderId="222" xfId="0" applyFont="1" applyBorder="1" applyAlignment="1">
      <alignment horizontal="center" vertical="center" wrapText="1"/>
    </xf>
    <xf numFmtId="0" fontId="2" fillId="0" borderId="221" xfId="0" applyFont="1" applyBorder="1" applyAlignment="1">
      <alignment horizontal="center" vertical="center" wrapText="1"/>
    </xf>
    <xf numFmtId="0" fontId="2" fillId="0" borderId="241" xfId="0" applyFont="1" applyBorder="1" applyAlignment="1">
      <alignment horizontal="center" wrapText="1"/>
    </xf>
    <xf numFmtId="0" fontId="2" fillId="0" borderId="237" xfId="0" applyFont="1" applyBorder="1" applyAlignment="1">
      <alignment horizontal="center"/>
    </xf>
    <xf numFmtId="1" fontId="2" fillId="0" borderId="238" xfId="0" applyNumberFormat="1" applyFont="1" applyBorder="1" applyAlignment="1">
      <alignment horizontal="center" vertical="center"/>
    </xf>
    <xf numFmtId="1" fontId="2" fillId="0" borderId="237" xfId="0" applyNumberFormat="1" applyFont="1" applyBorder="1" applyAlignment="1">
      <alignment horizontal="center" vertical="center"/>
    </xf>
    <xf numFmtId="1" fontId="2" fillId="0" borderId="238" xfId="0" applyNumberFormat="1" applyFont="1" applyBorder="1" applyAlignment="1">
      <alignment horizontal="center" vertical="center" wrapText="1"/>
    </xf>
    <xf numFmtId="1" fontId="2" fillId="0" borderId="240" xfId="0" applyNumberFormat="1" applyFont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" fontId="2" fillId="0" borderId="60" xfId="0" applyNumberFormat="1" applyFont="1" applyBorder="1" applyAlignment="1">
      <alignment horizontal="center" vertical="center" wrapText="1"/>
    </xf>
    <xf numFmtId="1" fontId="2" fillId="0" borderId="62" xfId="0" applyNumberFormat="1" applyFont="1" applyBorder="1" applyAlignment="1">
      <alignment horizontal="center" vertical="center" wrapText="1"/>
    </xf>
    <xf numFmtId="1" fontId="2" fillId="0" borderId="51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" fontId="2" fillId="0" borderId="59" xfId="0" applyNumberFormat="1" applyFont="1" applyBorder="1" applyAlignment="1">
      <alignment horizontal="center" vertical="center" wrapText="1"/>
    </xf>
    <xf numFmtId="1" fontId="2" fillId="9" borderId="60" xfId="0" applyNumberFormat="1" applyFont="1" applyFill="1" applyBorder="1" applyAlignment="1">
      <alignment horizontal="center" vertical="center" wrapText="1"/>
    </xf>
    <xf numFmtId="1" fontId="2" fillId="9" borderId="62" xfId="0" applyNumberFormat="1" applyFont="1" applyFill="1" applyBorder="1" applyAlignment="1">
      <alignment horizontal="center" vertical="center" wrapText="1"/>
    </xf>
    <xf numFmtId="1" fontId="2" fillId="0" borderId="52" xfId="0" applyNumberFormat="1" applyFont="1" applyBorder="1" applyAlignment="1">
      <alignment horizontal="center" vertical="center" wrapText="1"/>
    </xf>
    <xf numFmtId="1" fontId="2" fillId="3" borderId="60" xfId="0" applyNumberFormat="1" applyFont="1" applyFill="1" applyBorder="1" applyAlignment="1">
      <alignment horizontal="center" vertical="center" wrapText="1"/>
    </xf>
    <xf numFmtId="1" fontId="2" fillId="3" borderId="61" xfId="0" applyNumberFormat="1" applyFont="1" applyFill="1" applyBorder="1" applyAlignment="1">
      <alignment horizontal="center" vertical="center" wrapText="1"/>
    </xf>
    <xf numFmtId="1" fontId="2" fillId="3" borderId="62" xfId="0" applyNumberFormat="1" applyFont="1" applyFill="1" applyBorder="1" applyAlignment="1">
      <alignment horizontal="center" vertical="center" wrapText="1"/>
    </xf>
    <xf numFmtId="1" fontId="2" fillId="3" borderId="51" xfId="0" applyNumberFormat="1" applyFont="1" applyFill="1" applyBorder="1" applyAlignment="1">
      <alignment horizontal="center" vertical="center"/>
    </xf>
    <xf numFmtId="1" fontId="2" fillId="3" borderId="63" xfId="0" applyNumberFormat="1" applyFont="1" applyFill="1" applyBorder="1" applyAlignment="1">
      <alignment horizontal="center" vertical="center"/>
    </xf>
    <xf numFmtId="1" fontId="2" fillId="3" borderId="64" xfId="0" applyNumberFormat="1" applyFont="1" applyFill="1" applyBorder="1" applyAlignment="1">
      <alignment horizontal="center" vertical="center"/>
    </xf>
    <xf numFmtId="1" fontId="2" fillId="24" borderId="60" xfId="0" applyNumberFormat="1" applyFont="1" applyFill="1" applyBorder="1" applyAlignment="1">
      <alignment horizontal="center" vertical="center" wrapText="1"/>
    </xf>
    <xf numFmtId="1" fontId="2" fillId="24" borderId="62" xfId="0" applyNumberFormat="1" applyFont="1" applyFill="1" applyBorder="1" applyAlignment="1">
      <alignment horizontal="center" vertical="center" wrapText="1"/>
    </xf>
    <xf numFmtId="1" fontId="2" fillId="0" borderId="96" xfId="0" applyNumberFormat="1" applyFont="1" applyBorder="1" applyAlignment="1">
      <alignment horizontal="center" vertical="center" wrapText="1"/>
    </xf>
    <xf numFmtId="1" fontId="2" fillId="0" borderId="98" xfId="0" applyNumberFormat="1" applyFont="1" applyBorder="1" applyAlignment="1">
      <alignment horizontal="center" vertical="center" wrapText="1"/>
    </xf>
    <xf numFmtId="1" fontId="2" fillId="0" borderId="90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72" xfId="0" applyNumberFormat="1" applyFont="1" applyBorder="1" applyAlignment="1">
      <alignment horizontal="center" vertical="center" wrapText="1"/>
    </xf>
    <xf numFmtId="1" fontId="2" fillId="0" borderId="35" xfId="0" applyNumberFormat="1" applyFont="1" applyBorder="1" applyAlignment="1">
      <alignment horizontal="center" vertical="center" wrapText="1"/>
    </xf>
    <xf numFmtId="1" fontId="2" fillId="0" borderId="33" xfId="0" applyNumberFormat="1" applyFont="1" applyBorder="1" applyAlignment="1">
      <alignment horizontal="center" vertical="center" wrapText="1"/>
    </xf>
    <xf numFmtId="1" fontId="2" fillId="0" borderId="20" xfId="0" applyNumberFormat="1" applyFont="1" applyBorder="1" applyAlignment="1">
      <alignment horizontal="center" vertical="center" wrapText="1"/>
    </xf>
    <xf numFmtId="1" fontId="2" fillId="0" borderId="26" xfId="0" applyNumberFormat="1" applyFont="1" applyBorder="1" applyAlignment="1">
      <alignment horizontal="center" vertical="center" wrapText="1"/>
    </xf>
    <xf numFmtId="1" fontId="2" fillId="0" borderId="51" xfId="0" applyNumberFormat="1" applyFont="1" applyBorder="1" applyAlignment="1">
      <alignment horizontal="center" vertical="center"/>
    </xf>
    <xf numFmtId="1" fontId="2" fillId="0" borderId="64" xfId="0" applyNumberFormat="1" applyFont="1" applyBorder="1" applyAlignment="1">
      <alignment horizontal="center" vertical="center"/>
    </xf>
    <xf numFmtId="1" fontId="2" fillId="0" borderId="63" xfId="0" applyNumberFormat="1" applyFont="1" applyBorder="1" applyAlignment="1">
      <alignment horizontal="center" vertical="center"/>
    </xf>
    <xf numFmtId="1" fontId="2" fillId="0" borderId="94" xfId="0" applyNumberFormat="1" applyFont="1" applyBorder="1" applyAlignment="1">
      <alignment horizontal="center" vertical="center"/>
    </xf>
    <xf numFmtId="1" fontId="2" fillId="0" borderId="95" xfId="0" applyNumberFormat="1" applyFont="1" applyBorder="1" applyAlignment="1">
      <alignment horizontal="center" vertical="center" wrapText="1"/>
    </xf>
    <xf numFmtId="1" fontId="2" fillId="0" borderId="97" xfId="0" applyNumberFormat="1" applyFont="1" applyBorder="1" applyAlignment="1">
      <alignment horizontal="center" vertical="center" wrapText="1"/>
    </xf>
    <xf numFmtId="1" fontId="2" fillId="0" borderId="99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" fontId="2" fillId="0" borderId="84" xfId="0" applyNumberFormat="1" applyFont="1" applyBorder="1" applyAlignment="1">
      <alignment horizontal="center" vertical="center" wrapText="1"/>
    </xf>
    <xf numFmtId="1" fontId="2" fillId="0" borderId="54" xfId="0" applyNumberFormat="1" applyFont="1" applyBorder="1" applyAlignment="1">
      <alignment horizontal="center" vertical="center" wrapText="1"/>
    </xf>
    <xf numFmtId="1" fontId="2" fillId="0" borderId="34" xfId="0" applyNumberFormat="1" applyFont="1" applyBorder="1" applyAlignment="1">
      <alignment horizontal="left" vertical="center"/>
    </xf>
    <xf numFmtId="1" fontId="2" fillId="0" borderId="38" xfId="0" applyNumberFormat="1" applyFont="1" applyBorder="1" applyAlignment="1">
      <alignment horizontal="left" vertical="center"/>
    </xf>
    <xf numFmtId="1" fontId="2" fillId="0" borderId="46" xfId="0" applyNumberFormat="1" applyFont="1" applyBorder="1" applyAlignment="1">
      <alignment horizontal="left" vertical="center"/>
    </xf>
    <xf numFmtId="1" fontId="2" fillId="0" borderId="45" xfId="0" applyNumberFormat="1" applyFont="1" applyBorder="1" applyAlignment="1">
      <alignment horizontal="left" vertical="center"/>
    </xf>
    <xf numFmtId="1" fontId="2" fillId="0" borderId="59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60" xfId="0" applyNumberFormat="1" applyFont="1" applyBorder="1" applyAlignment="1">
      <alignment horizontal="left" vertical="center"/>
    </xf>
    <xf numFmtId="1" fontId="2" fillId="0" borderId="62" xfId="0" applyNumberFormat="1" applyFont="1" applyBorder="1" applyAlignment="1">
      <alignment horizontal="left" vertical="center"/>
    </xf>
    <xf numFmtId="1" fontId="2" fillId="0" borderId="105" xfId="0" applyNumberFormat="1" applyFont="1" applyBorder="1" applyAlignment="1">
      <alignment horizontal="left" vertical="center"/>
    </xf>
    <xf numFmtId="1" fontId="2" fillId="0" borderId="93" xfId="0" applyNumberFormat="1" applyFont="1" applyBorder="1" applyAlignment="1">
      <alignment horizontal="left" vertical="center"/>
    </xf>
    <xf numFmtId="1" fontId="2" fillId="0" borderId="34" xfId="0" applyNumberFormat="1" applyFont="1" applyBorder="1" applyAlignment="1">
      <alignment horizontal="left" vertical="center" shrinkToFit="1"/>
    </xf>
    <xf numFmtId="1" fontId="2" fillId="0" borderId="38" xfId="0" applyNumberFormat="1" applyFont="1" applyBorder="1" applyAlignment="1">
      <alignment horizontal="left" vertical="center" shrinkToFit="1"/>
    </xf>
    <xf numFmtId="1" fontId="2" fillId="0" borderId="60" xfId="0" applyNumberFormat="1" applyFont="1" applyBorder="1" applyAlignment="1">
      <alignment horizontal="center" vertical="center"/>
    </xf>
    <xf numFmtId="1" fontId="2" fillId="0" borderId="62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6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70" xfId="0" applyNumberFormat="1" applyFont="1" applyBorder="1" applyAlignment="1">
      <alignment horizontal="left" vertical="center" wrapText="1"/>
    </xf>
    <xf numFmtId="1" fontId="2" fillId="0" borderId="88" xfId="0" applyNumberFormat="1" applyFont="1" applyBorder="1" applyAlignment="1">
      <alignment horizontal="left" vertical="center" wrapText="1"/>
    </xf>
    <xf numFmtId="1" fontId="2" fillId="0" borderId="70" xfId="0" applyNumberFormat="1" applyFont="1" applyBorder="1" applyAlignment="1">
      <alignment horizontal="left" vertical="center"/>
    </xf>
    <xf numFmtId="1" fontId="2" fillId="0" borderId="79" xfId="0" applyNumberFormat="1" applyFont="1" applyBorder="1" applyAlignment="1">
      <alignment horizontal="left" vertical="center"/>
    </xf>
    <xf numFmtId="1" fontId="2" fillId="0" borderId="88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59" xfId="0" applyNumberFormat="1" applyFont="1" applyBorder="1" applyAlignment="1">
      <alignment horizontal="left" vertical="center" wrapText="1"/>
    </xf>
    <xf numFmtId="1" fontId="2" fillId="0" borderId="14" xfId="0" applyNumberFormat="1" applyFont="1" applyBorder="1" applyAlignment="1">
      <alignment horizontal="left" vertical="center" wrapText="1"/>
    </xf>
    <xf numFmtId="1" fontId="5" fillId="0" borderId="112" xfId="0" applyNumberFormat="1" applyFont="1" applyBorder="1" applyAlignment="1">
      <alignment horizontal="left"/>
    </xf>
    <xf numFmtId="1" fontId="5" fillId="0" borderId="113" xfId="0" applyNumberFormat="1" applyFont="1" applyBorder="1" applyAlignment="1">
      <alignment horizontal="left"/>
    </xf>
    <xf numFmtId="1" fontId="5" fillId="0" borderId="61" xfId="0" applyNumberFormat="1" applyFont="1" applyBorder="1" applyAlignment="1">
      <alignment horizontal="left"/>
    </xf>
    <xf numFmtId="1" fontId="2" fillId="0" borderId="122" xfId="0" applyNumberFormat="1" applyFont="1" applyBorder="1" applyAlignment="1">
      <alignment horizontal="center" vertical="center" wrapText="1"/>
    </xf>
    <xf numFmtId="1" fontId="2" fillId="0" borderId="135" xfId="0" applyNumberFormat="1" applyFont="1" applyBorder="1" applyAlignment="1">
      <alignment horizontal="center" vertical="center" wrapText="1"/>
    </xf>
    <xf numFmtId="1" fontId="2" fillId="0" borderId="145" xfId="0" applyNumberFormat="1" applyFont="1" applyBorder="1" applyAlignment="1">
      <alignment horizontal="center" vertical="center" wrapText="1"/>
    </xf>
    <xf numFmtId="1" fontId="2" fillId="0" borderId="123" xfId="0" applyNumberFormat="1" applyFont="1" applyBorder="1" applyAlignment="1">
      <alignment horizontal="center" vertical="center" wrapText="1"/>
    </xf>
    <xf numFmtId="1" fontId="2" fillId="0" borderId="136" xfId="0" applyNumberFormat="1" applyFont="1" applyBorder="1" applyAlignment="1">
      <alignment horizontal="center" vertical="center" wrapText="1"/>
    </xf>
    <xf numFmtId="1" fontId="2" fillId="0" borderId="141" xfId="0" applyNumberFormat="1" applyFont="1" applyBorder="1" applyAlignment="1">
      <alignment horizontal="center" vertical="center" wrapText="1"/>
    </xf>
    <xf numFmtId="1" fontId="2" fillId="0" borderId="126" xfId="0" applyNumberFormat="1" applyFont="1" applyBorder="1" applyAlignment="1">
      <alignment horizontal="center" vertical="center" wrapText="1"/>
    </xf>
    <xf numFmtId="0" fontId="10" fillId="0" borderId="128" xfId="0" applyFont="1" applyBorder="1"/>
    <xf numFmtId="1" fontId="2" fillId="0" borderId="63" xfId="0" applyNumberFormat="1" applyFont="1" applyBorder="1" applyAlignment="1">
      <alignment horizontal="center" vertical="center" wrapText="1"/>
    </xf>
    <xf numFmtId="1" fontId="2" fillId="0" borderId="94" xfId="0" applyNumberFormat="1" applyFont="1" applyBorder="1" applyAlignment="1">
      <alignment horizontal="center" vertical="center" wrapText="1"/>
    </xf>
    <xf numFmtId="1" fontId="2" fillId="0" borderId="117" xfId="0" applyNumberFormat="1" applyFont="1" applyBorder="1" applyAlignment="1">
      <alignment horizontal="center" vertical="center" wrapText="1"/>
    </xf>
    <xf numFmtId="1" fontId="2" fillId="0" borderId="118" xfId="0" applyNumberFormat="1" applyFont="1" applyBorder="1" applyAlignment="1">
      <alignment horizontal="center" vertical="center" wrapText="1"/>
    </xf>
    <xf numFmtId="1" fontId="2" fillId="0" borderId="119" xfId="0" applyNumberFormat="1" applyFont="1" applyBorder="1" applyAlignment="1">
      <alignment horizontal="center" vertical="center" wrapText="1"/>
    </xf>
    <xf numFmtId="1" fontId="2" fillId="0" borderId="132" xfId="0" applyNumberFormat="1" applyFont="1" applyBorder="1" applyAlignment="1">
      <alignment horizontal="center" vertical="center" wrapText="1"/>
    </xf>
    <xf numFmtId="1" fontId="2" fillId="0" borderId="142" xfId="0" applyNumberFormat="1" applyFont="1" applyBorder="1" applyAlignment="1">
      <alignment horizontal="center" vertical="center" wrapText="1"/>
    </xf>
    <xf numFmtId="1" fontId="2" fillId="0" borderId="120" xfId="0" applyNumberFormat="1" applyFont="1" applyBorder="1" applyAlignment="1">
      <alignment horizontal="center" vertical="center" wrapText="1"/>
    </xf>
    <xf numFmtId="0" fontId="10" fillId="0" borderId="121" xfId="0" applyFont="1" applyBorder="1"/>
    <xf numFmtId="1" fontId="2" fillId="0" borderId="133" xfId="0" applyNumberFormat="1" applyFont="1" applyBorder="1" applyAlignment="1">
      <alignment horizontal="center" vertical="center" wrapText="1"/>
    </xf>
    <xf numFmtId="0" fontId="10" fillId="0" borderId="143" xfId="0" applyFont="1" applyBorder="1"/>
    <xf numFmtId="1" fontId="2" fillId="0" borderId="134" xfId="0" applyNumberFormat="1" applyFont="1" applyBorder="1" applyAlignment="1">
      <alignment horizontal="center" vertical="center" wrapText="1"/>
    </xf>
    <xf numFmtId="0" fontId="10" fillId="0" borderId="144" xfId="0" applyFont="1" applyBorder="1"/>
    <xf numFmtId="1" fontId="2" fillId="0" borderId="119" xfId="0" applyNumberFormat="1" applyFont="1" applyBorder="1" applyAlignment="1">
      <alignment horizontal="left" vertical="center"/>
    </xf>
    <xf numFmtId="0" fontId="10" fillId="0" borderId="142" xfId="0" applyFont="1" applyBorder="1" applyAlignment="1">
      <alignment horizontal="left" vertical="center"/>
    </xf>
    <xf numFmtId="0" fontId="10" fillId="0" borderId="177" xfId="0" applyFont="1" applyBorder="1" applyAlignment="1">
      <alignment horizontal="left" vertical="center"/>
    </xf>
    <xf numFmtId="1" fontId="5" fillId="0" borderId="184" xfId="0" applyNumberFormat="1" applyFont="1" applyBorder="1" applyAlignment="1">
      <alignment horizontal="left"/>
    </xf>
    <xf numFmtId="0" fontId="2" fillId="0" borderId="185" xfId="0" applyFont="1" applyBorder="1" applyAlignment="1">
      <alignment horizontal="center" vertical="center"/>
    </xf>
    <xf numFmtId="0" fontId="2" fillId="0" borderId="18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94" xfId="0" applyFont="1" applyBorder="1" applyAlignment="1">
      <alignment horizontal="center"/>
    </xf>
    <xf numFmtId="1" fontId="2" fillId="0" borderId="123" xfId="0" applyNumberFormat="1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1" fontId="2" fillId="0" borderId="142" xfId="0" applyNumberFormat="1" applyFont="1" applyBorder="1" applyAlignment="1">
      <alignment horizontal="left" vertical="center"/>
    </xf>
    <xf numFmtId="1" fontId="2" fillId="0" borderId="167" xfId="0" applyNumberFormat="1" applyFont="1" applyBorder="1" applyAlignment="1">
      <alignment horizontal="left" vertical="center"/>
    </xf>
    <xf numFmtId="0" fontId="10" fillId="0" borderId="170" xfId="0" applyFont="1" applyBorder="1"/>
    <xf numFmtId="1" fontId="2" fillId="13" borderId="119" xfId="0" applyNumberFormat="1" applyFont="1" applyFill="1" applyBorder="1" applyAlignment="1">
      <alignment horizontal="left" vertical="center"/>
    </xf>
    <xf numFmtId="0" fontId="10" fillId="0" borderId="142" xfId="0" applyFont="1" applyBorder="1"/>
    <xf numFmtId="0" fontId="10" fillId="0" borderId="129" xfId="0" applyFont="1" applyBorder="1"/>
    <xf numFmtId="1" fontId="2" fillId="0" borderId="130" xfId="0" applyNumberFormat="1" applyFont="1" applyBorder="1" applyAlignment="1">
      <alignment horizontal="center" vertical="center"/>
    </xf>
    <xf numFmtId="0" fontId="4" fillId="0" borderId="139" xfId="0" applyFont="1" applyBorder="1" applyAlignment="1">
      <alignment horizontal="center" vertical="center"/>
    </xf>
    <xf numFmtId="1" fontId="2" fillId="0" borderId="131" xfId="0" applyNumberFormat="1" applyFont="1" applyBorder="1" applyAlignment="1">
      <alignment horizontal="center" vertical="center" wrapText="1"/>
    </xf>
    <xf numFmtId="0" fontId="4" fillId="0" borderId="140" xfId="0" applyFont="1" applyBorder="1" applyAlignment="1">
      <alignment horizontal="center" vertical="center"/>
    </xf>
    <xf numFmtId="1" fontId="2" fillId="0" borderId="140" xfId="0" applyNumberFormat="1" applyFont="1" applyBorder="1" applyAlignment="1">
      <alignment horizontal="center" vertical="center" wrapText="1"/>
    </xf>
    <xf numFmtId="1" fontId="2" fillId="0" borderId="114" xfId="0" applyNumberFormat="1" applyFont="1" applyBorder="1" applyAlignment="1">
      <alignment horizontal="center" vertical="center"/>
    </xf>
    <xf numFmtId="0" fontId="10" fillId="0" borderId="115" xfId="0" applyFont="1" applyBorder="1"/>
    <xf numFmtId="0" fontId="10" fillId="0" borderId="124" xfId="0" applyFont="1" applyBorder="1"/>
    <xf numFmtId="0" fontId="10" fillId="0" borderId="125" xfId="0" applyFont="1" applyBorder="1"/>
    <xf numFmtId="0" fontId="10" fillId="0" borderId="126" xfId="0" applyFont="1" applyBorder="1"/>
    <xf numFmtId="1" fontId="2" fillId="0" borderId="114" xfId="0" applyNumberFormat="1" applyFont="1" applyBorder="1" applyAlignment="1">
      <alignment horizontal="center" vertical="center" wrapText="1"/>
    </xf>
    <xf numFmtId="0" fontId="10" fillId="0" borderId="116" xfId="0" applyFont="1" applyBorder="1"/>
    <xf numFmtId="0" fontId="10" fillId="0" borderId="127" xfId="0" applyFont="1" applyBorder="1"/>
    <xf numFmtId="0" fontId="2" fillId="0" borderId="52" xfId="0" applyFont="1" applyBorder="1" applyAlignment="1">
      <alignment horizont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06" xfId="0" applyFont="1" applyBorder="1" applyAlignment="1">
      <alignment horizontal="center" vertical="center"/>
    </xf>
    <xf numFmtId="0" fontId="2" fillId="0" borderId="207" xfId="0" applyFont="1" applyBorder="1" applyAlignment="1">
      <alignment horizontal="center" vertical="center" wrapText="1"/>
    </xf>
    <xf numFmtId="0" fontId="2" fillId="0" borderId="208" xfId="0" applyFont="1" applyBorder="1" applyAlignment="1">
      <alignment horizontal="center" vertical="center" wrapText="1"/>
    </xf>
    <xf numFmtId="0" fontId="2" fillId="18" borderId="61" xfId="0" applyFont="1" applyFill="1" applyBorder="1" applyAlignment="1">
      <alignment horizontal="center" vertical="center" wrapText="1"/>
    </xf>
    <xf numFmtId="0" fontId="2" fillId="18" borderId="62" xfId="0" applyFont="1" applyFill="1" applyBorder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16" fontId="2" fillId="0" borderId="13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  <xf numFmtId="0" fontId="2" fillId="0" borderId="129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1" fontId="2" fillId="2" borderId="213" xfId="0" applyNumberFormat="1" applyFont="1" applyFill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/>
    </xf>
    <xf numFmtId="1" fontId="2" fillId="2" borderId="62" xfId="0" applyNumberFormat="1" applyFont="1" applyFill="1" applyBorder="1" applyAlignment="1">
      <alignment horizontal="center" vertical="center"/>
    </xf>
    <xf numFmtId="1" fontId="2" fillId="2" borderId="56" xfId="0" applyNumberFormat="1" applyFont="1" applyFill="1" applyBorder="1" applyAlignment="1">
      <alignment horizontal="center" vertical="center"/>
    </xf>
    <xf numFmtId="1" fontId="2" fillId="2" borderId="11" xfId="0" applyNumberFormat="1" applyFont="1" applyFill="1" applyBorder="1" applyAlignment="1">
      <alignment horizontal="center" vertical="center"/>
    </xf>
    <xf numFmtId="1" fontId="2" fillId="2" borderId="12" xfId="0" applyNumberFormat="1" applyFont="1" applyFill="1" applyBorder="1" applyAlignment="1">
      <alignment horizontal="center" vertical="center"/>
    </xf>
    <xf numFmtId="0" fontId="2" fillId="0" borderId="210" xfId="0" applyFont="1" applyBorder="1" applyAlignment="1">
      <alignment horizontal="center" vertical="center" wrapText="1"/>
    </xf>
    <xf numFmtId="1" fontId="2" fillId="0" borderId="210" xfId="0" applyNumberFormat="1" applyFont="1" applyBorder="1" applyAlignment="1">
      <alignment horizontal="center" vertical="center"/>
    </xf>
    <xf numFmtId="1" fontId="2" fillId="0" borderId="208" xfId="0" applyNumberFormat="1" applyFont="1" applyBorder="1" applyAlignment="1">
      <alignment horizontal="center" vertical="center"/>
    </xf>
    <xf numFmtId="1" fontId="2" fillId="0" borderId="212" xfId="0" applyNumberFormat="1" applyFont="1" applyBorder="1" applyAlignment="1">
      <alignment horizontal="center" vertical="center"/>
    </xf>
    <xf numFmtId="0" fontId="2" fillId="0" borderId="70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1" fontId="2" fillId="0" borderId="210" xfId="0" applyNumberFormat="1" applyFont="1" applyBorder="1" applyAlignment="1">
      <alignment horizontal="center" vertical="center" wrapText="1"/>
    </xf>
    <xf numFmtId="1" fontId="2" fillId="0" borderId="211" xfId="0" applyNumberFormat="1" applyFont="1" applyBorder="1" applyAlignment="1">
      <alignment horizontal="center" vertical="center" wrapText="1"/>
    </xf>
    <xf numFmtId="1" fontId="2" fillId="0" borderId="212" xfId="0" applyNumberFormat="1" applyFont="1" applyBorder="1" applyAlignment="1">
      <alignment horizontal="center" vertical="center" wrapText="1"/>
    </xf>
    <xf numFmtId="1" fontId="2" fillId="0" borderId="219" xfId="0" applyNumberFormat="1" applyFont="1" applyBorder="1" applyAlignment="1">
      <alignment horizontal="left" vertical="center"/>
    </xf>
    <xf numFmtId="1" fontId="2" fillId="0" borderId="220" xfId="0" applyNumberFormat="1" applyFont="1" applyBorder="1" applyAlignment="1">
      <alignment horizontal="center" vertical="center" wrapText="1"/>
    </xf>
    <xf numFmtId="1" fontId="2" fillId="3" borderId="221" xfId="0" applyNumberFormat="1" applyFont="1" applyFill="1" applyBorder="1" applyAlignment="1">
      <alignment horizontal="center" vertical="center" wrapText="1"/>
    </xf>
    <xf numFmtId="1" fontId="2" fillId="3" borderId="222" xfId="0" applyNumberFormat="1" applyFont="1" applyFill="1" applyBorder="1" applyAlignment="1">
      <alignment horizontal="center" vertical="center" wrapText="1"/>
    </xf>
    <xf numFmtId="1" fontId="2" fillId="0" borderId="222" xfId="0" applyNumberFormat="1" applyFont="1" applyBorder="1" applyAlignment="1">
      <alignment horizontal="center" vertical="center" wrapText="1"/>
    </xf>
    <xf numFmtId="1" fontId="2" fillId="0" borderId="223" xfId="0" applyNumberFormat="1" applyFont="1" applyBorder="1" applyAlignment="1">
      <alignment horizontal="center" vertical="center" wrapText="1"/>
    </xf>
    <xf numFmtId="1" fontId="2" fillId="9" borderId="220" xfId="0" applyNumberFormat="1" applyFont="1" applyFill="1" applyBorder="1" applyAlignment="1">
      <alignment horizontal="center" vertical="center" wrapText="1"/>
    </xf>
    <xf numFmtId="1" fontId="2" fillId="9" borderId="222" xfId="0" applyNumberFormat="1" applyFont="1" applyFill="1" applyBorder="1" applyAlignment="1">
      <alignment horizontal="center" vertical="center" wrapText="1"/>
    </xf>
    <xf numFmtId="1" fontId="2" fillId="3" borderId="220" xfId="0" applyNumberFormat="1" applyFont="1" applyFill="1" applyBorder="1" applyAlignment="1">
      <alignment horizontal="center" vertical="center" wrapText="1"/>
    </xf>
    <xf numFmtId="1" fontId="2" fillId="0" borderId="227" xfId="0" applyNumberFormat="1" applyFont="1" applyBorder="1" applyAlignment="1">
      <alignment horizontal="center" vertical="center" wrapText="1"/>
    </xf>
    <xf numFmtId="1" fontId="2" fillId="0" borderId="226" xfId="0" applyNumberFormat="1" applyFont="1" applyBorder="1" applyAlignment="1">
      <alignment horizontal="center" vertical="center" wrapText="1"/>
    </xf>
    <xf numFmtId="1" fontId="2" fillId="0" borderId="223" xfId="0" applyNumberFormat="1" applyFont="1" applyBorder="1" applyAlignment="1">
      <alignment horizontal="center" vertical="center"/>
    </xf>
    <xf numFmtId="1" fontId="2" fillId="0" borderId="220" xfId="0" applyNumberFormat="1" applyFont="1" applyBorder="1" applyAlignment="1">
      <alignment horizontal="left" vertical="center"/>
    </xf>
    <xf numFmtId="1" fontId="2" fillId="0" borderId="222" xfId="0" applyNumberFormat="1" applyFont="1" applyBorder="1" applyAlignment="1">
      <alignment horizontal="left" vertical="center"/>
    </xf>
    <xf numFmtId="1" fontId="2" fillId="0" borderId="220" xfId="0" applyNumberFormat="1" applyFont="1" applyBorder="1" applyAlignment="1">
      <alignment horizontal="center" vertical="center"/>
    </xf>
    <xf numFmtId="1" fontId="2" fillId="0" borderId="222" xfId="0" applyNumberFormat="1" applyFont="1" applyBorder="1" applyAlignment="1">
      <alignment horizontal="center" vertical="center"/>
    </xf>
    <xf numFmtId="1" fontId="2" fillId="0" borderId="221" xfId="0" applyNumberFormat="1" applyFont="1" applyBorder="1" applyAlignment="1">
      <alignment horizontal="center" vertical="center"/>
    </xf>
    <xf numFmtId="1" fontId="2" fillId="0" borderId="223" xfId="0" applyNumberFormat="1" applyFont="1" applyBorder="1" applyAlignment="1">
      <alignment horizontal="left" vertical="center" wrapText="1"/>
    </xf>
    <xf numFmtId="1" fontId="5" fillId="0" borderId="234" xfId="0" applyNumberFormat="1" applyFont="1" applyBorder="1" applyAlignment="1">
      <alignment horizontal="left"/>
    </xf>
    <xf numFmtId="1" fontId="5" fillId="0" borderId="221" xfId="0" applyNumberFormat="1" applyFont="1" applyBorder="1" applyAlignment="1">
      <alignment horizontal="left"/>
    </xf>
    <xf numFmtId="1" fontId="5" fillId="0" borderId="231" xfId="0" applyNumberFormat="1" applyFont="1" applyBorder="1" applyAlignment="1">
      <alignment horizontal="left"/>
    </xf>
    <xf numFmtId="0" fontId="2" fillId="0" borderId="237" xfId="0" applyFont="1" applyBorder="1" applyAlignment="1">
      <alignment horizontal="center" vertical="center" wrapText="1"/>
    </xf>
    <xf numFmtId="0" fontId="2" fillId="18" borderId="221" xfId="0" applyFont="1" applyFill="1" applyBorder="1" applyAlignment="1">
      <alignment horizontal="center" vertical="center" wrapText="1"/>
    </xf>
    <xf numFmtId="0" fontId="2" fillId="18" borderId="222" xfId="0" applyFont="1" applyFill="1" applyBorder="1" applyAlignment="1">
      <alignment horizontal="center" vertical="center" wrapText="1"/>
    </xf>
    <xf numFmtId="0" fontId="2" fillId="0" borderId="229" xfId="0" applyFont="1" applyBorder="1" applyAlignment="1">
      <alignment horizontal="center" vertical="center" wrapText="1"/>
    </xf>
    <xf numFmtId="1" fontId="2" fillId="2" borderId="232" xfId="0" applyNumberFormat="1" applyFont="1" applyFill="1" applyBorder="1" applyAlignment="1">
      <alignment horizontal="center" vertical="center"/>
    </xf>
    <xf numFmtId="1" fontId="2" fillId="2" borderId="221" xfId="0" applyNumberFormat="1" applyFont="1" applyFill="1" applyBorder="1" applyAlignment="1">
      <alignment horizontal="center" vertical="center"/>
    </xf>
    <xf numFmtId="1" fontId="2" fillId="2" borderId="222" xfId="0" applyNumberFormat="1" applyFont="1" applyFill="1" applyBorder="1" applyAlignment="1">
      <alignment horizontal="center" vertical="center"/>
    </xf>
    <xf numFmtId="0" fontId="2" fillId="0" borderId="238" xfId="0" applyFont="1" applyBorder="1" applyAlignment="1">
      <alignment horizontal="center" vertical="center" wrapText="1"/>
    </xf>
    <xf numFmtId="1" fontId="2" fillId="0" borderId="238" xfId="0" applyNumberFormat="1" applyFont="1" applyBorder="1" applyAlignment="1">
      <alignment horizontal="center" vertical="center"/>
    </xf>
    <xf numFmtId="1" fontId="2" fillId="0" borderId="237" xfId="0" applyNumberFormat="1" applyFont="1" applyBorder="1" applyAlignment="1">
      <alignment horizontal="center" vertical="center"/>
    </xf>
    <xf numFmtId="1" fontId="2" fillId="0" borderId="240" xfId="0" applyNumberFormat="1" applyFont="1" applyBorder="1" applyAlignment="1">
      <alignment horizontal="center" vertical="center"/>
    </xf>
    <xf numFmtId="1" fontId="2" fillId="0" borderId="238" xfId="0" applyNumberFormat="1" applyFont="1" applyBorder="1" applyAlignment="1">
      <alignment horizontal="center" vertical="center" wrapText="1"/>
    </xf>
    <xf numFmtId="1" fontId="2" fillId="0" borderId="239" xfId="0" applyNumberFormat="1" applyFont="1" applyBorder="1" applyAlignment="1">
      <alignment horizontal="center" vertical="center" wrapText="1"/>
    </xf>
    <xf numFmtId="1" fontId="2" fillId="0" borderId="240" xfId="0" applyNumberFormat="1" applyFont="1" applyBorder="1" applyAlignment="1">
      <alignment horizontal="center" vertical="center" wrapText="1"/>
    </xf>
    <xf numFmtId="1" fontId="5" fillId="0" borderId="230" xfId="0" applyNumberFormat="1" applyFont="1" applyBorder="1" applyAlignment="1">
      <alignment horizontal="left"/>
    </xf>
    <xf numFmtId="1" fontId="2" fillId="0" borderId="239" xfId="0" applyNumberFormat="1" applyFont="1" applyBorder="1" applyAlignment="1">
      <alignment horizontal="center" vertical="center"/>
    </xf>
    <xf numFmtId="1" fontId="2" fillId="0" borderId="242" xfId="0" applyNumberFormat="1" applyFont="1" applyBorder="1" applyAlignment="1">
      <alignment horizontal="center" vertical="center" wrapText="1"/>
    </xf>
    <xf numFmtId="1" fontId="2" fillId="0" borderId="242" xfId="0" applyNumberFormat="1" applyFont="1" applyBorder="1" applyAlignment="1">
      <alignment horizontal="center" vertical="center"/>
    </xf>
    <xf numFmtId="1" fontId="2" fillId="0" borderId="243" xfId="0" applyNumberFormat="1" applyFont="1" applyBorder="1" applyAlignment="1">
      <alignment horizontal="center" vertical="center" wrapText="1"/>
    </xf>
    <xf numFmtId="1" fontId="2" fillId="0" borderId="241" xfId="0" applyNumberFormat="1" applyFont="1" applyBorder="1" applyAlignment="1">
      <alignment horizontal="center" vertical="center" wrapText="1"/>
    </xf>
    <xf numFmtId="1" fontId="2" fillId="0" borderId="241" xfId="0" applyNumberFormat="1" applyFont="1" applyBorder="1" applyAlignment="1">
      <alignment horizontal="center" vertical="center"/>
    </xf>
    <xf numFmtId="1" fontId="2" fillId="0" borderId="244" xfId="0" applyNumberFormat="1" applyFont="1" applyBorder="1" applyAlignment="1">
      <alignment horizontal="center" vertical="center" wrapText="1"/>
    </xf>
    <xf numFmtId="1" fontId="2" fillId="0" borderId="242" xfId="0" applyNumberFormat="1" applyFont="1" applyBorder="1" applyAlignment="1">
      <alignment horizontal="center" vertical="center"/>
    </xf>
    <xf numFmtId="1" fontId="2" fillId="0" borderId="236" xfId="0" applyNumberFormat="1" applyFont="1" applyBorder="1" applyAlignment="1">
      <alignment horizontal="center" vertical="center"/>
    </xf>
    <xf numFmtId="1" fontId="2" fillId="0" borderId="243" xfId="0" applyNumberFormat="1" applyFont="1" applyBorder="1" applyAlignment="1">
      <alignment horizontal="center" vertical="center"/>
    </xf>
    <xf numFmtId="1" fontId="2" fillId="0" borderId="245" xfId="0" applyNumberFormat="1" applyFont="1" applyBorder="1" applyAlignment="1">
      <alignment horizontal="center" vertical="center" wrapText="1"/>
    </xf>
    <xf numFmtId="1" fontId="2" fillId="0" borderId="246" xfId="0" applyNumberFormat="1" applyFont="1" applyBorder="1"/>
    <xf numFmtId="1" fontId="2" fillId="0" borderId="247" xfId="0" applyNumberFormat="1" applyFont="1" applyBorder="1"/>
    <xf numFmtId="1" fontId="2" fillId="3" borderId="238" xfId="0" applyNumberFormat="1" applyFont="1" applyFill="1" applyBorder="1" applyAlignment="1">
      <alignment horizontal="center" vertical="center"/>
    </xf>
    <xf numFmtId="1" fontId="2" fillId="3" borderId="239" xfId="0" applyNumberFormat="1" applyFont="1" applyFill="1" applyBorder="1" applyAlignment="1">
      <alignment horizontal="center" vertical="center"/>
    </xf>
    <xf numFmtId="1" fontId="2" fillId="3" borderId="237" xfId="0" applyNumberFormat="1" applyFont="1" applyFill="1" applyBorder="1" applyAlignment="1">
      <alignment horizontal="center" vertical="center"/>
    </xf>
    <xf numFmtId="1" fontId="2" fillId="0" borderId="237" xfId="0" applyNumberFormat="1" applyFont="1" applyBorder="1" applyAlignment="1">
      <alignment horizontal="center" vertical="center" wrapText="1"/>
    </xf>
    <xf numFmtId="1" fontId="2" fillId="0" borderId="247" xfId="0" applyNumberFormat="1" applyFont="1" applyBorder="1" applyAlignment="1">
      <alignment horizontal="center" vertical="center" wrapText="1"/>
    </xf>
    <xf numFmtId="1" fontId="2" fillId="3" borderId="248" xfId="0" applyNumberFormat="1" applyFont="1" applyFill="1" applyBorder="1" applyAlignment="1">
      <alignment horizontal="center" vertical="center" wrapText="1"/>
    </xf>
    <xf numFmtId="1" fontId="2" fillId="3" borderId="241" xfId="0" applyNumberFormat="1" applyFont="1" applyFill="1" applyBorder="1" applyAlignment="1">
      <alignment horizontal="center" vertical="center" wrapText="1"/>
    </xf>
    <xf numFmtId="1" fontId="2" fillId="3" borderId="249" xfId="0" applyNumberFormat="1" applyFont="1" applyFill="1" applyBorder="1" applyAlignment="1">
      <alignment horizontal="center" vertical="center" wrapText="1"/>
    </xf>
    <xf numFmtId="1" fontId="2" fillId="3" borderId="247" xfId="0" applyNumberFormat="1" applyFont="1" applyFill="1" applyBorder="1" applyAlignment="1">
      <alignment horizontal="center" vertical="center" wrapText="1"/>
    </xf>
    <xf numFmtId="1" fontId="2" fillId="0" borderId="248" xfId="0" applyNumberFormat="1" applyFont="1" applyBorder="1" applyAlignment="1">
      <alignment horizontal="center" vertical="center" wrapText="1"/>
    </xf>
    <xf numFmtId="1" fontId="2" fillId="0" borderId="249" xfId="0" applyNumberFormat="1" applyFont="1" applyBorder="1" applyAlignment="1">
      <alignment horizontal="center" vertical="center" wrapText="1"/>
    </xf>
    <xf numFmtId="1" fontId="2" fillId="0" borderId="247" xfId="0" applyNumberFormat="1" applyFont="1" applyBorder="1" applyAlignment="1">
      <alignment horizontal="center" vertical="center" wrapText="1"/>
    </xf>
    <xf numFmtId="1" fontId="2" fillId="9" borderId="248" xfId="0" applyNumberFormat="1" applyFont="1" applyFill="1" applyBorder="1" applyAlignment="1">
      <alignment horizontal="center" vertical="center" wrapText="1"/>
    </xf>
    <xf numFmtId="1" fontId="2" fillId="9" borderId="237" xfId="0" applyNumberFormat="1" applyFont="1" applyFill="1" applyBorder="1" applyAlignment="1">
      <alignment horizontal="center" vertical="center" wrapText="1"/>
    </xf>
    <xf numFmtId="1" fontId="2" fillId="0" borderId="248" xfId="0" applyNumberFormat="1" applyFont="1" applyBorder="1" applyAlignment="1" applyProtection="1">
      <alignment horizontal="center" vertical="center" wrapText="1"/>
      <protection hidden="1"/>
    </xf>
    <xf numFmtId="1" fontId="2" fillId="0" borderId="241" xfId="0" applyNumberFormat="1" applyFont="1" applyBorder="1" applyAlignment="1" applyProtection="1">
      <alignment horizontal="center" vertical="center" wrapText="1"/>
      <protection hidden="1"/>
    </xf>
    <xf numFmtId="1" fontId="2" fillId="0" borderId="237" xfId="0" applyNumberFormat="1" applyFont="1" applyBorder="1" applyAlignment="1" applyProtection="1">
      <alignment horizontal="center" vertical="center" wrapText="1"/>
      <protection hidden="1"/>
    </xf>
    <xf numFmtId="1" fontId="2" fillId="4" borderId="250" xfId="0" applyNumberFormat="1" applyFont="1" applyFill="1" applyBorder="1" applyProtection="1">
      <protection locked="0"/>
    </xf>
    <xf numFmtId="1" fontId="2" fillId="0" borderId="247" xfId="0" applyNumberFormat="1" applyFont="1" applyBorder="1" applyAlignment="1">
      <alignment horizontal="center" vertical="center"/>
    </xf>
    <xf numFmtId="1" fontId="2" fillId="0" borderId="248" xfId="0" applyNumberFormat="1" applyFont="1" applyBorder="1"/>
    <xf numFmtId="1" fontId="2" fillId="0" borderId="249" xfId="0" applyNumberFormat="1" applyFont="1" applyBorder="1"/>
    <xf numFmtId="1" fontId="2" fillId="0" borderId="251" xfId="0" applyNumberFormat="1" applyFont="1" applyBorder="1" applyAlignment="1">
      <alignment horizontal="center" vertical="center" wrapText="1"/>
    </xf>
    <xf numFmtId="1" fontId="2" fillId="0" borderId="237" xfId="0" applyNumberFormat="1" applyFont="1" applyBorder="1" applyAlignment="1">
      <alignment horizontal="center" vertical="center" wrapText="1"/>
    </xf>
    <xf numFmtId="1" fontId="2" fillId="0" borderId="250" xfId="0" applyNumberFormat="1" applyFont="1" applyBorder="1" applyAlignment="1">
      <alignment horizontal="center" vertical="center" wrapText="1"/>
    </xf>
    <xf numFmtId="1" fontId="2" fillId="0" borderId="248" xfId="0" applyNumberFormat="1" applyFont="1" applyBorder="1" applyAlignment="1">
      <alignment horizontal="center" vertical="center"/>
    </xf>
    <xf numFmtId="1" fontId="2" fillId="0" borderId="248" xfId="0" applyNumberFormat="1" applyFont="1" applyBorder="1" applyAlignment="1">
      <alignment horizontal="right"/>
    </xf>
    <xf numFmtId="1" fontId="2" fillId="0" borderId="250" xfId="0" applyNumberFormat="1" applyFont="1" applyBorder="1" applyAlignment="1">
      <alignment horizontal="right"/>
    </xf>
    <xf numFmtId="1" fontId="2" fillId="8" borderId="248" xfId="0" applyNumberFormat="1" applyFont="1" applyFill="1" applyBorder="1" applyAlignment="1">
      <alignment horizontal="right"/>
    </xf>
    <xf numFmtId="1" fontId="2" fillId="8" borderId="249" xfId="0" applyNumberFormat="1" applyFont="1" applyFill="1" applyBorder="1" applyAlignment="1">
      <alignment horizontal="right"/>
    </xf>
    <xf numFmtId="1" fontId="2" fillId="0" borderId="249" xfId="0" applyNumberFormat="1" applyFont="1" applyBorder="1" applyAlignment="1">
      <alignment horizontal="right"/>
    </xf>
    <xf numFmtId="1" fontId="2" fillId="0" borderId="238" xfId="0" applyNumberFormat="1" applyFont="1" applyBorder="1"/>
    <xf numFmtId="1" fontId="2" fillId="0" borderId="251" xfId="0" applyNumberFormat="1" applyFont="1" applyBorder="1"/>
    <xf numFmtId="1" fontId="5" fillId="0" borderId="239" xfId="0" applyNumberFormat="1" applyFont="1" applyBorder="1"/>
    <xf numFmtId="1" fontId="2" fillId="0" borderId="250" xfId="0" applyNumberFormat="1" applyFont="1" applyBorder="1" applyAlignment="1">
      <alignment horizontal="center" vertical="center" wrapText="1"/>
    </xf>
    <xf numFmtId="1" fontId="2" fillId="4" borderId="252" xfId="0" applyNumberFormat="1" applyFont="1" applyFill="1" applyBorder="1" applyProtection="1">
      <protection locked="0"/>
    </xf>
    <xf numFmtId="1" fontId="2" fillId="5" borderId="253" xfId="1" applyNumberFormat="1" applyFont="1" applyBorder="1" applyProtection="1">
      <protection locked="0"/>
    </xf>
    <xf numFmtId="0" fontId="2" fillId="0" borderId="248" xfId="0" applyFont="1" applyBorder="1" applyAlignment="1">
      <alignment horizontal="center" vertical="center"/>
    </xf>
    <xf numFmtId="0" fontId="2" fillId="0" borderId="241" xfId="0" applyFont="1" applyBorder="1" applyAlignment="1">
      <alignment horizontal="center" vertical="center"/>
    </xf>
    <xf numFmtId="0" fontId="2" fillId="0" borderId="239" xfId="0" applyFont="1" applyBorder="1" applyAlignment="1">
      <alignment horizontal="center" vertical="center"/>
    </xf>
    <xf numFmtId="0" fontId="2" fillId="0" borderId="238" xfId="0" applyFont="1" applyBorder="1" applyAlignment="1">
      <alignment horizontal="center"/>
    </xf>
    <xf numFmtId="0" fontId="2" fillId="0" borderId="239" xfId="0" applyFont="1" applyBorder="1" applyAlignment="1">
      <alignment horizontal="center"/>
    </xf>
    <xf numFmtId="0" fontId="2" fillId="0" borderId="240" xfId="0" applyFont="1" applyBorder="1" applyAlignment="1">
      <alignment horizontal="center"/>
    </xf>
    <xf numFmtId="0" fontId="2" fillId="0" borderId="250" xfId="0" applyFont="1" applyBorder="1" applyAlignment="1">
      <alignment horizontal="center" vertical="center"/>
    </xf>
    <xf numFmtId="0" fontId="2" fillId="0" borderId="250" xfId="0" applyFont="1" applyBorder="1" applyAlignment="1">
      <alignment horizontal="center" vertical="center" wrapText="1"/>
    </xf>
    <xf numFmtId="0" fontId="2" fillId="0" borderId="237" xfId="0" applyFont="1" applyBorder="1" applyAlignment="1">
      <alignment horizontal="center" vertical="center"/>
    </xf>
    <xf numFmtId="0" fontId="2" fillId="0" borderId="248" xfId="0" applyFont="1" applyBorder="1" applyAlignment="1">
      <alignment horizontal="center" vertical="center"/>
    </xf>
    <xf numFmtId="0" fontId="2" fillId="0" borderId="237" xfId="0" applyFont="1" applyBorder="1" applyAlignment="1">
      <alignment horizontal="center" vertical="center"/>
    </xf>
    <xf numFmtId="0" fontId="2" fillId="18" borderId="243" xfId="0" applyFont="1" applyFill="1" applyBorder="1" applyAlignment="1">
      <alignment horizontal="center" vertical="center" wrapText="1"/>
    </xf>
    <xf numFmtId="0" fontId="2" fillId="18" borderId="249" xfId="0" applyFont="1" applyFill="1" applyBorder="1" applyAlignment="1">
      <alignment horizontal="center" vertical="center" wrapText="1"/>
    </xf>
    <xf numFmtId="0" fontId="2" fillId="0" borderId="247" xfId="0" applyFont="1" applyBorder="1" applyAlignment="1">
      <alignment horizontal="center" wrapText="1"/>
    </xf>
    <xf numFmtId="1" fontId="2" fillId="2" borderId="248" xfId="0" applyNumberFormat="1" applyFont="1" applyFill="1" applyBorder="1"/>
    <xf numFmtId="0" fontId="2" fillId="0" borderId="241" xfId="0" applyFont="1" applyBorder="1"/>
    <xf numFmtId="0" fontId="2" fillId="0" borderId="237" xfId="0" applyFont="1" applyBorder="1"/>
    <xf numFmtId="0" fontId="2" fillId="19" borderId="248" xfId="0" applyFont="1" applyFill="1" applyBorder="1" applyProtection="1">
      <protection locked="0"/>
    </xf>
    <xf numFmtId="0" fontId="2" fillId="19" borderId="249" xfId="0" applyFont="1" applyFill="1" applyBorder="1" applyProtection="1">
      <protection locked="0"/>
    </xf>
    <xf numFmtId="0" fontId="2" fillId="19" borderId="243" xfId="0" applyFont="1" applyFill="1" applyBorder="1" applyProtection="1">
      <protection locked="0"/>
    </xf>
    <xf numFmtId="0" fontId="2" fillId="19" borderId="235" xfId="0" applyFont="1" applyFill="1" applyBorder="1" applyProtection="1">
      <protection locked="0"/>
    </xf>
    <xf numFmtId="0" fontId="2" fillId="19" borderId="254" xfId="0" applyFont="1" applyFill="1" applyBorder="1" applyProtection="1">
      <protection locked="0"/>
    </xf>
    <xf numFmtId="0" fontId="2" fillId="19" borderId="255" xfId="0" applyFont="1" applyFill="1" applyBorder="1" applyProtection="1">
      <protection locked="0"/>
    </xf>
    <xf numFmtId="0" fontId="2" fillId="20" borderId="255" xfId="0" applyFont="1" applyFill="1" applyBorder="1" applyProtection="1">
      <protection locked="0"/>
    </xf>
    <xf numFmtId="0" fontId="2" fillId="20" borderId="256" xfId="0" applyFont="1" applyFill="1" applyBorder="1" applyProtection="1">
      <protection locked="0"/>
    </xf>
    <xf numFmtId="0" fontId="2" fillId="19" borderId="257" xfId="0" applyFont="1" applyFill="1" applyBorder="1" applyProtection="1">
      <protection locked="0"/>
    </xf>
    <xf numFmtId="0" fontId="2" fillId="19" borderId="258" xfId="0" applyFont="1" applyFill="1" applyBorder="1" applyProtection="1">
      <protection locked="0"/>
    </xf>
    <xf numFmtId="0" fontId="2" fillId="0" borderId="247" xfId="0" applyFont="1" applyBorder="1" applyAlignment="1">
      <alignment horizontal="center" vertical="center"/>
    </xf>
    <xf numFmtId="0" fontId="2" fillId="0" borderId="248" xfId="0" applyFont="1" applyBorder="1" applyAlignment="1">
      <alignment horizontal="center" vertical="center" wrapText="1"/>
    </xf>
    <xf numFmtId="1" fontId="2" fillId="2" borderId="259" xfId="0" applyNumberFormat="1" applyFont="1" applyFill="1" applyBorder="1"/>
    <xf numFmtId="0" fontId="2" fillId="20" borderId="260" xfId="0" applyFont="1" applyFill="1" applyBorder="1" applyProtection="1">
      <protection locked="0"/>
    </xf>
    <xf numFmtId="0" fontId="2" fillId="0" borderId="261" xfId="0" applyFont="1" applyBorder="1" applyAlignment="1">
      <alignment horizontal="center" wrapText="1"/>
    </xf>
    <xf numFmtId="1" fontId="2" fillId="4" borderId="260" xfId="0" applyNumberFormat="1" applyFont="1" applyFill="1" applyBorder="1" applyProtection="1">
      <protection locked="0"/>
    </xf>
    <xf numFmtId="1" fontId="2" fillId="4" borderId="259" xfId="0" applyNumberFormat="1" applyFont="1" applyFill="1" applyBorder="1" applyProtection="1">
      <protection locked="0"/>
    </xf>
    <xf numFmtId="1" fontId="2" fillId="4" borderId="262" xfId="0" applyNumberFormat="1" applyFont="1" applyFill="1" applyBorder="1" applyProtection="1">
      <protection locked="0"/>
    </xf>
    <xf numFmtId="1" fontId="2" fillId="0" borderId="263" xfId="0" applyNumberFormat="1" applyFont="1" applyBorder="1" applyAlignment="1">
      <alignment horizontal="center" vertical="center" wrapText="1"/>
    </xf>
    <xf numFmtId="1" fontId="2" fillId="0" borderId="263" xfId="0" applyNumberFormat="1" applyFont="1" applyBorder="1" applyAlignment="1">
      <alignment horizontal="center" vertical="center"/>
    </xf>
    <xf numFmtId="1" fontId="2" fillId="0" borderId="263" xfId="0" applyNumberFormat="1" applyFont="1" applyBorder="1" applyAlignment="1">
      <alignment horizontal="center" vertical="center"/>
    </xf>
    <xf numFmtId="1" fontId="2" fillId="0" borderId="264" xfId="0" applyNumberFormat="1" applyFont="1" applyBorder="1"/>
    <xf numFmtId="1" fontId="2" fillId="0" borderId="265" xfId="0" applyNumberFormat="1" applyFont="1" applyBorder="1"/>
    <xf numFmtId="1" fontId="2" fillId="0" borderId="265" xfId="0" applyNumberFormat="1" applyFont="1" applyBorder="1" applyAlignment="1">
      <alignment horizontal="center" vertical="center" wrapText="1"/>
    </xf>
    <xf numFmtId="1" fontId="2" fillId="3" borderId="266" xfId="0" applyNumberFormat="1" applyFont="1" applyFill="1" applyBorder="1" applyAlignment="1">
      <alignment horizontal="center" vertical="center" wrapText="1"/>
    </xf>
    <xf numFmtId="1" fontId="2" fillId="3" borderId="267" xfId="0" applyNumberFormat="1" applyFont="1" applyFill="1" applyBorder="1" applyAlignment="1">
      <alignment horizontal="center" vertical="center" wrapText="1"/>
    </xf>
    <xf numFmtId="1" fontId="2" fillId="3" borderId="265" xfId="0" applyNumberFormat="1" applyFont="1" applyFill="1" applyBorder="1" applyAlignment="1">
      <alignment horizontal="center" vertical="center" wrapText="1"/>
    </xf>
    <xf numFmtId="1" fontId="2" fillId="0" borderId="266" xfId="0" applyNumberFormat="1" applyFont="1" applyBorder="1" applyAlignment="1">
      <alignment horizontal="center" vertical="center" wrapText="1"/>
    </xf>
    <xf numFmtId="1" fontId="2" fillId="0" borderId="267" xfId="0" applyNumberFormat="1" applyFont="1" applyBorder="1" applyAlignment="1">
      <alignment horizontal="center" vertical="center" wrapText="1"/>
    </xf>
    <xf numFmtId="1" fontId="2" fillId="0" borderId="265" xfId="0" applyNumberFormat="1" applyFont="1" applyBorder="1" applyAlignment="1">
      <alignment horizontal="center" vertical="center" wrapText="1"/>
    </xf>
    <xf numFmtId="1" fontId="2" fillId="9" borderId="266" xfId="0" applyNumberFormat="1" applyFont="1" applyFill="1" applyBorder="1" applyAlignment="1">
      <alignment horizontal="center" vertical="center" wrapText="1"/>
    </xf>
    <xf numFmtId="1" fontId="2" fillId="0" borderId="266" xfId="0" applyNumberFormat="1" applyFont="1" applyBorder="1" applyAlignment="1" applyProtection="1">
      <alignment horizontal="center" vertical="center" wrapText="1"/>
      <protection hidden="1"/>
    </xf>
    <xf numFmtId="1" fontId="2" fillId="0" borderId="265" xfId="0" applyNumberFormat="1" applyFont="1" applyBorder="1" applyAlignment="1">
      <alignment horizontal="center" vertical="center"/>
    </xf>
    <xf numFmtId="1" fontId="2" fillId="0" borderId="266" xfId="0" applyNumberFormat="1" applyFont="1" applyBorder="1"/>
    <xf numFmtId="1" fontId="2" fillId="0" borderId="267" xfId="0" applyNumberFormat="1" applyFont="1" applyBorder="1"/>
    <xf numFmtId="1" fontId="2" fillId="0" borderId="268" xfId="0" applyNumberFormat="1" applyFont="1" applyBorder="1" applyAlignment="1">
      <alignment horizontal="center" vertical="center" wrapText="1"/>
    </xf>
    <xf numFmtId="1" fontId="2" fillId="0" borderId="260" xfId="0" applyNumberFormat="1" applyFont="1" applyBorder="1"/>
    <xf numFmtId="1" fontId="2" fillId="0" borderId="266" xfId="0" applyNumberFormat="1" applyFont="1" applyBorder="1" applyAlignment="1">
      <alignment horizontal="center" vertical="center"/>
    </xf>
    <xf numFmtId="1" fontId="2" fillId="0" borderId="266" xfId="0" applyNumberFormat="1" applyFont="1" applyBorder="1" applyAlignment="1">
      <alignment horizontal="right"/>
    </xf>
    <xf numFmtId="1" fontId="2" fillId="8" borderId="266" xfId="0" applyNumberFormat="1" applyFont="1" applyFill="1" applyBorder="1" applyAlignment="1">
      <alignment horizontal="right"/>
    </xf>
    <xf numFmtId="1" fontId="2" fillId="8" borderId="267" xfId="0" applyNumberFormat="1" applyFont="1" applyFill="1" applyBorder="1" applyAlignment="1">
      <alignment horizontal="right"/>
    </xf>
    <xf numFmtId="1" fontId="2" fillId="8" borderId="260" xfId="0" applyNumberFormat="1" applyFont="1" applyFill="1" applyBorder="1"/>
    <xf numFmtId="1" fontId="2" fillId="0" borderId="260" xfId="0" applyNumberFormat="1" applyFont="1" applyBorder="1" applyAlignment="1">
      <alignment horizontal="left" vertical="center"/>
    </xf>
    <xf numFmtId="1" fontId="2" fillId="0" borderId="267" xfId="0" applyNumberFormat="1" applyFont="1" applyBorder="1" applyAlignment="1">
      <alignment horizontal="right"/>
    </xf>
    <xf numFmtId="1" fontId="2" fillId="0" borderId="268" xfId="0" applyNumberFormat="1" applyFont="1" applyBorder="1"/>
    <xf numFmtId="1" fontId="2" fillId="0" borderId="260" xfId="0" applyNumberFormat="1" applyFont="1" applyBorder="1" applyAlignment="1">
      <alignment horizontal="right"/>
    </xf>
    <xf numFmtId="1" fontId="2" fillId="5" borderId="269" xfId="1" applyNumberFormat="1" applyFont="1" applyBorder="1" applyProtection="1">
      <protection locked="0"/>
    </xf>
    <xf numFmtId="1" fontId="2" fillId="5" borderId="270" xfId="1" applyNumberFormat="1" applyFont="1" applyBorder="1" applyProtection="1">
      <protection locked="0"/>
    </xf>
    <xf numFmtId="1" fontId="5" fillId="0" borderId="271" xfId="0" applyNumberFormat="1" applyFont="1" applyBorder="1" applyAlignment="1">
      <alignment horizontal="left"/>
    </xf>
    <xf numFmtId="1" fontId="5" fillId="0" borderId="272" xfId="0" applyNumberFormat="1" applyFont="1" applyBorder="1" applyAlignment="1">
      <alignment horizontal="left"/>
    </xf>
    <xf numFmtId="0" fontId="2" fillId="0" borderId="266" xfId="0" applyFont="1" applyBorder="1" applyAlignment="1">
      <alignment horizontal="center" vertical="center"/>
    </xf>
    <xf numFmtId="0" fontId="2" fillId="0" borderId="273" xfId="0" applyFont="1" applyBorder="1" applyAlignment="1">
      <alignment horizontal="center" vertical="center"/>
    </xf>
    <xf numFmtId="0" fontId="2" fillId="0" borderId="274" xfId="0" applyFont="1" applyBorder="1" applyAlignment="1">
      <alignment horizontal="center" vertical="center"/>
    </xf>
    <xf numFmtId="0" fontId="2" fillId="0" borderId="275" xfId="0" applyFont="1" applyBorder="1" applyAlignment="1">
      <alignment horizontal="center"/>
    </xf>
    <xf numFmtId="0" fontId="2" fillId="0" borderId="274" xfId="0" applyFont="1" applyBorder="1" applyAlignment="1">
      <alignment horizontal="center"/>
    </xf>
    <xf numFmtId="0" fontId="2" fillId="0" borderId="276" xfId="0" applyFont="1" applyBorder="1" applyAlignment="1">
      <alignment horizontal="center"/>
    </xf>
    <xf numFmtId="0" fontId="2" fillId="0" borderId="252" xfId="0" applyFont="1" applyBorder="1" applyAlignment="1">
      <alignment horizontal="center" vertical="center"/>
    </xf>
    <xf numFmtId="0" fontId="2" fillId="0" borderId="252" xfId="0" applyFont="1" applyBorder="1" applyAlignment="1">
      <alignment horizontal="center" vertical="center" wrapText="1"/>
    </xf>
    <xf numFmtId="1" fontId="2" fillId="0" borderId="252" xfId="0" applyNumberFormat="1" applyFont="1" applyBorder="1" applyAlignment="1">
      <alignment horizontal="center" vertical="center" wrapText="1"/>
    </xf>
    <xf numFmtId="0" fontId="2" fillId="0" borderId="277" xfId="0" applyFont="1" applyBorder="1" applyAlignment="1">
      <alignment horizontal="center" vertical="center"/>
    </xf>
    <xf numFmtId="0" fontId="2" fillId="0" borderId="278" xfId="0" applyFont="1" applyBorder="1" applyAlignment="1">
      <alignment horizontal="center" vertical="center"/>
    </xf>
    <xf numFmtId="0" fontId="2" fillId="0" borderId="277" xfId="0" applyFont="1" applyBorder="1" applyAlignment="1">
      <alignment horizontal="center" vertical="center"/>
    </xf>
    <xf numFmtId="0" fontId="2" fillId="0" borderId="278" xfId="0" applyFont="1" applyBorder="1" applyAlignment="1">
      <alignment horizontal="center" vertical="center"/>
    </xf>
    <xf numFmtId="0" fontId="2" fillId="18" borderId="279" xfId="0" applyFont="1" applyFill="1" applyBorder="1" applyAlignment="1">
      <alignment horizontal="center" vertical="center" wrapText="1"/>
    </xf>
    <xf numFmtId="0" fontId="2" fillId="18" borderId="280" xfId="0" applyFont="1" applyFill="1" applyBorder="1" applyAlignment="1">
      <alignment horizontal="center" vertical="center" wrapText="1"/>
    </xf>
    <xf numFmtId="0" fontId="2" fillId="0" borderId="281" xfId="0" applyFont="1" applyBorder="1" applyAlignment="1">
      <alignment horizontal="center" wrapText="1"/>
    </xf>
    <xf numFmtId="1" fontId="2" fillId="2" borderId="277" xfId="0" applyNumberFormat="1" applyFont="1" applyFill="1" applyBorder="1"/>
    <xf numFmtId="0" fontId="2" fillId="0" borderId="273" xfId="0" applyFont="1" applyBorder="1"/>
    <xf numFmtId="0" fontId="2" fillId="0" borderId="278" xfId="0" applyFont="1" applyBorder="1"/>
    <xf numFmtId="0" fontId="2" fillId="19" borderId="277" xfId="0" applyFont="1" applyFill="1" applyBorder="1" applyProtection="1">
      <protection locked="0"/>
    </xf>
    <xf numFmtId="0" fontId="2" fillId="19" borderId="280" xfId="0" applyFont="1" applyFill="1" applyBorder="1" applyProtection="1">
      <protection locked="0"/>
    </xf>
    <xf numFmtId="0" fontId="2" fillId="19" borderId="279" xfId="0" applyFont="1" applyFill="1" applyBorder="1" applyProtection="1">
      <protection locked="0"/>
    </xf>
    <xf numFmtId="0" fontId="2" fillId="19" borderId="282" xfId="0" applyFont="1" applyFill="1" applyBorder="1" applyProtection="1">
      <protection locked="0"/>
    </xf>
    <xf numFmtId="0" fontId="2" fillId="19" borderId="283" xfId="0" applyFont="1" applyFill="1" applyBorder="1" applyProtection="1">
      <protection locked="0"/>
    </xf>
    <xf numFmtId="0" fontId="2" fillId="19" borderId="284" xfId="0" applyFont="1" applyFill="1" applyBorder="1" applyProtection="1">
      <protection locked="0"/>
    </xf>
    <xf numFmtId="0" fontId="2" fillId="20" borderId="284" xfId="0" applyFont="1" applyFill="1" applyBorder="1" applyProtection="1">
      <protection locked="0"/>
    </xf>
    <xf numFmtId="0" fontId="2" fillId="20" borderId="285" xfId="0" applyFont="1" applyFill="1" applyBorder="1" applyProtection="1">
      <protection locked="0"/>
    </xf>
    <xf numFmtId="0" fontId="2" fillId="19" borderId="286" xfId="0" applyFont="1" applyFill="1" applyBorder="1" applyProtection="1">
      <protection locked="0"/>
    </xf>
    <xf numFmtId="0" fontId="2" fillId="19" borderId="287" xfId="0" applyFont="1" applyFill="1" applyBorder="1" applyProtection="1">
      <protection locked="0"/>
    </xf>
    <xf numFmtId="0" fontId="2" fillId="0" borderId="281" xfId="0" applyFont="1" applyBorder="1" applyAlignment="1">
      <alignment horizontal="center" vertical="center"/>
    </xf>
    <xf numFmtId="0" fontId="2" fillId="0" borderId="277" xfId="0" applyFont="1" applyBorder="1" applyAlignment="1">
      <alignment horizontal="center" vertical="center" wrapText="1"/>
    </xf>
    <xf numFmtId="0" fontId="2" fillId="0" borderId="278" xfId="0" applyFont="1" applyBorder="1" applyAlignment="1">
      <alignment horizontal="center" vertical="center" wrapText="1"/>
    </xf>
    <xf numFmtId="1" fontId="2" fillId="2" borderId="288" xfId="0" applyNumberFormat="1" applyFont="1" applyFill="1" applyBorder="1"/>
    <xf numFmtId="0" fontId="2" fillId="20" borderId="289" xfId="0" applyFont="1" applyFill="1" applyBorder="1" applyProtection="1">
      <protection locked="0"/>
    </xf>
    <xf numFmtId="1" fontId="2" fillId="0" borderId="275" xfId="0" applyNumberFormat="1" applyFont="1" applyBorder="1" applyAlignment="1">
      <alignment horizontal="center" vertical="center" wrapText="1"/>
    </xf>
    <xf numFmtId="1" fontId="2" fillId="0" borderId="274" xfId="0" applyNumberFormat="1" applyFont="1" applyBorder="1" applyAlignment="1">
      <alignment horizontal="center" vertical="center" wrapText="1"/>
    </xf>
    <xf numFmtId="1" fontId="2" fillId="0" borderId="276" xfId="0" applyNumberFormat="1" applyFont="1" applyBorder="1" applyAlignment="1">
      <alignment horizontal="center" vertical="center" wrapText="1"/>
    </xf>
    <xf numFmtId="0" fontId="2" fillId="0" borderId="275" xfId="0" applyFont="1" applyBorder="1" applyAlignment="1">
      <alignment horizontal="center" vertical="center" wrapText="1"/>
    </xf>
    <xf numFmtId="1" fontId="2" fillId="0" borderId="275" xfId="0" applyNumberFormat="1" applyFont="1" applyBorder="1" applyAlignment="1">
      <alignment horizontal="center" vertical="center"/>
    </xf>
    <xf numFmtId="1" fontId="2" fillId="0" borderId="278" xfId="0" applyNumberFormat="1" applyFont="1" applyBorder="1" applyAlignment="1">
      <alignment horizontal="center" vertical="center"/>
    </xf>
    <xf numFmtId="1" fontId="2" fillId="0" borderId="276" xfId="0" applyNumberFormat="1" applyFont="1" applyBorder="1" applyAlignment="1">
      <alignment horizontal="center" vertical="center"/>
    </xf>
    <xf numFmtId="1" fontId="2" fillId="0" borderId="277" xfId="0" applyNumberFormat="1" applyFont="1" applyBorder="1" applyAlignment="1">
      <alignment horizontal="center" vertical="center" wrapText="1"/>
    </xf>
    <xf numFmtId="0" fontId="2" fillId="0" borderId="290" xfId="0" applyFont="1" applyBorder="1" applyAlignment="1">
      <alignment horizontal="center" wrapText="1"/>
    </xf>
    <xf numFmtId="0" fontId="2" fillId="0" borderId="291" xfId="0" applyFont="1" applyBorder="1" applyAlignment="1">
      <alignment horizontal="center" wrapText="1"/>
    </xf>
    <xf numFmtId="0" fontId="2" fillId="0" borderId="278" xfId="0" applyFont="1" applyBorder="1" applyAlignment="1">
      <alignment horizontal="center"/>
    </xf>
    <xf numFmtId="1" fontId="2" fillId="4" borderId="289" xfId="0" applyNumberFormat="1" applyFont="1" applyFill="1" applyBorder="1" applyProtection="1">
      <protection locked="0"/>
    </xf>
    <xf numFmtId="1" fontId="2" fillId="4" borderId="288" xfId="0" applyNumberFormat="1" applyFont="1" applyFill="1" applyBorder="1" applyProtection="1">
      <protection locked="0"/>
    </xf>
    <xf numFmtId="1" fontId="2" fillId="4" borderId="292" xfId="0" applyNumberFormat="1" applyFont="1" applyFill="1" applyBorder="1" applyProtection="1">
      <protection locked="0"/>
    </xf>
    <xf numFmtId="1" fontId="2" fillId="0" borderId="274" xfId="0" applyNumberFormat="1" applyFont="1" applyBorder="1" applyAlignment="1">
      <alignment horizontal="center" vertical="center"/>
    </xf>
    <xf numFmtId="1" fontId="2" fillId="0" borderId="293" xfId="0" applyNumberFormat="1" applyFont="1" applyBorder="1" applyAlignment="1">
      <alignment horizontal="center" vertical="center" wrapText="1"/>
    </xf>
    <xf numFmtId="1" fontId="2" fillId="0" borderId="293" xfId="0" applyNumberFormat="1" applyFont="1" applyBorder="1" applyAlignment="1">
      <alignment horizontal="center" vertical="center"/>
    </xf>
    <xf numFmtId="1" fontId="2" fillId="0" borderId="279" xfId="0" applyNumberFormat="1" applyFont="1" applyBorder="1" applyAlignment="1">
      <alignment horizontal="center" vertical="center" wrapText="1"/>
    </xf>
    <xf numFmtId="1" fontId="2" fillId="0" borderId="291" xfId="0" applyNumberFormat="1" applyFont="1" applyBorder="1" applyAlignment="1">
      <alignment horizontal="center" vertical="center" wrapText="1"/>
    </xf>
    <xf numFmtId="1" fontId="2" fillId="0" borderId="291" xfId="0" applyNumberFormat="1" applyFont="1" applyBorder="1" applyAlignment="1">
      <alignment horizontal="center" vertical="center"/>
    </xf>
    <xf numFmtId="1" fontId="2" fillId="0" borderId="294" xfId="0" applyNumberFormat="1" applyFont="1" applyBorder="1" applyAlignment="1">
      <alignment horizontal="center" vertical="center" wrapText="1"/>
    </xf>
    <xf numFmtId="1" fontId="2" fillId="0" borderId="275" xfId="0" applyNumberFormat="1" applyFont="1" applyBorder="1" applyAlignment="1">
      <alignment horizontal="center" vertical="center" wrapText="1"/>
    </xf>
    <xf numFmtId="1" fontId="2" fillId="0" borderId="293" xfId="0" applyNumberFormat="1" applyFont="1" applyBorder="1" applyAlignment="1">
      <alignment horizontal="center" vertical="center"/>
    </xf>
    <xf numFmtId="1" fontId="2" fillId="0" borderId="277" xfId="0" applyNumberFormat="1" applyFont="1" applyBorder="1" applyAlignment="1">
      <alignment horizontal="center" vertical="center"/>
    </xf>
    <xf numFmtId="1" fontId="2" fillId="0" borderId="279" xfId="0" applyNumberFormat="1" applyFont="1" applyBorder="1" applyAlignment="1">
      <alignment horizontal="center" vertical="center"/>
    </xf>
    <xf numFmtId="1" fontId="2" fillId="0" borderId="280" xfId="0" applyNumberFormat="1" applyFont="1" applyBorder="1" applyAlignment="1">
      <alignment horizontal="center" vertical="center" wrapText="1"/>
    </xf>
    <xf numFmtId="1" fontId="2" fillId="0" borderId="289" xfId="0" applyNumberFormat="1" applyFont="1" applyBorder="1"/>
    <xf numFmtId="1" fontId="2" fillId="0" borderId="275" xfId="0" applyNumberFormat="1" applyFont="1" applyBorder="1" applyAlignment="1">
      <alignment horizontal="center" vertical="center"/>
    </xf>
    <xf numFmtId="1" fontId="2" fillId="0" borderId="281" xfId="0" applyNumberFormat="1" applyFont="1" applyBorder="1"/>
    <xf numFmtId="1" fontId="2" fillId="3" borderId="275" xfId="0" applyNumberFormat="1" applyFont="1" applyFill="1" applyBorder="1" applyAlignment="1">
      <alignment horizontal="center" vertical="center"/>
    </xf>
    <xf numFmtId="1" fontId="2" fillId="3" borderId="274" xfId="0" applyNumberFormat="1" applyFont="1" applyFill="1" applyBorder="1" applyAlignment="1">
      <alignment horizontal="center" vertical="center"/>
    </xf>
    <xf numFmtId="1" fontId="2" fillId="3" borderId="278" xfId="0" applyNumberFormat="1" applyFont="1" applyFill="1" applyBorder="1" applyAlignment="1">
      <alignment horizontal="center" vertical="center"/>
    </xf>
    <xf numFmtId="1" fontId="2" fillId="0" borderId="278" xfId="0" applyNumberFormat="1" applyFont="1" applyBorder="1" applyAlignment="1">
      <alignment horizontal="center" vertical="center" wrapText="1"/>
    </xf>
    <xf numFmtId="1" fontId="2" fillId="0" borderId="281" xfId="0" applyNumberFormat="1" applyFont="1" applyBorder="1" applyAlignment="1">
      <alignment horizontal="center" vertical="center" wrapText="1"/>
    </xf>
    <xf numFmtId="1" fontId="2" fillId="3" borderId="277" xfId="0" applyNumberFormat="1" applyFont="1" applyFill="1" applyBorder="1" applyAlignment="1">
      <alignment horizontal="center" vertical="center" wrapText="1"/>
    </xf>
    <xf numFmtId="1" fontId="2" fillId="3" borderId="291" xfId="0" applyNumberFormat="1" applyFont="1" applyFill="1" applyBorder="1" applyAlignment="1">
      <alignment horizontal="center" vertical="center" wrapText="1"/>
    </xf>
    <xf numFmtId="1" fontId="2" fillId="3" borderId="280" xfId="0" applyNumberFormat="1" applyFont="1" applyFill="1" applyBorder="1" applyAlignment="1">
      <alignment horizontal="center" vertical="center" wrapText="1"/>
    </xf>
    <xf numFmtId="1" fontId="2" fillId="3" borderId="281" xfId="0" applyNumberFormat="1" applyFont="1" applyFill="1" applyBorder="1" applyAlignment="1">
      <alignment horizontal="center" vertical="center" wrapText="1"/>
    </xf>
    <xf numFmtId="1" fontId="2" fillId="0" borderId="281" xfId="0" applyNumberFormat="1" applyFont="1" applyBorder="1" applyAlignment="1">
      <alignment horizontal="center" vertical="center" wrapText="1"/>
    </xf>
    <xf numFmtId="1" fontId="2" fillId="9" borderId="277" xfId="0" applyNumberFormat="1" applyFont="1" applyFill="1" applyBorder="1" applyAlignment="1">
      <alignment horizontal="center" vertical="center" wrapText="1"/>
    </xf>
    <xf numFmtId="1" fontId="2" fillId="9" borderId="278" xfId="0" applyNumberFormat="1" applyFont="1" applyFill="1" applyBorder="1" applyAlignment="1">
      <alignment horizontal="center" vertical="center" wrapText="1"/>
    </xf>
    <xf numFmtId="1" fontId="2" fillId="0" borderId="277" xfId="0" applyNumberFormat="1" applyFont="1" applyBorder="1" applyAlignment="1" applyProtection="1">
      <alignment horizontal="center" vertical="center" wrapText="1"/>
      <protection hidden="1"/>
    </xf>
    <xf numFmtId="1" fontId="2" fillId="0" borderId="291" xfId="0" applyNumberFormat="1" applyFont="1" applyBorder="1" applyAlignment="1" applyProtection="1">
      <alignment horizontal="center" vertical="center" wrapText="1"/>
      <protection hidden="1"/>
    </xf>
    <xf numFmtId="1" fontId="2" fillId="0" borderId="278" xfId="0" applyNumberFormat="1" applyFont="1" applyBorder="1" applyAlignment="1" applyProtection="1">
      <alignment horizontal="center" vertical="center" wrapText="1"/>
      <protection hidden="1"/>
    </xf>
    <xf numFmtId="1" fontId="2" fillId="0" borderId="281" xfId="0" applyNumberFormat="1" applyFont="1" applyBorder="1" applyAlignment="1">
      <alignment horizontal="center" vertical="center"/>
    </xf>
    <xf numFmtId="1" fontId="2" fillId="0" borderId="277" xfId="0" applyNumberFormat="1" applyFont="1" applyBorder="1"/>
    <xf numFmtId="1" fontId="2" fillId="0" borderId="280" xfId="0" applyNumberFormat="1" applyFont="1" applyBorder="1"/>
    <xf numFmtId="1" fontId="2" fillId="0" borderId="278" xfId="0" applyNumberFormat="1" applyFont="1" applyBorder="1" applyAlignment="1">
      <alignment horizontal="center" vertical="center" wrapText="1"/>
    </xf>
    <xf numFmtId="1" fontId="2" fillId="0" borderId="278" xfId="0" applyNumberFormat="1" applyFont="1" applyBorder="1" applyAlignment="1">
      <alignment horizontal="center" vertical="center"/>
    </xf>
    <xf numFmtId="1" fontId="2" fillId="0" borderId="276" xfId="0" applyNumberFormat="1" applyFont="1" applyBorder="1" applyAlignment="1">
      <alignment horizontal="center" vertical="center" wrapText="1"/>
    </xf>
    <xf numFmtId="1" fontId="2" fillId="0" borderId="277" xfId="0" applyNumberFormat="1" applyFont="1" applyBorder="1" applyAlignment="1">
      <alignment horizontal="right"/>
    </xf>
    <xf numFmtId="1" fontId="2" fillId="0" borderId="252" xfId="0" applyNumberFormat="1" applyFont="1" applyBorder="1" applyAlignment="1">
      <alignment horizontal="right"/>
    </xf>
    <xf numFmtId="1" fontId="2" fillId="8" borderId="277" xfId="0" applyNumberFormat="1" applyFont="1" applyFill="1" applyBorder="1" applyAlignment="1">
      <alignment horizontal="right"/>
    </xf>
    <xf numFmtId="1" fontId="2" fillId="8" borderId="280" xfId="0" applyNumberFormat="1" applyFont="1" applyFill="1" applyBorder="1" applyAlignment="1">
      <alignment horizontal="right"/>
    </xf>
    <xf numFmtId="1" fontId="2" fillId="8" borderId="289" xfId="0" applyNumberFormat="1" applyFont="1" applyFill="1" applyBorder="1"/>
    <xf numFmtId="1" fontId="2" fillId="0" borderId="289" xfId="0" applyNumberFormat="1" applyFont="1" applyBorder="1" applyAlignment="1">
      <alignment horizontal="left" vertical="center"/>
    </xf>
    <xf numFmtId="1" fontId="2" fillId="0" borderId="280" xfId="0" applyNumberFormat="1" applyFont="1" applyBorder="1" applyAlignment="1">
      <alignment horizontal="right"/>
    </xf>
    <xf numFmtId="1" fontId="2" fillId="0" borderId="275" xfId="0" applyNumberFormat="1" applyFont="1" applyBorder="1"/>
    <xf numFmtId="1" fontId="2" fillId="0" borderId="294" xfId="0" applyNumberFormat="1" applyFont="1" applyBorder="1"/>
    <xf numFmtId="1" fontId="5" fillId="0" borderId="274" xfId="0" applyNumberFormat="1" applyFont="1" applyBorder="1"/>
    <xf numFmtId="1" fontId="2" fillId="0" borderId="252" xfId="0" applyNumberFormat="1" applyFont="1" applyBorder="1" applyAlignment="1">
      <alignment horizontal="center" vertical="center" wrapText="1"/>
    </xf>
    <xf numFmtId="1" fontId="2" fillId="0" borderId="289" xfId="0" applyNumberFormat="1" applyFont="1" applyBorder="1" applyAlignment="1">
      <alignment horizontal="right"/>
    </xf>
    <xf numFmtId="1" fontId="2" fillId="5" borderId="295" xfId="1" applyNumberFormat="1" applyFont="1" applyBorder="1" applyProtection="1">
      <protection locked="0"/>
    </xf>
    <xf numFmtId="1" fontId="2" fillId="5" borderId="296" xfId="1" applyNumberFormat="1" applyFont="1" applyBorder="1" applyProtection="1">
      <protection locked="0"/>
    </xf>
    <xf numFmtId="1" fontId="5" fillId="0" borderId="297" xfId="0" applyNumberFormat="1" applyFont="1" applyBorder="1" applyAlignment="1">
      <alignment horizontal="left"/>
    </xf>
    <xf numFmtId="1" fontId="5" fillId="0" borderId="298" xfId="0" applyNumberFormat="1" applyFont="1" applyBorder="1" applyAlignment="1">
      <alignment horizontal="left"/>
    </xf>
    <xf numFmtId="0" fontId="2" fillId="0" borderId="291" xfId="0" applyFont="1" applyBorder="1" applyAlignment="1">
      <alignment horizontal="center" vertical="center"/>
    </xf>
    <xf numFmtId="0" fontId="2" fillId="0" borderId="291" xfId="0" applyFont="1" applyBorder="1"/>
    <xf numFmtId="1" fontId="2" fillId="0" borderId="299" xfId="0" applyNumberFormat="1" applyFont="1" applyBorder="1"/>
    <xf numFmtId="1" fontId="2" fillId="4" borderId="300" xfId="0" applyNumberFormat="1" applyFont="1" applyFill="1" applyBorder="1" applyProtection="1">
      <protection locked="0"/>
    </xf>
    <xf numFmtId="1" fontId="2" fillId="5" borderId="301" xfId="1" applyNumberFormat="1" applyFont="1" applyBorder="1" applyProtection="1">
      <protection locked="0"/>
    </xf>
    <xf numFmtId="0" fontId="2" fillId="23" borderId="277" xfId="0" applyFont="1" applyFill="1" applyBorder="1" applyProtection="1">
      <protection locked="0"/>
    </xf>
    <xf numFmtId="0" fontId="2" fillId="23" borderId="280" xfId="0" applyFont="1" applyFill="1" applyBorder="1" applyProtection="1">
      <protection locked="0"/>
    </xf>
    <xf numFmtId="0" fontId="2" fillId="23" borderId="279" xfId="0" applyFont="1" applyFill="1" applyBorder="1" applyProtection="1">
      <protection locked="0"/>
    </xf>
    <xf numFmtId="0" fontId="2" fillId="23" borderId="282" xfId="0" applyFont="1" applyFill="1" applyBorder="1" applyProtection="1">
      <protection locked="0"/>
    </xf>
    <xf numFmtId="0" fontId="2" fillId="23" borderId="302" xfId="0" applyFont="1" applyFill="1" applyBorder="1" applyProtection="1">
      <protection locked="0"/>
    </xf>
    <xf numFmtId="0" fontId="2" fillId="23" borderId="303" xfId="0" applyFont="1" applyFill="1" applyBorder="1" applyProtection="1">
      <protection locked="0"/>
    </xf>
    <xf numFmtId="0" fontId="2" fillId="23" borderId="304" xfId="0" applyFont="1" applyFill="1" applyBorder="1" applyProtection="1">
      <protection locked="0"/>
    </xf>
    <xf numFmtId="0" fontId="2" fillId="23" borderId="305" xfId="0" applyFont="1" applyFill="1" applyBorder="1" applyProtection="1">
      <protection locked="0"/>
    </xf>
    <xf numFmtId="0" fontId="2" fillId="23" borderId="306" xfId="0" applyFont="1" applyFill="1" applyBorder="1" applyProtection="1">
      <protection locked="0"/>
    </xf>
    <xf numFmtId="1" fontId="2" fillId="2" borderId="307" xfId="0" applyNumberFormat="1" applyFont="1" applyFill="1" applyBorder="1"/>
    <xf numFmtId="0" fontId="2" fillId="23" borderId="308" xfId="0" applyFont="1" applyFill="1" applyBorder="1" applyProtection="1">
      <protection locked="0"/>
    </xf>
    <xf numFmtId="0" fontId="2" fillId="0" borderId="309" xfId="0" applyFont="1" applyBorder="1" applyAlignment="1">
      <alignment horizontal="center" wrapText="1"/>
    </xf>
    <xf numFmtId="0" fontId="2" fillId="0" borderId="310" xfId="0" applyFont="1" applyBorder="1" applyAlignment="1">
      <alignment horizontal="center"/>
    </xf>
    <xf numFmtId="1" fontId="2" fillId="4" borderId="308" xfId="0" applyNumberFormat="1" applyFont="1" applyFill="1" applyBorder="1" applyProtection="1">
      <protection locked="0"/>
    </xf>
    <xf numFmtId="1" fontId="2" fillId="4" borderId="307" xfId="0" applyNumberFormat="1" applyFont="1" applyFill="1" applyBorder="1" applyProtection="1">
      <protection locked="0"/>
    </xf>
    <xf numFmtId="1" fontId="2" fillId="4" borderId="311" xfId="0" applyNumberFormat="1" applyFont="1" applyFill="1" applyBorder="1" applyProtection="1">
      <protection locked="0"/>
    </xf>
    <xf numFmtId="1" fontId="2" fillId="0" borderId="309" xfId="0" applyNumberFormat="1" applyFont="1" applyBorder="1" applyAlignment="1">
      <alignment horizontal="center" vertical="center" wrapText="1"/>
    </xf>
    <xf numFmtId="1" fontId="2" fillId="0" borderId="309" xfId="0" applyNumberFormat="1" applyFont="1" applyBorder="1" applyAlignment="1">
      <alignment horizontal="center" vertical="center"/>
    </xf>
    <xf numFmtId="1" fontId="2" fillId="0" borderId="312" xfId="0" applyNumberFormat="1" applyFont="1" applyBorder="1" applyAlignment="1">
      <alignment horizontal="center" vertical="center" wrapText="1"/>
    </xf>
    <xf numFmtId="1" fontId="2" fillId="0" borderId="313" xfId="0" applyNumberFormat="1" applyFont="1" applyBorder="1" applyAlignment="1">
      <alignment horizontal="center" vertical="center" wrapText="1"/>
    </xf>
    <xf numFmtId="1" fontId="2" fillId="0" borderId="315" xfId="0" applyNumberFormat="1" applyFont="1" applyBorder="1"/>
    <xf numFmtId="1" fontId="2" fillId="0" borderId="316" xfId="0" applyNumberFormat="1" applyFont="1" applyBorder="1" applyAlignment="1">
      <alignment horizontal="center" vertical="center"/>
    </xf>
    <xf numFmtId="1" fontId="2" fillId="0" borderId="317" xfId="0" applyNumberFormat="1" applyFont="1" applyBorder="1"/>
    <xf numFmtId="1" fontId="2" fillId="0" borderId="318" xfId="0" applyNumberFormat="1" applyFont="1" applyBorder="1" applyAlignment="1">
      <alignment horizontal="center" vertical="center" wrapText="1"/>
    </xf>
    <xf numFmtId="1" fontId="2" fillId="3" borderId="319" xfId="0" applyNumberFormat="1" applyFont="1" applyFill="1" applyBorder="1" applyAlignment="1">
      <alignment horizontal="center" vertical="center" wrapText="1"/>
    </xf>
    <xf numFmtId="1" fontId="2" fillId="3" borderId="320" xfId="0" applyNumberFormat="1" applyFont="1" applyFill="1" applyBorder="1" applyAlignment="1">
      <alignment horizontal="center" vertical="center" wrapText="1"/>
    </xf>
    <xf numFmtId="1" fontId="2" fillId="3" borderId="321" xfId="0" applyNumberFormat="1" applyFont="1" applyFill="1" applyBorder="1" applyAlignment="1">
      <alignment horizontal="center" vertical="center" wrapText="1"/>
    </xf>
    <xf numFmtId="1" fontId="2" fillId="3" borderId="316" xfId="0" applyNumberFormat="1" applyFont="1" applyFill="1" applyBorder="1" applyAlignment="1">
      <alignment horizontal="center" vertical="center"/>
    </xf>
    <xf numFmtId="1" fontId="2" fillId="3" borderId="322" xfId="0" applyNumberFormat="1" applyFont="1" applyFill="1" applyBorder="1" applyAlignment="1">
      <alignment horizontal="center" vertical="center"/>
    </xf>
    <xf numFmtId="1" fontId="2" fillId="3" borderId="323" xfId="0" applyNumberFormat="1" applyFont="1" applyFill="1" applyBorder="1" applyAlignment="1">
      <alignment horizontal="center" vertical="center"/>
    </xf>
    <xf numFmtId="1" fontId="2" fillId="0" borderId="319" xfId="0" applyNumberFormat="1" applyFont="1" applyBorder="1" applyAlignment="1">
      <alignment horizontal="center" vertical="center" wrapText="1"/>
    </xf>
    <xf numFmtId="1" fontId="2" fillId="0" borderId="321" xfId="0" applyNumberFormat="1" applyFont="1" applyBorder="1" applyAlignment="1">
      <alignment horizontal="center" vertical="center" wrapText="1"/>
    </xf>
    <xf numFmtId="1" fontId="2" fillId="0" borderId="316" xfId="0" applyNumberFormat="1" applyFont="1" applyBorder="1" applyAlignment="1">
      <alignment horizontal="center" vertical="center" wrapText="1"/>
    </xf>
    <xf numFmtId="1" fontId="2" fillId="0" borderId="323" xfId="0" applyNumberFormat="1" applyFont="1" applyBorder="1" applyAlignment="1">
      <alignment horizontal="center" vertical="center" wrapText="1"/>
    </xf>
    <xf numFmtId="1" fontId="2" fillId="9" borderId="319" xfId="0" applyNumberFormat="1" applyFont="1" applyFill="1" applyBorder="1" applyAlignment="1">
      <alignment horizontal="center" vertical="center" wrapText="1"/>
    </xf>
    <xf numFmtId="1" fontId="2" fillId="9" borderId="321" xfId="0" applyNumberFormat="1" applyFont="1" applyFill="1" applyBorder="1" applyAlignment="1">
      <alignment horizontal="center" vertical="center" wrapText="1"/>
    </xf>
    <xf numFmtId="1" fontId="2" fillId="0" borderId="317" xfId="0" applyNumberFormat="1" applyFont="1" applyBorder="1" applyAlignment="1">
      <alignment horizontal="center" vertical="center" wrapText="1"/>
    </xf>
    <xf numFmtId="1" fontId="2" fillId="3" borderId="321" xfId="0" applyNumberFormat="1" applyFont="1" applyFill="1" applyBorder="1" applyAlignment="1">
      <alignment horizontal="center" vertical="center" wrapText="1"/>
    </xf>
    <xf numFmtId="1" fontId="2" fillId="3" borderId="324" xfId="0" applyNumberFormat="1" applyFont="1" applyFill="1" applyBorder="1" applyAlignment="1">
      <alignment horizontal="center" vertical="center" wrapText="1"/>
    </xf>
    <xf numFmtId="1" fontId="2" fillId="3" borderId="325" xfId="0" applyNumberFormat="1" applyFont="1" applyFill="1" applyBorder="1" applyAlignment="1">
      <alignment horizontal="center" vertical="center" wrapText="1"/>
    </xf>
    <xf numFmtId="1" fontId="2" fillId="3" borderId="326" xfId="0" applyNumberFormat="1" applyFont="1" applyFill="1" applyBorder="1" applyAlignment="1">
      <alignment horizontal="center" vertical="center" wrapText="1"/>
    </xf>
    <xf numFmtId="1" fontId="2" fillId="3" borderId="317" xfId="0" applyNumberFormat="1" applyFont="1" applyFill="1" applyBorder="1" applyAlignment="1">
      <alignment horizontal="center" vertical="center" wrapText="1"/>
    </xf>
    <xf numFmtId="1" fontId="2" fillId="0" borderId="324" xfId="0" applyNumberFormat="1" applyFont="1" applyBorder="1" applyAlignment="1">
      <alignment horizontal="center" vertical="center" wrapText="1"/>
    </xf>
    <xf numFmtId="1" fontId="2" fillId="0" borderId="326" xfId="0" applyNumberFormat="1" applyFont="1" applyBorder="1" applyAlignment="1">
      <alignment horizontal="center" vertical="center" wrapText="1"/>
    </xf>
    <xf numFmtId="1" fontId="2" fillId="0" borderId="317" xfId="0" applyNumberFormat="1" applyFont="1" applyBorder="1" applyAlignment="1">
      <alignment horizontal="center" vertical="center" wrapText="1"/>
    </xf>
    <xf numFmtId="1" fontId="2" fillId="9" borderId="324" xfId="0" applyNumberFormat="1" applyFont="1" applyFill="1" applyBorder="1" applyAlignment="1">
      <alignment horizontal="center" vertical="center" wrapText="1"/>
    </xf>
    <xf numFmtId="1" fontId="2" fillId="9" borderId="323" xfId="0" applyNumberFormat="1" applyFont="1" applyFill="1" applyBorder="1" applyAlignment="1">
      <alignment horizontal="center" vertical="center" wrapText="1"/>
    </xf>
    <xf numFmtId="1" fontId="2" fillId="0" borderId="324" xfId="0" applyNumberFormat="1" applyFont="1" applyBorder="1" applyAlignment="1" applyProtection="1">
      <alignment horizontal="center" vertical="center" wrapText="1"/>
      <protection hidden="1"/>
    </xf>
    <xf numFmtId="1" fontId="2" fillId="0" borderId="325" xfId="0" applyNumberFormat="1" applyFont="1" applyBorder="1" applyAlignment="1" applyProtection="1">
      <alignment horizontal="center" vertical="center" wrapText="1"/>
      <protection hidden="1"/>
    </xf>
    <xf numFmtId="1" fontId="2" fillId="0" borderId="323" xfId="0" applyNumberFormat="1" applyFont="1" applyBorder="1" applyAlignment="1" applyProtection="1">
      <alignment horizontal="center" vertical="center" wrapText="1"/>
      <protection hidden="1"/>
    </xf>
    <xf numFmtId="1" fontId="2" fillId="3" borderId="318" xfId="0" applyNumberFormat="1" applyFont="1" applyFill="1" applyBorder="1"/>
    <xf numFmtId="1" fontId="2" fillId="4" borderId="327" xfId="0" applyNumberFormat="1" applyFont="1" applyFill="1" applyBorder="1" applyProtection="1">
      <protection locked="0"/>
    </xf>
    <xf numFmtId="1" fontId="2" fillId="4" borderId="328" xfId="0" applyNumberFormat="1" applyFont="1" applyFill="1" applyBorder="1" applyProtection="1">
      <protection locked="0"/>
    </xf>
    <xf numFmtId="1" fontId="2" fillId="4" borderId="329" xfId="0" applyNumberFormat="1" applyFont="1" applyFill="1" applyBorder="1" applyProtection="1">
      <protection locked="0"/>
    </xf>
    <xf numFmtId="1" fontId="2" fillId="0" borderId="317" xfId="0" applyNumberFormat="1" applyFont="1" applyBorder="1" applyAlignment="1">
      <alignment horizontal="center" vertical="center"/>
    </xf>
    <xf numFmtId="1" fontId="2" fillId="0" borderId="324" xfId="0" applyNumberFormat="1" applyFont="1" applyBorder="1"/>
    <xf numFmtId="1" fontId="2" fillId="0" borderId="326" xfId="0" applyNumberFormat="1" applyFont="1" applyBorder="1"/>
    <xf numFmtId="1" fontId="2" fillId="0" borderId="321" xfId="0" applyNumberFormat="1" applyFont="1" applyBorder="1" applyAlignment="1">
      <alignment horizontal="center" vertical="center"/>
    </xf>
    <xf numFmtId="1" fontId="2" fillId="0" borderId="330" xfId="0" applyNumberFormat="1" applyFont="1" applyBorder="1" applyAlignment="1">
      <alignment horizontal="center" vertical="center" wrapText="1"/>
    </xf>
    <xf numFmtId="1" fontId="2" fillId="0" borderId="325" xfId="0" applyNumberFormat="1" applyFont="1" applyBorder="1" applyAlignment="1">
      <alignment horizontal="center" vertical="center" wrapText="1"/>
    </xf>
    <xf numFmtId="1" fontId="2" fillId="0" borderId="325" xfId="0" applyNumberFormat="1" applyFont="1" applyBorder="1" applyAlignment="1">
      <alignment horizontal="center" vertical="center"/>
    </xf>
    <xf numFmtId="1" fontId="2" fillId="0" borderId="331" xfId="0" applyNumberFormat="1" applyFont="1" applyBorder="1" applyAlignment="1">
      <alignment horizontal="center" vertical="center" wrapText="1"/>
    </xf>
    <xf numFmtId="1" fontId="2" fillId="0" borderId="323" xfId="0" applyNumberFormat="1" applyFont="1" applyBorder="1" applyAlignment="1">
      <alignment horizontal="center" vertical="center" wrapText="1"/>
    </xf>
    <xf numFmtId="1" fontId="2" fillId="4" borderId="315" xfId="0" applyNumberFormat="1" applyFont="1" applyFill="1" applyBorder="1" applyProtection="1">
      <protection locked="0"/>
    </xf>
    <xf numFmtId="1" fontId="2" fillId="0" borderId="319" xfId="0" applyNumberFormat="1" applyFont="1" applyBorder="1" applyAlignment="1">
      <alignment horizontal="center" vertical="center"/>
    </xf>
    <xf numFmtId="1" fontId="2" fillId="0" borderId="321" xfId="0" applyNumberFormat="1" applyFont="1" applyBorder="1" applyAlignment="1">
      <alignment horizontal="center" vertical="center"/>
    </xf>
    <xf numFmtId="1" fontId="2" fillId="0" borderId="320" xfId="0" applyNumberFormat="1" applyFont="1" applyBorder="1" applyAlignment="1">
      <alignment horizontal="center" vertical="center"/>
    </xf>
    <xf numFmtId="1" fontId="2" fillId="0" borderId="316" xfId="0" applyNumberFormat="1" applyFont="1" applyBorder="1" applyAlignment="1">
      <alignment horizontal="center" vertical="center"/>
    </xf>
    <xf numFmtId="1" fontId="2" fillId="0" borderId="322" xfId="0" applyNumberFormat="1" applyFont="1" applyBorder="1" applyAlignment="1">
      <alignment horizontal="center" vertical="center"/>
    </xf>
    <xf numFmtId="1" fontId="2" fillId="0" borderId="332" xfId="0" applyNumberFormat="1" applyFont="1" applyBorder="1" applyAlignment="1">
      <alignment horizontal="center" vertical="center"/>
    </xf>
    <xf numFmtId="1" fontId="2" fillId="0" borderId="333" xfId="0" applyNumberFormat="1" applyFont="1" applyBorder="1" applyAlignment="1">
      <alignment horizontal="center" vertical="center" wrapText="1"/>
    </xf>
    <xf numFmtId="1" fontId="2" fillId="0" borderId="328" xfId="0" applyNumberFormat="1" applyFont="1" applyBorder="1" applyAlignment="1">
      <alignment horizontal="center" vertical="center" wrapText="1"/>
    </xf>
    <xf numFmtId="1" fontId="2" fillId="0" borderId="334" xfId="0" applyNumberFormat="1" applyFont="1" applyBorder="1" applyAlignment="1">
      <alignment horizontal="center" vertical="center" wrapText="1"/>
    </xf>
    <xf numFmtId="1" fontId="2" fillId="0" borderId="323" xfId="0" applyNumberFormat="1" applyFont="1" applyBorder="1" applyAlignment="1">
      <alignment horizontal="center" vertical="center"/>
    </xf>
    <xf numFmtId="1" fontId="2" fillId="0" borderId="324" xfId="0" applyNumberFormat="1" applyFont="1" applyBorder="1" applyAlignment="1">
      <alignment horizontal="center" vertical="center"/>
    </xf>
    <xf numFmtId="1" fontId="2" fillId="0" borderId="323" xfId="0" applyNumberFormat="1" applyFont="1" applyBorder="1" applyAlignment="1">
      <alignment horizontal="center" vertical="center"/>
    </xf>
    <xf numFmtId="1" fontId="2" fillId="0" borderId="321" xfId="0" applyNumberFormat="1" applyFont="1" applyBorder="1" applyAlignment="1">
      <alignment horizontal="center" vertical="center" wrapText="1"/>
    </xf>
    <xf numFmtId="1" fontId="2" fillId="0" borderId="332" xfId="0" applyNumberFormat="1" applyFont="1" applyBorder="1" applyAlignment="1">
      <alignment horizontal="center" vertical="center" wrapText="1"/>
    </xf>
    <xf numFmtId="1" fontId="2" fillId="0" borderId="319" xfId="0" applyNumberFormat="1" applyFont="1" applyBorder="1" applyAlignment="1">
      <alignment horizontal="left" vertical="center"/>
    </xf>
    <xf numFmtId="1" fontId="2" fillId="0" borderId="321" xfId="0" applyNumberFormat="1" applyFont="1" applyBorder="1" applyAlignment="1">
      <alignment horizontal="left" vertical="center"/>
    </xf>
    <xf numFmtId="1" fontId="2" fillId="0" borderId="324" xfId="0" applyNumberFormat="1" applyFont="1" applyBorder="1" applyAlignment="1">
      <alignment horizontal="right"/>
    </xf>
    <xf numFmtId="1" fontId="2" fillId="0" borderId="328" xfId="0" applyNumberFormat="1" applyFont="1" applyBorder="1" applyAlignment="1">
      <alignment horizontal="right"/>
    </xf>
    <xf numFmtId="1" fontId="2" fillId="0" borderId="321" xfId="0" applyNumberFormat="1" applyFont="1" applyBorder="1" applyAlignment="1">
      <alignment horizontal="right"/>
    </xf>
    <xf numFmtId="1" fontId="2" fillId="4" borderId="321" xfId="0" applyNumberFormat="1" applyFont="1" applyFill="1" applyBorder="1" applyProtection="1">
      <protection locked="0"/>
    </xf>
    <xf numFmtId="1" fontId="2" fillId="4" borderId="334" xfId="0" applyNumberFormat="1" applyFont="1" applyFill="1" applyBorder="1" applyProtection="1">
      <protection locked="0"/>
    </xf>
    <xf numFmtId="1" fontId="2" fillId="4" borderId="319" xfId="0" applyNumberFormat="1" applyFont="1" applyFill="1" applyBorder="1" applyProtection="1">
      <protection locked="0"/>
    </xf>
    <xf numFmtId="1" fontId="2" fillId="4" borderId="335" xfId="0" applyNumberFormat="1" applyFont="1" applyFill="1" applyBorder="1" applyProtection="1">
      <protection locked="0"/>
    </xf>
    <xf numFmtId="1" fontId="2" fillId="8" borderId="324" xfId="0" applyNumberFormat="1" applyFont="1" applyFill="1" applyBorder="1" applyAlignment="1">
      <alignment horizontal="right"/>
    </xf>
    <xf numFmtId="1" fontId="2" fillId="8" borderId="326" xfId="0" applyNumberFormat="1" applyFont="1" applyFill="1" applyBorder="1" applyAlignment="1">
      <alignment horizontal="right"/>
    </xf>
    <xf numFmtId="1" fontId="2" fillId="8" borderId="315" xfId="0" applyNumberFormat="1" applyFont="1" applyFill="1" applyBorder="1"/>
    <xf numFmtId="1" fontId="2" fillId="0" borderId="315" xfId="0" applyNumberFormat="1" applyFont="1" applyBorder="1" applyAlignment="1">
      <alignment horizontal="left" vertical="center"/>
    </xf>
    <xf numFmtId="1" fontId="2" fillId="0" borderId="326" xfId="0" applyNumberFormat="1" applyFont="1" applyBorder="1" applyAlignment="1">
      <alignment horizontal="right"/>
    </xf>
    <xf numFmtId="1" fontId="2" fillId="0" borderId="316" xfId="0" applyNumberFormat="1" applyFont="1" applyBorder="1"/>
    <xf numFmtId="1" fontId="2" fillId="0" borderId="331" xfId="0" applyNumberFormat="1" applyFont="1" applyBorder="1"/>
    <xf numFmtId="1" fontId="5" fillId="0" borderId="322" xfId="0" applyNumberFormat="1" applyFont="1" applyBorder="1"/>
    <xf numFmtId="1" fontId="5" fillId="0" borderId="320" xfId="0" applyNumberFormat="1" applyFont="1" applyBorder="1"/>
    <xf numFmtId="1" fontId="2" fillId="0" borderId="318" xfId="0" applyNumberFormat="1" applyFont="1" applyBorder="1" applyAlignment="1">
      <alignment horizontal="center" vertical="center"/>
    </xf>
    <xf numFmtId="1" fontId="2" fillId="0" borderId="327" xfId="0" applyNumberFormat="1" applyFont="1" applyBorder="1" applyAlignment="1">
      <alignment horizontal="center" vertical="center" wrapText="1"/>
    </xf>
    <xf numFmtId="1" fontId="2" fillId="0" borderId="328" xfId="0" applyNumberFormat="1" applyFont="1" applyBorder="1" applyAlignment="1">
      <alignment horizontal="center" vertical="center" wrapText="1"/>
    </xf>
    <xf numFmtId="1" fontId="2" fillId="0" borderId="319" xfId="0" applyNumberFormat="1" applyFont="1" applyBorder="1" applyAlignment="1">
      <alignment horizontal="center" vertical="center" wrapText="1"/>
    </xf>
    <xf numFmtId="1" fontId="2" fillId="0" borderId="320" xfId="0" applyNumberFormat="1" applyFont="1" applyBorder="1" applyAlignment="1">
      <alignment horizontal="center" vertical="center" wrapText="1"/>
    </xf>
    <xf numFmtId="1" fontId="2" fillId="0" borderId="315" xfId="0" applyNumberFormat="1" applyFont="1" applyBorder="1" applyAlignment="1">
      <alignment horizontal="right"/>
    </xf>
    <xf numFmtId="1" fontId="2" fillId="0" borderId="318" xfId="0" applyNumberFormat="1" applyFont="1" applyBorder="1" applyAlignment="1">
      <alignment horizontal="left" vertical="center" wrapText="1"/>
    </xf>
    <xf numFmtId="1" fontId="2" fillId="0" borderId="327" xfId="0" applyNumberFormat="1" applyFont="1" applyBorder="1" applyAlignment="1">
      <alignment horizontal="right"/>
    </xf>
    <xf numFmtId="1" fontId="2" fillId="8" borderId="327" xfId="0" applyNumberFormat="1" applyFont="1" applyFill="1" applyBorder="1"/>
    <xf numFmtId="1" fontId="2" fillId="8" borderId="321" xfId="0" applyNumberFormat="1" applyFont="1" applyFill="1" applyBorder="1"/>
    <xf numFmtId="1" fontId="2" fillId="5" borderId="314" xfId="1" applyNumberFormat="1" applyFont="1" applyBorder="1" applyProtection="1">
      <protection locked="0"/>
    </xf>
    <xf numFmtId="1" fontId="2" fillId="4" borderId="336" xfId="0" applyNumberFormat="1" applyFont="1" applyFill="1" applyBorder="1" applyProtection="1">
      <protection locked="0"/>
    </xf>
    <xf numFmtId="1" fontId="2" fillId="5" borderId="337" xfId="1" applyNumberFormat="1" applyFont="1" applyBorder="1" applyProtection="1">
      <protection locked="0"/>
    </xf>
    <xf numFmtId="1" fontId="5" fillId="0" borderId="338" xfId="0" applyNumberFormat="1" applyFont="1" applyBorder="1" applyAlignment="1">
      <alignment horizontal="left"/>
    </xf>
    <xf numFmtId="1" fontId="5" fillId="0" borderId="339" xfId="0" applyNumberFormat="1" applyFont="1" applyBorder="1" applyAlignment="1">
      <alignment horizontal="left"/>
    </xf>
    <xf numFmtId="1" fontId="5" fillId="0" borderId="320" xfId="0" applyNumberFormat="1" applyFont="1" applyBorder="1" applyAlignment="1">
      <alignment horizontal="left"/>
    </xf>
    <xf numFmtId="1" fontId="2" fillId="0" borderId="340" xfId="0" applyNumberFormat="1" applyFont="1" applyBorder="1" applyAlignment="1">
      <alignment horizontal="center" vertical="center" wrapText="1"/>
    </xf>
    <xf numFmtId="1" fontId="2" fillId="0" borderId="341" xfId="0" applyNumberFormat="1" applyFont="1" applyBorder="1" applyAlignment="1">
      <alignment horizontal="center" vertical="center" wrapText="1"/>
    </xf>
    <xf numFmtId="1" fontId="5" fillId="0" borderId="342" xfId="0" applyNumberFormat="1" applyFont="1" applyBorder="1" applyAlignment="1">
      <alignment horizontal="left"/>
    </xf>
    <xf numFmtId="0" fontId="2" fillId="0" borderId="343" xfId="0" applyFont="1" applyBorder="1" applyAlignment="1">
      <alignment horizontal="center" vertical="center"/>
    </xf>
    <xf numFmtId="0" fontId="2" fillId="0" borderId="344" xfId="0" applyFont="1" applyBorder="1" applyAlignment="1">
      <alignment horizontal="center" vertical="center"/>
    </xf>
    <xf numFmtId="0" fontId="2" fillId="0" borderId="340" xfId="0" applyFont="1" applyBorder="1" applyAlignment="1">
      <alignment horizontal="center"/>
    </xf>
    <xf numFmtId="0" fontId="2" fillId="0" borderId="341" xfId="0" applyFont="1" applyBorder="1" applyAlignment="1">
      <alignment horizontal="center"/>
    </xf>
    <xf numFmtId="0" fontId="2" fillId="0" borderId="336" xfId="0" applyFont="1" applyBorder="1" applyAlignment="1">
      <alignment horizontal="center" vertical="center" wrapText="1"/>
    </xf>
    <xf numFmtId="0" fontId="2" fillId="18" borderId="320" xfId="0" applyFont="1" applyFill="1" applyBorder="1" applyAlignment="1">
      <alignment horizontal="center" vertical="center" wrapText="1"/>
    </xf>
    <xf numFmtId="0" fontId="2" fillId="18" borderId="321" xfId="0" applyFont="1" applyFill="1" applyBorder="1" applyAlignment="1">
      <alignment horizontal="center" vertical="center" wrapText="1"/>
    </xf>
    <xf numFmtId="0" fontId="2" fillId="0" borderId="345" xfId="0" applyFont="1" applyBorder="1" applyAlignment="1">
      <alignment horizontal="center" vertical="center"/>
    </xf>
    <xf numFmtId="0" fontId="2" fillId="0" borderId="343" xfId="0" applyFont="1" applyBorder="1" applyAlignment="1">
      <alignment horizontal="center" vertical="center"/>
    </xf>
    <xf numFmtId="0" fontId="2" fillId="0" borderId="345" xfId="0" applyFont="1" applyBorder="1" applyAlignment="1">
      <alignment horizontal="center" vertical="center"/>
    </xf>
    <xf numFmtId="0" fontId="2" fillId="18" borderId="346" xfId="0" applyFont="1" applyFill="1" applyBorder="1" applyAlignment="1">
      <alignment horizontal="center" vertical="center" wrapText="1"/>
    </xf>
    <xf numFmtId="0" fontId="2" fillId="18" borderId="347" xfId="0" applyFont="1" applyFill="1" applyBorder="1" applyAlignment="1">
      <alignment horizontal="center" vertical="center" wrapText="1"/>
    </xf>
    <xf numFmtId="0" fontId="2" fillId="0" borderId="348" xfId="0" applyFont="1" applyBorder="1" applyAlignment="1">
      <alignment horizontal="center" wrapText="1"/>
    </xf>
    <xf numFmtId="1" fontId="2" fillId="2" borderId="343" xfId="0" applyNumberFormat="1" applyFont="1" applyFill="1" applyBorder="1"/>
    <xf numFmtId="0" fontId="2" fillId="0" borderId="344" xfId="0" applyFont="1" applyBorder="1"/>
    <xf numFmtId="0" fontId="2" fillId="0" borderId="345" xfId="0" applyFont="1" applyBorder="1"/>
    <xf numFmtId="0" fontId="2" fillId="23" borderId="343" xfId="0" applyFont="1" applyFill="1" applyBorder="1" applyProtection="1">
      <protection locked="0"/>
    </xf>
    <xf numFmtId="0" fontId="2" fillId="23" borderId="347" xfId="0" applyFont="1" applyFill="1" applyBorder="1" applyProtection="1">
      <protection locked="0"/>
    </xf>
    <xf numFmtId="0" fontId="2" fillId="23" borderId="346" xfId="0" applyFont="1" applyFill="1" applyBorder="1" applyProtection="1">
      <protection locked="0"/>
    </xf>
    <xf numFmtId="0" fontId="2" fillId="23" borderId="349" xfId="0" applyFont="1" applyFill="1" applyBorder="1" applyProtection="1">
      <protection locked="0"/>
    </xf>
    <xf numFmtId="0" fontId="2" fillId="23" borderId="350" xfId="0" applyFont="1" applyFill="1" applyBorder="1" applyProtection="1">
      <protection locked="0"/>
    </xf>
    <xf numFmtId="0" fontId="2" fillId="0" borderId="348" xfId="0" applyFont="1" applyBorder="1" applyAlignment="1">
      <alignment horizontal="center" vertical="center"/>
    </xf>
    <xf numFmtId="0" fontId="2" fillId="0" borderId="343" xfId="0" applyFont="1" applyBorder="1" applyAlignment="1">
      <alignment horizontal="center" vertical="center" wrapText="1"/>
    </xf>
    <xf numFmtId="0" fontId="2" fillId="0" borderId="345" xfId="0" applyFont="1" applyBorder="1" applyAlignment="1">
      <alignment horizontal="center" vertical="center" wrapText="1"/>
    </xf>
    <xf numFmtId="1" fontId="2" fillId="2" borderId="351" xfId="0" applyNumberFormat="1" applyFont="1" applyFill="1" applyBorder="1" applyAlignment="1">
      <alignment horizontal="center" vertical="center"/>
    </xf>
    <xf numFmtId="1" fontId="2" fillId="2" borderId="320" xfId="0" applyNumberFormat="1" applyFont="1" applyFill="1" applyBorder="1" applyAlignment="1">
      <alignment horizontal="center" vertical="center"/>
    </xf>
    <xf numFmtId="1" fontId="2" fillId="2" borderId="321" xfId="0" applyNumberFormat="1" applyFont="1" applyFill="1" applyBorder="1" applyAlignment="1">
      <alignment horizontal="center" vertical="center"/>
    </xf>
    <xf numFmtId="0" fontId="2" fillId="0" borderId="340" xfId="0" applyFont="1" applyBorder="1" applyAlignment="1">
      <alignment horizontal="center" vertical="center" wrapText="1"/>
    </xf>
    <xf numFmtId="1" fontId="2" fillId="0" borderId="340" xfId="0" applyNumberFormat="1" applyFont="1" applyBorder="1" applyAlignment="1">
      <alignment horizontal="center" vertical="center"/>
    </xf>
    <xf numFmtId="1" fontId="2" fillId="0" borderId="345" xfId="0" applyNumberFormat="1" applyFont="1" applyBorder="1" applyAlignment="1">
      <alignment horizontal="center" vertical="center"/>
    </xf>
    <xf numFmtId="1" fontId="2" fillId="0" borderId="341" xfId="0" applyNumberFormat="1" applyFont="1" applyBorder="1" applyAlignment="1">
      <alignment horizontal="center" vertical="center"/>
    </xf>
    <xf numFmtId="1" fontId="2" fillId="0" borderId="343" xfId="0" applyNumberFormat="1" applyFont="1" applyBorder="1" applyAlignment="1">
      <alignment horizontal="center" vertical="center" wrapText="1"/>
    </xf>
    <xf numFmtId="0" fontId="2" fillId="0" borderId="321" xfId="0" applyFont="1" applyBorder="1" applyAlignment="1">
      <alignment horizontal="center" vertical="center" wrapText="1"/>
    </xf>
    <xf numFmtId="0" fontId="2" fillId="0" borderId="327" xfId="0" applyFont="1" applyBorder="1" applyAlignment="1">
      <alignment horizontal="center" vertical="center" wrapText="1"/>
    </xf>
    <xf numFmtId="0" fontId="2" fillId="0" borderId="320" xfId="0" applyFont="1" applyBorder="1" applyAlignment="1">
      <alignment horizontal="center" vertical="center" wrapText="1"/>
    </xf>
    <xf numFmtId="0" fontId="2" fillId="0" borderId="352" xfId="0" applyFont="1" applyBorder="1" applyAlignment="1">
      <alignment horizontal="center" vertical="center" wrapText="1"/>
    </xf>
    <xf numFmtId="0" fontId="2" fillId="0" borderId="353" xfId="0" applyFont="1" applyBorder="1" applyAlignment="1">
      <alignment horizontal="center" wrapText="1"/>
    </xf>
    <xf numFmtId="0" fontId="2" fillId="0" borderId="344" xfId="0" applyFont="1" applyBorder="1" applyAlignment="1">
      <alignment horizontal="center" wrapText="1"/>
    </xf>
    <xf numFmtId="0" fontId="2" fillId="0" borderId="345" xfId="0" applyFont="1" applyBorder="1" applyAlignment="1">
      <alignment horizontal="center"/>
    </xf>
    <xf numFmtId="1" fontId="2" fillId="0" borderId="354" xfId="0" applyNumberFormat="1" applyFont="1" applyBorder="1" applyAlignment="1">
      <alignment horizontal="center" vertical="center" wrapText="1"/>
    </xf>
    <xf numFmtId="1" fontId="2" fillId="0" borderId="354" xfId="0" applyNumberFormat="1" applyFont="1" applyBorder="1" applyAlignment="1">
      <alignment horizontal="center" vertical="center"/>
    </xf>
    <xf numFmtId="1" fontId="2" fillId="0" borderId="346" xfId="0" applyNumberFormat="1" applyFont="1" applyBorder="1" applyAlignment="1">
      <alignment horizontal="center" vertical="center" wrapText="1"/>
    </xf>
    <xf numFmtId="1" fontId="2" fillId="0" borderId="344" xfId="0" applyNumberFormat="1" applyFont="1" applyBorder="1" applyAlignment="1">
      <alignment horizontal="center" vertical="center" wrapText="1"/>
    </xf>
    <xf numFmtId="1" fontId="2" fillId="0" borderId="344" xfId="0" applyNumberFormat="1" applyFont="1" applyBorder="1" applyAlignment="1">
      <alignment horizontal="center" vertical="center"/>
    </xf>
    <xf numFmtId="1" fontId="2" fillId="0" borderId="355" xfId="0" applyNumberFormat="1" applyFont="1" applyBorder="1" applyAlignment="1">
      <alignment horizontal="center" vertical="center" wrapText="1"/>
    </xf>
    <xf numFmtId="1" fontId="2" fillId="0" borderId="340" xfId="0" applyNumberFormat="1" applyFont="1" applyBorder="1" applyAlignment="1">
      <alignment horizontal="center" vertical="center" wrapText="1"/>
    </xf>
    <xf numFmtId="1" fontId="2" fillId="0" borderId="354" xfId="0" applyNumberFormat="1" applyFont="1" applyBorder="1" applyAlignment="1">
      <alignment horizontal="center" vertical="center"/>
    </xf>
    <xf numFmtId="1" fontId="2" fillId="0" borderId="343" xfId="0" applyNumberFormat="1" applyFont="1" applyBorder="1" applyAlignment="1">
      <alignment horizontal="center" vertical="center"/>
    </xf>
    <xf numFmtId="1" fontId="2" fillId="0" borderId="346" xfId="0" applyNumberFormat="1" applyFont="1" applyBorder="1" applyAlignment="1">
      <alignment horizontal="center" vertical="center"/>
    </xf>
    <xf numFmtId="1" fontId="2" fillId="0" borderId="347" xfId="0" applyNumberFormat="1" applyFont="1" applyBorder="1" applyAlignment="1">
      <alignment horizontal="center" vertical="center" wrapText="1"/>
    </xf>
    <xf numFmtId="1" fontId="2" fillId="0" borderId="357" xfId="0" applyNumberFormat="1" applyFont="1" applyBorder="1"/>
    <xf numFmtId="1" fontId="2" fillId="0" borderId="340" xfId="0" applyNumberFormat="1" applyFont="1" applyBorder="1" applyAlignment="1">
      <alignment horizontal="center" vertical="center"/>
    </xf>
    <xf numFmtId="1" fontId="2" fillId="0" borderId="348" xfId="0" applyNumberFormat="1" applyFont="1" applyBorder="1"/>
    <xf numFmtId="1" fontId="2" fillId="3" borderId="340" xfId="0" applyNumberFormat="1" applyFont="1" applyFill="1" applyBorder="1" applyAlignment="1">
      <alignment horizontal="center" vertical="center"/>
    </xf>
    <xf numFmtId="1" fontId="2" fillId="3" borderId="345" xfId="0" applyNumberFormat="1" applyFont="1" applyFill="1" applyBorder="1" applyAlignment="1">
      <alignment horizontal="center" vertical="center"/>
    </xf>
    <xf numFmtId="1" fontId="2" fillId="0" borderId="345" xfId="0" applyNumberFormat="1" applyFont="1" applyBorder="1" applyAlignment="1">
      <alignment horizontal="center" vertical="center" wrapText="1"/>
    </xf>
    <xf numFmtId="1" fontId="2" fillId="0" borderId="348" xfId="0" applyNumberFormat="1" applyFont="1" applyBorder="1" applyAlignment="1">
      <alignment horizontal="center" vertical="center" wrapText="1"/>
    </xf>
    <xf numFmtId="1" fontId="2" fillId="3" borderId="343" xfId="0" applyNumberFormat="1" applyFont="1" applyFill="1" applyBorder="1" applyAlignment="1">
      <alignment horizontal="center" vertical="center" wrapText="1"/>
    </xf>
    <xf numFmtId="1" fontId="2" fillId="3" borderId="358" xfId="0" applyNumberFormat="1" applyFont="1" applyFill="1" applyBorder="1" applyAlignment="1">
      <alignment horizontal="center" vertical="center" wrapText="1"/>
    </xf>
    <xf numFmtId="1" fontId="2" fillId="3" borderId="347" xfId="0" applyNumberFormat="1" applyFont="1" applyFill="1" applyBorder="1" applyAlignment="1">
      <alignment horizontal="center" vertical="center" wrapText="1"/>
    </xf>
    <xf numFmtId="1" fontId="2" fillId="3" borderId="348" xfId="0" applyNumberFormat="1" applyFont="1" applyFill="1" applyBorder="1" applyAlignment="1">
      <alignment horizontal="center" vertical="center" wrapText="1"/>
    </xf>
    <xf numFmtId="1" fontId="2" fillId="0" borderId="348" xfId="0" applyNumberFormat="1" applyFont="1" applyBorder="1" applyAlignment="1">
      <alignment horizontal="center" vertical="center" wrapText="1"/>
    </xf>
    <xf numFmtId="1" fontId="2" fillId="9" borderId="343" xfId="0" applyNumberFormat="1" applyFont="1" applyFill="1" applyBorder="1" applyAlignment="1">
      <alignment horizontal="center" vertical="center" wrapText="1"/>
    </xf>
    <xf numFmtId="1" fontId="2" fillId="9" borderId="345" xfId="0" applyNumberFormat="1" applyFont="1" applyFill="1" applyBorder="1" applyAlignment="1">
      <alignment horizontal="center" vertical="center" wrapText="1"/>
    </xf>
    <xf numFmtId="1" fontId="2" fillId="0" borderId="343" xfId="0" applyNumberFormat="1" applyFont="1" applyBorder="1" applyAlignment="1" applyProtection="1">
      <alignment horizontal="center" vertical="center" wrapText="1"/>
      <protection hidden="1"/>
    </xf>
    <xf numFmtId="1" fontId="2" fillId="0" borderId="358" xfId="0" applyNumberFormat="1" applyFont="1" applyBorder="1" applyAlignment="1" applyProtection="1">
      <alignment horizontal="center" vertical="center" wrapText="1"/>
      <protection hidden="1"/>
    </xf>
    <xf numFmtId="1" fontId="2" fillId="0" borderId="345" xfId="0" applyNumberFormat="1" applyFont="1" applyBorder="1" applyAlignment="1" applyProtection="1">
      <alignment horizontal="center" vertical="center" wrapText="1"/>
      <protection hidden="1"/>
    </xf>
    <xf numFmtId="1" fontId="2" fillId="0" borderId="348" xfId="0" applyNumberFormat="1" applyFont="1" applyBorder="1" applyAlignment="1">
      <alignment horizontal="center" vertical="center"/>
    </xf>
    <xf numFmtId="1" fontId="2" fillId="0" borderId="343" xfId="0" applyNumberFormat="1" applyFont="1" applyBorder="1"/>
    <xf numFmtId="1" fontId="2" fillId="0" borderId="347" xfId="0" applyNumberFormat="1" applyFont="1" applyBorder="1"/>
    <xf numFmtId="1" fontId="2" fillId="0" borderId="358" xfId="0" applyNumberFormat="1" applyFont="1" applyBorder="1" applyAlignment="1">
      <alignment horizontal="center" vertical="center" wrapText="1"/>
    </xf>
    <xf numFmtId="1" fontId="2" fillId="0" borderId="358" xfId="0" applyNumberFormat="1" applyFont="1" applyBorder="1" applyAlignment="1">
      <alignment horizontal="center" vertical="center"/>
    </xf>
    <xf numFmtId="1" fontId="2" fillId="0" borderId="345" xfId="0" applyNumberFormat="1" applyFont="1" applyBorder="1" applyAlignment="1">
      <alignment horizontal="center" vertical="center" wrapText="1"/>
    </xf>
    <xf numFmtId="1" fontId="2" fillId="4" borderId="357" xfId="0" applyNumberFormat="1" applyFont="1" applyFill="1" applyBorder="1" applyProtection="1">
      <protection locked="0"/>
    </xf>
    <xf numFmtId="1" fontId="2" fillId="0" borderId="345" xfId="0" applyNumberFormat="1" applyFont="1" applyBorder="1" applyAlignment="1">
      <alignment horizontal="center" vertical="center"/>
    </xf>
    <xf numFmtId="1" fontId="2" fillId="0" borderId="341" xfId="0" applyNumberFormat="1" applyFont="1" applyBorder="1" applyAlignment="1">
      <alignment horizontal="center" vertical="center" wrapText="1"/>
    </xf>
    <xf numFmtId="1" fontId="2" fillId="0" borderId="343" xfId="0" applyNumberFormat="1" applyFont="1" applyBorder="1" applyAlignment="1">
      <alignment horizontal="right"/>
    </xf>
    <xf numFmtId="1" fontId="2" fillId="8" borderId="343" xfId="0" applyNumberFormat="1" applyFont="1" applyFill="1" applyBorder="1" applyAlignment="1">
      <alignment horizontal="right"/>
    </xf>
    <xf numFmtId="1" fontId="2" fillId="8" borderId="347" xfId="0" applyNumberFormat="1" applyFont="1" applyFill="1" applyBorder="1" applyAlignment="1">
      <alignment horizontal="right"/>
    </xf>
    <xf numFmtId="1" fontId="2" fillId="8" borderId="357" xfId="0" applyNumberFormat="1" applyFont="1" applyFill="1" applyBorder="1"/>
    <xf numFmtId="1" fontId="2" fillId="0" borderId="357" xfId="0" applyNumberFormat="1" applyFont="1" applyBorder="1" applyAlignment="1">
      <alignment horizontal="left" vertical="center"/>
    </xf>
    <xf numFmtId="1" fontId="2" fillId="0" borderId="347" xfId="0" applyNumberFormat="1" applyFont="1" applyBorder="1" applyAlignment="1">
      <alignment horizontal="right"/>
    </xf>
    <xf numFmtId="1" fontId="2" fillId="0" borderId="340" xfId="0" applyNumberFormat="1" applyFont="1" applyBorder="1"/>
    <xf numFmtId="1" fontId="2" fillId="0" borderId="355" xfId="0" applyNumberFormat="1" applyFont="1" applyBorder="1"/>
    <xf numFmtId="1" fontId="2" fillId="0" borderId="357" xfId="0" applyNumberFormat="1" applyFont="1" applyBorder="1" applyAlignment="1">
      <alignment horizontal="right"/>
    </xf>
    <xf numFmtId="1" fontId="2" fillId="5" borderId="356" xfId="1" applyNumberFormat="1" applyFont="1" applyBorder="1" applyProtection="1">
      <protection locked="0"/>
    </xf>
    <xf numFmtId="1" fontId="2" fillId="4" borderId="359" xfId="0" applyNumberFormat="1" applyFont="1" applyFill="1" applyBorder="1" applyProtection="1">
      <protection locked="0"/>
    </xf>
    <xf numFmtId="1" fontId="2" fillId="5" borderId="360" xfId="1" applyNumberFormat="1" applyFont="1" applyBorder="1" applyProtection="1">
      <protection locked="0"/>
    </xf>
    <xf numFmtId="1" fontId="5" fillId="0" borderId="361" xfId="0" applyNumberFormat="1" applyFont="1" applyBorder="1" applyAlignment="1">
      <alignment horizontal="left"/>
    </xf>
    <xf numFmtId="1" fontId="5" fillId="0" borderId="362" xfId="0" applyNumberFormat="1" applyFont="1" applyBorder="1" applyAlignment="1">
      <alignment horizontal="left"/>
    </xf>
    <xf numFmtId="1" fontId="5" fillId="0" borderId="363" xfId="0" applyNumberFormat="1" applyFont="1" applyBorder="1" applyAlignment="1">
      <alignment horizontal="left"/>
    </xf>
    <xf numFmtId="0" fontId="2" fillId="0" borderId="364" xfId="0" applyFont="1" applyBorder="1" applyAlignment="1">
      <alignment horizontal="center" vertical="center"/>
    </xf>
    <xf numFmtId="0" fontId="2" fillId="0" borderId="365" xfId="0" applyFont="1" applyBorder="1" applyAlignment="1">
      <alignment horizontal="center" vertical="center"/>
    </xf>
    <xf numFmtId="0" fontId="2" fillId="0" borderId="366" xfId="0" applyFont="1" applyBorder="1" applyAlignment="1">
      <alignment horizontal="center"/>
    </xf>
    <xf numFmtId="0" fontId="2" fillId="0" borderId="365" xfId="0" applyFont="1" applyBorder="1" applyAlignment="1">
      <alignment horizontal="center"/>
    </xf>
    <xf numFmtId="0" fontId="2" fillId="0" borderId="367" xfId="0" applyFont="1" applyBorder="1" applyAlignment="1">
      <alignment horizontal="center"/>
    </xf>
    <xf numFmtId="0" fontId="2" fillId="0" borderId="359" xfId="0" applyFont="1" applyBorder="1" applyAlignment="1">
      <alignment horizontal="center" vertical="center"/>
    </xf>
    <xf numFmtId="0" fontId="2" fillId="0" borderId="359" xfId="0" applyFont="1" applyBorder="1" applyAlignment="1">
      <alignment horizontal="center" vertical="center" wrapText="1"/>
    </xf>
    <xf numFmtId="1" fontId="2" fillId="0" borderId="359" xfId="0" applyNumberFormat="1" applyFont="1" applyBorder="1" applyAlignment="1">
      <alignment horizontal="center" vertical="center" wrapText="1"/>
    </xf>
    <xf numFmtId="1" fontId="2" fillId="0" borderId="368" xfId="0" applyNumberFormat="1" applyFont="1" applyBorder="1" applyAlignment="1">
      <alignment horizontal="center" vertical="center" wrapText="1"/>
    </xf>
    <xf numFmtId="0" fontId="2" fillId="0" borderId="369" xfId="0" applyFont="1" applyBorder="1" applyAlignment="1">
      <alignment horizontal="center" vertical="center"/>
    </xf>
    <xf numFmtId="0" fontId="2" fillId="0" borderId="364" xfId="0" applyFont="1" applyBorder="1" applyAlignment="1">
      <alignment horizontal="center" vertical="center"/>
    </xf>
    <xf numFmtId="0" fontId="2" fillId="0" borderId="369" xfId="0" applyFont="1" applyBorder="1" applyAlignment="1">
      <alignment horizontal="center" vertical="center"/>
    </xf>
    <xf numFmtId="0" fontId="2" fillId="18" borderId="370" xfId="0" applyFont="1" applyFill="1" applyBorder="1" applyAlignment="1">
      <alignment horizontal="center" vertical="center" wrapText="1"/>
    </xf>
    <xf numFmtId="0" fontId="2" fillId="18" borderId="371" xfId="0" applyFont="1" applyFill="1" applyBorder="1" applyAlignment="1">
      <alignment horizontal="center" vertical="center" wrapText="1"/>
    </xf>
    <xf numFmtId="0" fontId="2" fillId="0" borderId="372" xfId="0" applyFont="1" applyBorder="1" applyAlignment="1">
      <alignment horizontal="center" wrapText="1"/>
    </xf>
    <xf numFmtId="1" fontId="2" fillId="2" borderId="364" xfId="0" applyNumberFormat="1" applyFont="1" applyFill="1" applyBorder="1"/>
    <xf numFmtId="0" fontId="2" fillId="0" borderId="369" xfId="0" applyFont="1" applyBorder="1"/>
    <xf numFmtId="0" fontId="2" fillId="23" borderId="364" xfId="0" applyFont="1" applyFill="1" applyBorder="1" applyProtection="1">
      <protection locked="0"/>
    </xf>
    <xf numFmtId="0" fontId="2" fillId="23" borderId="371" xfId="0" applyFont="1" applyFill="1" applyBorder="1" applyProtection="1">
      <protection locked="0"/>
    </xf>
    <xf numFmtId="0" fontId="2" fillId="23" borderId="370" xfId="0" applyFont="1" applyFill="1" applyBorder="1" applyProtection="1">
      <protection locked="0"/>
    </xf>
    <xf numFmtId="0" fontId="2" fillId="0" borderId="372" xfId="0" applyFont="1" applyBorder="1" applyAlignment="1">
      <alignment horizontal="center" vertical="center"/>
    </xf>
    <xf numFmtId="0" fontId="2" fillId="0" borderId="364" xfId="0" applyFont="1" applyBorder="1" applyAlignment="1">
      <alignment horizontal="center" vertical="center" wrapText="1"/>
    </xf>
    <xf numFmtId="0" fontId="2" fillId="0" borderId="369" xfId="0" applyFont="1" applyBorder="1" applyAlignment="1">
      <alignment horizontal="center" vertical="center" wrapText="1"/>
    </xf>
    <xf numFmtId="1" fontId="2" fillId="0" borderId="366" xfId="0" applyNumberFormat="1" applyFont="1" applyBorder="1" applyAlignment="1">
      <alignment horizontal="center" vertical="center" wrapText="1"/>
    </xf>
    <xf numFmtId="1" fontId="2" fillId="0" borderId="365" xfId="0" applyNumberFormat="1" applyFont="1" applyBorder="1" applyAlignment="1">
      <alignment horizontal="center" vertical="center" wrapText="1"/>
    </xf>
    <xf numFmtId="1" fontId="2" fillId="0" borderId="367" xfId="0" applyNumberFormat="1" applyFont="1" applyBorder="1" applyAlignment="1">
      <alignment horizontal="center" vertical="center" wrapText="1"/>
    </xf>
    <xf numFmtId="1" fontId="2" fillId="2" borderId="373" xfId="0" applyNumberFormat="1" applyFont="1" applyFill="1" applyBorder="1" applyAlignment="1">
      <alignment horizontal="center" vertical="center"/>
    </xf>
    <xf numFmtId="0" fontId="2" fillId="0" borderId="366" xfId="0" applyFont="1" applyBorder="1" applyAlignment="1">
      <alignment horizontal="center" vertical="center" wrapText="1"/>
    </xf>
    <xf numFmtId="1" fontId="2" fillId="0" borderId="366" xfId="0" applyNumberFormat="1" applyFont="1" applyBorder="1" applyAlignment="1">
      <alignment horizontal="center" vertical="center"/>
    </xf>
    <xf numFmtId="1" fontId="2" fillId="0" borderId="369" xfId="0" applyNumberFormat="1" applyFont="1" applyBorder="1" applyAlignment="1">
      <alignment horizontal="center" vertical="center"/>
    </xf>
    <xf numFmtId="1" fontId="2" fillId="0" borderId="367" xfId="0" applyNumberFormat="1" applyFont="1" applyBorder="1" applyAlignment="1">
      <alignment horizontal="center" vertical="center"/>
    </xf>
    <xf numFmtId="1" fontId="2" fillId="0" borderId="364" xfId="0" applyNumberFormat="1" applyFont="1" applyBorder="1" applyAlignment="1">
      <alignment horizontal="center" vertical="center" wrapText="1"/>
    </xf>
    <xf numFmtId="0" fontId="2" fillId="0" borderId="374" xfId="0" applyFont="1" applyBorder="1" applyAlignment="1">
      <alignment horizontal="center" wrapText="1"/>
    </xf>
    <xf numFmtId="0" fontId="2" fillId="0" borderId="369" xfId="0" applyFont="1" applyBorder="1" applyAlignment="1">
      <alignment horizontal="center"/>
    </xf>
    <xf numFmtId="1" fontId="2" fillId="0" borderId="365" xfId="0" applyNumberFormat="1" applyFont="1" applyBorder="1" applyAlignment="1">
      <alignment horizontal="center" vertical="center"/>
    </xf>
    <xf numFmtId="1" fontId="2" fillId="0" borderId="375" xfId="0" applyNumberFormat="1" applyFont="1" applyBorder="1" applyAlignment="1">
      <alignment horizontal="center" vertical="center" wrapText="1"/>
    </xf>
    <xf numFmtId="1" fontId="2" fillId="0" borderId="375" xfId="0" applyNumberFormat="1" applyFont="1" applyBorder="1" applyAlignment="1">
      <alignment horizontal="center" vertical="center"/>
    </xf>
    <xf numFmtId="1" fontId="2" fillId="0" borderId="370" xfId="0" applyNumberFormat="1" applyFont="1" applyBorder="1" applyAlignment="1">
      <alignment horizontal="center" vertical="center" wrapText="1"/>
    </xf>
    <xf numFmtId="1" fontId="2" fillId="0" borderId="376" xfId="0" applyNumberFormat="1" applyFont="1" applyBorder="1" applyAlignment="1">
      <alignment horizontal="center" vertical="center" wrapText="1"/>
    </xf>
    <xf numFmtId="1" fontId="2" fillId="0" borderId="366" xfId="0" applyNumberFormat="1" applyFont="1" applyBorder="1" applyAlignment="1">
      <alignment horizontal="center" vertical="center" wrapText="1"/>
    </xf>
    <xf numFmtId="1" fontId="2" fillId="0" borderId="375" xfId="0" applyNumberFormat="1" applyFont="1" applyBorder="1" applyAlignment="1">
      <alignment horizontal="center" vertical="center"/>
    </xf>
    <xf numFmtId="1" fontId="2" fillId="0" borderId="364" xfId="0" applyNumberFormat="1" applyFont="1" applyBorder="1" applyAlignment="1">
      <alignment horizontal="center" vertical="center"/>
    </xf>
    <xf numFmtId="1" fontId="2" fillId="0" borderId="370" xfId="0" applyNumberFormat="1" applyFont="1" applyBorder="1" applyAlignment="1">
      <alignment horizontal="center" vertical="center"/>
    </xf>
    <xf numFmtId="1" fontId="2" fillId="0" borderId="371" xfId="0" applyNumberFormat="1" applyFont="1" applyBorder="1" applyAlignment="1">
      <alignment horizontal="center" vertical="center" wrapText="1"/>
    </xf>
    <xf numFmtId="1" fontId="2" fillId="0" borderId="308" xfId="0" applyNumberFormat="1" applyFont="1" applyBorder="1"/>
    <xf numFmtId="1" fontId="2" fillId="0" borderId="366" xfId="0" applyNumberFormat="1" applyFont="1" applyBorder="1" applyAlignment="1">
      <alignment horizontal="center" vertical="center"/>
    </xf>
    <xf numFmtId="1" fontId="2" fillId="0" borderId="372" xfId="0" applyNumberFormat="1" applyFont="1" applyBorder="1"/>
    <xf numFmtId="1" fontId="2" fillId="3" borderId="366" xfId="0" applyNumberFormat="1" applyFont="1" applyFill="1" applyBorder="1" applyAlignment="1">
      <alignment horizontal="center" vertical="center"/>
    </xf>
    <xf numFmtId="1" fontId="2" fillId="3" borderId="365" xfId="0" applyNumberFormat="1" applyFont="1" applyFill="1" applyBorder="1" applyAlignment="1">
      <alignment horizontal="center" vertical="center"/>
    </xf>
    <xf numFmtId="1" fontId="2" fillId="3" borderId="369" xfId="0" applyNumberFormat="1" applyFont="1" applyFill="1" applyBorder="1" applyAlignment="1">
      <alignment horizontal="center" vertical="center"/>
    </xf>
    <xf numFmtId="1" fontId="2" fillId="0" borderId="369" xfId="0" applyNumberFormat="1" applyFont="1" applyBorder="1" applyAlignment="1">
      <alignment horizontal="center" vertical="center" wrapText="1"/>
    </xf>
    <xf numFmtId="1" fontId="2" fillId="0" borderId="372" xfId="0" applyNumberFormat="1" applyFont="1" applyBorder="1" applyAlignment="1">
      <alignment horizontal="center" vertical="center" wrapText="1"/>
    </xf>
    <xf numFmtId="1" fontId="2" fillId="3" borderId="364" xfId="0" applyNumberFormat="1" applyFont="1" applyFill="1" applyBorder="1" applyAlignment="1">
      <alignment horizontal="center" vertical="center" wrapText="1"/>
    </xf>
    <xf numFmtId="1" fontId="2" fillId="3" borderId="344" xfId="0" applyNumberFormat="1" applyFont="1" applyFill="1" applyBorder="1" applyAlignment="1">
      <alignment horizontal="center" vertical="center" wrapText="1"/>
    </xf>
    <xf numFmtId="1" fontId="2" fillId="3" borderId="371" xfId="0" applyNumberFormat="1" applyFont="1" applyFill="1" applyBorder="1" applyAlignment="1">
      <alignment horizontal="center" vertical="center" wrapText="1"/>
    </xf>
    <xf numFmtId="1" fontId="2" fillId="3" borderId="372" xfId="0" applyNumberFormat="1" applyFont="1" applyFill="1" applyBorder="1" applyAlignment="1">
      <alignment horizontal="center" vertical="center" wrapText="1"/>
    </xf>
    <xf numFmtId="1" fontId="2" fillId="0" borderId="372" xfId="0" applyNumberFormat="1" applyFont="1" applyBorder="1" applyAlignment="1">
      <alignment horizontal="center" vertical="center" wrapText="1"/>
    </xf>
    <xf numFmtId="1" fontId="2" fillId="9" borderId="364" xfId="0" applyNumberFormat="1" applyFont="1" applyFill="1" applyBorder="1" applyAlignment="1">
      <alignment horizontal="center" vertical="center" wrapText="1"/>
    </xf>
    <xf numFmtId="1" fontId="2" fillId="9" borderId="369" xfId="0" applyNumberFormat="1" applyFont="1" applyFill="1" applyBorder="1" applyAlignment="1">
      <alignment horizontal="center" vertical="center" wrapText="1"/>
    </xf>
    <xf numFmtId="1" fontId="2" fillId="0" borderId="364" xfId="0" applyNumberFormat="1" applyFont="1" applyBorder="1" applyAlignment="1" applyProtection="1">
      <alignment horizontal="center" vertical="center" wrapText="1"/>
      <protection hidden="1"/>
    </xf>
    <xf numFmtId="1" fontId="2" fillId="0" borderId="344" xfId="0" applyNumberFormat="1" applyFont="1" applyBorder="1" applyAlignment="1" applyProtection="1">
      <alignment horizontal="center" vertical="center" wrapText="1"/>
      <protection hidden="1"/>
    </xf>
    <xf numFmtId="1" fontId="2" fillId="0" borderId="369" xfId="0" applyNumberFormat="1" applyFont="1" applyBorder="1" applyAlignment="1" applyProtection="1">
      <alignment horizontal="center" vertical="center" wrapText="1"/>
      <protection hidden="1"/>
    </xf>
    <xf numFmtId="1" fontId="2" fillId="4" borderId="378" xfId="0" applyNumberFormat="1" applyFont="1" applyFill="1" applyBorder="1" applyProtection="1">
      <protection locked="0"/>
    </xf>
    <xf numFmtId="1" fontId="2" fillId="0" borderId="372" xfId="0" applyNumberFormat="1" applyFont="1" applyBorder="1" applyAlignment="1">
      <alignment horizontal="center" vertical="center"/>
    </xf>
    <xf numFmtId="1" fontId="2" fillId="0" borderId="364" xfId="0" applyNumberFormat="1" applyFont="1" applyBorder="1"/>
    <xf numFmtId="1" fontId="2" fillId="0" borderId="371" xfId="0" applyNumberFormat="1" applyFont="1" applyBorder="1"/>
    <xf numFmtId="1" fontId="2" fillId="0" borderId="369" xfId="0" applyNumberFormat="1" applyFont="1" applyBorder="1" applyAlignment="1">
      <alignment horizontal="center" vertical="center" wrapText="1"/>
    </xf>
    <xf numFmtId="1" fontId="2" fillId="0" borderId="379" xfId="0" applyNumberFormat="1" applyFont="1" applyBorder="1" applyAlignment="1">
      <alignment horizontal="center" vertical="center" wrapText="1"/>
    </xf>
    <xf numFmtId="1" fontId="2" fillId="0" borderId="369" xfId="0" applyNumberFormat="1" applyFont="1" applyBorder="1" applyAlignment="1">
      <alignment horizontal="center" vertical="center"/>
    </xf>
    <xf numFmtId="1" fontId="2" fillId="0" borderId="367" xfId="0" applyNumberFormat="1" applyFont="1" applyBorder="1" applyAlignment="1">
      <alignment horizontal="center" vertical="center" wrapText="1"/>
    </xf>
    <xf numFmtId="1" fontId="2" fillId="0" borderId="364" xfId="0" applyNumberFormat="1" applyFont="1" applyBorder="1" applyAlignment="1">
      <alignment horizontal="right"/>
    </xf>
    <xf numFmtId="1" fontId="2" fillId="0" borderId="359" xfId="0" applyNumberFormat="1" applyFont="1" applyBorder="1" applyAlignment="1">
      <alignment horizontal="right"/>
    </xf>
    <xf numFmtId="1" fontId="2" fillId="4" borderId="368" xfId="0" applyNumberFormat="1" applyFont="1" applyFill="1" applyBorder="1" applyProtection="1">
      <protection locked="0"/>
    </xf>
    <xf numFmtId="1" fontId="2" fillId="4" borderId="380" xfId="0" applyNumberFormat="1" applyFont="1" applyFill="1" applyBorder="1" applyProtection="1">
      <protection locked="0"/>
    </xf>
    <xf numFmtId="1" fontId="2" fillId="8" borderId="364" xfId="0" applyNumberFormat="1" applyFont="1" applyFill="1" applyBorder="1" applyAlignment="1">
      <alignment horizontal="right"/>
    </xf>
    <xf numFmtId="1" fontId="2" fillId="8" borderId="371" xfId="0" applyNumberFormat="1" applyFont="1" applyFill="1" applyBorder="1" applyAlignment="1">
      <alignment horizontal="right"/>
    </xf>
    <xf numFmtId="1" fontId="2" fillId="8" borderId="308" xfId="0" applyNumberFormat="1" applyFont="1" applyFill="1" applyBorder="1"/>
    <xf numFmtId="1" fontId="2" fillId="0" borderId="308" xfId="0" applyNumberFormat="1" applyFont="1" applyBorder="1" applyAlignment="1">
      <alignment horizontal="left" vertical="center"/>
    </xf>
    <xf numFmtId="1" fontId="2" fillId="0" borderId="371" xfId="0" applyNumberFormat="1" applyFont="1" applyBorder="1" applyAlignment="1">
      <alignment horizontal="right"/>
    </xf>
    <xf numFmtId="1" fontId="2" fillId="0" borderId="366" xfId="0" applyNumberFormat="1" applyFont="1" applyBorder="1"/>
    <xf numFmtId="1" fontId="2" fillId="0" borderId="376" xfId="0" applyNumberFormat="1" applyFont="1" applyBorder="1"/>
    <xf numFmtId="1" fontId="5" fillId="0" borderId="365" xfId="0" applyNumberFormat="1" applyFont="1" applyBorder="1"/>
    <xf numFmtId="1" fontId="2" fillId="0" borderId="359" xfId="0" applyNumberFormat="1" applyFont="1" applyBorder="1" applyAlignment="1">
      <alignment horizontal="center" vertical="center" wrapText="1"/>
    </xf>
    <xf numFmtId="1" fontId="2" fillId="0" borderId="308" xfId="0" applyNumberFormat="1" applyFont="1" applyBorder="1" applyAlignment="1">
      <alignment horizontal="right"/>
    </xf>
    <xf numFmtId="1" fontId="2" fillId="5" borderId="377" xfId="1" applyNumberFormat="1" applyFont="1" applyBorder="1" applyProtection="1">
      <protection locked="0"/>
    </xf>
    <xf numFmtId="1" fontId="2" fillId="4" borderId="381" xfId="0" applyNumberFormat="1" applyFont="1" applyFill="1" applyBorder="1" applyProtection="1">
      <protection locked="0"/>
    </xf>
    <xf numFmtId="1" fontId="2" fillId="5" borderId="382" xfId="1" applyNumberFormat="1" applyFont="1" applyBorder="1" applyProtection="1">
      <protection locked="0"/>
    </xf>
    <xf numFmtId="1" fontId="5" fillId="0" borderId="383" xfId="0" applyNumberFormat="1" applyFont="1" applyBorder="1" applyAlignment="1">
      <alignment horizontal="left"/>
    </xf>
    <xf numFmtId="1" fontId="5" fillId="0" borderId="384" xfId="0" applyNumberFormat="1" applyFont="1" applyBorder="1" applyAlignment="1">
      <alignment horizontal="left"/>
    </xf>
    <xf numFmtId="1" fontId="2" fillId="0" borderId="385" xfId="0" applyNumberFormat="1" applyFont="1" applyBorder="1" applyAlignment="1">
      <alignment horizontal="center" vertical="center" wrapText="1"/>
    </xf>
    <xf numFmtId="1" fontId="2" fillId="0" borderId="386" xfId="0" applyNumberFormat="1" applyFont="1" applyBorder="1" applyAlignment="1">
      <alignment horizontal="center" vertical="center" wrapText="1"/>
    </xf>
    <xf numFmtId="1" fontId="2" fillId="0" borderId="387" xfId="0" applyNumberFormat="1" applyFont="1" applyBorder="1" applyAlignment="1">
      <alignment horizontal="center" vertical="center" wrapText="1"/>
    </xf>
    <xf numFmtId="0" fontId="2" fillId="0" borderId="388" xfId="0" applyFont="1" applyBorder="1" applyAlignment="1">
      <alignment horizontal="center" vertical="center"/>
    </xf>
    <xf numFmtId="0" fontId="2" fillId="0" borderId="389" xfId="0" applyFont="1" applyBorder="1" applyAlignment="1">
      <alignment horizontal="center" vertical="center"/>
    </xf>
    <xf numFmtId="0" fontId="2" fillId="0" borderId="386" xfId="0" applyFont="1" applyBorder="1" applyAlignment="1">
      <alignment horizontal="center" vertical="center"/>
    </xf>
    <xf numFmtId="0" fontId="2" fillId="0" borderId="385" xfId="0" applyFont="1" applyBorder="1" applyAlignment="1">
      <alignment horizontal="center"/>
    </xf>
    <xf numFmtId="0" fontId="2" fillId="0" borderId="386" xfId="0" applyFont="1" applyBorder="1" applyAlignment="1">
      <alignment horizontal="center"/>
    </xf>
    <xf numFmtId="0" fontId="2" fillId="0" borderId="387" xfId="0" applyFont="1" applyBorder="1" applyAlignment="1">
      <alignment horizontal="center"/>
    </xf>
    <xf numFmtId="0" fontId="2" fillId="0" borderId="390" xfId="0" applyFont="1" applyBorder="1" applyAlignment="1">
      <alignment horizontal="center" vertical="center"/>
    </xf>
    <xf numFmtId="0" fontId="2" fillId="0" borderId="390" xfId="0" applyFont="1" applyBorder="1" applyAlignment="1">
      <alignment horizontal="center" vertical="center" wrapText="1"/>
    </xf>
    <xf numFmtId="1" fontId="2" fillId="0" borderId="390" xfId="0" applyNumberFormat="1" applyFont="1" applyBorder="1" applyAlignment="1">
      <alignment horizontal="center" vertical="center" wrapText="1"/>
    </xf>
    <xf numFmtId="0" fontId="2" fillId="0" borderId="391" xfId="0" applyFont="1" applyBorder="1" applyAlignment="1">
      <alignment horizontal="center" vertical="center"/>
    </xf>
    <xf numFmtId="0" fontId="2" fillId="0" borderId="388" xfId="0" applyFont="1" applyBorder="1" applyAlignment="1">
      <alignment horizontal="center" vertical="center"/>
    </xf>
    <xf numFmtId="0" fontId="2" fillId="0" borderId="391" xfId="0" applyFont="1" applyBorder="1" applyAlignment="1">
      <alignment horizontal="center" vertical="center"/>
    </xf>
    <xf numFmtId="0" fontId="2" fillId="18" borderId="392" xfId="0" applyFont="1" applyFill="1" applyBorder="1" applyAlignment="1">
      <alignment horizontal="center" vertical="center" wrapText="1"/>
    </xf>
    <xf numFmtId="0" fontId="2" fillId="18" borderId="393" xfId="0" applyFont="1" applyFill="1" applyBorder="1" applyAlignment="1">
      <alignment horizontal="center" vertical="center" wrapText="1"/>
    </xf>
    <xf numFmtId="0" fontId="2" fillId="0" borderId="394" xfId="0" applyFont="1" applyBorder="1" applyAlignment="1">
      <alignment horizontal="center" wrapText="1"/>
    </xf>
    <xf numFmtId="1" fontId="2" fillId="2" borderId="388" xfId="0" applyNumberFormat="1" applyFont="1" applyFill="1" applyBorder="1"/>
    <xf numFmtId="0" fontId="2" fillId="0" borderId="389" xfId="0" applyFont="1" applyBorder="1"/>
    <xf numFmtId="0" fontId="2" fillId="0" borderId="391" xfId="0" applyFont="1" applyBorder="1"/>
    <xf numFmtId="0" fontId="2" fillId="23" borderId="388" xfId="0" applyFont="1" applyFill="1" applyBorder="1" applyProtection="1">
      <protection locked="0"/>
    </xf>
    <xf numFmtId="0" fontId="2" fillId="23" borderId="393" xfId="0" applyFont="1" applyFill="1" applyBorder="1" applyProtection="1">
      <protection locked="0"/>
    </xf>
    <xf numFmtId="0" fontId="2" fillId="23" borderId="392" xfId="0" applyFont="1" applyFill="1" applyBorder="1" applyProtection="1">
      <protection locked="0"/>
    </xf>
    <xf numFmtId="0" fontId="2" fillId="23" borderId="395" xfId="0" applyFont="1" applyFill="1" applyBorder="1" applyProtection="1">
      <protection locked="0"/>
    </xf>
    <xf numFmtId="0" fontId="2" fillId="23" borderId="396" xfId="0" applyFont="1" applyFill="1" applyBorder="1" applyProtection="1">
      <protection locked="0"/>
    </xf>
    <xf numFmtId="0" fontId="2" fillId="23" borderId="397" xfId="0" applyFont="1" applyFill="1" applyBorder="1" applyProtection="1">
      <protection locked="0"/>
    </xf>
    <xf numFmtId="0" fontId="2" fillId="23" borderId="398" xfId="0" applyFont="1" applyFill="1" applyBorder="1" applyProtection="1">
      <protection locked="0"/>
    </xf>
    <xf numFmtId="0" fontId="2" fillId="23" borderId="399" xfId="0" applyFont="1" applyFill="1" applyBorder="1" applyProtection="1">
      <protection locked="0"/>
    </xf>
    <xf numFmtId="0" fontId="2" fillId="23" borderId="400" xfId="0" applyFont="1" applyFill="1" applyBorder="1" applyProtection="1">
      <protection locked="0"/>
    </xf>
    <xf numFmtId="0" fontId="2" fillId="0" borderId="394" xfId="0" applyFont="1" applyBorder="1" applyAlignment="1">
      <alignment horizontal="center" vertical="center"/>
    </xf>
    <xf numFmtId="0" fontId="2" fillId="0" borderId="388" xfId="0" applyFont="1" applyBorder="1" applyAlignment="1">
      <alignment horizontal="center" vertical="center" wrapText="1"/>
    </xf>
    <xf numFmtId="0" fontId="2" fillId="0" borderId="391" xfId="0" applyFont="1" applyBorder="1" applyAlignment="1">
      <alignment horizontal="center" vertical="center" wrapText="1"/>
    </xf>
    <xf numFmtId="1" fontId="2" fillId="2" borderId="401" xfId="0" applyNumberFormat="1" applyFont="1" applyFill="1" applyBorder="1"/>
    <xf numFmtId="0" fontId="2" fillId="23" borderId="402" xfId="0" applyFont="1" applyFill="1" applyBorder="1" applyProtection="1">
      <protection locked="0"/>
    </xf>
    <xf numFmtId="0" fontId="2" fillId="0" borderId="385" xfId="0" applyFont="1" applyBorder="1" applyAlignment="1">
      <alignment horizontal="center" vertical="center" wrapText="1"/>
    </xf>
    <xf numFmtId="1" fontId="2" fillId="0" borderId="385" xfId="0" applyNumberFormat="1" applyFont="1" applyBorder="1" applyAlignment="1">
      <alignment horizontal="center" vertical="center"/>
    </xf>
    <xf numFmtId="1" fontId="2" fillId="0" borderId="391" xfId="0" applyNumberFormat="1" applyFont="1" applyBorder="1" applyAlignment="1">
      <alignment horizontal="center" vertical="center"/>
    </xf>
    <xf numFmtId="1" fontId="2" fillId="0" borderId="387" xfId="0" applyNumberFormat="1" applyFont="1" applyBorder="1" applyAlignment="1">
      <alignment horizontal="center" vertical="center"/>
    </xf>
    <xf numFmtId="1" fontId="2" fillId="0" borderId="388" xfId="0" applyNumberFormat="1" applyFont="1" applyBorder="1" applyAlignment="1">
      <alignment horizontal="center" vertical="center" wrapText="1"/>
    </xf>
    <xf numFmtId="0" fontId="2" fillId="0" borderId="403" xfId="0" applyFont="1" applyBorder="1" applyAlignment="1">
      <alignment horizontal="center" wrapText="1"/>
    </xf>
    <xf numFmtId="0" fontId="2" fillId="0" borderId="389" xfId="0" applyFont="1" applyBorder="1" applyAlignment="1">
      <alignment horizontal="center" wrapText="1"/>
    </xf>
    <xf numFmtId="0" fontId="2" fillId="0" borderId="391" xfId="0" applyFont="1" applyBorder="1" applyAlignment="1">
      <alignment horizontal="center"/>
    </xf>
    <xf numFmtId="1" fontId="2" fillId="4" borderId="402" xfId="0" applyNumberFormat="1" applyFont="1" applyFill="1" applyBorder="1" applyProtection="1">
      <protection locked="0"/>
    </xf>
    <xf numFmtId="1" fontId="2" fillId="4" borderId="401" xfId="0" applyNumberFormat="1" applyFont="1" applyFill="1" applyBorder="1" applyProtection="1">
      <protection locked="0"/>
    </xf>
    <xf numFmtId="1" fontId="2" fillId="4" borderId="404" xfId="0" applyNumberFormat="1" applyFont="1" applyFill="1" applyBorder="1" applyProtection="1">
      <protection locked="0"/>
    </xf>
    <xf numFmtId="1" fontId="2" fillId="0" borderId="386" xfId="0" applyNumberFormat="1" applyFont="1" applyBorder="1" applyAlignment="1">
      <alignment horizontal="center" vertical="center"/>
    </xf>
    <xf numFmtId="1" fontId="2" fillId="0" borderId="405" xfId="0" applyNumberFormat="1" applyFont="1" applyBorder="1" applyAlignment="1">
      <alignment horizontal="center" vertical="center" wrapText="1"/>
    </xf>
    <xf numFmtId="1" fontId="2" fillId="0" borderId="405" xfId="0" applyNumberFormat="1" applyFont="1" applyBorder="1" applyAlignment="1">
      <alignment horizontal="center" vertical="center"/>
    </xf>
    <xf numFmtId="1" fontId="2" fillId="0" borderId="392" xfId="0" applyNumberFormat="1" applyFont="1" applyBorder="1" applyAlignment="1">
      <alignment horizontal="center" vertical="center" wrapText="1"/>
    </xf>
    <xf numFmtId="1" fontId="2" fillId="0" borderId="389" xfId="0" applyNumberFormat="1" applyFont="1" applyBorder="1" applyAlignment="1">
      <alignment horizontal="center" vertical="center" wrapText="1"/>
    </xf>
    <xf numFmtId="1" fontId="2" fillId="0" borderId="389" xfId="0" applyNumberFormat="1" applyFont="1" applyBorder="1" applyAlignment="1">
      <alignment horizontal="center" vertical="center"/>
    </xf>
    <xf numFmtId="1" fontId="2" fillId="0" borderId="406" xfId="0" applyNumberFormat="1" applyFont="1" applyBorder="1" applyAlignment="1">
      <alignment horizontal="center" vertical="center" wrapText="1"/>
    </xf>
    <xf numFmtId="1" fontId="2" fillId="0" borderId="385" xfId="0" applyNumberFormat="1" applyFont="1" applyBorder="1" applyAlignment="1">
      <alignment horizontal="center" vertical="center" wrapText="1"/>
    </xf>
    <xf numFmtId="1" fontId="2" fillId="0" borderId="405" xfId="0" applyNumberFormat="1" applyFont="1" applyBorder="1" applyAlignment="1">
      <alignment horizontal="center" vertical="center"/>
    </xf>
    <xf numFmtId="1" fontId="2" fillId="0" borderId="388" xfId="0" applyNumberFormat="1" applyFont="1" applyBorder="1" applyAlignment="1">
      <alignment horizontal="center" vertical="center"/>
    </xf>
    <xf numFmtId="1" fontId="2" fillId="0" borderId="392" xfId="0" applyNumberFormat="1" applyFont="1" applyBorder="1" applyAlignment="1">
      <alignment horizontal="center" vertical="center"/>
    </xf>
    <xf numFmtId="1" fontId="2" fillId="0" borderId="393" xfId="0" applyNumberFormat="1" applyFont="1" applyBorder="1" applyAlignment="1">
      <alignment horizontal="center" vertical="center" wrapText="1"/>
    </xf>
    <xf numFmtId="1" fontId="2" fillId="0" borderId="402" xfId="0" applyNumberFormat="1" applyFont="1" applyBorder="1"/>
    <xf numFmtId="1" fontId="2" fillId="0" borderId="385" xfId="0" applyNumberFormat="1" applyFont="1" applyBorder="1" applyAlignment="1">
      <alignment horizontal="center" vertical="center"/>
    </xf>
    <xf numFmtId="1" fontId="2" fillId="0" borderId="394" xfId="0" applyNumberFormat="1" applyFont="1" applyBorder="1"/>
    <xf numFmtId="1" fontId="2" fillId="3" borderId="385" xfId="0" applyNumberFormat="1" applyFont="1" applyFill="1" applyBorder="1" applyAlignment="1">
      <alignment horizontal="center" vertical="center"/>
    </xf>
    <xf numFmtId="1" fontId="2" fillId="3" borderId="386" xfId="0" applyNumberFormat="1" applyFont="1" applyFill="1" applyBorder="1" applyAlignment="1">
      <alignment horizontal="center" vertical="center"/>
    </xf>
    <xf numFmtId="1" fontId="2" fillId="3" borderId="391" xfId="0" applyNumberFormat="1" applyFont="1" applyFill="1" applyBorder="1" applyAlignment="1">
      <alignment horizontal="center" vertical="center"/>
    </xf>
    <xf numFmtId="1" fontId="2" fillId="0" borderId="391" xfId="0" applyNumberFormat="1" applyFont="1" applyBorder="1" applyAlignment="1">
      <alignment horizontal="center" vertical="center" wrapText="1"/>
    </xf>
    <xf numFmtId="1" fontId="2" fillId="0" borderId="394" xfId="0" applyNumberFormat="1" applyFont="1" applyBorder="1" applyAlignment="1">
      <alignment horizontal="center" vertical="center" wrapText="1"/>
    </xf>
    <xf numFmtId="1" fontId="2" fillId="3" borderId="388" xfId="0" applyNumberFormat="1" applyFont="1" applyFill="1" applyBorder="1" applyAlignment="1">
      <alignment horizontal="center" vertical="center" wrapText="1"/>
    </xf>
    <xf numFmtId="1" fontId="2" fillId="3" borderId="389" xfId="0" applyNumberFormat="1" applyFont="1" applyFill="1" applyBorder="1" applyAlignment="1">
      <alignment horizontal="center" vertical="center" wrapText="1"/>
    </xf>
    <xf numFmtId="1" fontId="2" fillId="3" borderId="393" xfId="0" applyNumberFormat="1" applyFont="1" applyFill="1" applyBorder="1" applyAlignment="1">
      <alignment horizontal="center" vertical="center" wrapText="1"/>
    </xf>
    <xf numFmtId="1" fontId="2" fillId="3" borderId="394" xfId="0" applyNumberFormat="1" applyFont="1" applyFill="1" applyBorder="1" applyAlignment="1">
      <alignment horizontal="center" vertical="center" wrapText="1"/>
    </xf>
    <xf numFmtId="1" fontId="2" fillId="0" borderId="394" xfId="0" applyNumberFormat="1" applyFont="1" applyBorder="1" applyAlignment="1">
      <alignment horizontal="center" vertical="center" wrapText="1"/>
    </xf>
    <xf numFmtId="1" fontId="2" fillId="9" borderId="388" xfId="0" applyNumberFormat="1" applyFont="1" applyFill="1" applyBorder="1" applyAlignment="1">
      <alignment horizontal="center" vertical="center" wrapText="1"/>
    </xf>
    <xf numFmtId="1" fontId="2" fillId="9" borderId="391" xfId="0" applyNumberFormat="1" applyFont="1" applyFill="1" applyBorder="1" applyAlignment="1">
      <alignment horizontal="center" vertical="center" wrapText="1"/>
    </xf>
    <xf numFmtId="1" fontId="2" fillId="0" borderId="388" xfId="0" applyNumberFormat="1" applyFont="1" applyBorder="1" applyAlignment="1" applyProtection="1">
      <alignment horizontal="center" vertical="center" wrapText="1"/>
      <protection hidden="1"/>
    </xf>
    <xf numFmtId="1" fontId="2" fillId="0" borderId="389" xfId="0" applyNumberFormat="1" applyFont="1" applyBorder="1" applyAlignment="1" applyProtection="1">
      <alignment horizontal="center" vertical="center" wrapText="1"/>
      <protection hidden="1"/>
    </xf>
    <xf numFmtId="1" fontId="2" fillId="0" borderId="391" xfId="0" applyNumberFormat="1" applyFont="1" applyBorder="1" applyAlignment="1" applyProtection="1">
      <alignment horizontal="center" vertical="center" wrapText="1"/>
      <protection hidden="1"/>
    </xf>
    <xf numFmtId="1" fontId="2" fillId="4" borderId="390" xfId="0" applyNumberFormat="1" applyFont="1" applyFill="1" applyBorder="1" applyProtection="1">
      <protection locked="0"/>
    </xf>
    <xf numFmtId="1" fontId="2" fillId="0" borderId="394" xfId="0" applyNumberFormat="1" applyFont="1" applyBorder="1" applyAlignment="1">
      <alignment horizontal="center" vertical="center"/>
    </xf>
    <xf numFmtId="1" fontId="2" fillId="0" borderId="388" xfId="0" applyNumberFormat="1" applyFont="1" applyBorder="1"/>
    <xf numFmtId="1" fontId="2" fillId="0" borderId="393" xfId="0" applyNumberFormat="1" applyFont="1" applyBorder="1"/>
    <xf numFmtId="1" fontId="2" fillId="0" borderId="391" xfId="0" applyNumberFormat="1" applyFont="1" applyBorder="1" applyAlignment="1">
      <alignment horizontal="center" vertical="center" wrapText="1"/>
    </xf>
    <xf numFmtId="1" fontId="2" fillId="0" borderId="391" xfId="0" applyNumberFormat="1" applyFont="1" applyBorder="1" applyAlignment="1">
      <alignment horizontal="center" vertical="center"/>
    </xf>
    <xf numFmtId="1" fontId="2" fillId="0" borderId="387" xfId="0" applyNumberFormat="1" applyFont="1" applyBorder="1" applyAlignment="1">
      <alignment horizontal="center" vertical="center" wrapText="1"/>
    </xf>
    <xf numFmtId="1" fontId="2" fillId="0" borderId="388" xfId="0" applyNumberFormat="1" applyFont="1" applyBorder="1" applyAlignment="1">
      <alignment horizontal="right"/>
    </xf>
    <xf numFmtId="1" fontId="2" fillId="0" borderId="390" xfId="0" applyNumberFormat="1" applyFont="1" applyBorder="1" applyAlignment="1">
      <alignment horizontal="right"/>
    </xf>
    <xf numFmtId="1" fontId="2" fillId="8" borderId="388" xfId="0" applyNumberFormat="1" applyFont="1" applyFill="1" applyBorder="1" applyAlignment="1">
      <alignment horizontal="right"/>
    </xf>
    <xf numFmtId="1" fontId="2" fillId="8" borderId="393" xfId="0" applyNumberFormat="1" applyFont="1" applyFill="1" applyBorder="1" applyAlignment="1">
      <alignment horizontal="right"/>
    </xf>
    <xf numFmtId="1" fontId="2" fillId="8" borderId="402" xfId="0" applyNumberFormat="1" applyFont="1" applyFill="1" applyBorder="1"/>
    <xf numFmtId="1" fontId="2" fillId="0" borderId="402" xfId="0" applyNumberFormat="1" applyFont="1" applyBorder="1" applyAlignment="1">
      <alignment horizontal="left" vertical="center"/>
    </xf>
    <xf numFmtId="1" fontId="2" fillId="0" borderId="393" xfId="0" applyNumberFormat="1" applyFont="1" applyBorder="1" applyAlignment="1">
      <alignment horizontal="right"/>
    </xf>
    <xf numFmtId="1" fontId="2" fillId="0" borderId="385" xfId="0" applyNumberFormat="1" applyFont="1" applyBorder="1"/>
    <xf numFmtId="1" fontId="2" fillId="0" borderId="406" xfId="0" applyNumberFormat="1" applyFont="1" applyBorder="1"/>
    <xf numFmtId="1" fontId="5" fillId="0" borderId="386" xfId="0" applyNumberFormat="1" applyFont="1" applyBorder="1"/>
    <xf numFmtId="1" fontId="2" fillId="0" borderId="390" xfId="0" applyNumberFormat="1" applyFont="1" applyBorder="1" applyAlignment="1">
      <alignment horizontal="center" vertical="center" wrapText="1"/>
    </xf>
    <xf numFmtId="1" fontId="2" fillId="0" borderId="402" xfId="0" applyNumberFormat="1" applyFont="1" applyBorder="1" applyAlignment="1">
      <alignment horizontal="right"/>
    </xf>
    <xf numFmtId="1" fontId="2" fillId="5" borderId="407" xfId="1" applyNumberFormat="1" applyFont="1" applyBorder="1" applyProtection="1">
      <protection locked="0"/>
    </xf>
    <xf numFmtId="1" fontId="2" fillId="5" borderId="408" xfId="1" applyNumberFormat="1" applyFont="1" applyBorder="1" applyProtection="1">
      <protection locked="0"/>
    </xf>
    <xf numFmtId="1" fontId="5" fillId="0" borderId="409" xfId="0" applyNumberFormat="1" applyFont="1" applyBorder="1" applyAlignment="1">
      <alignment horizontal="left"/>
    </xf>
    <xf numFmtId="1" fontId="5" fillId="0" borderId="410" xfId="0" applyNumberFormat="1" applyFont="1" applyBorder="1" applyAlignment="1">
      <alignment horizontal="left"/>
    </xf>
    <xf numFmtId="0" fontId="2" fillId="0" borderId="411" xfId="0" applyFont="1" applyBorder="1" applyAlignment="1">
      <alignment horizontal="center" vertical="center"/>
    </xf>
    <xf numFmtId="0" fontId="2" fillId="0" borderId="412" xfId="0" applyFont="1" applyBorder="1" applyAlignment="1">
      <alignment horizontal="center" vertical="center"/>
    </xf>
    <xf numFmtId="0" fontId="2" fillId="0" borderId="413" xfId="0" applyFont="1" applyBorder="1" applyAlignment="1">
      <alignment horizontal="center"/>
    </xf>
    <xf numFmtId="0" fontId="2" fillId="0" borderId="412" xfId="0" applyFont="1" applyBorder="1" applyAlignment="1">
      <alignment horizontal="center"/>
    </xf>
    <xf numFmtId="0" fontId="2" fillId="0" borderId="414" xfId="0" applyFont="1" applyBorder="1" applyAlignment="1">
      <alignment horizontal="center"/>
    </xf>
    <xf numFmtId="0" fontId="2" fillId="0" borderId="381" xfId="0" applyFont="1" applyBorder="1" applyAlignment="1">
      <alignment horizontal="center" vertical="center"/>
    </xf>
    <xf numFmtId="0" fontId="2" fillId="0" borderId="381" xfId="0" applyFont="1" applyBorder="1" applyAlignment="1">
      <alignment horizontal="center" vertical="center" wrapText="1"/>
    </xf>
    <xf numFmtId="1" fontId="2" fillId="0" borderId="381" xfId="0" applyNumberFormat="1" applyFont="1" applyBorder="1" applyAlignment="1">
      <alignment horizontal="center" vertical="center" wrapText="1"/>
    </xf>
    <xf numFmtId="0" fontId="2" fillId="0" borderId="415" xfId="0" applyFont="1" applyBorder="1" applyAlignment="1">
      <alignment horizontal="center" vertical="center"/>
    </xf>
    <xf numFmtId="0" fontId="2" fillId="0" borderId="416" xfId="0" applyFont="1" applyBorder="1" applyAlignment="1">
      <alignment horizontal="center" vertical="center"/>
    </xf>
    <xf numFmtId="0" fontId="2" fillId="0" borderId="415" xfId="0" applyFont="1" applyBorder="1" applyAlignment="1">
      <alignment horizontal="center" vertical="center"/>
    </xf>
    <xf numFmtId="0" fontId="2" fillId="0" borderId="416" xfId="0" applyFont="1" applyBorder="1" applyAlignment="1">
      <alignment horizontal="center" vertical="center"/>
    </xf>
    <xf numFmtId="0" fontId="2" fillId="18" borderId="417" xfId="0" applyFont="1" applyFill="1" applyBorder="1" applyAlignment="1">
      <alignment horizontal="center" vertical="center" wrapText="1"/>
    </xf>
    <xf numFmtId="0" fontId="2" fillId="18" borderId="418" xfId="0" applyFont="1" applyFill="1" applyBorder="1" applyAlignment="1">
      <alignment horizontal="center" vertical="center" wrapText="1"/>
    </xf>
    <xf numFmtId="0" fontId="2" fillId="0" borderId="419" xfId="0" applyFont="1" applyBorder="1" applyAlignment="1">
      <alignment horizontal="center" wrapText="1"/>
    </xf>
    <xf numFmtId="1" fontId="2" fillId="2" borderId="415" xfId="0" applyNumberFormat="1" applyFont="1" applyFill="1" applyBorder="1"/>
    <xf numFmtId="0" fontId="2" fillId="0" borderId="411" xfId="0" applyFont="1" applyBorder="1"/>
    <xf numFmtId="0" fontId="2" fillId="0" borderId="416" xfId="0" applyFont="1" applyBorder="1"/>
    <xf numFmtId="0" fontId="2" fillId="23" borderId="415" xfId="0" applyFont="1" applyFill="1" applyBorder="1" applyProtection="1">
      <protection locked="0"/>
    </xf>
    <xf numFmtId="0" fontId="2" fillId="23" borderId="418" xfId="0" applyFont="1" applyFill="1" applyBorder="1" applyProtection="1">
      <protection locked="0"/>
    </xf>
    <xf numFmtId="0" fontId="2" fillId="23" borderId="417" xfId="0" applyFont="1" applyFill="1" applyBorder="1" applyProtection="1">
      <protection locked="0"/>
    </xf>
    <xf numFmtId="0" fontId="2" fillId="23" borderId="420" xfId="0" applyFont="1" applyFill="1" applyBorder="1" applyProtection="1">
      <protection locked="0"/>
    </xf>
    <xf numFmtId="0" fontId="2" fillId="23" borderId="421" xfId="0" applyFont="1" applyFill="1" applyBorder="1" applyProtection="1">
      <protection locked="0"/>
    </xf>
    <xf numFmtId="0" fontId="2" fillId="23" borderId="422" xfId="0" applyFont="1" applyFill="1" applyBorder="1" applyProtection="1">
      <protection locked="0"/>
    </xf>
    <xf numFmtId="0" fontId="2" fillId="23" borderId="423" xfId="0" applyFont="1" applyFill="1" applyBorder="1" applyProtection="1">
      <protection locked="0"/>
    </xf>
    <xf numFmtId="0" fontId="2" fillId="23" borderId="424" xfId="0" applyFont="1" applyFill="1" applyBorder="1" applyProtection="1">
      <protection locked="0"/>
    </xf>
    <xf numFmtId="0" fontId="2" fillId="0" borderId="419" xfId="0" applyFont="1" applyBorder="1" applyAlignment="1">
      <alignment horizontal="center" vertical="center"/>
    </xf>
    <xf numFmtId="0" fontId="2" fillId="0" borderId="415" xfId="0" applyFont="1" applyBorder="1" applyAlignment="1">
      <alignment horizontal="center" vertical="center" wrapText="1"/>
    </xf>
    <xf numFmtId="0" fontId="2" fillId="0" borderId="416" xfId="0" applyFont="1" applyBorder="1" applyAlignment="1">
      <alignment horizontal="center" vertical="center" wrapText="1"/>
    </xf>
    <xf numFmtId="1" fontId="2" fillId="2" borderId="425" xfId="0" applyNumberFormat="1" applyFont="1" applyFill="1" applyBorder="1"/>
    <xf numFmtId="0" fontId="2" fillId="23" borderId="426" xfId="0" applyFont="1" applyFill="1" applyBorder="1" applyProtection="1">
      <protection locked="0"/>
    </xf>
    <xf numFmtId="1" fontId="2" fillId="0" borderId="413" xfId="0" applyNumberFormat="1" applyFont="1" applyBorder="1" applyAlignment="1">
      <alignment horizontal="center" vertical="center" wrapText="1"/>
    </xf>
    <xf numFmtId="1" fontId="2" fillId="0" borderId="412" xfId="0" applyNumberFormat="1" applyFont="1" applyBorder="1" applyAlignment="1">
      <alignment horizontal="center" vertical="center" wrapText="1"/>
    </xf>
    <xf numFmtId="1" fontId="2" fillId="0" borderId="414" xfId="0" applyNumberFormat="1" applyFont="1" applyBorder="1" applyAlignment="1">
      <alignment horizontal="center" vertical="center" wrapText="1"/>
    </xf>
    <xf numFmtId="0" fontId="2" fillId="0" borderId="413" xfId="0" applyFont="1" applyBorder="1" applyAlignment="1">
      <alignment horizontal="center" vertical="center" wrapText="1"/>
    </xf>
    <xf numFmtId="1" fontId="2" fillId="0" borderId="413" xfId="0" applyNumberFormat="1" applyFont="1" applyBorder="1" applyAlignment="1">
      <alignment horizontal="center" vertical="center"/>
    </xf>
    <xf numFmtId="1" fontId="2" fillId="0" borderId="416" xfId="0" applyNumberFormat="1" applyFont="1" applyBorder="1" applyAlignment="1">
      <alignment horizontal="center" vertical="center"/>
    </xf>
    <xf numFmtId="1" fontId="2" fillId="0" borderId="414" xfId="0" applyNumberFormat="1" applyFont="1" applyBorder="1" applyAlignment="1">
      <alignment horizontal="center" vertical="center"/>
    </xf>
    <xf numFmtId="1" fontId="2" fillId="0" borderId="415" xfId="0" applyNumberFormat="1" applyFont="1" applyBorder="1" applyAlignment="1">
      <alignment horizontal="center" vertical="center" wrapText="1"/>
    </xf>
    <xf numFmtId="0" fontId="2" fillId="0" borderId="427" xfId="0" applyFont="1" applyBorder="1" applyAlignment="1">
      <alignment horizontal="center" wrapText="1"/>
    </xf>
    <xf numFmtId="0" fontId="2" fillId="0" borderId="411" xfId="0" applyFont="1" applyBorder="1" applyAlignment="1">
      <alignment horizontal="center" wrapText="1"/>
    </xf>
    <xf numFmtId="0" fontId="2" fillId="0" borderId="416" xfId="0" applyFont="1" applyBorder="1" applyAlignment="1">
      <alignment horizontal="center"/>
    </xf>
    <xf numFmtId="1" fontId="2" fillId="4" borderId="426" xfId="0" applyNumberFormat="1" applyFont="1" applyFill="1" applyBorder="1" applyProtection="1">
      <protection locked="0"/>
    </xf>
    <xf numFmtId="1" fontId="2" fillId="4" borderId="425" xfId="0" applyNumberFormat="1" applyFont="1" applyFill="1" applyBorder="1" applyProtection="1">
      <protection locked="0"/>
    </xf>
    <xf numFmtId="1" fontId="2" fillId="4" borderId="428" xfId="0" applyNumberFormat="1" applyFont="1" applyFill="1" applyBorder="1" applyProtection="1">
      <protection locked="0"/>
    </xf>
    <xf numFmtId="1" fontId="2" fillId="0" borderId="412" xfId="0" applyNumberFormat="1" applyFont="1" applyBorder="1" applyAlignment="1">
      <alignment horizontal="center" vertical="center"/>
    </xf>
    <xf numFmtId="1" fontId="2" fillId="0" borderId="429" xfId="0" applyNumberFormat="1" applyFont="1" applyBorder="1" applyAlignment="1">
      <alignment horizontal="center" vertical="center" wrapText="1"/>
    </xf>
    <xf numFmtId="1" fontId="2" fillId="0" borderId="429" xfId="0" applyNumberFormat="1" applyFont="1" applyBorder="1" applyAlignment="1">
      <alignment horizontal="center" vertical="center"/>
    </xf>
    <xf numFmtId="1" fontId="2" fillId="0" borderId="417" xfId="0" applyNumberFormat="1" applyFont="1" applyBorder="1" applyAlignment="1">
      <alignment horizontal="center" vertical="center" wrapText="1"/>
    </xf>
    <xf numFmtId="1" fontId="2" fillId="0" borderId="411" xfId="0" applyNumberFormat="1" applyFont="1" applyBorder="1" applyAlignment="1">
      <alignment horizontal="center" vertical="center" wrapText="1"/>
    </xf>
    <xf numFmtId="1" fontId="2" fillId="0" borderId="411" xfId="0" applyNumberFormat="1" applyFont="1" applyBorder="1" applyAlignment="1">
      <alignment horizontal="center" vertical="center"/>
    </xf>
    <xf numFmtId="1" fontId="2" fillId="0" borderId="430" xfId="0" applyNumberFormat="1" applyFont="1" applyBorder="1" applyAlignment="1">
      <alignment horizontal="center" vertical="center" wrapText="1"/>
    </xf>
    <xf numFmtId="1" fontId="2" fillId="0" borderId="413" xfId="0" applyNumberFormat="1" applyFont="1" applyBorder="1" applyAlignment="1">
      <alignment horizontal="center" vertical="center" wrapText="1"/>
    </xf>
    <xf numFmtId="1" fontId="2" fillId="0" borderId="429" xfId="0" applyNumberFormat="1" applyFont="1" applyBorder="1" applyAlignment="1">
      <alignment horizontal="center" vertical="center"/>
    </xf>
    <xf numFmtId="1" fontId="2" fillId="0" borderId="415" xfId="0" applyNumberFormat="1" applyFont="1" applyBorder="1" applyAlignment="1">
      <alignment horizontal="center" vertical="center"/>
    </xf>
    <xf numFmtId="1" fontId="2" fillId="0" borderId="417" xfId="0" applyNumberFormat="1" applyFont="1" applyBorder="1" applyAlignment="1">
      <alignment horizontal="center" vertical="center"/>
    </xf>
    <xf numFmtId="1" fontId="2" fillId="0" borderId="418" xfId="0" applyNumberFormat="1" applyFont="1" applyBorder="1" applyAlignment="1">
      <alignment horizontal="center" vertical="center" wrapText="1"/>
    </xf>
    <xf numFmtId="1" fontId="2" fillId="0" borderId="426" xfId="0" applyNumberFormat="1" applyFont="1" applyBorder="1"/>
    <xf numFmtId="1" fontId="2" fillId="0" borderId="413" xfId="0" applyNumberFormat="1" applyFont="1" applyBorder="1" applyAlignment="1">
      <alignment horizontal="center" vertical="center"/>
    </xf>
    <xf numFmtId="1" fontId="2" fillId="0" borderId="419" xfId="0" applyNumberFormat="1" applyFont="1" applyBorder="1"/>
    <xf numFmtId="1" fontId="2" fillId="3" borderId="413" xfId="0" applyNumberFormat="1" applyFont="1" applyFill="1" applyBorder="1" applyAlignment="1">
      <alignment horizontal="center" vertical="center"/>
    </xf>
    <xf numFmtId="1" fontId="2" fillId="3" borderId="412" xfId="0" applyNumberFormat="1" applyFont="1" applyFill="1" applyBorder="1" applyAlignment="1">
      <alignment horizontal="center" vertical="center"/>
    </xf>
    <xf numFmtId="1" fontId="2" fillId="3" borderId="416" xfId="0" applyNumberFormat="1" applyFont="1" applyFill="1" applyBorder="1" applyAlignment="1">
      <alignment horizontal="center" vertical="center"/>
    </xf>
    <xf numFmtId="1" fontId="2" fillId="0" borderId="416" xfId="0" applyNumberFormat="1" applyFont="1" applyBorder="1" applyAlignment="1">
      <alignment horizontal="center" vertical="center" wrapText="1"/>
    </xf>
    <xf numFmtId="1" fontId="2" fillId="0" borderId="419" xfId="0" applyNumberFormat="1" applyFont="1" applyBorder="1" applyAlignment="1">
      <alignment horizontal="center" vertical="center" wrapText="1"/>
    </xf>
    <xf numFmtId="1" fontId="2" fillId="3" borderId="415" xfId="0" applyNumberFormat="1" applyFont="1" applyFill="1" applyBorder="1" applyAlignment="1">
      <alignment horizontal="center" vertical="center" wrapText="1"/>
    </xf>
    <xf numFmtId="1" fontId="2" fillId="3" borderId="411" xfId="0" applyNumberFormat="1" applyFont="1" applyFill="1" applyBorder="1" applyAlignment="1">
      <alignment horizontal="center" vertical="center" wrapText="1"/>
    </xf>
    <xf numFmtId="1" fontId="2" fillId="3" borderId="418" xfId="0" applyNumberFormat="1" applyFont="1" applyFill="1" applyBorder="1" applyAlignment="1">
      <alignment horizontal="center" vertical="center" wrapText="1"/>
    </xf>
    <xf numFmtId="1" fontId="2" fillId="3" borderId="419" xfId="0" applyNumberFormat="1" applyFont="1" applyFill="1" applyBorder="1" applyAlignment="1">
      <alignment horizontal="center" vertical="center" wrapText="1"/>
    </xf>
    <xf numFmtId="1" fontId="2" fillId="0" borderId="419" xfId="0" applyNumberFormat="1" applyFont="1" applyBorder="1" applyAlignment="1">
      <alignment horizontal="center" vertical="center" wrapText="1"/>
    </xf>
    <xf numFmtId="1" fontId="2" fillId="9" borderId="415" xfId="0" applyNumberFormat="1" applyFont="1" applyFill="1" applyBorder="1" applyAlignment="1">
      <alignment horizontal="center" vertical="center" wrapText="1"/>
    </xf>
    <xf numFmtId="1" fontId="2" fillId="9" borderId="416" xfId="0" applyNumberFormat="1" applyFont="1" applyFill="1" applyBorder="1" applyAlignment="1">
      <alignment horizontal="center" vertical="center" wrapText="1"/>
    </xf>
    <xf numFmtId="1" fontId="2" fillId="0" borderId="415" xfId="0" applyNumberFormat="1" applyFont="1" applyBorder="1" applyAlignment="1" applyProtection="1">
      <alignment horizontal="center" vertical="center" wrapText="1"/>
      <protection hidden="1"/>
    </xf>
    <xf numFmtId="1" fontId="2" fillId="0" borderId="411" xfId="0" applyNumberFormat="1" applyFont="1" applyBorder="1" applyAlignment="1" applyProtection="1">
      <alignment horizontal="center" vertical="center" wrapText="1"/>
      <protection hidden="1"/>
    </xf>
    <xf numFmtId="1" fontId="2" fillId="0" borderId="416" xfId="0" applyNumberFormat="1" applyFont="1" applyBorder="1" applyAlignment="1" applyProtection="1">
      <alignment horizontal="center" vertical="center" wrapText="1"/>
      <protection hidden="1"/>
    </xf>
    <xf numFmtId="1" fontId="2" fillId="0" borderId="419" xfId="0" applyNumberFormat="1" applyFont="1" applyBorder="1" applyAlignment="1">
      <alignment horizontal="center" vertical="center"/>
    </xf>
    <xf numFmtId="1" fontId="2" fillId="0" borderId="415" xfId="0" applyNumberFormat="1" applyFont="1" applyBorder="1"/>
    <xf numFmtId="1" fontId="2" fillId="0" borderId="418" xfId="0" applyNumberFormat="1" applyFont="1" applyBorder="1"/>
    <xf numFmtId="1" fontId="2" fillId="0" borderId="416" xfId="0" applyNumberFormat="1" applyFont="1" applyBorder="1" applyAlignment="1">
      <alignment horizontal="center" vertical="center" wrapText="1"/>
    </xf>
    <xf numFmtId="1" fontId="2" fillId="0" borderId="416" xfId="0" applyNumberFormat="1" applyFont="1" applyBorder="1" applyAlignment="1">
      <alignment horizontal="center" vertical="center"/>
    </xf>
    <xf numFmtId="1" fontId="2" fillId="0" borderId="414" xfId="0" applyNumberFormat="1" applyFont="1" applyBorder="1" applyAlignment="1">
      <alignment horizontal="center" vertical="center" wrapText="1"/>
    </xf>
    <xf numFmtId="1" fontId="2" fillId="0" borderId="415" xfId="0" applyNumberFormat="1" applyFont="1" applyBorder="1" applyAlignment="1">
      <alignment horizontal="right"/>
    </xf>
    <xf numFmtId="1" fontId="2" fillId="0" borderId="381" xfId="0" applyNumberFormat="1" applyFont="1" applyBorder="1" applyAlignment="1">
      <alignment horizontal="right"/>
    </xf>
    <xf numFmtId="1" fontId="2" fillId="8" borderId="418" xfId="0" applyNumberFormat="1" applyFont="1" applyFill="1" applyBorder="1" applyAlignment="1">
      <alignment horizontal="right"/>
    </xf>
    <xf numFmtId="1" fontId="2" fillId="8" borderId="426" xfId="0" applyNumberFormat="1" applyFont="1" applyFill="1" applyBorder="1"/>
    <xf numFmtId="1" fontId="2" fillId="0" borderId="426" xfId="0" applyNumberFormat="1" applyFont="1" applyBorder="1" applyAlignment="1">
      <alignment horizontal="left" vertical="center"/>
    </xf>
    <xf numFmtId="1" fontId="2" fillId="0" borderId="418" xfId="0" applyNumberFormat="1" applyFont="1" applyBorder="1" applyAlignment="1">
      <alignment horizontal="right"/>
    </xf>
    <xf numFmtId="1" fontId="2" fillId="0" borderId="430" xfId="0" applyNumberFormat="1" applyFont="1" applyBorder="1"/>
    <xf numFmtId="1" fontId="2" fillId="0" borderId="426" xfId="0" applyNumberFormat="1" applyFont="1" applyBorder="1" applyAlignment="1">
      <alignment horizontal="right"/>
    </xf>
    <xf numFmtId="1" fontId="2" fillId="5" borderId="431" xfId="1" applyNumberFormat="1" applyFont="1" applyBorder="1" applyProtection="1">
      <protection locked="0"/>
    </xf>
    <xf numFmtId="1" fontId="2" fillId="4" borderId="432" xfId="0" applyNumberFormat="1" applyFont="1" applyFill="1" applyBorder="1" applyProtection="1">
      <protection locked="0"/>
    </xf>
    <xf numFmtId="1" fontId="2" fillId="5" borderId="433" xfId="1" applyNumberFormat="1" applyFont="1" applyBorder="1" applyProtection="1">
      <protection locked="0"/>
    </xf>
    <xf numFmtId="1" fontId="5" fillId="0" borderId="434" xfId="0" applyNumberFormat="1" applyFont="1" applyBorder="1" applyAlignment="1">
      <alignment horizontal="left"/>
    </xf>
    <xf numFmtId="0" fontId="2" fillId="0" borderId="435" xfId="0" applyFont="1" applyBorder="1" applyAlignment="1">
      <alignment horizontal="center" vertical="center"/>
    </xf>
    <xf numFmtId="0" fontId="2" fillId="0" borderId="436" xfId="0" applyFont="1" applyBorder="1" applyAlignment="1">
      <alignment horizontal="center" vertical="center"/>
    </xf>
    <xf numFmtId="0" fontId="2" fillId="0" borderId="437" xfId="0" applyFont="1" applyBorder="1" applyAlignment="1">
      <alignment horizontal="center" vertical="center"/>
    </xf>
    <xf numFmtId="0" fontId="2" fillId="0" borderId="438" xfId="0" applyFont="1" applyBorder="1" applyAlignment="1">
      <alignment horizontal="center"/>
    </xf>
    <xf numFmtId="0" fontId="2" fillId="0" borderId="437" xfId="0" applyFont="1" applyBorder="1" applyAlignment="1">
      <alignment horizontal="center"/>
    </xf>
    <xf numFmtId="0" fontId="2" fillId="0" borderId="439" xfId="0" applyFont="1" applyBorder="1" applyAlignment="1">
      <alignment horizontal="center"/>
    </xf>
    <xf numFmtId="0" fontId="2" fillId="0" borderId="432" xfId="0" applyFont="1" applyBorder="1" applyAlignment="1">
      <alignment horizontal="center" vertical="center"/>
    </xf>
    <xf numFmtId="0" fontId="2" fillId="0" borderId="432" xfId="0" applyFont="1" applyBorder="1" applyAlignment="1">
      <alignment horizontal="center" vertical="center" wrapText="1"/>
    </xf>
    <xf numFmtId="1" fontId="2" fillId="0" borderId="432" xfId="0" applyNumberFormat="1" applyFont="1" applyBorder="1" applyAlignment="1">
      <alignment horizontal="center" vertical="center" wrapText="1"/>
    </xf>
    <xf numFmtId="1" fontId="2" fillId="0" borderId="440" xfId="0" applyNumberFormat="1" applyFont="1" applyBorder="1" applyAlignment="1">
      <alignment horizontal="center" vertical="center" wrapText="1"/>
    </xf>
    <xf numFmtId="0" fontId="2" fillId="0" borderId="441" xfId="0" applyFont="1" applyBorder="1" applyAlignment="1">
      <alignment horizontal="center" vertical="center"/>
    </xf>
    <xf numFmtId="0" fontId="2" fillId="0" borderId="435" xfId="0" applyFont="1" applyBorder="1" applyAlignment="1">
      <alignment horizontal="center" vertical="center"/>
    </xf>
    <xf numFmtId="0" fontId="2" fillId="0" borderId="441" xfId="0" applyFont="1" applyBorder="1" applyAlignment="1">
      <alignment horizontal="center" vertical="center"/>
    </xf>
    <xf numFmtId="0" fontId="2" fillId="18" borderId="442" xfId="0" applyFont="1" applyFill="1" applyBorder="1" applyAlignment="1">
      <alignment horizontal="center" vertical="center" wrapText="1"/>
    </xf>
    <xf numFmtId="0" fontId="2" fillId="18" borderId="443" xfId="0" applyFont="1" applyFill="1" applyBorder="1" applyAlignment="1">
      <alignment horizontal="center" vertical="center" wrapText="1"/>
    </xf>
    <xf numFmtId="0" fontId="2" fillId="0" borderId="444" xfId="0" applyFont="1" applyBorder="1" applyAlignment="1">
      <alignment horizontal="center" wrapText="1"/>
    </xf>
    <xf numFmtId="1" fontId="2" fillId="2" borderId="435" xfId="0" applyNumberFormat="1" applyFont="1" applyFill="1" applyBorder="1"/>
    <xf numFmtId="0" fontId="2" fillId="0" borderId="436" xfId="0" applyFont="1" applyBorder="1"/>
    <xf numFmtId="0" fontId="2" fillId="0" borderId="441" xfId="0" applyFont="1" applyBorder="1"/>
    <xf numFmtId="0" fontId="2" fillId="23" borderId="435" xfId="0" applyFont="1" applyFill="1" applyBorder="1" applyProtection="1">
      <protection locked="0"/>
    </xf>
    <xf numFmtId="0" fontId="2" fillId="23" borderId="443" xfId="0" applyFont="1" applyFill="1" applyBorder="1" applyProtection="1">
      <protection locked="0"/>
    </xf>
    <xf numFmtId="0" fontId="2" fillId="23" borderId="442" xfId="0" applyFont="1" applyFill="1" applyBorder="1" applyProtection="1">
      <protection locked="0"/>
    </xf>
    <xf numFmtId="0" fontId="2" fillId="23" borderId="445" xfId="0" applyFont="1" applyFill="1" applyBorder="1" applyProtection="1">
      <protection locked="0"/>
    </xf>
    <xf numFmtId="0" fontId="2" fillId="23" borderId="446" xfId="0" applyFont="1" applyFill="1" applyBorder="1" applyProtection="1">
      <protection locked="0"/>
    </xf>
    <xf numFmtId="0" fontId="2" fillId="23" borderId="447" xfId="0" applyFont="1" applyFill="1" applyBorder="1" applyProtection="1">
      <protection locked="0"/>
    </xf>
    <xf numFmtId="0" fontId="2" fillId="23" borderId="448" xfId="0" applyFont="1" applyFill="1" applyBorder="1" applyProtection="1">
      <protection locked="0"/>
    </xf>
    <xf numFmtId="0" fontId="2" fillId="23" borderId="449" xfId="0" applyFont="1" applyFill="1" applyBorder="1" applyProtection="1">
      <protection locked="0"/>
    </xf>
    <xf numFmtId="0" fontId="2" fillId="23" borderId="450" xfId="0" applyFont="1" applyFill="1" applyBorder="1" applyProtection="1">
      <protection locked="0"/>
    </xf>
    <xf numFmtId="0" fontId="2" fillId="0" borderId="444" xfId="0" applyFont="1" applyBorder="1" applyAlignment="1">
      <alignment horizontal="center" vertical="center"/>
    </xf>
    <xf numFmtId="0" fontId="2" fillId="0" borderId="435" xfId="0" applyFont="1" applyBorder="1" applyAlignment="1">
      <alignment horizontal="center" vertical="center" wrapText="1"/>
    </xf>
    <xf numFmtId="0" fontId="2" fillId="0" borderId="441" xfId="0" applyFont="1" applyBorder="1" applyAlignment="1">
      <alignment horizontal="center" vertical="center" wrapText="1"/>
    </xf>
    <xf numFmtId="1" fontId="2" fillId="2" borderId="451" xfId="0" applyNumberFormat="1" applyFont="1" applyFill="1" applyBorder="1"/>
    <xf numFmtId="0" fontId="2" fillId="23" borderId="452" xfId="0" applyFont="1" applyFill="1" applyBorder="1" applyProtection="1">
      <protection locked="0"/>
    </xf>
    <xf numFmtId="1" fontId="2" fillId="0" borderId="438" xfId="0" applyNumberFormat="1" applyFont="1" applyBorder="1" applyAlignment="1">
      <alignment horizontal="center" vertical="center" wrapText="1"/>
    </xf>
    <xf numFmtId="1" fontId="2" fillId="0" borderId="437" xfId="0" applyNumberFormat="1" applyFont="1" applyBorder="1" applyAlignment="1">
      <alignment horizontal="center" vertical="center" wrapText="1"/>
    </xf>
    <xf numFmtId="1" fontId="2" fillId="0" borderId="439" xfId="0" applyNumberFormat="1" applyFont="1" applyBorder="1" applyAlignment="1">
      <alignment horizontal="center" vertical="center" wrapText="1"/>
    </xf>
    <xf numFmtId="1" fontId="2" fillId="2" borderId="453" xfId="0" applyNumberFormat="1" applyFont="1" applyFill="1" applyBorder="1" applyAlignment="1">
      <alignment horizontal="center" vertical="center"/>
    </xf>
    <xf numFmtId="0" fontId="2" fillId="0" borderId="438" xfId="0" applyFont="1" applyBorder="1" applyAlignment="1">
      <alignment horizontal="center" vertical="center" wrapText="1"/>
    </xf>
    <xf numFmtId="1" fontId="2" fillId="0" borderId="438" xfId="0" applyNumberFormat="1" applyFont="1" applyBorder="1" applyAlignment="1">
      <alignment horizontal="center" vertical="center"/>
    </xf>
    <xf numFmtId="1" fontId="2" fillId="0" borderId="441" xfId="0" applyNumberFormat="1" applyFont="1" applyBorder="1" applyAlignment="1">
      <alignment horizontal="center" vertical="center"/>
    </xf>
    <xf numFmtId="1" fontId="2" fillId="0" borderId="439" xfId="0" applyNumberFormat="1" applyFont="1" applyBorder="1" applyAlignment="1">
      <alignment horizontal="center" vertical="center"/>
    </xf>
    <xf numFmtId="1" fontId="2" fillId="0" borderId="435" xfId="0" applyNumberFormat="1" applyFont="1" applyBorder="1" applyAlignment="1">
      <alignment horizontal="center" vertical="center" wrapText="1"/>
    </xf>
    <xf numFmtId="0" fontId="2" fillId="0" borderId="454" xfId="0" applyFont="1" applyBorder="1" applyAlignment="1">
      <alignment horizontal="center" wrapText="1"/>
    </xf>
    <xf numFmtId="0" fontId="2" fillId="0" borderId="436" xfId="0" applyFont="1" applyBorder="1" applyAlignment="1">
      <alignment horizontal="center" wrapText="1"/>
    </xf>
    <xf numFmtId="0" fontId="2" fillId="0" borderId="441" xfId="0" applyFont="1" applyBorder="1" applyAlignment="1">
      <alignment horizontal="center"/>
    </xf>
    <xf numFmtId="1" fontId="2" fillId="4" borderId="452" xfId="0" applyNumberFormat="1" applyFont="1" applyFill="1" applyBorder="1" applyProtection="1">
      <protection locked="0"/>
    </xf>
    <xf numFmtId="1" fontId="2" fillId="4" borderId="451" xfId="0" applyNumberFormat="1" applyFont="1" applyFill="1" applyBorder="1" applyProtection="1">
      <protection locked="0"/>
    </xf>
    <xf numFmtId="1" fontId="2" fillId="4" borderId="455" xfId="0" applyNumberFormat="1" applyFont="1" applyFill="1" applyBorder="1" applyProtection="1">
      <protection locked="0"/>
    </xf>
    <xf numFmtId="1" fontId="2" fillId="0" borderId="437" xfId="0" applyNumberFormat="1" applyFont="1" applyBorder="1" applyAlignment="1">
      <alignment horizontal="center" vertical="center"/>
    </xf>
    <xf numFmtId="1" fontId="2" fillId="0" borderId="456" xfId="0" applyNumberFormat="1" applyFont="1" applyBorder="1" applyAlignment="1">
      <alignment horizontal="center" vertical="center" wrapText="1"/>
    </xf>
    <xf numFmtId="1" fontId="2" fillId="0" borderId="456" xfId="0" applyNumberFormat="1" applyFont="1" applyBorder="1" applyAlignment="1">
      <alignment horizontal="center" vertical="center"/>
    </xf>
    <xf numFmtId="1" fontId="2" fillId="0" borderId="442" xfId="0" applyNumberFormat="1" applyFont="1" applyBorder="1" applyAlignment="1">
      <alignment horizontal="center" vertical="center" wrapText="1"/>
    </xf>
    <xf numFmtId="1" fontId="2" fillId="0" borderId="436" xfId="0" applyNumberFormat="1" applyFont="1" applyBorder="1" applyAlignment="1">
      <alignment horizontal="center" vertical="center" wrapText="1"/>
    </xf>
    <xf numFmtId="1" fontId="2" fillId="0" borderId="436" xfId="0" applyNumberFormat="1" applyFont="1" applyBorder="1" applyAlignment="1">
      <alignment horizontal="center" vertical="center"/>
    </xf>
    <xf numFmtId="1" fontId="2" fillId="0" borderId="457" xfId="0" applyNumberFormat="1" applyFont="1" applyBorder="1" applyAlignment="1">
      <alignment horizontal="center" vertical="center" wrapText="1"/>
    </xf>
    <xf numFmtId="1" fontId="2" fillId="0" borderId="438" xfId="0" applyNumberFormat="1" applyFont="1" applyBorder="1" applyAlignment="1">
      <alignment horizontal="center" vertical="center" wrapText="1"/>
    </xf>
    <xf numFmtId="1" fontId="2" fillId="0" borderId="456" xfId="0" applyNumberFormat="1" applyFont="1" applyBorder="1" applyAlignment="1">
      <alignment horizontal="center" vertical="center"/>
    </xf>
    <xf numFmtId="1" fontId="2" fillId="0" borderId="435" xfId="0" applyNumberFormat="1" applyFont="1" applyBorder="1" applyAlignment="1">
      <alignment horizontal="center" vertical="center"/>
    </xf>
    <xf numFmtId="1" fontId="2" fillId="0" borderId="442" xfId="0" applyNumberFormat="1" applyFont="1" applyBorder="1" applyAlignment="1">
      <alignment horizontal="center" vertical="center"/>
    </xf>
    <xf numFmtId="1" fontId="2" fillId="0" borderId="443" xfId="0" applyNumberFormat="1" applyFont="1" applyBorder="1" applyAlignment="1">
      <alignment horizontal="center" vertical="center" wrapText="1"/>
    </xf>
    <xf numFmtId="1" fontId="2" fillId="0" borderId="459" xfId="0" applyNumberFormat="1" applyFont="1" applyBorder="1"/>
    <xf numFmtId="1" fontId="2" fillId="0" borderId="438" xfId="0" applyNumberFormat="1" applyFont="1" applyBorder="1" applyAlignment="1">
      <alignment horizontal="center" vertical="center"/>
    </xf>
    <xf numFmtId="1" fontId="2" fillId="0" borderId="444" xfId="0" applyNumberFormat="1" applyFont="1" applyBorder="1"/>
    <xf numFmtId="1" fontId="2" fillId="3" borderId="438" xfId="0" applyNumberFormat="1" applyFont="1" applyFill="1" applyBorder="1" applyAlignment="1">
      <alignment horizontal="center" vertical="center"/>
    </xf>
    <xf numFmtId="1" fontId="2" fillId="3" borderId="437" xfId="0" applyNumberFormat="1" applyFont="1" applyFill="1" applyBorder="1" applyAlignment="1">
      <alignment horizontal="center" vertical="center"/>
    </xf>
    <xf numFmtId="1" fontId="2" fillId="3" borderId="441" xfId="0" applyNumberFormat="1" applyFont="1" applyFill="1" applyBorder="1" applyAlignment="1">
      <alignment horizontal="center" vertical="center"/>
    </xf>
    <xf numFmtId="1" fontId="2" fillId="0" borderId="441" xfId="0" applyNumberFormat="1" applyFont="1" applyBorder="1" applyAlignment="1">
      <alignment horizontal="center" vertical="center" wrapText="1"/>
    </xf>
    <xf numFmtId="1" fontId="2" fillId="0" borderId="444" xfId="0" applyNumberFormat="1" applyFont="1" applyBorder="1" applyAlignment="1">
      <alignment horizontal="center" vertical="center" wrapText="1"/>
    </xf>
    <xf numFmtId="1" fontId="2" fillId="3" borderId="435" xfId="0" applyNumberFormat="1" applyFont="1" applyFill="1" applyBorder="1" applyAlignment="1">
      <alignment horizontal="center" vertical="center" wrapText="1"/>
    </xf>
    <xf numFmtId="1" fontId="2" fillId="3" borderId="460" xfId="0" applyNumberFormat="1" applyFont="1" applyFill="1" applyBorder="1" applyAlignment="1">
      <alignment horizontal="center" vertical="center" wrapText="1"/>
    </xf>
    <xf numFmtId="1" fontId="2" fillId="3" borderId="443" xfId="0" applyNumberFormat="1" applyFont="1" applyFill="1" applyBorder="1" applyAlignment="1">
      <alignment horizontal="center" vertical="center" wrapText="1"/>
    </xf>
    <xf numFmtId="1" fontId="2" fillId="3" borderId="444" xfId="0" applyNumberFormat="1" applyFont="1" applyFill="1" applyBorder="1" applyAlignment="1">
      <alignment horizontal="center" vertical="center" wrapText="1"/>
    </xf>
    <xf numFmtId="1" fontId="2" fillId="0" borderId="444" xfId="0" applyNumberFormat="1" applyFont="1" applyBorder="1" applyAlignment="1">
      <alignment horizontal="center" vertical="center" wrapText="1"/>
    </xf>
    <xf numFmtId="1" fontId="2" fillId="9" borderId="435" xfId="0" applyNumberFormat="1" applyFont="1" applyFill="1" applyBorder="1" applyAlignment="1">
      <alignment horizontal="center" vertical="center" wrapText="1"/>
    </xf>
    <xf numFmtId="1" fontId="2" fillId="9" borderId="441" xfId="0" applyNumberFormat="1" applyFont="1" applyFill="1" applyBorder="1" applyAlignment="1">
      <alignment horizontal="center" vertical="center" wrapText="1"/>
    </xf>
    <xf numFmtId="1" fontId="2" fillId="0" borderId="435" xfId="0" applyNumberFormat="1" applyFont="1" applyBorder="1" applyAlignment="1" applyProtection="1">
      <alignment horizontal="center" vertical="center" wrapText="1"/>
      <protection hidden="1"/>
    </xf>
    <xf numFmtId="1" fontId="2" fillId="0" borderId="460" xfId="0" applyNumberFormat="1" applyFont="1" applyBorder="1" applyAlignment="1" applyProtection="1">
      <alignment horizontal="center" vertical="center" wrapText="1"/>
      <protection hidden="1"/>
    </xf>
    <xf numFmtId="1" fontId="2" fillId="0" borderId="441" xfId="0" applyNumberFormat="1" applyFont="1" applyBorder="1" applyAlignment="1" applyProtection="1">
      <alignment horizontal="center" vertical="center" wrapText="1"/>
      <protection hidden="1"/>
    </xf>
    <xf numFmtId="1" fontId="2" fillId="4" borderId="461" xfId="0" applyNumberFormat="1" applyFont="1" applyFill="1" applyBorder="1" applyProtection="1">
      <protection locked="0"/>
    </xf>
    <xf numFmtId="1" fontId="2" fillId="0" borderId="444" xfId="0" applyNumberFormat="1" applyFont="1" applyBorder="1" applyAlignment="1">
      <alignment horizontal="center" vertical="center"/>
    </xf>
    <xf numFmtId="1" fontId="2" fillId="0" borderId="435" xfId="0" applyNumberFormat="1" applyFont="1" applyBorder="1"/>
    <xf numFmtId="1" fontId="2" fillId="0" borderId="443" xfId="0" applyNumberFormat="1" applyFont="1" applyBorder="1"/>
    <xf numFmtId="1" fontId="2" fillId="0" borderId="460" xfId="0" applyNumberFormat="1" applyFont="1" applyBorder="1" applyAlignment="1">
      <alignment horizontal="center" vertical="center" wrapText="1"/>
    </xf>
    <xf numFmtId="1" fontId="2" fillId="0" borderId="460" xfId="0" applyNumberFormat="1" applyFont="1" applyBorder="1" applyAlignment="1">
      <alignment horizontal="center" vertical="center"/>
    </xf>
    <xf numFmtId="1" fontId="2" fillId="0" borderId="441" xfId="0" applyNumberFormat="1" applyFont="1" applyBorder="1" applyAlignment="1">
      <alignment horizontal="center" vertical="center" wrapText="1"/>
    </xf>
    <xf numFmtId="1" fontId="2" fillId="4" borderId="459" xfId="0" applyNumberFormat="1" applyFont="1" applyFill="1" applyBorder="1" applyProtection="1">
      <protection locked="0"/>
    </xf>
    <xf numFmtId="1" fontId="2" fillId="0" borderId="462" xfId="0" applyNumberFormat="1" applyFont="1" applyBorder="1" applyAlignment="1">
      <alignment horizontal="center" vertical="center" wrapText="1"/>
    </xf>
    <xf numFmtId="1" fontId="2" fillId="0" borderId="441" xfId="0" applyNumberFormat="1" applyFont="1" applyBorder="1" applyAlignment="1">
      <alignment horizontal="center" vertical="center"/>
    </xf>
    <xf numFmtId="1" fontId="2" fillId="0" borderId="439" xfId="0" applyNumberFormat="1" applyFont="1" applyBorder="1" applyAlignment="1">
      <alignment horizontal="center" vertical="center" wrapText="1"/>
    </xf>
    <xf numFmtId="1" fontId="2" fillId="0" borderId="435" xfId="0" applyNumberFormat="1" applyFont="1" applyBorder="1" applyAlignment="1">
      <alignment horizontal="right"/>
    </xf>
    <xf numFmtId="1" fontId="2" fillId="0" borderId="432" xfId="0" applyNumberFormat="1" applyFont="1" applyBorder="1" applyAlignment="1">
      <alignment horizontal="right"/>
    </xf>
    <xf numFmtId="1" fontId="2" fillId="4" borderId="440" xfId="0" applyNumberFormat="1" applyFont="1" applyFill="1" applyBorder="1" applyProtection="1">
      <protection locked="0"/>
    </xf>
    <xf numFmtId="1" fontId="2" fillId="4" borderId="463" xfId="0" applyNumberFormat="1" applyFont="1" applyFill="1" applyBorder="1" applyProtection="1">
      <protection locked="0"/>
    </xf>
    <xf numFmtId="1" fontId="2" fillId="8" borderId="435" xfId="0" applyNumberFormat="1" applyFont="1" applyFill="1" applyBorder="1" applyAlignment="1">
      <alignment horizontal="right"/>
    </xf>
    <xf numFmtId="1" fontId="2" fillId="8" borderId="443" xfId="0" applyNumberFormat="1" applyFont="1" applyFill="1" applyBorder="1" applyAlignment="1">
      <alignment horizontal="right"/>
    </xf>
    <xf numFmtId="1" fontId="2" fillId="8" borderId="459" xfId="0" applyNumberFormat="1" applyFont="1" applyFill="1" applyBorder="1"/>
    <xf numFmtId="1" fontId="2" fillId="0" borderId="459" xfId="0" applyNumberFormat="1" applyFont="1" applyBorder="1" applyAlignment="1">
      <alignment horizontal="left" vertical="center"/>
    </xf>
    <xf numFmtId="1" fontId="2" fillId="0" borderId="443" xfId="0" applyNumberFormat="1" applyFont="1" applyBorder="1" applyAlignment="1">
      <alignment horizontal="right"/>
    </xf>
    <xf numFmtId="1" fontId="2" fillId="0" borderId="438" xfId="0" applyNumberFormat="1" applyFont="1" applyBorder="1"/>
    <xf numFmtId="1" fontId="2" fillId="0" borderId="457" xfId="0" applyNumberFormat="1" applyFont="1" applyBorder="1"/>
    <xf numFmtId="1" fontId="5" fillId="0" borderId="437" xfId="0" applyNumberFormat="1" applyFont="1" applyBorder="1"/>
    <xf numFmtId="1" fontId="2" fillId="0" borderId="432" xfId="0" applyNumberFormat="1" applyFont="1" applyBorder="1" applyAlignment="1">
      <alignment horizontal="center" vertical="center" wrapText="1"/>
    </xf>
    <xf numFmtId="1" fontId="2" fillId="0" borderId="459" xfId="0" applyNumberFormat="1" applyFont="1" applyBorder="1" applyAlignment="1">
      <alignment horizontal="right"/>
    </xf>
    <xf numFmtId="1" fontId="2" fillId="5" borderId="458" xfId="1" applyNumberFormat="1" applyFont="1" applyBorder="1" applyProtection="1">
      <protection locked="0"/>
    </xf>
    <xf numFmtId="1" fontId="2" fillId="4" borderId="464" xfId="0" applyNumberFormat="1" applyFont="1" applyFill="1" applyBorder="1" applyProtection="1">
      <protection locked="0"/>
    </xf>
    <xf numFmtId="1" fontId="2" fillId="5" borderId="465" xfId="1" applyNumberFormat="1" applyFont="1" applyBorder="1" applyProtection="1">
      <protection locked="0"/>
    </xf>
    <xf numFmtId="1" fontId="5" fillId="0" borderId="466" xfId="0" applyNumberFormat="1" applyFont="1" applyBorder="1" applyAlignment="1">
      <alignment horizontal="left"/>
    </xf>
    <xf numFmtId="1" fontId="5" fillId="0" borderId="467" xfId="0" applyNumberFormat="1" applyFont="1" applyBorder="1" applyAlignment="1">
      <alignment horizontal="left"/>
    </xf>
    <xf numFmtId="1" fontId="2" fillId="0" borderId="468" xfId="0" applyNumberFormat="1" applyFont="1" applyBorder="1" applyAlignment="1">
      <alignment horizontal="center" vertical="center" wrapText="1"/>
    </xf>
    <xf numFmtId="1" fontId="2" fillId="0" borderId="469" xfId="0" applyNumberFormat="1" applyFont="1" applyBorder="1" applyAlignment="1">
      <alignment horizontal="center" vertical="center" wrapText="1"/>
    </xf>
    <xf numFmtId="1" fontId="2" fillId="0" borderId="470" xfId="0" applyNumberFormat="1" applyFont="1" applyBorder="1" applyAlignment="1">
      <alignment horizontal="center" vertical="center" wrapText="1"/>
    </xf>
    <xf numFmtId="0" fontId="2" fillId="0" borderId="471" xfId="0" applyFont="1" applyBorder="1" applyAlignment="1">
      <alignment horizontal="center" vertical="center"/>
    </xf>
    <xf numFmtId="0" fontId="2" fillId="0" borderId="460" xfId="0" applyFont="1" applyBorder="1" applyAlignment="1">
      <alignment horizontal="center" vertical="center"/>
    </xf>
    <xf numFmtId="0" fontId="2" fillId="0" borderId="469" xfId="0" applyFont="1" applyBorder="1" applyAlignment="1">
      <alignment horizontal="center" vertical="center"/>
    </xf>
    <xf numFmtId="0" fontId="2" fillId="0" borderId="468" xfId="0" applyFont="1" applyBorder="1" applyAlignment="1">
      <alignment horizontal="center"/>
    </xf>
    <xf numFmtId="0" fontId="2" fillId="0" borderId="469" xfId="0" applyFont="1" applyBorder="1" applyAlignment="1">
      <alignment horizontal="center"/>
    </xf>
    <xf numFmtId="0" fontId="2" fillId="0" borderId="470" xfId="0" applyFont="1" applyBorder="1" applyAlignment="1">
      <alignment horizontal="center"/>
    </xf>
    <xf numFmtId="0" fontId="2" fillId="0" borderId="472" xfId="0" applyFont="1" applyBorder="1" applyAlignment="1">
      <alignment horizontal="center" vertical="center"/>
    </xf>
    <xf numFmtId="0" fontId="2" fillId="0" borderId="472" xfId="0" applyFont="1" applyBorder="1" applyAlignment="1">
      <alignment horizontal="center" vertical="center" wrapText="1"/>
    </xf>
    <xf numFmtId="1" fontId="2" fillId="0" borderId="472" xfId="0" applyNumberFormat="1" applyFont="1" applyBorder="1" applyAlignment="1">
      <alignment horizontal="center" vertical="center" wrapText="1"/>
    </xf>
    <xf numFmtId="0" fontId="2" fillId="0" borderId="473" xfId="0" applyFont="1" applyBorder="1" applyAlignment="1">
      <alignment horizontal="center" vertical="center"/>
    </xf>
    <xf numFmtId="0" fontId="2" fillId="0" borderId="471" xfId="0" applyFont="1" applyBorder="1" applyAlignment="1">
      <alignment horizontal="center" vertical="center"/>
    </xf>
    <xf numFmtId="0" fontId="2" fillId="0" borderId="473" xfId="0" applyFont="1" applyBorder="1" applyAlignment="1">
      <alignment horizontal="center" vertical="center"/>
    </xf>
    <xf numFmtId="0" fontId="2" fillId="18" borderId="474" xfId="0" applyFont="1" applyFill="1" applyBorder="1" applyAlignment="1">
      <alignment horizontal="center" vertical="center" wrapText="1"/>
    </xf>
    <xf numFmtId="0" fontId="2" fillId="18" borderId="475" xfId="0" applyFont="1" applyFill="1" applyBorder="1" applyAlignment="1">
      <alignment horizontal="center" vertical="center" wrapText="1"/>
    </xf>
    <xf numFmtId="0" fontId="2" fillId="0" borderId="476" xfId="0" applyFont="1" applyBorder="1" applyAlignment="1">
      <alignment horizontal="center" wrapText="1"/>
    </xf>
    <xf numFmtId="1" fontId="2" fillId="2" borderId="471" xfId="0" applyNumberFormat="1" applyFont="1" applyFill="1" applyBorder="1"/>
    <xf numFmtId="0" fontId="2" fillId="0" borderId="460" xfId="0" applyFont="1" applyBorder="1"/>
    <xf numFmtId="0" fontId="2" fillId="0" borderId="473" xfId="0" applyFont="1" applyBorder="1"/>
    <xf numFmtId="0" fontId="2" fillId="23" borderId="471" xfId="0" applyFont="1" applyFill="1" applyBorder="1" applyProtection="1">
      <protection locked="0"/>
    </xf>
    <xf numFmtId="0" fontId="2" fillId="23" borderId="475" xfId="0" applyFont="1" applyFill="1" applyBorder="1" applyProtection="1">
      <protection locked="0"/>
    </xf>
    <xf numFmtId="0" fontId="2" fillId="23" borderId="474" xfId="0" applyFont="1" applyFill="1" applyBorder="1" applyProtection="1">
      <protection locked="0"/>
    </xf>
    <xf numFmtId="0" fontId="2" fillId="23" borderId="477" xfId="0" applyFont="1" applyFill="1" applyBorder="1" applyProtection="1">
      <protection locked="0"/>
    </xf>
    <xf numFmtId="0" fontId="2" fillId="23" borderId="478" xfId="0" applyFont="1" applyFill="1" applyBorder="1" applyProtection="1">
      <protection locked="0"/>
    </xf>
    <xf numFmtId="0" fontId="2" fillId="23" borderId="479" xfId="0" applyFont="1" applyFill="1" applyBorder="1" applyProtection="1">
      <protection locked="0"/>
    </xf>
    <xf numFmtId="0" fontId="2" fillId="23" borderId="480" xfId="0" applyFont="1" applyFill="1" applyBorder="1" applyProtection="1">
      <protection locked="0"/>
    </xf>
    <xf numFmtId="0" fontId="2" fillId="23" borderId="481" xfId="0" applyFont="1" applyFill="1" applyBorder="1" applyProtection="1">
      <protection locked="0"/>
    </xf>
    <xf numFmtId="0" fontId="2" fillId="23" borderId="482" xfId="0" applyFont="1" applyFill="1" applyBorder="1" applyProtection="1">
      <protection locked="0"/>
    </xf>
    <xf numFmtId="0" fontId="2" fillId="0" borderId="476" xfId="0" applyFont="1" applyBorder="1" applyAlignment="1">
      <alignment horizontal="center" vertical="center"/>
    </xf>
    <xf numFmtId="0" fontId="2" fillId="0" borderId="471" xfId="0" applyFont="1" applyBorder="1" applyAlignment="1">
      <alignment horizontal="center" vertical="center" wrapText="1"/>
    </xf>
    <xf numFmtId="0" fontId="2" fillId="0" borderId="473" xfId="0" applyFont="1" applyBorder="1" applyAlignment="1">
      <alignment horizontal="center" vertical="center" wrapText="1"/>
    </xf>
    <xf numFmtId="1" fontId="2" fillId="2" borderId="483" xfId="0" applyNumberFormat="1" applyFont="1" applyFill="1" applyBorder="1"/>
    <xf numFmtId="0" fontId="2" fillId="23" borderId="459" xfId="0" applyFont="1" applyFill="1" applyBorder="1" applyProtection="1">
      <protection locked="0"/>
    </xf>
    <xf numFmtId="0" fontId="2" fillId="0" borderId="468" xfId="0" applyFont="1" applyBorder="1" applyAlignment="1">
      <alignment horizontal="center" vertical="center" wrapText="1"/>
    </xf>
    <xf numFmtId="1" fontId="2" fillId="0" borderId="468" xfId="0" applyNumberFormat="1" applyFont="1" applyBorder="1" applyAlignment="1">
      <alignment horizontal="center" vertical="center"/>
    </xf>
    <xf numFmtId="1" fontId="2" fillId="0" borderId="473" xfId="0" applyNumberFormat="1" applyFont="1" applyBorder="1" applyAlignment="1">
      <alignment horizontal="center" vertical="center"/>
    </xf>
    <xf numFmtId="1" fontId="2" fillId="0" borderId="470" xfId="0" applyNumberFormat="1" applyFont="1" applyBorder="1" applyAlignment="1">
      <alignment horizontal="center" vertical="center"/>
    </xf>
    <xf numFmtId="1" fontId="2" fillId="0" borderId="471" xfId="0" applyNumberFormat="1" applyFont="1" applyBorder="1" applyAlignment="1">
      <alignment horizontal="center" vertical="center" wrapText="1"/>
    </xf>
    <xf numFmtId="0" fontId="2" fillId="0" borderId="484" xfId="0" applyFont="1" applyBorder="1" applyAlignment="1">
      <alignment horizontal="center" wrapText="1"/>
    </xf>
    <xf numFmtId="0" fontId="2" fillId="0" borderId="460" xfId="0" applyFont="1" applyBorder="1" applyAlignment="1">
      <alignment horizontal="center" wrapText="1"/>
    </xf>
    <xf numFmtId="0" fontId="2" fillId="0" borderId="473" xfId="0" applyFont="1" applyBorder="1" applyAlignment="1">
      <alignment horizontal="center"/>
    </xf>
    <xf numFmtId="1" fontId="2" fillId="4" borderId="483" xfId="0" applyNumberFormat="1" applyFont="1" applyFill="1" applyBorder="1" applyProtection="1">
      <protection locked="0"/>
    </xf>
    <xf numFmtId="1" fontId="2" fillId="4" borderId="485" xfId="0" applyNumberFormat="1" applyFont="1" applyFill="1" applyBorder="1" applyProtection="1">
      <protection locked="0"/>
    </xf>
    <xf numFmtId="1" fontId="2" fillId="4" borderId="486" xfId="0" applyNumberFormat="1" applyFont="1" applyFill="1" applyBorder="1" applyProtection="1">
      <protection locked="0"/>
    </xf>
    <xf numFmtId="1" fontId="2" fillId="0" borderId="469" xfId="0" applyNumberFormat="1" applyFont="1" applyBorder="1" applyAlignment="1">
      <alignment horizontal="center" vertical="center"/>
    </xf>
    <xf numFmtId="1" fontId="2" fillId="0" borderId="487" xfId="0" applyNumberFormat="1" applyFont="1" applyBorder="1" applyAlignment="1">
      <alignment horizontal="center" vertical="center" wrapText="1"/>
    </xf>
    <xf numFmtId="1" fontId="2" fillId="0" borderId="487" xfId="0" applyNumberFormat="1" applyFont="1" applyBorder="1" applyAlignment="1">
      <alignment horizontal="center" vertical="center"/>
    </xf>
    <xf numFmtId="1" fontId="2" fillId="0" borderId="474" xfId="0" applyNumberFormat="1" applyFont="1" applyBorder="1" applyAlignment="1">
      <alignment horizontal="center" vertical="center" wrapText="1"/>
    </xf>
    <xf numFmtId="1" fontId="2" fillId="0" borderId="468" xfId="0" applyNumberFormat="1" applyFont="1" applyBorder="1" applyAlignment="1">
      <alignment horizontal="center" vertical="center" wrapText="1"/>
    </xf>
    <xf numFmtId="1" fontId="2" fillId="0" borderId="487" xfId="0" applyNumberFormat="1" applyFont="1" applyBorder="1" applyAlignment="1">
      <alignment horizontal="center" vertical="center"/>
    </xf>
    <xf numFmtId="1" fontId="2" fillId="0" borderId="471" xfId="0" applyNumberFormat="1" applyFont="1" applyBorder="1" applyAlignment="1">
      <alignment horizontal="center" vertical="center"/>
    </xf>
    <xf numFmtId="1" fontId="2" fillId="0" borderId="474" xfId="0" applyNumberFormat="1" applyFont="1" applyBorder="1" applyAlignment="1">
      <alignment horizontal="center" vertical="center"/>
    </xf>
    <xf numFmtId="1" fontId="2" fillId="0" borderId="475" xfId="0" applyNumberFormat="1" applyFont="1" applyBorder="1" applyAlignment="1">
      <alignment horizontal="center" vertical="center" wrapText="1"/>
    </xf>
    <xf numFmtId="1" fontId="2" fillId="0" borderId="468" xfId="0" applyNumberFormat="1" applyFont="1" applyBorder="1" applyAlignment="1">
      <alignment horizontal="center" vertical="center"/>
    </xf>
    <xf numFmtId="1" fontId="2" fillId="0" borderId="476" xfId="0" applyNumberFormat="1" applyFont="1" applyBorder="1"/>
    <xf numFmtId="1" fontId="2" fillId="3" borderId="468" xfId="0" applyNumberFormat="1" applyFont="1" applyFill="1" applyBorder="1" applyAlignment="1">
      <alignment horizontal="center" vertical="center"/>
    </xf>
    <xf numFmtId="1" fontId="2" fillId="3" borderId="469" xfId="0" applyNumberFormat="1" applyFont="1" applyFill="1" applyBorder="1" applyAlignment="1">
      <alignment horizontal="center" vertical="center"/>
    </xf>
    <xf numFmtId="1" fontId="2" fillId="3" borderId="473" xfId="0" applyNumberFormat="1" applyFont="1" applyFill="1" applyBorder="1" applyAlignment="1">
      <alignment horizontal="center" vertical="center"/>
    </xf>
    <xf numFmtId="1" fontId="2" fillId="0" borderId="473" xfId="0" applyNumberFormat="1" applyFont="1" applyBorder="1" applyAlignment="1">
      <alignment horizontal="center" vertical="center" wrapText="1"/>
    </xf>
    <xf numFmtId="1" fontId="2" fillId="0" borderId="476" xfId="0" applyNumberFormat="1" applyFont="1" applyBorder="1" applyAlignment="1">
      <alignment horizontal="center" vertical="center" wrapText="1"/>
    </xf>
    <xf numFmtId="1" fontId="2" fillId="3" borderId="471" xfId="0" applyNumberFormat="1" applyFont="1" applyFill="1" applyBorder="1" applyAlignment="1">
      <alignment horizontal="center" vertical="center" wrapText="1"/>
    </xf>
    <xf numFmtId="1" fontId="2" fillId="3" borderId="475" xfId="0" applyNumberFormat="1" applyFont="1" applyFill="1" applyBorder="1" applyAlignment="1">
      <alignment horizontal="center" vertical="center" wrapText="1"/>
    </xf>
    <xf numFmtId="1" fontId="2" fillId="3" borderId="476" xfId="0" applyNumberFormat="1" applyFont="1" applyFill="1" applyBorder="1" applyAlignment="1">
      <alignment horizontal="center" vertical="center" wrapText="1"/>
    </xf>
    <xf numFmtId="1" fontId="2" fillId="0" borderId="476" xfId="0" applyNumberFormat="1" applyFont="1" applyBorder="1" applyAlignment="1">
      <alignment horizontal="center" vertical="center" wrapText="1"/>
    </xf>
    <xf numFmtId="1" fontId="2" fillId="9" borderId="471" xfId="0" applyNumberFormat="1" applyFont="1" applyFill="1" applyBorder="1" applyAlignment="1">
      <alignment horizontal="center" vertical="center" wrapText="1"/>
    </xf>
    <xf numFmtId="1" fontId="2" fillId="9" borderId="473" xfId="0" applyNumberFormat="1" applyFont="1" applyFill="1" applyBorder="1" applyAlignment="1">
      <alignment horizontal="center" vertical="center" wrapText="1"/>
    </xf>
    <xf numFmtId="1" fontId="2" fillId="0" borderId="471" xfId="0" applyNumberFormat="1" applyFont="1" applyBorder="1" applyAlignment="1" applyProtection="1">
      <alignment horizontal="center" vertical="center" wrapText="1"/>
      <protection hidden="1"/>
    </xf>
    <xf numFmtId="1" fontId="2" fillId="0" borderId="473" xfId="0" applyNumberFormat="1" applyFont="1" applyBorder="1" applyAlignment="1" applyProtection="1">
      <alignment horizontal="center" vertical="center" wrapText="1"/>
      <protection hidden="1"/>
    </xf>
    <xf numFmtId="1" fontId="2" fillId="4" borderId="472" xfId="0" applyNumberFormat="1" applyFont="1" applyFill="1" applyBorder="1" applyProtection="1">
      <protection locked="0"/>
    </xf>
    <xf numFmtId="1" fontId="2" fillId="0" borderId="476" xfId="0" applyNumberFormat="1" applyFont="1" applyBorder="1" applyAlignment="1">
      <alignment horizontal="center" vertical="center"/>
    </xf>
    <xf numFmtId="1" fontId="2" fillId="0" borderId="471" xfId="0" applyNumberFormat="1" applyFont="1" applyBorder="1"/>
    <xf numFmtId="1" fontId="2" fillId="0" borderId="475" xfId="0" applyNumberFormat="1" applyFont="1" applyBorder="1"/>
    <xf numFmtId="1" fontId="2" fillId="0" borderId="473" xfId="0" applyNumberFormat="1" applyFont="1" applyBorder="1" applyAlignment="1">
      <alignment horizontal="center" vertical="center" wrapText="1"/>
    </xf>
    <xf numFmtId="1" fontId="2" fillId="0" borderId="473" xfId="0" applyNumberFormat="1" applyFont="1" applyBorder="1" applyAlignment="1">
      <alignment horizontal="center" vertical="center"/>
    </xf>
    <xf numFmtId="1" fontId="2" fillId="0" borderId="470" xfId="0" applyNumberFormat="1" applyFont="1" applyBorder="1" applyAlignment="1">
      <alignment horizontal="center" vertical="center" wrapText="1"/>
    </xf>
    <xf numFmtId="1" fontId="2" fillId="0" borderId="471" xfId="0" applyNumberFormat="1" applyFont="1" applyBorder="1" applyAlignment="1">
      <alignment horizontal="right"/>
    </xf>
    <xf numFmtId="1" fontId="2" fillId="0" borderId="472" xfId="0" applyNumberFormat="1" applyFont="1" applyBorder="1" applyAlignment="1">
      <alignment horizontal="right"/>
    </xf>
    <xf numFmtId="1" fontId="2" fillId="8" borderId="471" xfId="0" applyNumberFormat="1" applyFont="1" applyFill="1" applyBorder="1" applyAlignment="1">
      <alignment horizontal="right"/>
    </xf>
    <xf numFmtId="1" fontId="2" fillId="8" borderId="475" xfId="0" applyNumberFormat="1" applyFont="1" applyFill="1" applyBorder="1" applyAlignment="1">
      <alignment horizontal="right"/>
    </xf>
    <xf numFmtId="1" fontId="2" fillId="0" borderId="475" xfId="0" applyNumberFormat="1" applyFont="1" applyBorder="1" applyAlignment="1">
      <alignment horizontal="right"/>
    </xf>
    <xf numFmtId="1" fontId="2" fillId="0" borderId="468" xfId="0" applyNumberFormat="1" applyFont="1" applyBorder="1"/>
    <xf numFmtId="1" fontId="5" fillId="0" borderId="469" xfId="0" applyNumberFormat="1" applyFont="1" applyBorder="1"/>
    <xf numFmtId="1" fontId="2" fillId="0" borderId="472" xfId="0" applyNumberFormat="1" applyFont="1" applyBorder="1" applyAlignment="1">
      <alignment horizontal="center" vertical="center" wrapText="1"/>
    </xf>
    <xf numFmtId="1" fontId="2" fillId="5" borderId="488" xfId="1" applyNumberFormat="1" applyFont="1" applyBorder="1" applyProtection="1">
      <protection locked="0"/>
    </xf>
    <xf numFmtId="1" fontId="5" fillId="0" borderId="489" xfId="0" applyNumberFormat="1" applyFont="1" applyBorder="1" applyAlignment="1">
      <alignment horizontal="left"/>
    </xf>
    <xf numFmtId="1" fontId="5" fillId="0" borderId="490" xfId="0" applyNumberFormat="1" applyFont="1" applyBorder="1" applyAlignment="1">
      <alignment horizontal="left"/>
    </xf>
    <xf numFmtId="1" fontId="2" fillId="0" borderId="491" xfId="0" applyNumberFormat="1" applyFont="1" applyBorder="1" applyAlignment="1">
      <alignment horizontal="center" vertical="center" wrapText="1"/>
    </xf>
    <xf numFmtId="1" fontId="2" fillId="0" borderId="492" xfId="0" applyNumberFormat="1" applyFont="1" applyBorder="1" applyAlignment="1">
      <alignment horizontal="center" vertical="center" wrapText="1"/>
    </xf>
    <xf numFmtId="1" fontId="2" fillId="0" borderId="493" xfId="0" applyNumberFormat="1" applyFont="1" applyBorder="1" applyAlignment="1">
      <alignment horizontal="center" vertical="center" wrapText="1"/>
    </xf>
    <xf numFmtId="0" fontId="2" fillId="0" borderId="494" xfId="0" applyFont="1" applyBorder="1" applyAlignment="1">
      <alignment horizontal="center" vertical="center"/>
    </xf>
    <xf numFmtId="0" fontId="2" fillId="0" borderId="492" xfId="0" applyFont="1" applyBorder="1" applyAlignment="1">
      <alignment horizontal="center" vertical="center"/>
    </xf>
    <xf numFmtId="0" fontId="2" fillId="0" borderId="491" xfId="0" applyFont="1" applyBorder="1" applyAlignment="1">
      <alignment horizontal="center"/>
    </xf>
    <xf numFmtId="0" fontId="2" fillId="0" borderId="492" xfId="0" applyFont="1" applyBorder="1" applyAlignment="1">
      <alignment horizontal="center"/>
    </xf>
    <xf numFmtId="0" fontId="2" fillId="0" borderId="493" xfId="0" applyFont="1" applyBorder="1" applyAlignment="1">
      <alignment horizontal="center"/>
    </xf>
    <xf numFmtId="0" fontId="2" fillId="0" borderId="495" xfId="0" applyFont="1" applyBorder="1" applyAlignment="1">
      <alignment horizontal="center" vertical="center"/>
    </xf>
    <xf numFmtId="0" fontId="2" fillId="0" borderId="494" xfId="0" applyFont="1" applyBorder="1" applyAlignment="1">
      <alignment horizontal="center" vertical="center"/>
    </xf>
    <xf numFmtId="0" fontId="2" fillId="0" borderId="495" xfId="0" applyFont="1" applyBorder="1" applyAlignment="1">
      <alignment horizontal="center" vertical="center"/>
    </xf>
    <xf numFmtId="0" fontId="2" fillId="18" borderId="496" xfId="0" applyFont="1" applyFill="1" applyBorder="1" applyAlignment="1">
      <alignment horizontal="center" vertical="center" wrapText="1"/>
    </xf>
    <xf numFmtId="0" fontId="2" fillId="18" borderId="497" xfId="0" applyFont="1" applyFill="1" applyBorder="1" applyAlignment="1">
      <alignment horizontal="center" vertical="center" wrapText="1"/>
    </xf>
    <xf numFmtId="0" fontId="2" fillId="0" borderId="498" xfId="0" applyFont="1" applyBorder="1" applyAlignment="1">
      <alignment horizontal="center" wrapText="1"/>
    </xf>
    <xf numFmtId="1" fontId="2" fillId="2" borderId="494" xfId="0" applyNumberFormat="1" applyFont="1" applyFill="1" applyBorder="1"/>
    <xf numFmtId="0" fontId="2" fillId="0" borderId="495" xfId="0" applyFont="1" applyBorder="1"/>
    <xf numFmtId="0" fontId="2" fillId="23" borderId="494" xfId="0" applyFont="1" applyFill="1" applyBorder="1" applyProtection="1">
      <protection locked="0"/>
    </xf>
    <xf numFmtId="0" fontId="2" fillId="23" borderId="497" xfId="0" applyFont="1" applyFill="1" applyBorder="1" applyProtection="1">
      <protection locked="0"/>
    </xf>
    <xf numFmtId="0" fontId="2" fillId="23" borderId="496" xfId="0" applyFont="1" applyFill="1" applyBorder="1" applyProtection="1">
      <protection locked="0"/>
    </xf>
    <xf numFmtId="0" fontId="2" fillId="0" borderId="498" xfId="0" applyFont="1" applyBorder="1" applyAlignment="1">
      <alignment horizontal="center" vertical="center"/>
    </xf>
    <xf numFmtId="0" fontId="2" fillId="0" borderId="494" xfId="0" applyFont="1" applyBorder="1" applyAlignment="1">
      <alignment horizontal="center" vertical="center" wrapText="1"/>
    </xf>
    <xf numFmtId="0" fontId="2" fillId="0" borderId="495" xfId="0" applyFont="1" applyBorder="1" applyAlignment="1">
      <alignment horizontal="center" vertical="center" wrapText="1"/>
    </xf>
    <xf numFmtId="0" fontId="2" fillId="0" borderId="491" xfId="0" applyFont="1" applyBorder="1" applyAlignment="1">
      <alignment horizontal="center" vertical="center" wrapText="1"/>
    </xf>
    <xf numFmtId="1" fontId="2" fillId="0" borderId="491" xfId="0" applyNumberFormat="1" applyFont="1" applyBorder="1" applyAlignment="1">
      <alignment horizontal="center" vertical="center"/>
    </xf>
    <xf numFmtId="1" fontId="2" fillId="0" borderId="495" xfId="0" applyNumberFormat="1" applyFont="1" applyBorder="1" applyAlignment="1">
      <alignment horizontal="center" vertical="center"/>
    </xf>
    <xf numFmtId="1" fontId="2" fillId="0" borderId="493" xfId="0" applyNumberFormat="1" applyFont="1" applyBorder="1" applyAlignment="1">
      <alignment horizontal="center" vertical="center"/>
    </xf>
    <xf numFmtId="1" fontId="2" fillId="0" borderId="494" xfId="0" applyNumberFormat="1" applyFont="1" applyBorder="1" applyAlignment="1">
      <alignment horizontal="center" vertical="center" wrapText="1"/>
    </xf>
    <xf numFmtId="0" fontId="2" fillId="0" borderId="499" xfId="0" applyFont="1" applyBorder="1" applyAlignment="1">
      <alignment horizontal="center" wrapText="1"/>
    </xf>
    <xf numFmtId="0" fontId="2" fillId="0" borderId="495" xfId="0" applyFont="1" applyBorder="1" applyAlignment="1">
      <alignment horizontal="center"/>
    </xf>
    <xf numFmtId="1" fontId="2" fillId="0" borderId="492" xfId="0" applyNumberFormat="1" applyFont="1" applyBorder="1" applyAlignment="1">
      <alignment horizontal="center" vertical="center"/>
    </xf>
    <xf numFmtId="1" fontId="2" fillId="0" borderId="500" xfId="0" applyNumberFormat="1" applyFont="1" applyBorder="1" applyAlignment="1">
      <alignment horizontal="center" vertical="center" wrapText="1"/>
    </xf>
    <xf numFmtId="1" fontId="2" fillId="0" borderId="500" xfId="0" applyNumberFormat="1" applyFont="1" applyBorder="1" applyAlignment="1">
      <alignment horizontal="center" vertical="center"/>
    </xf>
    <xf numFmtId="1" fontId="2" fillId="0" borderId="496" xfId="0" applyNumberFormat="1" applyFont="1" applyBorder="1" applyAlignment="1">
      <alignment horizontal="center" vertical="center" wrapText="1"/>
    </xf>
    <xf numFmtId="1" fontId="2" fillId="0" borderId="501" xfId="0" applyNumberFormat="1" applyFont="1" applyBorder="1" applyAlignment="1">
      <alignment horizontal="center" vertical="center" wrapText="1"/>
    </xf>
    <xf numFmtId="1" fontId="2" fillId="0" borderId="491" xfId="0" applyNumberFormat="1" applyFont="1" applyBorder="1" applyAlignment="1">
      <alignment horizontal="center" vertical="center" wrapText="1"/>
    </xf>
    <xf numFmtId="1" fontId="2" fillId="0" borderId="500" xfId="0" applyNumberFormat="1" applyFont="1" applyBorder="1" applyAlignment="1">
      <alignment horizontal="center" vertical="center"/>
    </xf>
    <xf numFmtId="1" fontId="2" fillId="0" borderId="494" xfId="0" applyNumberFormat="1" applyFont="1" applyBorder="1" applyAlignment="1">
      <alignment horizontal="center" vertical="center"/>
    </xf>
    <xf numFmtId="1" fontId="2" fillId="0" borderId="496" xfId="0" applyNumberFormat="1" applyFont="1" applyBorder="1" applyAlignment="1">
      <alignment horizontal="center" vertical="center"/>
    </xf>
    <xf numFmtId="1" fontId="2" fillId="0" borderId="497" xfId="0" applyNumberFormat="1" applyFont="1" applyBorder="1" applyAlignment="1">
      <alignment horizontal="center" vertical="center" wrapText="1"/>
    </xf>
    <xf numFmtId="1" fontId="2" fillId="0" borderId="502" xfId="0" applyNumberFormat="1" applyFont="1" applyBorder="1"/>
    <xf numFmtId="1" fontId="2" fillId="0" borderId="491" xfId="0" applyNumberFormat="1" applyFont="1" applyBorder="1" applyAlignment="1">
      <alignment horizontal="center" vertical="center"/>
    </xf>
    <xf numFmtId="1" fontId="2" fillId="0" borderId="503" xfId="0" applyNumberFormat="1" applyFont="1" applyBorder="1"/>
    <xf numFmtId="1" fontId="2" fillId="3" borderId="491" xfId="0" applyNumberFormat="1" applyFont="1" applyFill="1" applyBorder="1" applyAlignment="1">
      <alignment horizontal="center" vertical="center"/>
    </xf>
    <xf numFmtId="1" fontId="2" fillId="3" borderId="492" xfId="0" applyNumberFormat="1" applyFont="1" applyFill="1" applyBorder="1" applyAlignment="1">
      <alignment horizontal="center" vertical="center"/>
    </xf>
    <xf numFmtId="1" fontId="2" fillId="3" borderId="495" xfId="0" applyNumberFormat="1" applyFont="1" applyFill="1" applyBorder="1" applyAlignment="1">
      <alignment horizontal="center" vertical="center"/>
    </xf>
    <xf numFmtId="1" fontId="2" fillId="0" borderId="495" xfId="0" applyNumberFormat="1" applyFont="1" applyBorder="1" applyAlignment="1">
      <alignment horizontal="center" vertical="center" wrapText="1"/>
    </xf>
    <xf numFmtId="1" fontId="2" fillId="0" borderId="503" xfId="0" applyNumberFormat="1" applyFont="1" applyBorder="1" applyAlignment="1">
      <alignment horizontal="center" vertical="center" wrapText="1"/>
    </xf>
    <xf numFmtId="1" fontId="2" fillId="3" borderId="504" xfId="0" applyNumberFormat="1" applyFont="1" applyFill="1" applyBorder="1" applyAlignment="1">
      <alignment horizontal="center" vertical="center" wrapText="1"/>
    </xf>
    <xf numFmtId="1" fontId="2" fillId="3" borderId="436" xfId="0" applyNumberFormat="1" applyFont="1" applyFill="1" applyBorder="1" applyAlignment="1">
      <alignment horizontal="center" vertical="center" wrapText="1"/>
    </xf>
    <xf numFmtId="1" fontId="2" fillId="3" borderId="505" xfId="0" applyNumberFormat="1" applyFont="1" applyFill="1" applyBorder="1" applyAlignment="1">
      <alignment horizontal="center" vertical="center" wrapText="1"/>
    </xf>
    <xf numFmtId="1" fontId="2" fillId="3" borderId="503" xfId="0" applyNumberFormat="1" applyFont="1" applyFill="1" applyBorder="1" applyAlignment="1">
      <alignment horizontal="center" vertical="center" wrapText="1"/>
    </xf>
    <xf numFmtId="1" fontId="2" fillId="0" borderId="504" xfId="0" applyNumberFormat="1" applyFont="1" applyBorder="1" applyAlignment="1">
      <alignment horizontal="center" vertical="center" wrapText="1"/>
    </xf>
    <xf numFmtId="1" fontId="2" fillId="0" borderId="505" xfId="0" applyNumberFormat="1" applyFont="1" applyBorder="1" applyAlignment="1">
      <alignment horizontal="center" vertical="center" wrapText="1"/>
    </xf>
    <xf numFmtId="1" fontId="2" fillId="0" borderId="503" xfId="0" applyNumberFormat="1" applyFont="1" applyBorder="1" applyAlignment="1">
      <alignment horizontal="center" vertical="center" wrapText="1"/>
    </xf>
    <xf numFmtId="1" fontId="2" fillId="9" borderId="504" xfId="0" applyNumberFormat="1" applyFont="1" applyFill="1" applyBorder="1" applyAlignment="1">
      <alignment horizontal="center" vertical="center" wrapText="1"/>
    </xf>
    <xf numFmtId="1" fontId="2" fillId="9" borderId="495" xfId="0" applyNumberFormat="1" applyFont="1" applyFill="1" applyBorder="1" applyAlignment="1">
      <alignment horizontal="center" vertical="center" wrapText="1"/>
    </xf>
    <xf numFmtId="1" fontId="2" fillId="0" borderId="504" xfId="0" applyNumberFormat="1" applyFont="1" applyBorder="1" applyAlignment="1" applyProtection="1">
      <alignment horizontal="center" vertical="center" wrapText="1"/>
      <protection hidden="1"/>
    </xf>
    <xf numFmtId="1" fontId="2" fillId="0" borderId="436" xfId="0" applyNumberFormat="1" applyFont="1" applyBorder="1" applyAlignment="1" applyProtection="1">
      <alignment horizontal="center" vertical="center" wrapText="1"/>
      <protection hidden="1"/>
    </xf>
    <xf numFmtId="1" fontId="2" fillId="0" borderId="495" xfId="0" applyNumberFormat="1" applyFont="1" applyBorder="1" applyAlignment="1" applyProtection="1">
      <alignment horizontal="center" vertical="center" wrapText="1"/>
      <protection hidden="1"/>
    </xf>
    <xf numFmtId="1" fontId="2" fillId="0" borderId="503" xfId="0" applyNumberFormat="1" applyFont="1" applyBorder="1" applyAlignment="1">
      <alignment horizontal="center" vertical="center"/>
    </xf>
    <xf numFmtId="1" fontId="2" fillId="0" borderId="504" xfId="0" applyNumberFormat="1" applyFont="1" applyBorder="1"/>
    <xf numFmtId="1" fontId="2" fillId="0" borderId="505" xfId="0" applyNumberFormat="1" applyFont="1" applyBorder="1"/>
    <xf numFmtId="1" fontId="2" fillId="0" borderId="506" xfId="0" applyNumberFormat="1" applyFont="1" applyBorder="1" applyAlignment="1">
      <alignment horizontal="center" vertical="center" wrapText="1"/>
    </xf>
    <xf numFmtId="1" fontId="2" fillId="0" borderId="495" xfId="0" applyNumberFormat="1" applyFont="1" applyBorder="1" applyAlignment="1">
      <alignment horizontal="center" vertical="center" wrapText="1"/>
    </xf>
    <xf numFmtId="1" fontId="2" fillId="0" borderId="452" xfId="0" applyNumberFormat="1" applyFont="1" applyBorder="1"/>
    <xf numFmtId="1" fontId="2" fillId="0" borderId="504" xfId="0" applyNumberFormat="1" applyFont="1" applyBorder="1" applyAlignment="1">
      <alignment horizontal="center" vertical="center"/>
    </xf>
    <xf numFmtId="1" fontId="2" fillId="0" borderId="495" xfId="0" applyNumberFormat="1" applyFont="1" applyBorder="1" applyAlignment="1">
      <alignment horizontal="center" vertical="center"/>
    </xf>
    <xf numFmtId="1" fontId="2" fillId="0" borderId="493" xfId="0" applyNumberFormat="1" applyFont="1" applyBorder="1" applyAlignment="1">
      <alignment horizontal="center" vertical="center" wrapText="1"/>
    </xf>
    <xf numFmtId="1" fontId="2" fillId="0" borderId="504" xfId="0" applyNumberFormat="1" applyFont="1" applyBorder="1" applyAlignment="1">
      <alignment horizontal="right"/>
    </xf>
    <xf numFmtId="1" fontId="2" fillId="8" borderId="504" xfId="0" applyNumberFormat="1" applyFont="1" applyFill="1" applyBorder="1" applyAlignment="1">
      <alignment horizontal="right"/>
    </xf>
    <xf numFmtId="1" fontId="2" fillId="8" borderId="505" xfId="0" applyNumberFormat="1" applyFont="1" applyFill="1" applyBorder="1" applyAlignment="1">
      <alignment horizontal="right"/>
    </xf>
    <xf numFmtId="1" fontId="2" fillId="8" borderId="452" xfId="0" applyNumberFormat="1" applyFont="1" applyFill="1" applyBorder="1"/>
    <xf numFmtId="1" fontId="2" fillId="0" borderId="452" xfId="0" applyNumberFormat="1" applyFont="1" applyBorder="1" applyAlignment="1">
      <alignment horizontal="left" vertical="center"/>
    </xf>
    <xf numFmtId="1" fontId="2" fillId="0" borderId="505" xfId="0" applyNumberFormat="1" applyFont="1" applyBorder="1" applyAlignment="1">
      <alignment horizontal="right"/>
    </xf>
    <xf numFmtId="1" fontId="2" fillId="0" borderId="491" xfId="0" applyNumberFormat="1" applyFont="1" applyBorder="1"/>
    <xf numFmtId="1" fontId="2" fillId="0" borderId="506" xfId="0" applyNumberFormat="1" applyFont="1" applyBorder="1"/>
    <xf numFmtId="1" fontId="5" fillId="0" borderId="492" xfId="0" applyNumberFormat="1" applyFont="1" applyBorder="1"/>
    <xf numFmtId="1" fontId="2" fillId="0" borderId="452" xfId="0" applyNumberFormat="1" applyFont="1" applyBorder="1" applyAlignment="1">
      <alignment horizontal="right"/>
    </xf>
    <xf numFmtId="1" fontId="2" fillId="5" borderId="507" xfId="1" applyNumberFormat="1" applyFont="1" applyBorder="1" applyProtection="1">
      <protection locked="0"/>
    </xf>
    <xf numFmtId="1" fontId="2" fillId="5" borderId="508" xfId="1" applyNumberFormat="1" applyFont="1" applyBorder="1" applyProtection="1">
      <protection locked="0"/>
    </xf>
    <xf numFmtId="0" fontId="2" fillId="0" borderId="504" xfId="0" applyFont="1" applyBorder="1" applyAlignment="1">
      <alignment horizontal="center" vertical="center"/>
    </xf>
    <xf numFmtId="0" fontId="2" fillId="0" borderId="509" xfId="0" applyFont="1" applyBorder="1" applyAlignment="1">
      <alignment horizontal="center" vertical="center"/>
    </xf>
    <xf numFmtId="0" fontId="2" fillId="0" borderId="510" xfId="0" applyFont="1" applyBorder="1" applyAlignment="1">
      <alignment horizontal="center" vertical="center"/>
    </xf>
    <xf numFmtId="0" fontId="2" fillId="0" borderId="504" xfId="0" applyFont="1" applyBorder="1" applyAlignment="1">
      <alignment horizontal="center" vertical="center"/>
    </xf>
    <xf numFmtId="0" fontId="2" fillId="18" borderId="511" xfId="0" applyFont="1" applyFill="1" applyBorder="1" applyAlignment="1">
      <alignment horizontal="center" vertical="center" wrapText="1"/>
    </xf>
    <xf numFmtId="0" fontId="2" fillId="0" borderId="512" xfId="0" applyFont="1" applyBorder="1" applyAlignment="1">
      <alignment horizontal="center" wrapText="1"/>
    </xf>
    <xf numFmtId="1" fontId="2" fillId="2" borderId="513" xfId="0" applyNumberFormat="1" applyFont="1" applyFill="1" applyBorder="1"/>
    <xf numFmtId="0" fontId="2" fillId="0" borderId="509" xfId="0" applyFont="1" applyBorder="1"/>
    <xf numFmtId="0" fontId="2" fillId="0" borderId="510" xfId="0" applyFont="1" applyBorder="1"/>
    <xf numFmtId="0" fontId="2" fillId="23" borderId="513" xfId="0" applyFont="1" applyFill="1" applyBorder="1" applyProtection="1">
      <protection locked="0"/>
    </xf>
    <xf numFmtId="0" fontId="2" fillId="23" borderId="511" xfId="0" applyFont="1" applyFill="1" applyBorder="1" applyProtection="1">
      <protection locked="0"/>
    </xf>
    <xf numFmtId="0" fontId="2" fillId="23" borderId="514" xfId="0" applyFont="1" applyFill="1" applyBorder="1" applyProtection="1">
      <protection locked="0"/>
    </xf>
    <xf numFmtId="0" fontId="2" fillId="23" borderId="515" xfId="0" applyFont="1" applyFill="1" applyBorder="1" applyProtection="1">
      <protection locked="0"/>
    </xf>
    <xf numFmtId="0" fontId="2" fillId="23" borderId="516" xfId="0" applyFont="1" applyFill="1" applyBorder="1" applyProtection="1">
      <protection locked="0"/>
    </xf>
    <xf numFmtId="0" fontId="2" fillId="23" borderId="517" xfId="0" applyFont="1" applyFill="1" applyBorder="1" applyProtection="1">
      <protection locked="0"/>
    </xf>
    <xf numFmtId="0" fontId="2" fillId="23" borderId="518" xfId="0" applyFont="1" applyFill="1" applyBorder="1" applyProtection="1">
      <protection locked="0"/>
    </xf>
    <xf numFmtId="0" fontId="2" fillId="23" borderId="519" xfId="0" applyFont="1" applyFill="1" applyBorder="1" applyProtection="1">
      <protection locked="0"/>
    </xf>
    <xf numFmtId="0" fontId="2" fillId="23" borderId="520" xfId="0" applyFont="1" applyFill="1" applyBorder="1" applyProtection="1">
      <protection locked="0"/>
    </xf>
    <xf numFmtId="0" fontId="2" fillId="0" borderId="512" xfId="0" applyFont="1" applyBorder="1" applyAlignment="1">
      <alignment horizontal="center" vertical="center"/>
    </xf>
    <xf numFmtId="0" fontId="2" fillId="0" borderId="513" xfId="0" applyFont="1" applyBorder="1" applyAlignment="1">
      <alignment horizontal="center" vertical="center" wrapText="1"/>
    </xf>
    <xf numFmtId="1" fontId="2" fillId="2" borderId="521" xfId="0" applyNumberFormat="1" applyFont="1" applyFill="1" applyBorder="1"/>
    <xf numFmtId="0" fontId="2" fillId="23" borderId="522" xfId="0" applyFont="1" applyFill="1" applyBorder="1" applyProtection="1">
      <protection locked="0"/>
    </xf>
    <xf numFmtId="1" fontId="2" fillId="0" borderId="523" xfId="0" applyNumberFormat="1" applyFont="1" applyBorder="1" applyAlignment="1">
      <alignment horizontal="center" vertical="center" wrapText="1"/>
    </xf>
    <xf numFmtId="1" fontId="2" fillId="0" borderId="524" xfId="0" applyNumberFormat="1" applyFont="1" applyBorder="1" applyAlignment="1">
      <alignment horizontal="center" vertical="center" wrapText="1"/>
    </xf>
    <xf numFmtId="0" fontId="2" fillId="0" borderId="523" xfId="0" applyFont="1" applyBorder="1" applyAlignment="1">
      <alignment horizontal="center" vertical="center" wrapText="1"/>
    </xf>
    <xf numFmtId="0" fontId="2" fillId="0" borderId="510" xfId="0" applyFont="1" applyBorder="1" applyAlignment="1">
      <alignment horizontal="center" vertical="center" wrapText="1"/>
    </xf>
    <xf numFmtId="1" fontId="2" fillId="0" borderId="523" xfId="0" applyNumberFormat="1" applyFont="1" applyBorder="1" applyAlignment="1">
      <alignment horizontal="center" vertical="center"/>
    </xf>
    <xf numFmtId="1" fontId="2" fillId="0" borderId="510" xfId="0" applyNumberFormat="1" applyFont="1" applyBorder="1" applyAlignment="1">
      <alignment horizontal="center" vertical="center"/>
    </xf>
    <xf numFmtId="1" fontId="2" fillId="0" borderId="524" xfId="0" applyNumberFormat="1" applyFont="1" applyBorder="1" applyAlignment="1">
      <alignment horizontal="center" vertical="center"/>
    </xf>
    <xf numFmtId="1" fontId="2" fillId="0" borderId="513" xfId="0" applyNumberFormat="1" applyFont="1" applyBorder="1" applyAlignment="1">
      <alignment horizontal="center" vertical="center" wrapText="1"/>
    </xf>
    <xf numFmtId="0" fontId="2" fillId="0" borderId="525" xfId="0" applyFont="1" applyBorder="1" applyAlignment="1">
      <alignment horizontal="center" wrapText="1"/>
    </xf>
    <xf numFmtId="0" fontId="2" fillId="0" borderId="509" xfId="0" applyFont="1" applyBorder="1" applyAlignment="1">
      <alignment horizontal="center" wrapText="1"/>
    </xf>
    <xf numFmtId="0" fontId="2" fillId="0" borderId="510" xfId="0" applyFont="1" applyBorder="1" applyAlignment="1">
      <alignment horizontal="center"/>
    </xf>
    <xf numFmtId="1" fontId="2" fillId="4" borderId="522" xfId="0" applyNumberFormat="1" applyFont="1" applyFill="1" applyBorder="1" applyProtection="1">
      <protection locked="0"/>
    </xf>
    <xf numFmtId="1" fontId="2" fillId="4" borderId="521" xfId="0" applyNumberFormat="1" applyFont="1" applyFill="1" applyBorder="1" applyProtection="1">
      <protection locked="0"/>
    </xf>
    <xf numFmtId="1" fontId="2" fillId="4" borderId="526" xfId="0" applyNumberFormat="1" applyFont="1" applyFill="1" applyBorder="1" applyProtection="1">
      <protection locked="0"/>
    </xf>
  </cellXfs>
  <cellStyles count="2">
    <cellStyle name="Normal" xfId="0" builtinId="0"/>
    <cellStyle name="Notas 2 2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1.xlsm" TargetMode="External"/><Relationship Id="rId1" Type="http://schemas.openxmlformats.org/officeDocument/2006/relationships/externalLinkPath" Target="/JOSE/A&#209;O%202025/REM%20MENSUAL/Modificaciones%20Rem/Febrero%202026/REM%20A%202025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2.xlsm" TargetMode="External"/><Relationship Id="rId1" Type="http://schemas.openxmlformats.org/officeDocument/2006/relationships/externalLinkPath" Target="/JOSE/A&#209;O%202025/REM%20MENSUAL/Modificaciones%20Rem/Febrero%202026/REM%20A%202025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3.xlsm" TargetMode="External"/><Relationship Id="rId1" Type="http://schemas.openxmlformats.org/officeDocument/2006/relationships/externalLinkPath" Target="/JOSE/A&#209;O%202025/REM%20MENSUAL/Modificaciones%20Rem/Febrero%202026/REM%20A%202025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4.xlsm" TargetMode="External"/><Relationship Id="rId1" Type="http://schemas.openxmlformats.org/officeDocument/2006/relationships/externalLinkPath" Target="/JOSE/A&#209;O%202025/REM%20MENSUAL/Modificaciones%20Rem/Febrero%202026/REM%20A%202025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5.xlsm" TargetMode="External"/><Relationship Id="rId1" Type="http://schemas.openxmlformats.org/officeDocument/2006/relationships/externalLinkPath" Target="/JOSE/A&#209;O%202025/REM%20MENSUAL/Modificaciones%20Rem/Febrero%202026/REM%20A%202025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6.xlsm" TargetMode="External"/><Relationship Id="rId1" Type="http://schemas.openxmlformats.org/officeDocument/2006/relationships/externalLinkPath" Target="/JOSE/A&#209;O%202025/REM%20MENSUAL/Modificaciones%20Rem/Febrero%202026/REM%20A%202025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7.xlsm" TargetMode="External"/><Relationship Id="rId1" Type="http://schemas.openxmlformats.org/officeDocument/2006/relationships/externalLinkPath" Target="/JOSE/A&#209;O%202025/REM%20MENSUAL/Modificaciones%20Rem/Febrero%202026/REM%20A%202025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8.xlsm" TargetMode="External"/><Relationship Id="rId1" Type="http://schemas.openxmlformats.org/officeDocument/2006/relationships/externalLinkPath" Target="/JOSE/A&#209;O%202025/REM%20MENSUAL/Modificaciones%20Rem/Febrero%202026/REM%20A%202025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09.xlsm" TargetMode="External"/><Relationship Id="rId1" Type="http://schemas.openxmlformats.org/officeDocument/2006/relationships/externalLinkPath" Target="/JOSE/A&#209;O%202025/REM%20MENSUAL/Modificaciones%20Rem/Febrero%202026/REM%20A%202025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10.xlsm" TargetMode="External"/><Relationship Id="rId1" Type="http://schemas.openxmlformats.org/officeDocument/2006/relationships/externalLinkPath" Target="/JOSE/A&#209;O%202025/REM%20MENSUAL/Modificaciones%20Rem/Febrero%202026/REM%20A%202025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11.xlsm" TargetMode="External"/><Relationship Id="rId1" Type="http://schemas.openxmlformats.org/officeDocument/2006/relationships/externalLinkPath" Target="/JOSE/A&#209;O%202025/REM%20MENSUAL/Modificaciones%20Rem/Febrero%202026/REM%20A%202025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Febrero%202026\REM%20A%202025\116108A12.xlsm" TargetMode="External"/><Relationship Id="rId1" Type="http://schemas.openxmlformats.org/officeDocument/2006/relationships/externalLinkPath" Target="/JOSE/A&#209;O%202025/REM%20MENSUAL/Modificaciones%20Rem/Febrero%202026/REM%20A%202025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39"/>
  <sheetViews>
    <sheetView tabSelected="1" zoomScaleNormal="100" workbookViewId="0">
      <selection activeCell="T94" sqref="T94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18" width="15.7109375" hidden="1" customWidth="1"/>
    <col min="19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",[1]NOMBRE!B2, " (",[1]NOMBRE!C2,[1]NOMBRE!D2,[1]NOMBRE!E2,[1]NOMBRE!F2,[1]NOMBRE!G2,")")</f>
        <v>COMUNA: 0 (00000)</v>
      </c>
    </row>
    <row r="3" spans="1:98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8" x14ac:dyDescent="0.25">
      <c r="A4" s="1" t="str">
        <f>CONCATENATE("MES: ",[1]NOMBRE!B6, " (",[1]NOMBRE!C6,[1]NOMBRE!D6,")")</f>
        <v>MES: 0 (00)</v>
      </c>
    </row>
    <row r="5" spans="1:98" x14ac:dyDescent="0.25">
      <c r="A5" s="1" t="str">
        <f>CONCATENATE("AÑO: ",[1]NOMBRE!B7)</f>
        <v>AÑO: 2025</v>
      </c>
    </row>
    <row r="6" spans="1:98" s="6" customForma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2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x14ac:dyDescent="0.25">
      <c r="A9" s="447" t="s">
        <v>3</v>
      </c>
      <c r="B9" s="450" t="s">
        <v>4</v>
      </c>
      <c r="C9" s="451"/>
      <c r="D9" s="451"/>
      <c r="E9" s="451"/>
      <c r="F9" s="451"/>
      <c r="G9" s="451"/>
      <c r="H9" s="451"/>
      <c r="I9" s="451"/>
      <c r="J9" s="451"/>
      <c r="K9" s="451"/>
      <c r="L9" s="451"/>
      <c r="M9" s="451"/>
      <c r="N9" s="451"/>
      <c r="O9" s="451"/>
      <c r="P9" s="451"/>
      <c r="Q9" s="451"/>
      <c r="R9" s="451"/>
      <c r="S9" s="451"/>
      <c r="T9" s="451"/>
      <c r="U9" s="451"/>
      <c r="V9" s="451"/>
      <c r="W9" s="452"/>
      <c r="X9" s="453" t="s">
        <v>5</v>
      </c>
      <c r="Y9" s="454"/>
      <c r="Z9" s="454"/>
      <c r="AA9" s="454"/>
      <c r="AB9" s="454"/>
      <c r="AC9" s="454"/>
      <c r="AD9" s="454"/>
      <c r="AE9" s="455"/>
      <c r="AF9" s="456" t="s">
        <v>6</v>
      </c>
      <c r="AG9" s="457"/>
    </row>
    <row r="10" spans="1:98" x14ac:dyDescent="0.25">
      <c r="A10" s="448"/>
      <c r="B10" s="460" t="s">
        <v>7</v>
      </c>
      <c r="C10" s="462" t="s">
        <v>8</v>
      </c>
      <c r="D10" s="454"/>
      <c r="E10" s="454"/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5"/>
      <c r="U10" s="463" t="s">
        <v>9</v>
      </c>
      <c r="V10" s="450" t="s">
        <v>10</v>
      </c>
      <c r="W10" s="452"/>
      <c r="X10" s="465" t="s">
        <v>11</v>
      </c>
      <c r="Y10" s="451"/>
      <c r="Z10" s="451"/>
      <c r="AA10" s="452"/>
      <c r="AB10" s="451" t="s">
        <v>12</v>
      </c>
      <c r="AC10" s="451"/>
      <c r="AD10" s="451"/>
      <c r="AE10" s="452"/>
      <c r="AF10" s="458"/>
      <c r="AG10" s="459"/>
    </row>
    <row r="11" spans="1:98" ht="21" x14ac:dyDescent="0.25">
      <c r="A11" s="449"/>
      <c r="B11" s="461"/>
      <c r="C11" s="15" t="s">
        <v>13</v>
      </c>
      <c r="D11" s="16" t="s">
        <v>14</v>
      </c>
      <c r="E11" s="17" t="s">
        <v>15</v>
      </c>
      <c r="F11" s="17" t="s">
        <v>16</v>
      </c>
      <c r="G11" s="17" t="s">
        <v>17</v>
      </c>
      <c r="H11" s="17" t="s">
        <v>18</v>
      </c>
      <c r="I11" s="18" t="s">
        <v>19</v>
      </c>
      <c r="J11" s="18" t="s">
        <v>20</v>
      </c>
      <c r="K11" s="18" t="s">
        <v>21</v>
      </c>
      <c r="L11" s="18" t="s">
        <v>22</v>
      </c>
      <c r="M11" s="18" t="s">
        <v>23</v>
      </c>
      <c r="N11" s="18" t="s">
        <v>24</v>
      </c>
      <c r="O11" s="18" t="s">
        <v>25</v>
      </c>
      <c r="P11" s="18" t="s">
        <v>26</v>
      </c>
      <c r="Q11" s="18" t="s">
        <v>27</v>
      </c>
      <c r="R11" s="18" t="s">
        <v>28</v>
      </c>
      <c r="S11" s="18" t="s">
        <v>29</v>
      </c>
      <c r="T11" s="19" t="s">
        <v>30</v>
      </c>
      <c r="U11" s="464"/>
      <c r="V11" s="20" t="s">
        <v>31</v>
      </c>
      <c r="W11" s="19" t="s">
        <v>32</v>
      </c>
      <c r="X11" s="21" t="s">
        <v>33</v>
      </c>
      <c r="Y11" s="22" t="s">
        <v>34</v>
      </c>
      <c r="Z11" s="17" t="s">
        <v>35</v>
      </c>
      <c r="AA11" s="19" t="s">
        <v>36</v>
      </c>
      <c r="AB11" s="23" t="s">
        <v>33</v>
      </c>
      <c r="AC11" s="22" t="s">
        <v>34</v>
      </c>
      <c r="AD11" s="17" t="s">
        <v>35</v>
      </c>
      <c r="AE11" s="19" t="s">
        <v>37</v>
      </c>
      <c r="AF11" s="16" t="s">
        <v>38</v>
      </c>
      <c r="AG11" s="24" t="s">
        <v>12</v>
      </c>
    </row>
    <row r="12" spans="1:98" x14ac:dyDescent="0.25">
      <c r="A12" s="25" t="s">
        <v>39</v>
      </c>
      <c r="B12" s="26">
        <f>SUM(C12:T12)</f>
        <v>5252</v>
      </c>
      <c r="C12" s="27">
        <f>SUM(ENERO:DICIEMBRE!C12)</f>
        <v>2678</v>
      </c>
      <c r="D12" s="27">
        <f>SUM(ENERO:DICIEMBRE!D12)</f>
        <v>1256</v>
      </c>
      <c r="E12" s="27">
        <f>SUM(ENERO:DICIEMBRE!E12)</f>
        <v>1078</v>
      </c>
      <c r="F12" s="27">
        <f>SUM(ENERO:DICIEMBRE!F12)</f>
        <v>210</v>
      </c>
      <c r="G12" s="27">
        <f>SUM(ENERO:DICIEMBRE!G12)</f>
        <v>21</v>
      </c>
      <c r="H12" s="27">
        <f>SUM(ENERO:DICIEMBRE!H12)</f>
        <v>8</v>
      </c>
      <c r="I12" s="27">
        <f>SUM(ENERO:DICIEMBRE!I12)</f>
        <v>1</v>
      </c>
      <c r="J12" s="27">
        <f>SUM(ENERO:DICIEMBRE!J12)</f>
        <v>0</v>
      </c>
      <c r="K12" s="27">
        <f>SUM(ENERO:DICIEMBRE!K12)</f>
        <v>0</v>
      </c>
      <c r="L12" s="27">
        <f>SUM(ENERO:DICIEMBRE!L12)</f>
        <v>0</v>
      </c>
      <c r="M12" s="27">
        <f>SUM(ENERO:DICIEMBRE!M12)</f>
        <v>0</v>
      </c>
      <c r="N12" s="27">
        <f>SUM(ENERO:DICIEMBRE!N12)</f>
        <v>0</v>
      </c>
      <c r="O12" s="27">
        <f>SUM(ENERO:DICIEMBRE!O12)</f>
        <v>0</v>
      </c>
      <c r="P12" s="27">
        <f>SUM(ENERO:DICIEMBRE!P12)</f>
        <v>0</v>
      </c>
      <c r="Q12" s="27">
        <f>SUM(ENERO:DICIEMBRE!Q12)</f>
        <v>0</v>
      </c>
      <c r="R12" s="27">
        <f>SUM(ENERO:DICIEMBRE!R12)</f>
        <v>0</v>
      </c>
      <c r="S12" s="27">
        <f>SUM(ENERO:DICIEMBRE!S12)</f>
        <v>0</v>
      </c>
      <c r="T12" s="27">
        <f>SUM(ENERO:DICIEMBRE!T12)</f>
        <v>0</v>
      </c>
      <c r="U12" s="27">
        <f>SUM(ENERO:DICIEMBRE!U12)</f>
        <v>5252</v>
      </c>
      <c r="V12" s="27">
        <f>SUM(ENERO:DICIEMBRE!V12)</f>
        <v>2579</v>
      </c>
      <c r="W12" s="27">
        <f>SUM(ENERO:DICIEMBRE!W12)</f>
        <v>2673</v>
      </c>
      <c r="X12" s="34">
        <f>SUM(Y12+Z12+AA12)</f>
        <v>1846</v>
      </c>
      <c r="Y12" s="27">
        <f>SUM(ENERO:DICIEMBRE!Y12)</f>
        <v>369</v>
      </c>
      <c r="Z12" s="27">
        <f>SUM(ENERO:DICIEMBRE!Z12)</f>
        <v>1474</v>
      </c>
      <c r="AA12" s="27">
        <f>SUM(ENERO:DICIEMBRE!AA12)</f>
        <v>3</v>
      </c>
      <c r="AB12" s="36">
        <f>SUM(AC12+AD12+AE12)</f>
        <v>39</v>
      </c>
      <c r="AC12" s="27">
        <f>SUM(ENERO:DICIEMBRE!AC12)</f>
        <v>12</v>
      </c>
      <c r="AD12" s="27">
        <f>SUM(ENERO:DICIEMBRE!AD12)</f>
        <v>27</v>
      </c>
      <c r="AE12" s="27">
        <f>SUM(ENERO:DICIEMBRE!AE12)</f>
        <v>0</v>
      </c>
      <c r="AF12" s="27">
        <f>SUM(ENERO:DICIEMBRE!AF12)</f>
        <v>0</v>
      </c>
      <c r="AG12" s="27">
        <f>SUM(ENERO:DICIEMBRE!AG12)</f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12219</v>
      </c>
      <c r="C13" s="27">
        <f>SUM(ENERO:DICIEMBRE!C13)</f>
        <v>0</v>
      </c>
      <c r="D13" s="27">
        <f>SUM(ENERO:DICIEMBRE!D13)</f>
        <v>0</v>
      </c>
      <c r="E13" s="27">
        <f>SUM(ENERO:DICIEMBRE!E13)</f>
        <v>0</v>
      </c>
      <c r="F13" s="27">
        <f>SUM(ENERO:DICIEMBRE!F13)</f>
        <v>65</v>
      </c>
      <c r="G13" s="27">
        <f>SUM(ENERO:DICIEMBRE!G13)</f>
        <v>69</v>
      </c>
      <c r="H13" s="27">
        <f>SUM(ENERO:DICIEMBRE!H13)</f>
        <v>258</v>
      </c>
      <c r="I13" s="27">
        <f>SUM(ENERO:DICIEMBRE!I13)</f>
        <v>439</v>
      </c>
      <c r="J13" s="27">
        <f>SUM(ENERO:DICIEMBRE!J13)</f>
        <v>582</v>
      </c>
      <c r="K13" s="27">
        <f>SUM(ENERO:DICIEMBRE!K13)</f>
        <v>815</v>
      </c>
      <c r="L13" s="27">
        <f>SUM(ENERO:DICIEMBRE!L13)</f>
        <v>858</v>
      </c>
      <c r="M13" s="27">
        <f>SUM(ENERO:DICIEMBRE!M13)</f>
        <v>801</v>
      </c>
      <c r="N13" s="27">
        <f>SUM(ENERO:DICIEMBRE!N13)</f>
        <v>849</v>
      </c>
      <c r="O13" s="27">
        <f>SUM(ENERO:DICIEMBRE!O13)</f>
        <v>1025</v>
      </c>
      <c r="P13" s="27">
        <f>SUM(ENERO:DICIEMBRE!P13)</f>
        <v>1266</v>
      </c>
      <c r="Q13" s="27">
        <f>SUM(ENERO:DICIEMBRE!Q13)</f>
        <v>1329</v>
      </c>
      <c r="R13" s="27">
        <f>SUM(ENERO:DICIEMBRE!R13)</f>
        <v>1280</v>
      </c>
      <c r="S13" s="27">
        <f>SUM(ENERO:DICIEMBRE!S13)</f>
        <v>1173</v>
      </c>
      <c r="T13" s="27">
        <f>SUM(ENERO:DICIEMBRE!T13)</f>
        <v>1410</v>
      </c>
      <c r="U13" s="27">
        <f>SUM(ENERO:DICIEMBRE!U13)</f>
        <v>12219</v>
      </c>
      <c r="V13" s="27">
        <f>SUM(ENERO:DICIEMBRE!V13)</f>
        <v>4483</v>
      </c>
      <c r="W13" s="27">
        <f>SUM(ENERO:DICIEMBRE!W13)</f>
        <v>7736</v>
      </c>
      <c r="X13" s="46">
        <f t="shared" ref="X13:X36" si="4">SUM(Y13+Z13+AA13)</f>
        <v>24</v>
      </c>
      <c r="Y13" s="27">
        <f>SUM(ENERO:DICIEMBRE!Y13)</f>
        <v>9</v>
      </c>
      <c r="Z13" s="27">
        <f>SUM(ENERO:DICIEMBRE!Z13)</f>
        <v>14</v>
      </c>
      <c r="AA13" s="27">
        <f>SUM(ENERO:DICIEMBRE!AA13)</f>
        <v>1</v>
      </c>
      <c r="AB13" s="47">
        <f t="shared" ref="AB13:AB37" si="5">SUM(AC13+AD13+AE13)</f>
        <v>4097</v>
      </c>
      <c r="AC13" s="27">
        <f>SUM(ENERO:DICIEMBRE!AC13)</f>
        <v>735</v>
      </c>
      <c r="AD13" s="27">
        <f>SUM(ENERO:DICIEMBRE!AD13)</f>
        <v>3345</v>
      </c>
      <c r="AE13" s="27">
        <f>SUM(ENERO:DICIEMBRE!AE13)</f>
        <v>17</v>
      </c>
      <c r="AF13" s="27">
        <f>SUM(ENERO:DICIEMBRE!AF13)</f>
        <v>1</v>
      </c>
      <c r="AG13" s="27">
        <f>SUM(ENERO:DICIEMBRE!AG13)</f>
        <v>2759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27">
        <f>SUM(ENERO:DICIEMBRE!C14)</f>
        <v>0</v>
      </c>
      <c r="D14" s="27">
        <f>SUM(ENERO:DICIEMBRE!D14)</f>
        <v>0</v>
      </c>
      <c r="E14" s="27">
        <f>SUM(ENERO:DICIEMBRE!E14)</f>
        <v>0</v>
      </c>
      <c r="F14" s="27">
        <f>SUM(ENERO:DICIEMBRE!F14)</f>
        <v>0</v>
      </c>
      <c r="G14" s="27">
        <f>SUM(ENERO:DICIEMBRE!G14)</f>
        <v>0</v>
      </c>
      <c r="H14" s="27">
        <f>SUM(ENERO:DICIEMBRE!H14)</f>
        <v>0</v>
      </c>
      <c r="I14" s="27">
        <f>SUM(ENERO:DICIEMBRE!I14)</f>
        <v>0</v>
      </c>
      <c r="J14" s="27">
        <f>SUM(ENERO:DICIEMBRE!J14)</f>
        <v>0</v>
      </c>
      <c r="K14" s="27">
        <f>SUM(ENERO:DICIEMBRE!K14)</f>
        <v>0</v>
      </c>
      <c r="L14" s="27">
        <f>SUM(ENERO:DICIEMBRE!L14)</f>
        <v>0</v>
      </c>
      <c r="M14" s="27">
        <f>SUM(ENERO:DICIEMBRE!M14)</f>
        <v>0</v>
      </c>
      <c r="N14" s="27">
        <f>SUM(ENERO:DICIEMBRE!N14)</f>
        <v>0</v>
      </c>
      <c r="O14" s="27">
        <f>SUM(ENERO:DICIEMBRE!O14)</f>
        <v>0</v>
      </c>
      <c r="P14" s="27">
        <f>SUM(ENERO:DICIEMBRE!P14)</f>
        <v>0</v>
      </c>
      <c r="Q14" s="27">
        <f>SUM(ENERO:DICIEMBRE!Q14)</f>
        <v>0</v>
      </c>
      <c r="R14" s="27">
        <f>SUM(ENERO:DICIEMBRE!R14)</f>
        <v>0</v>
      </c>
      <c r="S14" s="27">
        <f>SUM(ENERO:DICIEMBRE!S14)</f>
        <v>0</v>
      </c>
      <c r="T14" s="27">
        <f>SUM(ENERO:DICIEMBRE!T14)</f>
        <v>0</v>
      </c>
      <c r="U14" s="27">
        <f>SUM(ENERO:DICIEMBRE!U14)</f>
        <v>0</v>
      </c>
      <c r="V14" s="27">
        <f>SUM(ENERO:DICIEMBRE!V14)</f>
        <v>0</v>
      </c>
      <c r="W14" s="27">
        <f>SUM(ENERO:DICIEMBRE!W14)</f>
        <v>0</v>
      </c>
      <c r="X14" s="46">
        <f t="shared" si="4"/>
        <v>0</v>
      </c>
      <c r="Y14" s="27">
        <f>SUM(ENERO:DICIEMBRE!Y14)</f>
        <v>0</v>
      </c>
      <c r="Z14" s="27">
        <f>SUM(ENERO:DICIEMBRE!Z14)</f>
        <v>0</v>
      </c>
      <c r="AA14" s="27">
        <f>SUM(ENERO:DICIEMBRE!AA14)</f>
        <v>0</v>
      </c>
      <c r="AB14" s="47">
        <f t="shared" si="5"/>
        <v>0</v>
      </c>
      <c r="AC14" s="27">
        <f>SUM(ENERO:DICIEMBRE!AC14)</f>
        <v>0</v>
      </c>
      <c r="AD14" s="27">
        <f>SUM(ENERO:DICIEMBRE!AD14)</f>
        <v>0</v>
      </c>
      <c r="AE14" s="27">
        <f>SUM(ENERO:DICIEMBRE!AE14)</f>
        <v>0</v>
      </c>
      <c r="AF14" s="27">
        <f>SUM(ENERO:DICIEMBRE!AF14)</f>
        <v>0</v>
      </c>
      <c r="AG14" s="27">
        <f>SUM(ENERO:DICIEMBRE!AG14)</f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488</v>
      </c>
      <c r="C15" s="27">
        <f>SUM(ENERO:DICIEMBRE!C15)</f>
        <v>229</v>
      </c>
      <c r="D15" s="27">
        <f>SUM(ENERO:DICIEMBRE!D15)</f>
        <v>159</v>
      </c>
      <c r="E15" s="27">
        <f>SUM(ENERO:DICIEMBRE!E15)</f>
        <v>85</v>
      </c>
      <c r="F15" s="27">
        <f>SUM(ENERO:DICIEMBRE!F15)</f>
        <v>15</v>
      </c>
      <c r="G15" s="27">
        <f>SUM(ENERO:DICIEMBRE!G15)</f>
        <v>0</v>
      </c>
      <c r="H15" s="27">
        <f>SUM(ENERO:DICIEMBRE!H15)</f>
        <v>0</v>
      </c>
      <c r="I15" s="27">
        <f>SUM(ENERO:DICIEMBRE!I15)</f>
        <v>0</v>
      </c>
      <c r="J15" s="27">
        <f>SUM(ENERO:DICIEMBRE!J15)</f>
        <v>0</v>
      </c>
      <c r="K15" s="27">
        <f>SUM(ENERO:DICIEMBRE!K15)</f>
        <v>0</v>
      </c>
      <c r="L15" s="27">
        <f>SUM(ENERO:DICIEMBRE!L15)</f>
        <v>0</v>
      </c>
      <c r="M15" s="27">
        <f>SUM(ENERO:DICIEMBRE!M15)</f>
        <v>0</v>
      </c>
      <c r="N15" s="27">
        <f>SUM(ENERO:DICIEMBRE!N15)</f>
        <v>0</v>
      </c>
      <c r="O15" s="27">
        <f>SUM(ENERO:DICIEMBRE!O15)</f>
        <v>0</v>
      </c>
      <c r="P15" s="27">
        <f>SUM(ENERO:DICIEMBRE!P15)</f>
        <v>0</v>
      </c>
      <c r="Q15" s="27">
        <f>SUM(ENERO:DICIEMBRE!Q15)</f>
        <v>0</v>
      </c>
      <c r="R15" s="27">
        <f>SUM(ENERO:DICIEMBRE!R15)</f>
        <v>0</v>
      </c>
      <c r="S15" s="27">
        <f>SUM(ENERO:DICIEMBRE!S15)</f>
        <v>0</v>
      </c>
      <c r="T15" s="27">
        <f>SUM(ENERO:DICIEMBRE!T15)</f>
        <v>0</v>
      </c>
      <c r="U15" s="27">
        <f>SUM(ENERO:DICIEMBRE!U15)</f>
        <v>488</v>
      </c>
      <c r="V15" s="27">
        <f>SUM(ENERO:DICIEMBRE!V15)</f>
        <v>296</v>
      </c>
      <c r="W15" s="27">
        <f>SUM(ENERO:DICIEMBRE!W15)</f>
        <v>192</v>
      </c>
      <c r="X15" s="46">
        <f t="shared" si="4"/>
        <v>93</v>
      </c>
      <c r="Y15" s="27">
        <f>SUM(ENERO:DICIEMBRE!Y15)</f>
        <v>46</v>
      </c>
      <c r="Z15" s="27">
        <f>SUM(ENERO:DICIEMBRE!Z15)</f>
        <v>47</v>
      </c>
      <c r="AA15" s="27">
        <f>SUM(ENERO:DICIEMBRE!AA15)</f>
        <v>0</v>
      </c>
      <c r="AB15" s="47">
        <f t="shared" si="5"/>
        <v>3</v>
      </c>
      <c r="AC15" s="27">
        <f>SUM(ENERO:DICIEMBRE!AC15)</f>
        <v>1</v>
      </c>
      <c r="AD15" s="27">
        <f>SUM(ENERO:DICIEMBRE!AD15)</f>
        <v>2</v>
      </c>
      <c r="AE15" s="27">
        <f>SUM(ENERO:DICIEMBRE!AE15)</f>
        <v>0</v>
      </c>
      <c r="AF15" s="27">
        <f>SUM(ENERO:DICIEMBRE!AF15)</f>
        <v>0</v>
      </c>
      <c r="AG15" s="27">
        <f>SUM(ENERO:DICIEMBRE!AG15)</f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1653</v>
      </c>
      <c r="C16" s="27">
        <f>SUM(ENERO:DICIEMBRE!C16)</f>
        <v>0</v>
      </c>
      <c r="D16" s="27">
        <f>SUM(ENERO:DICIEMBRE!D16)</f>
        <v>0</v>
      </c>
      <c r="E16" s="27">
        <f>SUM(ENERO:DICIEMBRE!E16)</f>
        <v>0</v>
      </c>
      <c r="F16" s="27">
        <f>SUM(ENERO:DICIEMBRE!F16)</f>
        <v>20</v>
      </c>
      <c r="G16" s="27">
        <f>SUM(ENERO:DICIEMBRE!G16)</f>
        <v>11</v>
      </c>
      <c r="H16" s="27">
        <f>SUM(ENERO:DICIEMBRE!H16)</f>
        <v>20</v>
      </c>
      <c r="I16" s="27">
        <f>SUM(ENERO:DICIEMBRE!I16)</f>
        <v>18</v>
      </c>
      <c r="J16" s="27">
        <f>SUM(ENERO:DICIEMBRE!J16)</f>
        <v>19</v>
      </c>
      <c r="K16" s="27">
        <f>SUM(ENERO:DICIEMBRE!K16)</f>
        <v>31</v>
      </c>
      <c r="L16" s="27">
        <f>SUM(ENERO:DICIEMBRE!L16)</f>
        <v>30</v>
      </c>
      <c r="M16" s="27">
        <f>SUM(ENERO:DICIEMBRE!M16)</f>
        <v>49</v>
      </c>
      <c r="N16" s="27">
        <f>SUM(ENERO:DICIEMBRE!N16)</f>
        <v>56</v>
      </c>
      <c r="O16" s="27">
        <f>SUM(ENERO:DICIEMBRE!O16)</f>
        <v>89</v>
      </c>
      <c r="P16" s="27">
        <f>SUM(ENERO:DICIEMBRE!P16)</f>
        <v>168</v>
      </c>
      <c r="Q16" s="27">
        <f>SUM(ENERO:DICIEMBRE!Q16)</f>
        <v>250</v>
      </c>
      <c r="R16" s="27">
        <f>SUM(ENERO:DICIEMBRE!R16)</f>
        <v>281</v>
      </c>
      <c r="S16" s="27">
        <f>SUM(ENERO:DICIEMBRE!S16)</f>
        <v>286</v>
      </c>
      <c r="T16" s="27">
        <f>SUM(ENERO:DICIEMBRE!T16)</f>
        <v>325</v>
      </c>
      <c r="U16" s="27">
        <f>SUM(ENERO:DICIEMBRE!U16)</f>
        <v>1653</v>
      </c>
      <c r="V16" s="27">
        <f>SUM(ENERO:DICIEMBRE!V16)</f>
        <v>683</v>
      </c>
      <c r="W16" s="27">
        <f>SUM(ENERO:DICIEMBRE!W16)</f>
        <v>970</v>
      </c>
      <c r="X16" s="46">
        <f t="shared" si="4"/>
        <v>6</v>
      </c>
      <c r="Y16" s="27">
        <f>SUM(ENERO:DICIEMBRE!Y16)</f>
        <v>1</v>
      </c>
      <c r="Z16" s="27">
        <f>SUM(ENERO:DICIEMBRE!Z16)</f>
        <v>5</v>
      </c>
      <c r="AA16" s="27">
        <f>SUM(ENERO:DICIEMBRE!AA16)</f>
        <v>0</v>
      </c>
      <c r="AB16" s="51">
        <f t="shared" si="5"/>
        <v>537</v>
      </c>
      <c r="AC16" s="27">
        <f>SUM(ENERO:DICIEMBRE!AC16)</f>
        <v>339</v>
      </c>
      <c r="AD16" s="27">
        <f>SUM(ENERO:DICIEMBRE!AD16)</f>
        <v>196</v>
      </c>
      <c r="AE16" s="27">
        <f>SUM(ENERO:DICIEMBRE!AE16)</f>
        <v>2</v>
      </c>
      <c r="AF16" s="27">
        <f>SUM(ENERO:DICIEMBRE!AF16)</f>
        <v>0</v>
      </c>
      <c r="AG16" s="27">
        <f>SUM(ENERO:DICIEMBRE!AG16)</f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customFormat="1" x14ac:dyDescent="0.25">
      <c r="A17" s="41" t="s">
        <v>44</v>
      </c>
      <c r="B17" s="26">
        <f t="shared" si="9"/>
        <v>3431</v>
      </c>
      <c r="C17" s="27">
        <f>SUM(ENERO:DICIEMBRE!C17)</f>
        <v>452</v>
      </c>
      <c r="D17" s="27">
        <f>SUM(ENERO:DICIEMBRE!D17)</f>
        <v>244</v>
      </c>
      <c r="E17" s="27">
        <f>SUM(ENERO:DICIEMBRE!E17)</f>
        <v>199</v>
      </c>
      <c r="F17" s="27">
        <f>SUM(ENERO:DICIEMBRE!F17)</f>
        <v>60</v>
      </c>
      <c r="G17" s="27">
        <f>SUM(ENERO:DICIEMBRE!G17)</f>
        <v>16</v>
      </c>
      <c r="H17" s="27">
        <f>SUM(ENERO:DICIEMBRE!H17)</f>
        <v>16</v>
      </c>
      <c r="I17" s="27">
        <f>SUM(ENERO:DICIEMBRE!I17)</f>
        <v>10</v>
      </c>
      <c r="J17" s="27">
        <f>SUM(ENERO:DICIEMBRE!J17)</f>
        <v>15</v>
      </c>
      <c r="K17" s="27">
        <f>SUM(ENERO:DICIEMBRE!K17)</f>
        <v>29</v>
      </c>
      <c r="L17" s="27">
        <f>SUM(ENERO:DICIEMBRE!L17)</f>
        <v>36</v>
      </c>
      <c r="M17" s="27">
        <f>SUM(ENERO:DICIEMBRE!M17)</f>
        <v>70</v>
      </c>
      <c r="N17" s="27">
        <f>SUM(ENERO:DICIEMBRE!N17)</f>
        <v>126</v>
      </c>
      <c r="O17" s="27">
        <f>SUM(ENERO:DICIEMBRE!O17)</f>
        <v>228</v>
      </c>
      <c r="P17" s="27">
        <f>SUM(ENERO:DICIEMBRE!P17)</f>
        <v>333</v>
      </c>
      <c r="Q17" s="27">
        <f>SUM(ENERO:DICIEMBRE!Q17)</f>
        <v>397</v>
      </c>
      <c r="R17" s="27">
        <f>SUM(ENERO:DICIEMBRE!R17)</f>
        <v>398</v>
      </c>
      <c r="S17" s="27">
        <f>SUM(ENERO:DICIEMBRE!S17)</f>
        <v>358</v>
      </c>
      <c r="T17" s="27">
        <f>SUM(ENERO:DICIEMBRE!T17)</f>
        <v>444</v>
      </c>
      <c r="U17" s="27">
        <f>SUM(ENERO:DICIEMBRE!U17)</f>
        <v>3431</v>
      </c>
      <c r="V17" s="27">
        <f>SUM(ENERO:DICIEMBRE!V17)</f>
        <v>1932</v>
      </c>
      <c r="W17" s="27">
        <f>SUM(ENERO:DICIEMBRE!W17)</f>
        <v>1499</v>
      </c>
      <c r="X17" s="46">
        <f t="shared" si="4"/>
        <v>275</v>
      </c>
      <c r="Y17" s="27">
        <f>SUM(ENERO:DICIEMBRE!Y17)</f>
        <v>140</v>
      </c>
      <c r="Z17" s="27">
        <f>SUM(ENERO:DICIEMBRE!Z17)</f>
        <v>133</v>
      </c>
      <c r="AA17" s="27">
        <f>SUM(ENERO:DICIEMBRE!AA17)</f>
        <v>2</v>
      </c>
      <c r="AB17" s="51">
        <f t="shared" si="5"/>
        <v>1155</v>
      </c>
      <c r="AC17" s="27">
        <f>SUM(ENERO:DICIEMBRE!AC17)</f>
        <v>527</v>
      </c>
      <c r="AD17" s="27">
        <f>SUM(ENERO:DICIEMBRE!AD17)</f>
        <v>626</v>
      </c>
      <c r="AE17" s="27">
        <f>SUM(ENERO:DICIEMBRE!AE17)</f>
        <v>2</v>
      </c>
      <c r="AF17" s="27">
        <f>SUM(ENERO:DICIEMBRE!AF17)</f>
        <v>0</v>
      </c>
      <c r="AG17" s="27">
        <f>SUM(ENERO:DICIEMBRE!AG17)</f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E17" s="2"/>
      <c r="CF17" s="2"/>
      <c r="CG17" s="2"/>
      <c r="CH17" s="2"/>
      <c r="CI17" s="2"/>
      <c r="CJ17" s="2"/>
      <c r="CK17" s="2"/>
      <c r="CL17" s="2"/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customFormat="1" x14ac:dyDescent="0.25">
      <c r="A18" s="41" t="s">
        <v>45</v>
      </c>
      <c r="B18" s="26">
        <f t="shared" si="9"/>
        <v>1954</v>
      </c>
      <c r="C18" s="27">
        <f>SUM(ENERO:DICIEMBRE!C18)</f>
        <v>0</v>
      </c>
      <c r="D18" s="27">
        <f>SUM(ENERO:DICIEMBRE!D18)</f>
        <v>0</v>
      </c>
      <c r="E18" s="27">
        <f>SUM(ENERO:DICIEMBRE!E18)</f>
        <v>0</v>
      </c>
      <c r="F18" s="27">
        <f>SUM(ENERO:DICIEMBRE!F18)</f>
        <v>12</v>
      </c>
      <c r="G18" s="27">
        <f>SUM(ENERO:DICIEMBRE!G18)</f>
        <v>15</v>
      </c>
      <c r="H18" s="27">
        <f>SUM(ENERO:DICIEMBRE!H18)</f>
        <v>37</v>
      </c>
      <c r="I18" s="27">
        <f>SUM(ENERO:DICIEMBRE!I18)</f>
        <v>62</v>
      </c>
      <c r="J18" s="27">
        <f>SUM(ENERO:DICIEMBRE!J18)</f>
        <v>73</v>
      </c>
      <c r="K18" s="27">
        <f>SUM(ENERO:DICIEMBRE!K18)</f>
        <v>139</v>
      </c>
      <c r="L18" s="27">
        <f>SUM(ENERO:DICIEMBRE!L18)</f>
        <v>159</v>
      </c>
      <c r="M18" s="27">
        <f>SUM(ENERO:DICIEMBRE!M18)</f>
        <v>242</v>
      </c>
      <c r="N18" s="27">
        <f>SUM(ENERO:DICIEMBRE!N18)</f>
        <v>212</v>
      </c>
      <c r="O18" s="27">
        <f>SUM(ENERO:DICIEMBRE!O18)</f>
        <v>254</v>
      </c>
      <c r="P18" s="27">
        <f>SUM(ENERO:DICIEMBRE!P18)</f>
        <v>212</v>
      </c>
      <c r="Q18" s="27">
        <f>SUM(ENERO:DICIEMBRE!Q18)</f>
        <v>200</v>
      </c>
      <c r="R18" s="27">
        <f>SUM(ENERO:DICIEMBRE!R18)</f>
        <v>156</v>
      </c>
      <c r="S18" s="27">
        <f>SUM(ENERO:DICIEMBRE!S18)</f>
        <v>93</v>
      </c>
      <c r="T18" s="27">
        <f>SUM(ENERO:DICIEMBRE!T18)</f>
        <v>88</v>
      </c>
      <c r="U18" s="27">
        <f>SUM(ENERO:DICIEMBRE!U18)</f>
        <v>1954</v>
      </c>
      <c r="V18" s="27">
        <f>SUM(ENERO:DICIEMBRE!V18)</f>
        <v>18</v>
      </c>
      <c r="W18" s="27">
        <f>SUM(ENERO:DICIEMBRE!W18)</f>
        <v>1936</v>
      </c>
      <c r="X18" s="46">
        <f t="shared" si="4"/>
        <v>2</v>
      </c>
      <c r="Y18" s="27">
        <f>SUM(ENERO:DICIEMBRE!Y18)</f>
        <v>2</v>
      </c>
      <c r="Z18" s="27">
        <f>SUM(ENERO:DICIEMBRE!Z18)</f>
        <v>0</v>
      </c>
      <c r="AA18" s="27">
        <f>SUM(ENERO:DICIEMBRE!AA18)</f>
        <v>0</v>
      </c>
      <c r="AB18" s="51">
        <f t="shared" si="5"/>
        <v>652</v>
      </c>
      <c r="AC18" s="27">
        <f>SUM(ENERO:DICIEMBRE!AC18)</f>
        <v>209</v>
      </c>
      <c r="AD18" s="27">
        <f>SUM(ENERO:DICIEMBRE!AD18)</f>
        <v>442</v>
      </c>
      <c r="AE18" s="27">
        <f>SUM(ENERO:DICIEMBRE!AE18)</f>
        <v>1</v>
      </c>
      <c r="AF18" s="27">
        <f>SUM(ENERO:DICIEMBRE!AF18)</f>
        <v>0</v>
      </c>
      <c r="AG18" s="27">
        <f>SUM(ENERO:DICIEMBRE!AG18)</f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E18" s="2"/>
      <c r="CF18" s="2"/>
      <c r="CG18" s="2"/>
      <c r="CH18" s="2"/>
      <c r="CI18" s="2"/>
      <c r="CJ18" s="2"/>
      <c r="CK18" s="2"/>
      <c r="CL18" s="2"/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customFormat="1" x14ac:dyDescent="0.25">
      <c r="A19" s="41" t="s">
        <v>46</v>
      </c>
      <c r="B19" s="26">
        <f t="shared" si="9"/>
        <v>0</v>
      </c>
      <c r="C19" s="27">
        <f>SUM(ENERO:DICIEMBRE!C19)</f>
        <v>0</v>
      </c>
      <c r="D19" s="27">
        <f>SUM(ENERO:DICIEMBRE!D19)</f>
        <v>0</v>
      </c>
      <c r="E19" s="27">
        <f>SUM(ENERO:DICIEMBRE!E19)</f>
        <v>0</v>
      </c>
      <c r="F19" s="27">
        <f>SUM(ENERO:DICIEMBRE!F19)</f>
        <v>0</v>
      </c>
      <c r="G19" s="27">
        <f>SUM(ENERO:DICIEMBRE!G19)</f>
        <v>0</v>
      </c>
      <c r="H19" s="27">
        <f>SUM(ENERO:DICIEMBRE!H19)</f>
        <v>0</v>
      </c>
      <c r="I19" s="27">
        <f>SUM(ENERO:DICIEMBRE!I19)</f>
        <v>0</v>
      </c>
      <c r="J19" s="27">
        <f>SUM(ENERO:DICIEMBRE!J19)</f>
        <v>0</v>
      </c>
      <c r="K19" s="27">
        <f>SUM(ENERO:DICIEMBRE!K19)</f>
        <v>0</v>
      </c>
      <c r="L19" s="27">
        <f>SUM(ENERO:DICIEMBRE!L19)</f>
        <v>0</v>
      </c>
      <c r="M19" s="27">
        <f>SUM(ENERO:DICIEMBRE!M19)</f>
        <v>0</v>
      </c>
      <c r="N19" s="27">
        <f>SUM(ENERO:DICIEMBRE!N19)</f>
        <v>0</v>
      </c>
      <c r="O19" s="27">
        <f>SUM(ENERO:DICIEMBRE!O19)</f>
        <v>0</v>
      </c>
      <c r="P19" s="27">
        <f>SUM(ENERO:DICIEMBRE!P19)</f>
        <v>0</v>
      </c>
      <c r="Q19" s="27">
        <f>SUM(ENERO:DICIEMBRE!Q19)</f>
        <v>0</v>
      </c>
      <c r="R19" s="27">
        <f>SUM(ENERO:DICIEMBRE!R19)</f>
        <v>0</v>
      </c>
      <c r="S19" s="27">
        <f>SUM(ENERO:DICIEMBRE!S19)</f>
        <v>0</v>
      </c>
      <c r="T19" s="27">
        <f>SUM(ENERO:DICIEMBRE!T19)</f>
        <v>0</v>
      </c>
      <c r="U19" s="27">
        <f>SUM(ENERO:DICIEMBRE!U19)</f>
        <v>0</v>
      </c>
      <c r="V19" s="27">
        <f>SUM(ENERO:DICIEMBRE!V19)</f>
        <v>0</v>
      </c>
      <c r="W19" s="27">
        <f>SUM(ENERO:DICIEMBRE!W19)</f>
        <v>0</v>
      </c>
      <c r="X19" s="46">
        <f t="shared" si="4"/>
        <v>0</v>
      </c>
      <c r="Y19" s="27">
        <f>SUM(ENERO:DICIEMBRE!Y19)</f>
        <v>0</v>
      </c>
      <c r="Z19" s="27">
        <f>SUM(ENERO:DICIEMBRE!Z19)</f>
        <v>0</v>
      </c>
      <c r="AA19" s="27">
        <f>SUM(ENERO:DICIEMBRE!AA19)</f>
        <v>0</v>
      </c>
      <c r="AB19" s="51">
        <f t="shared" si="5"/>
        <v>0</v>
      </c>
      <c r="AC19" s="27">
        <f>SUM(ENERO:DICIEMBRE!AC19)</f>
        <v>0</v>
      </c>
      <c r="AD19" s="27">
        <f>SUM(ENERO:DICIEMBRE!AD19)</f>
        <v>0</v>
      </c>
      <c r="AE19" s="27">
        <f>SUM(ENERO:DICIEMBRE!AE19)</f>
        <v>0</v>
      </c>
      <c r="AF19" s="27">
        <f>SUM(ENERO:DICIEMBRE!AF19)</f>
        <v>0</v>
      </c>
      <c r="AG19" s="27">
        <f>SUM(ENERO:DICIEMBRE!AG19)</f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E19" s="2"/>
      <c r="CF19" s="2"/>
      <c r="CG19" s="2"/>
      <c r="CH19" s="2"/>
      <c r="CI19" s="2"/>
      <c r="CJ19" s="2"/>
      <c r="CK19" s="2"/>
      <c r="CL19" s="2"/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customFormat="1" x14ac:dyDescent="0.25">
      <c r="A20" s="41" t="s">
        <v>47</v>
      </c>
      <c r="B20" s="26">
        <f t="shared" si="9"/>
        <v>1383</v>
      </c>
      <c r="C20" s="27">
        <f>SUM(ENERO:DICIEMBRE!C20)</f>
        <v>0</v>
      </c>
      <c r="D20" s="27">
        <f>SUM(ENERO:DICIEMBRE!D20)</f>
        <v>0</v>
      </c>
      <c r="E20" s="27">
        <f>SUM(ENERO:DICIEMBRE!E20)</f>
        <v>0</v>
      </c>
      <c r="F20" s="27">
        <f>SUM(ENERO:DICIEMBRE!F20)</f>
        <v>27</v>
      </c>
      <c r="G20" s="27">
        <f>SUM(ENERO:DICIEMBRE!G20)</f>
        <v>21</v>
      </c>
      <c r="H20" s="27">
        <f>SUM(ENERO:DICIEMBRE!H20)</f>
        <v>54</v>
      </c>
      <c r="I20" s="27">
        <f>SUM(ENERO:DICIEMBRE!I20)</f>
        <v>53</v>
      </c>
      <c r="J20" s="27">
        <f>SUM(ENERO:DICIEMBRE!J20)</f>
        <v>56</v>
      </c>
      <c r="K20" s="27">
        <f>SUM(ENERO:DICIEMBRE!K20)</f>
        <v>103</v>
      </c>
      <c r="L20" s="27">
        <f>SUM(ENERO:DICIEMBRE!L20)</f>
        <v>90</v>
      </c>
      <c r="M20" s="27">
        <f>SUM(ENERO:DICIEMBRE!M20)</f>
        <v>131</v>
      </c>
      <c r="N20" s="27">
        <f>SUM(ENERO:DICIEMBRE!N20)</f>
        <v>157</v>
      </c>
      <c r="O20" s="27">
        <f>SUM(ENERO:DICIEMBRE!O20)</f>
        <v>140</v>
      </c>
      <c r="P20" s="27">
        <f>SUM(ENERO:DICIEMBRE!P20)</f>
        <v>155</v>
      </c>
      <c r="Q20" s="27">
        <f>SUM(ENERO:DICIEMBRE!Q20)</f>
        <v>132</v>
      </c>
      <c r="R20" s="27">
        <f>SUM(ENERO:DICIEMBRE!R20)</f>
        <v>117</v>
      </c>
      <c r="S20" s="27">
        <f>SUM(ENERO:DICIEMBRE!S20)</f>
        <v>92</v>
      </c>
      <c r="T20" s="27">
        <f>SUM(ENERO:DICIEMBRE!T20)</f>
        <v>55</v>
      </c>
      <c r="U20" s="27">
        <f>SUM(ENERO:DICIEMBRE!U20)</f>
        <v>1383</v>
      </c>
      <c r="V20" s="27">
        <f>SUM(ENERO:DICIEMBRE!V20)</f>
        <v>290</v>
      </c>
      <c r="W20" s="27">
        <f>SUM(ENERO:DICIEMBRE!W20)</f>
        <v>1093</v>
      </c>
      <c r="X20" s="46">
        <f t="shared" si="4"/>
        <v>12</v>
      </c>
      <c r="Y20" s="27">
        <f>SUM(ENERO:DICIEMBRE!Y20)</f>
        <v>8</v>
      </c>
      <c r="Z20" s="27">
        <f>SUM(ENERO:DICIEMBRE!Z20)</f>
        <v>3</v>
      </c>
      <c r="AA20" s="27">
        <f>SUM(ENERO:DICIEMBRE!AA20)</f>
        <v>1</v>
      </c>
      <c r="AB20" s="51">
        <f t="shared" si="5"/>
        <v>540</v>
      </c>
      <c r="AC20" s="27">
        <f>SUM(ENERO:DICIEMBRE!AC20)</f>
        <v>287</v>
      </c>
      <c r="AD20" s="27">
        <f>SUM(ENERO:DICIEMBRE!AD20)</f>
        <v>251</v>
      </c>
      <c r="AE20" s="27">
        <f>SUM(ENERO:DICIEMBRE!AE20)</f>
        <v>2</v>
      </c>
      <c r="AF20" s="27">
        <f>SUM(ENERO:DICIEMBRE!AF20)</f>
        <v>0</v>
      </c>
      <c r="AG20" s="27">
        <f>SUM(ENERO:DICIEMBRE!AG20)</f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E20" s="2"/>
      <c r="CF20" s="2"/>
      <c r="CG20" s="2"/>
      <c r="CH20" s="2"/>
      <c r="CI20" s="2"/>
      <c r="CJ20" s="2"/>
      <c r="CK20" s="2"/>
      <c r="CL20" s="2"/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customFormat="1" x14ac:dyDescent="0.25">
      <c r="A21" s="41" t="s">
        <v>48</v>
      </c>
      <c r="B21" s="26">
        <f t="shared" si="9"/>
        <v>0</v>
      </c>
      <c r="C21" s="27">
        <f>SUM(ENERO:DICIEMBRE!C21)</f>
        <v>0</v>
      </c>
      <c r="D21" s="27">
        <f>SUM(ENERO:DICIEMBRE!D21)</f>
        <v>0</v>
      </c>
      <c r="E21" s="27">
        <f>SUM(ENERO:DICIEMBRE!E21)</f>
        <v>0</v>
      </c>
      <c r="F21" s="27">
        <f>SUM(ENERO:DICIEMBRE!F21)</f>
        <v>0</v>
      </c>
      <c r="G21" s="27">
        <f>SUM(ENERO:DICIEMBRE!G21)</f>
        <v>0</v>
      </c>
      <c r="H21" s="27">
        <f>SUM(ENERO:DICIEMBRE!H21)</f>
        <v>0</v>
      </c>
      <c r="I21" s="27">
        <f>SUM(ENERO:DICIEMBRE!I21)</f>
        <v>0</v>
      </c>
      <c r="J21" s="27">
        <f>SUM(ENERO:DICIEMBRE!J21)</f>
        <v>0</v>
      </c>
      <c r="K21" s="27">
        <f>SUM(ENERO:DICIEMBRE!K21)</f>
        <v>0</v>
      </c>
      <c r="L21" s="27">
        <f>SUM(ENERO:DICIEMBRE!L21)</f>
        <v>0</v>
      </c>
      <c r="M21" s="27">
        <f>SUM(ENERO:DICIEMBRE!M21)</f>
        <v>0</v>
      </c>
      <c r="N21" s="27">
        <f>SUM(ENERO:DICIEMBRE!N21)</f>
        <v>0</v>
      </c>
      <c r="O21" s="27">
        <f>SUM(ENERO:DICIEMBRE!O21)</f>
        <v>0</v>
      </c>
      <c r="P21" s="27">
        <f>SUM(ENERO:DICIEMBRE!P21)</f>
        <v>0</v>
      </c>
      <c r="Q21" s="27">
        <f>SUM(ENERO:DICIEMBRE!Q21)</f>
        <v>0</v>
      </c>
      <c r="R21" s="27">
        <f>SUM(ENERO:DICIEMBRE!R21)</f>
        <v>0</v>
      </c>
      <c r="S21" s="27">
        <f>SUM(ENERO:DICIEMBRE!S21)</f>
        <v>0</v>
      </c>
      <c r="T21" s="27">
        <f>SUM(ENERO:DICIEMBRE!T21)</f>
        <v>0</v>
      </c>
      <c r="U21" s="27">
        <f>SUM(ENERO:DICIEMBRE!U21)</f>
        <v>0</v>
      </c>
      <c r="V21" s="27">
        <f>SUM(ENERO:DICIEMBRE!V21)</f>
        <v>0</v>
      </c>
      <c r="W21" s="27">
        <f>SUM(ENERO:DICIEMBRE!W21)</f>
        <v>0</v>
      </c>
      <c r="X21" s="46">
        <f t="shared" si="4"/>
        <v>0</v>
      </c>
      <c r="Y21" s="27">
        <f>SUM(ENERO:DICIEMBRE!Y21)</f>
        <v>0</v>
      </c>
      <c r="Z21" s="27">
        <f>SUM(ENERO:DICIEMBRE!Z21)</f>
        <v>0</v>
      </c>
      <c r="AA21" s="27">
        <f>SUM(ENERO:DICIEMBRE!AA21)</f>
        <v>0</v>
      </c>
      <c r="AB21" s="51">
        <f t="shared" si="5"/>
        <v>0</v>
      </c>
      <c r="AC21" s="27">
        <f>SUM(ENERO:DICIEMBRE!AC21)</f>
        <v>0</v>
      </c>
      <c r="AD21" s="27">
        <f>SUM(ENERO:DICIEMBRE!AD21)</f>
        <v>0</v>
      </c>
      <c r="AE21" s="27">
        <f>SUM(ENERO:DICIEMBRE!AE21)</f>
        <v>0</v>
      </c>
      <c r="AF21" s="27">
        <f>SUM(ENERO:DICIEMBRE!AF21)</f>
        <v>0</v>
      </c>
      <c r="AG21" s="27">
        <f>SUM(ENERO:DICIEMBRE!AG21)</f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E21" s="2"/>
      <c r="CF21" s="2"/>
      <c r="CG21" s="2"/>
      <c r="CH21" s="2"/>
      <c r="CI21" s="2"/>
      <c r="CJ21" s="2"/>
      <c r="CK21" s="2"/>
      <c r="CL21" s="2"/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customFormat="1" x14ac:dyDescent="0.25">
      <c r="A22" s="41" t="s">
        <v>49</v>
      </c>
      <c r="B22" s="26">
        <f t="shared" si="9"/>
        <v>1473</v>
      </c>
      <c r="C22" s="27">
        <f>SUM(ENERO:DICIEMBRE!C22)</f>
        <v>0</v>
      </c>
      <c r="D22" s="27">
        <f>SUM(ENERO:DICIEMBRE!D22)</f>
        <v>0</v>
      </c>
      <c r="E22" s="27">
        <f>SUM(ENERO:DICIEMBRE!E22)</f>
        <v>0</v>
      </c>
      <c r="F22" s="27">
        <f>SUM(ENERO:DICIEMBRE!F22)</f>
        <v>8</v>
      </c>
      <c r="G22" s="27">
        <f>SUM(ENERO:DICIEMBRE!G22)</f>
        <v>13</v>
      </c>
      <c r="H22" s="27">
        <f>SUM(ENERO:DICIEMBRE!H22)</f>
        <v>24</v>
      </c>
      <c r="I22" s="27">
        <f>SUM(ENERO:DICIEMBRE!I22)</f>
        <v>49</v>
      </c>
      <c r="J22" s="27">
        <f>SUM(ENERO:DICIEMBRE!J22)</f>
        <v>48</v>
      </c>
      <c r="K22" s="27">
        <f>SUM(ENERO:DICIEMBRE!K22)</f>
        <v>71</v>
      </c>
      <c r="L22" s="27">
        <f>SUM(ENERO:DICIEMBRE!L22)</f>
        <v>70</v>
      </c>
      <c r="M22" s="27">
        <f>SUM(ENERO:DICIEMBRE!M22)</f>
        <v>91</v>
      </c>
      <c r="N22" s="27">
        <f>SUM(ENERO:DICIEMBRE!N22)</f>
        <v>126</v>
      </c>
      <c r="O22" s="27">
        <f>SUM(ENERO:DICIEMBRE!O22)</f>
        <v>156</v>
      </c>
      <c r="P22" s="27">
        <f>SUM(ENERO:DICIEMBRE!P22)</f>
        <v>204</v>
      </c>
      <c r="Q22" s="27">
        <f>SUM(ENERO:DICIEMBRE!Q22)</f>
        <v>197</v>
      </c>
      <c r="R22" s="27">
        <f>SUM(ENERO:DICIEMBRE!R22)</f>
        <v>186</v>
      </c>
      <c r="S22" s="27">
        <f>SUM(ENERO:DICIEMBRE!S22)</f>
        <v>119</v>
      </c>
      <c r="T22" s="27">
        <f>SUM(ENERO:DICIEMBRE!T22)</f>
        <v>111</v>
      </c>
      <c r="U22" s="27">
        <f>SUM(ENERO:DICIEMBRE!U22)</f>
        <v>1473</v>
      </c>
      <c r="V22" s="27">
        <f>SUM(ENERO:DICIEMBRE!V22)</f>
        <v>547</v>
      </c>
      <c r="W22" s="27">
        <f>SUM(ENERO:DICIEMBRE!W22)</f>
        <v>926</v>
      </c>
      <c r="X22" s="46">
        <f t="shared" si="4"/>
        <v>3</v>
      </c>
      <c r="Y22" s="27">
        <f>SUM(ENERO:DICIEMBRE!Y22)</f>
        <v>2</v>
      </c>
      <c r="Z22" s="27">
        <f>SUM(ENERO:DICIEMBRE!Z22)</f>
        <v>1</v>
      </c>
      <c r="AA22" s="27">
        <f>SUM(ENERO:DICIEMBRE!AA22)</f>
        <v>0</v>
      </c>
      <c r="AB22" s="51">
        <f t="shared" si="5"/>
        <v>785</v>
      </c>
      <c r="AC22" s="27">
        <f>SUM(ENERO:DICIEMBRE!AC22)</f>
        <v>377</v>
      </c>
      <c r="AD22" s="27">
        <f>SUM(ENERO:DICIEMBRE!AD22)</f>
        <v>408</v>
      </c>
      <c r="AE22" s="27">
        <f>SUM(ENERO:DICIEMBRE!AE22)</f>
        <v>0</v>
      </c>
      <c r="AF22" s="27">
        <f>SUM(ENERO:DICIEMBRE!AF22)</f>
        <v>0</v>
      </c>
      <c r="AG22" s="27">
        <f>SUM(ENERO:DICIEMBRE!AG22)</f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E22" s="2"/>
      <c r="CF22" s="2"/>
      <c r="CG22" s="2"/>
      <c r="CH22" s="2"/>
      <c r="CI22" s="2"/>
      <c r="CJ22" s="2"/>
      <c r="CK22" s="2"/>
      <c r="CL22" s="2"/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customFormat="1" x14ac:dyDescent="0.25">
      <c r="A23" s="41" t="s">
        <v>50</v>
      </c>
      <c r="B23" s="26">
        <f t="shared" si="9"/>
        <v>0</v>
      </c>
      <c r="C23" s="27">
        <f>SUM(ENERO:DICIEMBRE!C23)</f>
        <v>0</v>
      </c>
      <c r="D23" s="27">
        <f>SUM(ENERO:DICIEMBRE!D23)</f>
        <v>0</v>
      </c>
      <c r="E23" s="27">
        <f>SUM(ENERO:DICIEMBRE!E23)</f>
        <v>0</v>
      </c>
      <c r="F23" s="27">
        <f>SUM(ENERO:DICIEMBRE!F23)</f>
        <v>0</v>
      </c>
      <c r="G23" s="27">
        <f>SUM(ENERO:DICIEMBRE!G23)</f>
        <v>0</v>
      </c>
      <c r="H23" s="27">
        <f>SUM(ENERO:DICIEMBRE!H23)</f>
        <v>0</v>
      </c>
      <c r="I23" s="27">
        <f>SUM(ENERO:DICIEMBRE!I23)</f>
        <v>0</v>
      </c>
      <c r="J23" s="27">
        <f>SUM(ENERO:DICIEMBRE!J23)</f>
        <v>0</v>
      </c>
      <c r="K23" s="27">
        <f>SUM(ENERO:DICIEMBRE!K23)</f>
        <v>0</v>
      </c>
      <c r="L23" s="27">
        <f>SUM(ENERO:DICIEMBRE!L23)</f>
        <v>0</v>
      </c>
      <c r="M23" s="27">
        <f>SUM(ENERO:DICIEMBRE!M23)</f>
        <v>0</v>
      </c>
      <c r="N23" s="27">
        <f>SUM(ENERO:DICIEMBRE!N23)</f>
        <v>0</v>
      </c>
      <c r="O23" s="27">
        <f>SUM(ENERO:DICIEMBRE!O23)</f>
        <v>0</v>
      </c>
      <c r="P23" s="27">
        <f>SUM(ENERO:DICIEMBRE!P23)</f>
        <v>0</v>
      </c>
      <c r="Q23" s="27">
        <f>SUM(ENERO:DICIEMBRE!Q23)</f>
        <v>0</v>
      </c>
      <c r="R23" s="27">
        <f>SUM(ENERO:DICIEMBRE!R23)</f>
        <v>0</v>
      </c>
      <c r="S23" s="27">
        <f>SUM(ENERO:DICIEMBRE!S23)</f>
        <v>0</v>
      </c>
      <c r="T23" s="27">
        <f>SUM(ENERO:DICIEMBRE!T23)</f>
        <v>0</v>
      </c>
      <c r="U23" s="27">
        <f>SUM(ENERO:DICIEMBRE!U23)</f>
        <v>0</v>
      </c>
      <c r="V23" s="27">
        <f>SUM(ENERO:DICIEMBRE!V23)</f>
        <v>0</v>
      </c>
      <c r="W23" s="27">
        <f>SUM(ENERO:DICIEMBRE!W23)</f>
        <v>0</v>
      </c>
      <c r="X23" s="46">
        <f t="shared" si="4"/>
        <v>0</v>
      </c>
      <c r="Y23" s="27">
        <f>SUM(ENERO:DICIEMBRE!Y23)</f>
        <v>0</v>
      </c>
      <c r="Z23" s="27">
        <f>SUM(ENERO:DICIEMBRE!Z23)</f>
        <v>0</v>
      </c>
      <c r="AA23" s="27">
        <f>SUM(ENERO:DICIEMBRE!AA23)</f>
        <v>0</v>
      </c>
      <c r="AB23" s="51">
        <f t="shared" si="5"/>
        <v>0</v>
      </c>
      <c r="AC23" s="27">
        <f>SUM(ENERO:DICIEMBRE!AC23)</f>
        <v>0</v>
      </c>
      <c r="AD23" s="27">
        <f>SUM(ENERO:DICIEMBRE!AD23)</f>
        <v>0</v>
      </c>
      <c r="AE23" s="27">
        <f>SUM(ENERO:DICIEMBRE!AE23)</f>
        <v>0</v>
      </c>
      <c r="AF23" s="27">
        <f>SUM(ENERO:DICIEMBRE!AF23)</f>
        <v>0</v>
      </c>
      <c r="AG23" s="27">
        <f>SUM(ENERO:DICIEMBRE!AG23)</f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E23" s="2"/>
      <c r="CF23" s="2"/>
      <c r="CG23" s="2"/>
      <c r="CH23" s="2"/>
      <c r="CI23" s="2"/>
      <c r="CJ23" s="2"/>
      <c r="CK23" s="2"/>
      <c r="CL23" s="2"/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customFormat="1" x14ac:dyDescent="0.25">
      <c r="A24" s="41" t="s">
        <v>51</v>
      </c>
      <c r="B24" s="26">
        <f t="shared" si="9"/>
        <v>0</v>
      </c>
      <c r="C24" s="27">
        <f>SUM(ENERO:DICIEMBRE!C24)</f>
        <v>0</v>
      </c>
      <c r="D24" s="27">
        <f>SUM(ENERO:DICIEMBRE!D24)</f>
        <v>0</v>
      </c>
      <c r="E24" s="27">
        <f>SUM(ENERO:DICIEMBRE!E24)</f>
        <v>0</v>
      </c>
      <c r="F24" s="27">
        <f>SUM(ENERO:DICIEMBRE!F24)</f>
        <v>0</v>
      </c>
      <c r="G24" s="27">
        <f>SUM(ENERO:DICIEMBRE!G24)</f>
        <v>0</v>
      </c>
      <c r="H24" s="27">
        <f>SUM(ENERO:DICIEMBRE!H24)</f>
        <v>0</v>
      </c>
      <c r="I24" s="27">
        <f>SUM(ENERO:DICIEMBRE!I24)</f>
        <v>0</v>
      </c>
      <c r="J24" s="27">
        <f>SUM(ENERO:DICIEMBRE!J24)</f>
        <v>0</v>
      </c>
      <c r="K24" s="27">
        <f>SUM(ENERO:DICIEMBRE!K24)</f>
        <v>0</v>
      </c>
      <c r="L24" s="27">
        <f>SUM(ENERO:DICIEMBRE!L24)</f>
        <v>0</v>
      </c>
      <c r="M24" s="27">
        <f>SUM(ENERO:DICIEMBRE!M24)</f>
        <v>0</v>
      </c>
      <c r="N24" s="27">
        <f>SUM(ENERO:DICIEMBRE!N24)</f>
        <v>0</v>
      </c>
      <c r="O24" s="27">
        <f>SUM(ENERO:DICIEMBRE!O24)</f>
        <v>0</v>
      </c>
      <c r="P24" s="27">
        <f>SUM(ENERO:DICIEMBRE!P24)</f>
        <v>0</v>
      </c>
      <c r="Q24" s="27">
        <f>SUM(ENERO:DICIEMBRE!Q24)</f>
        <v>0</v>
      </c>
      <c r="R24" s="27">
        <f>SUM(ENERO:DICIEMBRE!R24)</f>
        <v>0</v>
      </c>
      <c r="S24" s="27">
        <f>SUM(ENERO:DICIEMBRE!S24)</f>
        <v>0</v>
      </c>
      <c r="T24" s="27">
        <f>SUM(ENERO:DICIEMBRE!T24)</f>
        <v>0</v>
      </c>
      <c r="U24" s="27">
        <f>SUM(ENERO:DICIEMBRE!U24)</f>
        <v>0</v>
      </c>
      <c r="V24" s="27">
        <f>SUM(ENERO:DICIEMBRE!V24)</f>
        <v>0</v>
      </c>
      <c r="W24" s="27">
        <f>SUM(ENERO:DICIEMBRE!W24)</f>
        <v>0</v>
      </c>
      <c r="X24" s="46">
        <f t="shared" si="4"/>
        <v>0</v>
      </c>
      <c r="Y24" s="27">
        <f>SUM(ENERO:DICIEMBRE!Y24)</f>
        <v>0</v>
      </c>
      <c r="Z24" s="27">
        <f>SUM(ENERO:DICIEMBRE!Z24)</f>
        <v>0</v>
      </c>
      <c r="AA24" s="27">
        <f>SUM(ENERO:DICIEMBRE!AA24)</f>
        <v>0</v>
      </c>
      <c r="AB24" s="51">
        <f t="shared" si="5"/>
        <v>0</v>
      </c>
      <c r="AC24" s="27">
        <f>SUM(ENERO:DICIEMBRE!AC24)</f>
        <v>0</v>
      </c>
      <c r="AD24" s="27">
        <f>SUM(ENERO:DICIEMBRE!AD24)</f>
        <v>0</v>
      </c>
      <c r="AE24" s="27">
        <f>SUM(ENERO:DICIEMBRE!AE24)</f>
        <v>0</v>
      </c>
      <c r="AF24" s="27">
        <f>SUM(ENERO:DICIEMBRE!AF24)</f>
        <v>0</v>
      </c>
      <c r="AG24" s="27">
        <f>SUM(ENERO:DICIEMBRE!AG24)</f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E24" s="2"/>
      <c r="CF24" s="2"/>
      <c r="CG24" s="2"/>
      <c r="CH24" s="2"/>
      <c r="CI24" s="2"/>
      <c r="CJ24" s="2"/>
      <c r="CK24" s="2"/>
      <c r="CL24" s="2"/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customFormat="1" x14ac:dyDescent="0.25">
      <c r="A25" s="52" t="s">
        <v>52</v>
      </c>
      <c r="B25" s="26">
        <f t="shared" si="9"/>
        <v>0</v>
      </c>
      <c r="C25" s="27">
        <f>SUM(ENERO:DICIEMBRE!C25)</f>
        <v>0</v>
      </c>
      <c r="D25" s="27">
        <f>SUM(ENERO:DICIEMBRE!D25)</f>
        <v>0</v>
      </c>
      <c r="E25" s="27">
        <f>SUM(ENERO:DICIEMBRE!E25)</f>
        <v>0</v>
      </c>
      <c r="F25" s="27">
        <f>SUM(ENERO:DICIEMBRE!F25)</f>
        <v>0</v>
      </c>
      <c r="G25" s="27">
        <f>SUM(ENERO:DICIEMBRE!G25)</f>
        <v>0</v>
      </c>
      <c r="H25" s="27">
        <f>SUM(ENERO:DICIEMBRE!H25)</f>
        <v>0</v>
      </c>
      <c r="I25" s="27">
        <f>SUM(ENERO:DICIEMBRE!I25)</f>
        <v>0</v>
      </c>
      <c r="J25" s="27">
        <f>SUM(ENERO:DICIEMBRE!J25)</f>
        <v>0</v>
      </c>
      <c r="K25" s="27">
        <f>SUM(ENERO:DICIEMBRE!K25)</f>
        <v>0</v>
      </c>
      <c r="L25" s="27">
        <f>SUM(ENERO:DICIEMBRE!L25)</f>
        <v>0</v>
      </c>
      <c r="M25" s="27">
        <f>SUM(ENERO:DICIEMBRE!M25)</f>
        <v>0</v>
      </c>
      <c r="N25" s="27">
        <f>SUM(ENERO:DICIEMBRE!N25)</f>
        <v>0</v>
      </c>
      <c r="O25" s="27">
        <f>SUM(ENERO:DICIEMBRE!O25)</f>
        <v>0</v>
      </c>
      <c r="P25" s="27">
        <f>SUM(ENERO:DICIEMBRE!P25)</f>
        <v>0</v>
      </c>
      <c r="Q25" s="27">
        <f>SUM(ENERO:DICIEMBRE!Q25)</f>
        <v>0</v>
      </c>
      <c r="R25" s="27">
        <f>SUM(ENERO:DICIEMBRE!R25)</f>
        <v>0</v>
      </c>
      <c r="S25" s="27">
        <f>SUM(ENERO:DICIEMBRE!S25)</f>
        <v>0</v>
      </c>
      <c r="T25" s="27">
        <f>SUM(ENERO:DICIEMBRE!T25)</f>
        <v>0</v>
      </c>
      <c r="U25" s="27">
        <f>SUM(ENERO:DICIEMBRE!U25)</f>
        <v>0</v>
      </c>
      <c r="V25" s="27">
        <f>SUM(ENERO:DICIEMBRE!V25)</f>
        <v>0</v>
      </c>
      <c r="W25" s="27">
        <f>SUM(ENERO:DICIEMBRE!W25)</f>
        <v>0</v>
      </c>
      <c r="X25" s="46">
        <f t="shared" si="4"/>
        <v>0</v>
      </c>
      <c r="Y25" s="27">
        <f>SUM(ENERO:DICIEMBRE!Y25)</f>
        <v>0</v>
      </c>
      <c r="Z25" s="27">
        <f>SUM(ENERO:DICIEMBRE!Z25)</f>
        <v>0</v>
      </c>
      <c r="AA25" s="27">
        <f>SUM(ENERO:DICIEMBRE!AA25)</f>
        <v>0</v>
      </c>
      <c r="AB25" s="51">
        <f t="shared" si="5"/>
        <v>0</v>
      </c>
      <c r="AC25" s="27">
        <f>SUM(ENERO:DICIEMBRE!AC25)</f>
        <v>0</v>
      </c>
      <c r="AD25" s="27">
        <f>SUM(ENERO:DICIEMBRE!AD25)</f>
        <v>0</v>
      </c>
      <c r="AE25" s="27">
        <f>SUM(ENERO:DICIEMBRE!AE25)</f>
        <v>0</v>
      </c>
      <c r="AF25" s="27">
        <f>SUM(ENERO:DICIEMBRE!AF25)</f>
        <v>0</v>
      </c>
      <c r="AG25" s="27">
        <f>SUM(ENERO:DICIEMBRE!AG25)</f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E25" s="2"/>
      <c r="CF25" s="2"/>
      <c r="CG25" s="2"/>
      <c r="CH25" s="2"/>
      <c r="CI25" s="2"/>
      <c r="CJ25" s="2"/>
      <c r="CK25" s="2"/>
      <c r="CL25" s="2"/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customFormat="1" x14ac:dyDescent="0.25">
      <c r="A26" s="41" t="s">
        <v>53</v>
      </c>
      <c r="B26" s="26">
        <f t="shared" si="9"/>
        <v>0</v>
      </c>
      <c r="C26" s="27">
        <f>SUM(ENERO:DICIEMBRE!C26)</f>
        <v>0</v>
      </c>
      <c r="D26" s="27">
        <f>SUM(ENERO:DICIEMBRE!D26)</f>
        <v>0</v>
      </c>
      <c r="E26" s="27">
        <f>SUM(ENERO:DICIEMBRE!E26)</f>
        <v>0</v>
      </c>
      <c r="F26" s="27">
        <f>SUM(ENERO:DICIEMBRE!F26)</f>
        <v>0</v>
      </c>
      <c r="G26" s="27">
        <f>SUM(ENERO:DICIEMBRE!G26)</f>
        <v>0</v>
      </c>
      <c r="H26" s="27">
        <f>SUM(ENERO:DICIEMBRE!H26)</f>
        <v>0</v>
      </c>
      <c r="I26" s="27">
        <f>SUM(ENERO:DICIEMBRE!I26)</f>
        <v>0</v>
      </c>
      <c r="J26" s="27">
        <f>SUM(ENERO:DICIEMBRE!J26)</f>
        <v>0</v>
      </c>
      <c r="K26" s="27">
        <f>SUM(ENERO:DICIEMBRE!K26)</f>
        <v>0</v>
      </c>
      <c r="L26" s="27">
        <f>SUM(ENERO:DICIEMBRE!L26)</f>
        <v>0</v>
      </c>
      <c r="M26" s="27">
        <f>SUM(ENERO:DICIEMBRE!M26)</f>
        <v>0</v>
      </c>
      <c r="N26" s="27">
        <f>SUM(ENERO:DICIEMBRE!N26)</f>
        <v>0</v>
      </c>
      <c r="O26" s="27">
        <f>SUM(ENERO:DICIEMBRE!O26)</f>
        <v>0</v>
      </c>
      <c r="P26" s="27">
        <f>SUM(ENERO:DICIEMBRE!P26)</f>
        <v>0</v>
      </c>
      <c r="Q26" s="27">
        <f>SUM(ENERO:DICIEMBRE!Q26)</f>
        <v>0</v>
      </c>
      <c r="R26" s="27">
        <f>SUM(ENERO:DICIEMBRE!R26)</f>
        <v>0</v>
      </c>
      <c r="S26" s="27">
        <f>SUM(ENERO:DICIEMBRE!S26)</f>
        <v>0</v>
      </c>
      <c r="T26" s="27">
        <f>SUM(ENERO:DICIEMBRE!T26)</f>
        <v>0</v>
      </c>
      <c r="U26" s="27">
        <f>SUM(ENERO:DICIEMBRE!U26)</f>
        <v>0</v>
      </c>
      <c r="V26" s="27">
        <f>SUM(ENERO:DICIEMBRE!V26)</f>
        <v>0</v>
      </c>
      <c r="W26" s="27">
        <f>SUM(ENERO:DICIEMBRE!W26)</f>
        <v>0</v>
      </c>
      <c r="X26" s="46">
        <f t="shared" si="4"/>
        <v>0</v>
      </c>
      <c r="Y26" s="27">
        <f>SUM(ENERO:DICIEMBRE!Y26)</f>
        <v>0</v>
      </c>
      <c r="Z26" s="27">
        <f>SUM(ENERO:DICIEMBRE!Z26)</f>
        <v>0</v>
      </c>
      <c r="AA26" s="27">
        <f>SUM(ENERO:DICIEMBRE!AA26)</f>
        <v>0</v>
      </c>
      <c r="AB26" s="51">
        <f t="shared" si="5"/>
        <v>0</v>
      </c>
      <c r="AC26" s="27">
        <f>SUM(ENERO:DICIEMBRE!AC26)</f>
        <v>0</v>
      </c>
      <c r="AD26" s="27">
        <f>SUM(ENERO:DICIEMBRE!AD26)</f>
        <v>0</v>
      </c>
      <c r="AE26" s="27">
        <f>SUM(ENERO:DICIEMBRE!AE26)</f>
        <v>0</v>
      </c>
      <c r="AF26" s="27">
        <f>SUM(ENERO:DICIEMBRE!AF26)</f>
        <v>0</v>
      </c>
      <c r="AG26" s="27">
        <f>SUM(ENERO:DICIEMBRE!AG26)</f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E26" s="2"/>
      <c r="CF26" s="2"/>
      <c r="CG26" s="2"/>
      <c r="CH26" s="2"/>
      <c r="CI26" s="2"/>
      <c r="CJ26" s="2"/>
      <c r="CK26" s="2"/>
      <c r="CL26" s="2"/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customFormat="1" x14ac:dyDescent="0.25">
      <c r="A27" s="41" t="s">
        <v>54</v>
      </c>
      <c r="B27" s="26">
        <f t="shared" si="9"/>
        <v>0</v>
      </c>
      <c r="C27" s="27">
        <f>SUM(ENERO:DICIEMBRE!C27)</f>
        <v>0</v>
      </c>
      <c r="D27" s="27">
        <f>SUM(ENERO:DICIEMBRE!D27)</f>
        <v>0</v>
      </c>
      <c r="E27" s="27">
        <f>SUM(ENERO:DICIEMBRE!E27)</f>
        <v>0</v>
      </c>
      <c r="F27" s="27">
        <f>SUM(ENERO:DICIEMBRE!F27)</f>
        <v>0</v>
      </c>
      <c r="G27" s="27">
        <f>SUM(ENERO:DICIEMBRE!G27)</f>
        <v>0</v>
      </c>
      <c r="H27" s="27">
        <f>SUM(ENERO:DICIEMBRE!H27)</f>
        <v>0</v>
      </c>
      <c r="I27" s="27">
        <f>SUM(ENERO:DICIEMBRE!I27)</f>
        <v>0</v>
      </c>
      <c r="J27" s="27">
        <f>SUM(ENERO:DICIEMBRE!J27)</f>
        <v>0</v>
      </c>
      <c r="K27" s="27">
        <f>SUM(ENERO:DICIEMBRE!K27)</f>
        <v>0</v>
      </c>
      <c r="L27" s="27">
        <f>SUM(ENERO:DICIEMBRE!L27)</f>
        <v>0</v>
      </c>
      <c r="M27" s="27">
        <f>SUM(ENERO:DICIEMBRE!M27)</f>
        <v>0</v>
      </c>
      <c r="N27" s="27">
        <f>SUM(ENERO:DICIEMBRE!N27)</f>
        <v>0</v>
      </c>
      <c r="O27" s="27">
        <f>SUM(ENERO:DICIEMBRE!O27)</f>
        <v>0</v>
      </c>
      <c r="P27" s="27">
        <f>SUM(ENERO:DICIEMBRE!P27)</f>
        <v>0</v>
      </c>
      <c r="Q27" s="27">
        <f>SUM(ENERO:DICIEMBRE!Q27)</f>
        <v>0</v>
      </c>
      <c r="R27" s="27">
        <f>SUM(ENERO:DICIEMBRE!R27)</f>
        <v>0</v>
      </c>
      <c r="S27" s="27">
        <f>SUM(ENERO:DICIEMBRE!S27)</f>
        <v>0</v>
      </c>
      <c r="T27" s="27">
        <f>SUM(ENERO:DICIEMBRE!T27)</f>
        <v>0</v>
      </c>
      <c r="U27" s="27">
        <f>SUM(ENERO:DICIEMBRE!U27)</f>
        <v>0</v>
      </c>
      <c r="V27" s="27">
        <f>SUM(ENERO:DICIEMBRE!V27)</f>
        <v>0</v>
      </c>
      <c r="W27" s="27">
        <f>SUM(ENERO:DICIEMBRE!W27)</f>
        <v>0</v>
      </c>
      <c r="X27" s="46">
        <f t="shared" si="4"/>
        <v>0</v>
      </c>
      <c r="Y27" s="27">
        <f>SUM(ENERO:DICIEMBRE!Y27)</f>
        <v>0</v>
      </c>
      <c r="Z27" s="27">
        <f>SUM(ENERO:DICIEMBRE!Z27)</f>
        <v>0</v>
      </c>
      <c r="AA27" s="27">
        <f>SUM(ENERO:DICIEMBRE!AA27)</f>
        <v>0</v>
      </c>
      <c r="AB27" s="51">
        <f t="shared" si="5"/>
        <v>0</v>
      </c>
      <c r="AC27" s="27">
        <f>SUM(ENERO:DICIEMBRE!AC27)</f>
        <v>0</v>
      </c>
      <c r="AD27" s="27">
        <f>SUM(ENERO:DICIEMBRE!AD27)</f>
        <v>0</v>
      </c>
      <c r="AE27" s="27">
        <f>SUM(ENERO:DICIEMBRE!AE27)</f>
        <v>0</v>
      </c>
      <c r="AF27" s="27">
        <f>SUM(ENERO:DICIEMBRE!AF27)</f>
        <v>0</v>
      </c>
      <c r="AG27" s="27">
        <f>SUM(ENERO:DICIEMBRE!AG27)</f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E27" s="2"/>
      <c r="CF27" s="2"/>
      <c r="CG27" s="2"/>
      <c r="CH27" s="2"/>
      <c r="CI27" s="2"/>
      <c r="CJ27" s="2"/>
      <c r="CK27" s="2"/>
      <c r="CL27" s="2"/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customFormat="1" x14ac:dyDescent="0.25">
      <c r="A28" s="41" t="s">
        <v>55</v>
      </c>
      <c r="B28" s="26">
        <f t="shared" si="9"/>
        <v>0</v>
      </c>
      <c r="C28" s="27">
        <f>SUM(ENERO:DICIEMBRE!C28)</f>
        <v>0</v>
      </c>
      <c r="D28" s="27">
        <f>SUM(ENERO:DICIEMBRE!D28)</f>
        <v>0</v>
      </c>
      <c r="E28" s="27">
        <f>SUM(ENERO:DICIEMBRE!E28)</f>
        <v>0</v>
      </c>
      <c r="F28" s="27">
        <f>SUM(ENERO:DICIEMBRE!F28)</f>
        <v>0</v>
      </c>
      <c r="G28" s="27">
        <f>SUM(ENERO:DICIEMBRE!G28)</f>
        <v>0</v>
      </c>
      <c r="H28" s="27">
        <f>SUM(ENERO:DICIEMBRE!H28)</f>
        <v>0</v>
      </c>
      <c r="I28" s="27">
        <f>SUM(ENERO:DICIEMBRE!I28)</f>
        <v>0</v>
      </c>
      <c r="J28" s="27">
        <f>SUM(ENERO:DICIEMBRE!J28)</f>
        <v>0</v>
      </c>
      <c r="K28" s="27">
        <f>SUM(ENERO:DICIEMBRE!K28)</f>
        <v>0</v>
      </c>
      <c r="L28" s="27">
        <f>SUM(ENERO:DICIEMBRE!L28)</f>
        <v>0</v>
      </c>
      <c r="M28" s="27">
        <f>SUM(ENERO:DICIEMBRE!M28)</f>
        <v>0</v>
      </c>
      <c r="N28" s="27">
        <f>SUM(ENERO:DICIEMBRE!N28)</f>
        <v>0</v>
      </c>
      <c r="O28" s="27">
        <f>SUM(ENERO:DICIEMBRE!O28)</f>
        <v>0</v>
      </c>
      <c r="P28" s="27">
        <f>SUM(ENERO:DICIEMBRE!P28)</f>
        <v>0</v>
      </c>
      <c r="Q28" s="27">
        <f>SUM(ENERO:DICIEMBRE!Q28)</f>
        <v>0</v>
      </c>
      <c r="R28" s="27">
        <f>SUM(ENERO:DICIEMBRE!R28)</f>
        <v>0</v>
      </c>
      <c r="S28" s="27">
        <f>SUM(ENERO:DICIEMBRE!S28)</f>
        <v>0</v>
      </c>
      <c r="T28" s="27">
        <f>SUM(ENERO:DICIEMBRE!T28)</f>
        <v>0</v>
      </c>
      <c r="U28" s="27">
        <f>SUM(ENERO:DICIEMBRE!U28)</f>
        <v>0</v>
      </c>
      <c r="V28" s="27">
        <f>SUM(ENERO:DICIEMBRE!V28)</f>
        <v>0</v>
      </c>
      <c r="W28" s="27">
        <f>SUM(ENERO:DICIEMBRE!W28)</f>
        <v>0</v>
      </c>
      <c r="X28" s="46">
        <f t="shared" si="4"/>
        <v>0</v>
      </c>
      <c r="Y28" s="27">
        <f>SUM(ENERO:DICIEMBRE!Y28)</f>
        <v>0</v>
      </c>
      <c r="Z28" s="27">
        <f>SUM(ENERO:DICIEMBRE!Z28)</f>
        <v>0</v>
      </c>
      <c r="AA28" s="27">
        <f>SUM(ENERO:DICIEMBRE!AA28)</f>
        <v>0</v>
      </c>
      <c r="AB28" s="51">
        <f t="shared" si="5"/>
        <v>0</v>
      </c>
      <c r="AC28" s="27">
        <f>SUM(ENERO:DICIEMBRE!AC28)</f>
        <v>0</v>
      </c>
      <c r="AD28" s="27">
        <f>SUM(ENERO:DICIEMBRE!AD28)</f>
        <v>0</v>
      </c>
      <c r="AE28" s="27">
        <f>SUM(ENERO:DICIEMBRE!AE28)</f>
        <v>0</v>
      </c>
      <c r="AF28" s="27">
        <f>SUM(ENERO:DICIEMBRE!AF28)</f>
        <v>0</v>
      </c>
      <c r="AG28" s="27">
        <f>SUM(ENERO:DICIEMBRE!AG28)</f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E28" s="2"/>
      <c r="CF28" s="2"/>
      <c r="CG28" s="2"/>
      <c r="CH28" s="2"/>
      <c r="CI28" s="2"/>
      <c r="CJ28" s="2"/>
      <c r="CK28" s="2"/>
      <c r="CL28" s="2"/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customFormat="1" x14ac:dyDescent="0.25">
      <c r="A29" s="41" t="s">
        <v>56</v>
      </c>
      <c r="B29" s="26">
        <f t="shared" si="9"/>
        <v>0</v>
      </c>
      <c r="C29" s="27">
        <f>SUM(ENERO:DICIEMBRE!C29)</f>
        <v>0</v>
      </c>
      <c r="D29" s="27">
        <f>SUM(ENERO:DICIEMBRE!D29)</f>
        <v>0</v>
      </c>
      <c r="E29" s="27">
        <f>SUM(ENERO:DICIEMBRE!E29)</f>
        <v>0</v>
      </c>
      <c r="F29" s="27">
        <f>SUM(ENERO:DICIEMBRE!F29)</f>
        <v>0</v>
      </c>
      <c r="G29" s="27">
        <f>SUM(ENERO:DICIEMBRE!G29)</f>
        <v>0</v>
      </c>
      <c r="H29" s="27">
        <f>SUM(ENERO:DICIEMBRE!H29)</f>
        <v>0</v>
      </c>
      <c r="I29" s="27">
        <f>SUM(ENERO:DICIEMBRE!I29)</f>
        <v>0</v>
      </c>
      <c r="J29" s="27">
        <f>SUM(ENERO:DICIEMBRE!J29)</f>
        <v>0</v>
      </c>
      <c r="K29" s="27">
        <f>SUM(ENERO:DICIEMBRE!K29)</f>
        <v>0</v>
      </c>
      <c r="L29" s="27">
        <f>SUM(ENERO:DICIEMBRE!L29)</f>
        <v>0</v>
      </c>
      <c r="M29" s="27">
        <f>SUM(ENERO:DICIEMBRE!M29)</f>
        <v>0</v>
      </c>
      <c r="N29" s="27">
        <f>SUM(ENERO:DICIEMBRE!N29)</f>
        <v>0</v>
      </c>
      <c r="O29" s="27">
        <f>SUM(ENERO:DICIEMBRE!O29)</f>
        <v>0</v>
      </c>
      <c r="P29" s="27">
        <f>SUM(ENERO:DICIEMBRE!P29)</f>
        <v>0</v>
      </c>
      <c r="Q29" s="27">
        <f>SUM(ENERO:DICIEMBRE!Q29)</f>
        <v>0</v>
      </c>
      <c r="R29" s="27">
        <f>SUM(ENERO:DICIEMBRE!R29)</f>
        <v>0</v>
      </c>
      <c r="S29" s="27">
        <f>SUM(ENERO:DICIEMBRE!S29)</f>
        <v>0</v>
      </c>
      <c r="T29" s="27">
        <f>SUM(ENERO:DICIEMBRE!T29)</f>
        <v>0</v>
      </c>
      <c r="U29" s="27">
        <f>SUM(ENERO:DICIEMBRE!U29)</f>
        <v>0</v>
      </c>
      <c r="V29" s="27">
        <f>SUM(ENERO:DICIEMBRE!V29)</f>
        <v>0</v>
      </c>
      <c r="W29" s="27">
        <f>SUM(ENERO:DICIEMBRE!W29)</f>
        <v>0</v>
      </c>
      <c r="X29" s="46">
        <f t="shared" si="4"/>
        <v>0</v>
      </c>
      <c r="Y29" s="27">
        <f>SUM(ENERO:DICIEMBRE!Y29)</f>
        <v>0</v>
      </c>
      <c r="Z29" s="27">
        <f>SUM(ENERO:DICIEMBRE!Z29)</f>
        <v>0</v>
      </c>
      <c r="AA29" s="27">
        <f>SUM(ENERO:DICIEMBRE!AA29)</f>
        <v>0</v>
      </c>
      <c r="AB29" s="51">
        <f t="shared" si="5"/>
        <v>0</v>
      </c>
      <c r="AC29" s="27">
        <f>SUM(ENERO:DICIEMBRE!AC29)</f>
        <v>0</v>
      </c>
      <c r="AD29" s="27">
        <f>SUM(ENERO:DICIEMBRE!AD29)</f>
        <v>0</v>
      </c>
      <c r="AE29" s="27">
        <f>SUM(ENERO:DICIEMBRE!AE29)</f>
        <v>0</v>
      </c>
      <c r="AF29" s="27">
        <f>SUM(ENERO:DICIEMBRE!AF29)</f>
        <v>0</v>
      </c>
      <c r="AG29" s="27">
        <f>SUM(ENERO:DICIEMBRE!AG29)</f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E29" s="2"/>
      <c r="CF29" s="2"/>
      <c r="CG29" s="2"/>
      <c r="CH29" s="2"/>
      <c r="CI29" s="2"/>
      <c r="CJ29" s="2"/>
      <c r="CK29" s="2"/>
      <c r="CL29" s="2"/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customFormat="1" x14ac:dyDescent="0.25">
      <c r="A30" s="41" t="s">
        <v>57</v>
      </c>
      <c r="B30" s="26">
        <f t="shared" si="9"/>
        <v>0</v>
      </c>
      <c r="C30" s="27">
        <f>SUM(ENERO:DICIEMBRE!C30)</f>
        <v>0</v>
      </c>
      <c r="D30" s="27">
        <f>SUM(ENERO:DICIEMBRE!D30)</f>
        <v>0</v>
      </c>
      <c r="E30" s="27">
        <f>SUM(ENERO:DICIEMBRE!E30)</f>
        <v>0</v>
      </c>
      <c r="F30" s="27">
        <f>SUM(ENERO:DICIEMBRE!F30)</f>
        <v>0</v>
      </c>
      <c r="G30" s="27">
        <f>SUM(ENERO:DICIEMBRE!G30)</f>
        <v>0</v>
      </c>
      <c r="H30" s="27">
        <f>SUM(ENERO:DICIEMBRE!H30)</f>
        <v>0</v>
      </c>
      <c r="I30" s="27">
        <f>SUM(ENERO:DICIEMBRE!I30)</f>
        <v>0</v>
      </c>
      <c r="J30" s="27">
        <f>SUM(ENERO:DICIEMBRE!J30)</f>
        <v>0</v>
      </c>
      <c r="K30" s="27">
        <f>SUM(ENERO:DICIEMBRE!K30)</f>
        <v>0</v>
      </c>
      <c r="L30" s="27">
        <f>SUM(ENERO:DICIEMBRE!L30)</f>
        <v>0</v>
      </c>
      <c r="M30" s="27">
        <f>SUM(ENERO:DICIEMBRE!M30)</f>
        <v>0</v>
      </c>
      <c r="N30" s="27">
        <f>SUM(ENERO:DICIEMBRE!N30)</f>
        <v>0</v>
      </c>
      <c r="O30" s="27">
        <f>SUM(ENERO:DICIEMBRE!O30)</f>
        <v>0</v>
      </c>
      <c r="P30" s="27">
        <f>SUM(ENERO:DICIEMBRE!P30)</f>
        <v>0</v>
      </c>
      <c r="Q30" s="27">
        <f>SUM(ENERO:DICIEMBRE!Q30)</f>
        <v>0</v>
      </c>
      <c r="R30" s="27">
        <f>SUM(ENERO:DICIEMBRE!R30)</f>
        <v>0</v>
      </c>
      <c r="S30" s="27">
        <f>SUM(ENERO:DICIEMBRE!S30)</f>
        <v>0</v>
      </c>
      <c r="T30" s="27">
        <f>SUM(ENERO:DICIEMBRE!T30)</f>
        <v>0</v>
      </c>
      <c r="U30" s="27">
        <f>SUM(ENERO:DICIEMBRE!U30)</f>
        <v>0</v>
      </c>
      <c r="V30" s="27">
        <f>SUM(ENERO:DICIEMBRE!V30)</f>
        <v>0</v>
      </c>
      <c r="W30" s="27">
        <f>SUM(ENERO:DICIEMBRE!W30)</f>
        <v>0</v>
      </c>
      <c r="X30" s="46">
        <f t="shared" si="4"/>
        <v>0</v>
      </c>
      <c r="Y30" s="27">
        <f>SUM(ENERO:DICIEMBRE!Y30)</f>
        <v>0</v>
      </c>
      <c r="Z30" s="27">
        <f>SUM(ENERO:DICIEMBRE!Z30)</f>
        <v>0</v>
      </c>
      <c r="AA30" s="27">
        <f>SUM(ENERO:DICIEMBRE!AA30)</f>
        <v>0</v>
      </c>
      <c r="AB30" s="51">
        <f t="shared" si="5"/>
        <v>0</v>
      </c>
      <c r="AC30" s="27">
        <f>SUM(ENERO:DICIEMBRE!AC30)</f>
        <v>0</v>
      </c>
      <c r="AD30" s="27">
        <f>SUM(ENERO:DICIEMBRE!AD30)</f>
        <v>0</v>
      </c>
      <c r="AE30" s="27">
        <f>SUM(ENERO:DICIEMBRE!AE30)</f>
        <v>0</v>
      </c>
      <c r="AF30" s="27">
        <f>SUM(ENERO:DICIEMBRE!AF30)</f>
        <v>0</v>
      </c>
      <c r="AG30" s="27">
        <f>SUM(ENERO:DICIEMBRE!AG30)</f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E30" s="2"/>
      <c r="CF30" s="2"/>
      <c r="CG30" s="2"/>
      <c r="CH30" s="2"/>
      <c r="CI30" s="2"/>
      <c r="CJ30" s="2"/>
      <c r="CK30" s="2"/>
      <c r="CL30" s="2"/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customFormat="1" x14ac:dyDescent="0.25">
      <c r="A31" s="53" t="s">
        <v>58</v>
      </c>
      <c r="B31" s="26">
        <f t="shared" si="9"/>
        <v>0</v>
      </c>
      <c r="C31" s="27">
        <f>SUM(ENERO:DICIEMBRE!C31)</f>
        <v>0</v>
      </c>
      <c r="D31" s="27">
        <f>SUM(ENERO:DICIEMBRE!D31)</f>
        <v>0</v>
      </c>
      <c r="E31" s="27">
        <f>SUM(ENERO:DICIEMBRE!E31)</f>
        <v>0</v>
      </c>
      <c r="F31" s="27">
        <f>SUM(ENERO:DICIEMBRE!F31)</f>
        <v>0</v>
      </c>
      <c r="G31" s="27">
        <f>SUM(ENERO:DICIEMBRE!G31)</f>
        <v>0</v>
      </c>
      <c r="H31" s="27">
        <f>SUM(ENERO:DICIEMBRE!H31)</f>
        <v>0</v>
      </c>
      <c r="I31" s="27">
        <f>SUM(ENERO:DICIEMBRE!I31)</f>
        <v>0</v>
      </c>
      <c r="J31" s="27">
        <f>SUM(ENERO:DICIEMBRE!J31)</f>
        <v>0</v>
      </c>
      <c r="K31" s="27">
        <f>SUM(ENERO:DICIEMBRE!K31)</f>
        <v>0</v>
      </c>
      <c r="L31" s="27">
        <f>SUM(ENERO:DICIEMBRE!L31)</f>
        <v>0</v>
      </c>
      <c r="M31" s="27">
        <f>SUM(ENERO:DICIEMBRE!M31)</f>
        <v>0</v>
      </c>
      <c r="N31" s="27">
        <f>SUM(ENERO:DICIEMBRE!N31)</f>
        <v>0</v>
      </c>
      <c r="O31" s="27">
        <f>SUM(ENERO:DICIEMBRE!O31)</f>
        <v>0</v>
      </c>
      <c r="P31" s="27">
        <f>SUM(ENERO:DICIEMBRE!P31)</f>
        <v>0</v>
      </c>
      <c r="Q31" s="27">
        <f>SUM(ENERO:DICIEMBRE!Q31)</f>
        <v>0</v>
      </c>
      <c r="R31" s="27">
        <f>SUM(ENERO:DICIEMBRE!R31)</f>
        <v>0</v>
      </c>
      <c r="S31" s="27">
        <f>SUM(ENERO:DICIEMBRE!S31)</f>
        <v>0</v>
      </c>
      <c r="T31" s="27">
        <f>SUM(ENERO:DICIEMBRE!T31)</f>
        <v>0</v>
      </c>
      <c r="U31" s="27">
        <f>SUM(ENERO:DICIEMBRE!U31)</f>
        <v>0</v>
      </c>
      <c r="V31" s="27">
        <f>SUM(ENERO:DICIEMBRE!V31)</f>
        <v>0</v>
      </c>
      <c r="W31" s="27">
        <f>SUM(ENERO:DICIEMBRE!W31)</f>
        <v>0</v>
      </c>
      <c r="X31" s="46">
        <f t="shared" si="4"/>
        <v>0</v>
      </c>
      <c r="Y31" s="27">
        <f>SUM(ENERO:DICIEMBRE!Y31)</f>
        <v>0</v>
      </c>
      <c r="Z31" s="27">
        <f>SUM(ENERO:DICIEMBRE!Z31)</f>
        <v>0</v>
      </c>
      <c r="AA31" s="27">
        <f>SUM(ENERO:DICIEMBRE!AA31)</f>
        <v>0</v>
      </c>
      <c r="AB31" s="51">
        <f t="shared" si="5"/>
        <v>0</v>
      </c>
      <c r="AC31" s="27">
        <f>SUM(ENERO:DICIEMBRE!AC31)</f>
        <v>0</v>
      </c>
      <c r="AD31" s="27">
        <f>SUM(ENERO:DICIEMBRE!AD31)</f>
        <v>0</v>
      </c>
      <c r="AE31" s="27">
        <f>SUM(ENERO:DICIEMBRE!AE31)</f>
        <v>0</v>
      </c>
      <c r="AF31" s="27">
        <f>SUM(ENERO:DICIEMBRE!AF31)</f>
        <v>0</v>
      </c>
      <c r="AG31" s="27">
        <f>SUM(ENERO:DICIEMBRE!AG31)</f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E31" s="2"/>
      <c r="CF31" s="2"/>
      <c r="CG31" s="2"/>
      <c r="CH31" s="2"/>
      <c r="CI31" s="2"/>
      <c r="CJ31" s="2"/>
      <c r="CK31" s="2"/>
      <c r="CL31" s="2"/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customFormat="1" x14ac:dyDescent="0.25">
      <c r="A32" s="41" t="s">
        <v>59</v>
      </c>
      <c r="B32" s="26">
        <f t="shared" si="9"/>
        <v>1385</v>
      </c>
      <c r="C32" s="27">
        <f>SUM(ENERO:DICIEMBRE!C32)</f>
        <v>45</v>
      </c>
      <c r="D32" s="27">
        <f>SUM(ENERO:DICIEMBRE!D32)</f>
        <v>38</v>
      </c>
      <c r="E32" s="27">
        <f>SUM(ENERO:DICIEMBRE!E32)</f>
        <v>32</v>
      </c>
      <c r="F32" s="27">
        <f>SUM(ENERO:DICIEMBRE!F32)</f>
        <v>17</v>
      </c>
      <c r="G32" s="27">
        <f>SUM(ENERO:DICIEMBRE!G32)</f>
        <v>16</v>
      </c>
      <c r="H32" s="27">
        <f>SUM(ENERO:DICIEMBRE!H32)</f>
        <v>20</v>
      </c>
      <c r="I32" s="27">
        <f>SUM(ENERO:DICIEMBRE!I32)</f>
        <v>22</v>
      </c>
      <c r="J32" s="27">
        <f>SUM(ENERO:DICIEMBRE!J32)</f>
        <v>42</v>
      </c>
      <c r="K32" s="27">
        <f>SUM(ENERO:DICIEMBRE!K32)</f>
        <v>49</v>
      </c>
      <c r="L32" s="27">
        <f>SUM(ENERO:DICIEMBRE!L32)</f>
        <v>58</v>
      </c>
      <c r="M32" s="27">
        <f>SUM(ENERO:DICIEMBRE!M32)</f>
        <v>74</v>
      </c>
      <c r="N32" s="27">
        <f>SUM(ENERO:DICIEMBRE!N32)</f>
        <v>92</v>
      </c>
      <c r="O32" s="27">
        <f>SUM(ENERO:DICIEMBRE!O32)</f>
        <v>108</v>
      </c>
      <c r="P32" s="27">
        <f>SUM(ENERO:DICIEMBRE!P32)</f>
        <v>127</v>
      </c>
      <c r="Q32" s="27">
        <f>SUM(ENERO:DICIEMBRE!Q32)</f>
        <v>133</v>
      </c>
      <c r="R32" s="27">
        <f>SUM(ENERO:DICIEMBRE!R32)</f>
        <v>147</v>
      </c>
      <c r="S32" s="27">
        <f>SUM(ENERO:DICIEMBRE!S32)</f>
        <v>141</v>
      </c>
      <c r="T32" s="27">
        <f>SUM(ENERO:DICIEMBRE!T32)</f>
        <v>224</v>
      </c>
      <c r="U32" s="27">
        <f>SUM(ENERO:DICIEMBRE!U32)</f>
        <v>1385</v>
      </c>
      <c r="V32" s="27">
        <f>SUM(ENERO:DICIEMBRE!V32)</f>
        <v>579</v>
      </c>
      <c r="W32" s="27">
        <f>SUM(ENERO:DICIEMBRE!W32)</f>
        <v>806</v>
      </c>
      <c r="X32" s="46">
        <f t="shared" si="4"/>
        <v>79</v>
      </c>
      <c r="Y32" s="27">
        <f>SUM(ENERO:DICIEMBRE!Y32)</f>
        <v>31</v>
      </c>
      <c r="Z32" s="27">
        <f>SUM(ENERO:DICIEMBRE!Z32)</f>
        <v>48</v>
      </c>
      <c r="AA32" s="27">
        <f>SUM(ENERO:DICIEMBRE!AA32)</f>
        <v>0</v>
      </c>
      <c r="AB32" s="51">
        <f t="shared" si="5"/>
        <v>645</v>
      </c>
      <c r="AC32" s="27">
        <f>SUM(ENERO:DICIEMBRE!AC32)</f>
        <v>319</v>
      </c>
      <c r="AD32" s="27">
        <f>SUM(ENERO:DICIEMBRE!AD32)</f>
        <v>325</v>
      </c>
      <c r="AE32" s="27">
        <f>SUM(ENERO:DICIEMBRE!AE32)</f>
        <v>1</v>
      </c>
      <c r="AF32" s="27">
        <f>SUM(ENERO:DICIEMBRE!AF32)</f>
        <v>0</v>
      </c>
      <c r="AG32" s="27">
        <f>SUM(ENERO:DICIEMBRE!AG32)</f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E32" s="2"/>
      <c r="CF32" s="2"/>
      <c r="CG32" s="2"/>
      <c r="CH32" s="2"/>
      <c r="CI32" s="2"/>
      <c r="CJ32" s="2"/>
      <c r="CK32" s="2"/>
      <c r="CL32" s="2"/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customFormat="1" x14ac:dyDescent="0.25">
      <c r="A33" s="41" t="s">
        <v>60</v>
      </c>
      <c r="B33" s="26">
        <f t="shared" si="9"/>
        <v>426</v>
      </c>
      <c r="C33" s="27">
        <f>SUM(ENERO:DICIEMBRE!C33)</f>
        <v>0</v>
      </c>
      <c r="D33" s="27">
        <f>SUM(ENERO:DICIEMBRE!D33)</f>
        <v>0</v>
      </c>
      <c r="E33" s="27">
        <f>SUM(ENERO:DICIEMBRE!E33)</f>
        <v>0</v>
      </c>
      <c r="F33" s="27">
        <f>SUM(ENERO:DICIEMBRE!F33)</f>
        <v>1</v>
      </c>
      <c r="G33" s="27">
        <f>SUM(ENERO:DICIEMBRE!G33)</f>
        <v>1</v>
      </c>
      <c r="H33" s="27">
        <f>SUM(ENERO:DICIEMBRE!H33)</f>
        <v>19</v>
      </c>
      <c r="I33" s="27">
        <f>SUM(ENERO:DICIEMBRE!I33)</f>
        <v>21</v>
      </c>
      <c r="J33" s="27">
        <f>SUM(ENERO:DICIEMBRE!J33)</f>
        <v>42</v>
      </c>
      <c r="K33" s="27">
        <f>SUM(ENERO:DICIEMBRE!K33)</f>
        <v>67</v>
      </c>
      <c r="L33" s="27">
        <f>SUM(ENERO:DICIEMBRE!L33)</f>
        <v>37</v>
      </c>
      <c r="M33" s="27">
        <f>SUM(ENERO:DICIEMBRE!M33)</f>
        <v>37</v>
      </c>
      <c r="N33" s="27">
        <f>SUM(ENERO:DICIEMBRE!N33)</f>
        <v>35</v>
      </c>
      <c r="O33" s="27">
        <f>SUM(ENERO:DICIEMBRE!O33)</f>
        <v>40</v>
      </c>
      <c r="P33" s="27">
        <f>SUM(ENERO:DICIEMBRE!P33)</f>
        <v>36</v>
      </c>
      <c r="Q33" s="27">
        <f>SUM(ENERO:DICIEMBRE!Q33)</f>
        <v>35</v>
      </c>
      <c r="R33" s="27">
        <f>SUM(ENERO:DICIEMBRE!R33)</f>
        <v>24</v>
      </c>
      <c r="S33" s="27">
        <f>SUM(ENERO:DICIEMBRE!S33)</f>
        <v>14</v>
      </c>
      <c r="T33" s="27">
        <f>SUM(ENERO:DICIEMBRE!T33)</f>
        <v>17</v>
      </c>
      <c r="U33" s="27">
        <f>SUM(ENERO:DICIEMBRE!U33)</f>
        <v>426</v>
      </c>
      <c r="V33" s="27">
        <f>SUM(ENERO:DICIEMBRE!V33)</f>
        <v>304</v>
      </c>
      <c r="W33" s="27">
        <f>SUM(ENERO:DICIEMBRE!W33)</f>
        <v>122</v>
      </c>
      <c r="X33" s="46">
        <f t="shared" si="4"/>
        <v>1</v>
      </c>
      <c r="Y33" s="27">
        <f>SUM(ENERO:DICIEMBRE!Y33)</f>
        <v>0</v>
      </c>
      <c r="Z33" s="27">
        <f>SUM(ENERO:DICIEMBRE!Z33)</f>
        <v>1</v>
      </c>
      <c r="AA33" s="27">
        <f>SUM(ENERO:DICIEMBRE!AA33)</f>
        <v>0</v>
      </c>
      <c r="AB33" s="51">
        <f t="shared" si="5"/>
        <v>146</v>
      </c>
      <c r="AC33" s="27">
        <f>SUM(ENERO:DICIEMBRE!AC33)</f>
        <v>4</v>
      </c>
      <c r="AD33" s="27">
        <f>SUM(ENERO:DICIEMBRE!AD33)</f>
        <v>141</v>
      </c>
      <c r="AE33" s="27">
        <f>SUM(ENERO:DICIEMBRE!AE33)</f>
        <v>1</v>
      </c>
      <c r="AF33" s="27">
        <f>SUM(ENERO:DICIEMBRE!AF33)</f>
        <v>0</v>
      </c>
      <c r="AG33" s="27">
        <f>SUM(ENERO:DICIEMBRE!AG33)</f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E33" s="2"/>
      <c r="CF33" s="2"/>
      <c r="CG33" s="2"/>
      <c r="CH33" s="2"/>
      <c r="CI33" s="2"/>
      <c r="CJ33" s="2"/>
      <c r="CK33" s="2"/>
      <c r="CL33" s="2"/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customFormat="1" x14ac:dyDescent="0.25">
      <c r="A34" s="41" t="s">
        <v>61</v>
      </c>
      <c r="B34" s="26">
        <f t="shared" si="9"/>
        <v>0</v>
      </c>
      <c r="C34" s="27">
        <f>SUM(ENERO:DICIEMBRE!C34)</f>
        <v>0</v>
      </c>
      <c r="D34" s="27">
        <f>SUM(ENERO:DICIEMBRE!D34)</f>
        <v>0</v>
      </c>
      <c r="E34" s="27">
        <f>SUM(ENERO:DICIEMBRE!E34)</f>
        <v>0</v>
      </c>
      <c r="F34" s="27">
        <f>SUM(ENERO:DICIEMBRE!F34)</f>
        <v>0</v>
      </c>
      <c r="G34" s="27">
        <f>SUM(ENERO:DICIEMBRE!G34)</f>
        <v>0</v>
      </c>
      <c r="H34" s="27">
        <f>SUM(ENERO:DICIEMBRE!H34)</f>
        <v>0</v>
      </c>
      <c r="I34" s="27">
        <f>SUM(ENERO:DICIEMBRE!I34)</f>
        <v>0</v>
      </c>
      <c r="J34" s="27">
        <f>SUM(ENERO:DICIEMBRE!J34)</f>
        <v>0</v>
      </c>
      <c r="K34" s="27">
        <f>SUM(ENERO:DICIEMBRE!K34)</f>
        <v>0</v>
      </c>
      <c r="L34" s="27">
        <f>SUM(ENERO:DICIEMBRE!L34)</f>
        <v>0</v>
      </c>
      <c r="M34" s="27">
        <f>SUM(ENERO:DICIEMBRE!M34)</f>
        <v>0</v>
      </c>
      <c r="N34" s="27">
        <f>SUM(ENERO:DICIEMBRE!N34)</f>
        <v>0</v>
      </c>
      <c r="O34" s="27">
        <f>SUM(ENERO:DICIEMBRE!O34)</f>
        <v>0</v>
      </c>
      <c r="P34" s="27">
        <f>SUM(ENERO:DICIEMBRE!P34)</f>
        <v>0</v>
      </c>
      <c r="Q34" s="27">
        <f>SUM(ENERO:DICIEMBRE!Q34)</f>
        <v>0</v>
      </c>
      <c r="R34" s="27">
        <f>SUM(ENERO:DICIEMBRE!R34)</f>
        <v>0</v>
      </c>
      <c r="S34" s="27">
        <f>SUM(ENERO:DICIEMBRE!S34)</f>
        <v>0</v>
      </c>
      <c r="T34" s="27">
        <f>SUM(ENERO:DICIEMBRE!T34)</f>
        <v>0</v>
      </c>
      <c r="U34" s="27">
        <f>SUM(ENERO:DICIEMBRE!U34)</f>
        <v>0</v>
      </c>
      <c r="V34" s="27">
        <f>SUM(ENERO:DICIEMBRE!V34)</f>
        <v>0</v>
      </c>
      <c r="W34" s="27">
        <f>SUM(ENERO:DICIEMBRE!W34)</f>
        <v>0</v>
      </c>
      <c r="X34" s="46">
        <f t="shared" si="4"/>
        <v>0</v>
      </c>
      <c r="Y34" s="27">
        <f>SUM(ENERO:DICIEMBRE!Y34)</f>
        <v>0</v>
      </c>
      <c r="Z34" s="27">
        <f>SUM(ENERO:DICIEMBRE!Z34)</f>
        <v>0</v>
      </c>
      <c r="AA34" s="27">
        <f>SUM(ENERO:DICIEMBRE!AA34)</f>
        <v>0</v>
      </c>
      <c r="AB34" s="51">
        <f t="shared" si="5"/>
        <v>0</v>
      </c>
      <c r="AC34" s="27">
        <f>SUM(ENERO:DICIEMBRE!AC34)</f>
        <v>0</v>
      </c>
      <c r="AD34" s="27">
        <f>SUM(ENERO:DICIEMBRE!AD34)</f>
        <v>0</v>
      </c>
      <c r="AE34" s="27">
        <f>SUM(ENERO:DICIEMBRE!AE34)</f>
        <v>0</v>
      </c>
      <c r="AF34" s="27">
        <f>SUM(ENERO:DICIEMBRE!AF34)</f>
        <v>0</v>
      </c>
      <c r="AG34" s="27">
        <f>SUM(ENERO:DICIEMBRE!AG34)</f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E34" s="2"/>
      <c r="CF34" s="2"/>
      <c r="CG34" s="2"/>
      <c r="CH34" s="2"/>
      <c r="CI34" s="2"/>
      <c r="CJ34" s="2"/>
      <c r="CK34" s="2"/>
      <c r="CL34" s="2"/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customFormat="1" x14ac:dyDescent="0.25">
      <c r="A35" s="41" t="s">
        <v>62</v>
      </c>
      <c r="B35" s="26">
        <f>SUM(P35:T35)</f>
        <v>0</v>
      </c>
      <c r="C35" s="27">
        <f>SUM(ENERO:DICIEMBRE!C35)</f>
        <v>0</v>
      </c>
      <c r="D35" s="27">
        <f>SUM(ENERO:DICIEMBRE!D35)</f>
        <v>0</v>
      </c>
      <c r="E35" s="27">
        <f>SUM(ENERO:DICIEMBRE!E35)</f>
        <v>0</v>
      </c>
      <c r="F35" s="27">
        <f>SUM(ENERO:DICIEMBRE!F35)</f>
        <v>0</v>
      </c>
      <c r="G35" s="27">
        <f>SUM(ENERO:DICIEMBRE!G35)</f>
        <v>0</v>
      </c>
      <c r="H35" s="27">
        <f>SUM(ENERO:DICIEMBRE!H35)</f>
        <v>0</v>
      </c>
      <c r="I35" s="27">
        <f>SUM(ENERO:DICIEMBRE!I35)</f>
        <v>0</v>
      </c>
      <c r="J35" s="27">
        <f>SUM(ENERO:DICIEMBRE!J35)</f>
        <v>0</v>
      </c>
      <c r="K35" s="27">
        <f>SUM(ENERO:DICIEMBRE!K35)</f>
        <v>0</v>
      </c>
      <c r="L35" s="27">
        <f>SUM(ENERO:DICIEMBRE!L35)</f>
        <v>0</v>
      </c>
      <c r="M35" s="27">
        <f>SUM(ENERO:DICIEMBRE!M35)</f>
        <v>0</v>
      </c>
      <c r="N35" s="27">
        <f>SUM(ENERO:DICIEMBRE!N35)</f>
        <v>0</v>
      </c>
      <c r="O35" s="27">
        <f>SUM(ENERO:DICIEMBRE!O35)</f>
        <v>0</v>
      </c>
      <c r="P35" s="27">
        <f>SUM(ENERO:DICIEMBRE!P35)</f>
        <v>0</v>
      </c>
      <c r="Q35" s="27">
        <f>SUM(ENERO:DICIEMBRE!Q35)</f>
        <v>0</v>
      </c>
      <c r="R35" s="27">
        <f>SUM(ENERO:DICIEMBRE!R35)</f>
        <v>0</v>
      </c>
      <c r="S35" s="27">
        <f>SUM(ENERO:DICIEMBRE!S35)</f>
        <v>0</v>
      </c>
      <c r="T35" s="27">
        <f>SUM(ENERO:DICIEMBRE!T35)</f>
        <v>0</v>
      </c>
      <c r="U35" s="27">
        <f>SUM(ENERO:DICIEMBRE!U35)</f>
        <v>0</v>
      </c>
      <c r="V35" s="27">
        <f>SUM(ENERO:DICIEMBRE!V35)</f>
        <v>0</v>
      </c>
      <c r="W35" s="27">
        <f>SUM(ENERO:DICIEMBRE!W35)</f>
        <v>0</v>
      </c>
      <c r="X35" s="46">
        <f>SUM(Y35+Z35+AA35)</f>
        <v>0</v>
      </c>
      <c r="Y35" s="27">
        <f>SUM(ENERO:DICIEMBRE!Y35)</f>
        <v>0</v>
      </c>
      <c r="Z35" s="27">
        <f>SUM(ENERO:DICIEMBRE!Z35)</f>
        <v>0</v>
      </c>
      <c r="AA35" s="27">
        <f>SUM(ENERO:DICIEMBRE!AA35)</f>
        <v>0</v>
      </c>
      <c r="AB35" s="51">
        <f t="shared" si="5"/>
        <v>0</v>
      </c>
      <c r="AC35" s="27">
        <f>SUM(ENERO:DICIEMBRE!AC35)</f>
        <v>0</v>
      </c>
      <c r="AD35" s="27">
        <f>SUM(ENERO:DICIEMBRE!AD35)</f>
        <v>0</v>
      </c>
      <c r="AE35" s="27">
        <f>SUM(ENERO:DICIEMBRE!AE35)</f>
        <v>0</v>
      </c>
      <c r="AF35" s="27">
        <f>SUM(ENERO:DICIEMBRE!AF35)</f>
        <v>0</v>
      </c>
      <c r="AG35" s="27">
        <f>SUM(ENERO:DICIEMBRE!AG35)</f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E35" s="2"/>
      <c r="CF35" s="2"/>
      <c r="CG35" s="2"/>
      <c r="CH35" s="2"/>
      <c r="CI35" s="2"/>
      <c r="CJ35" s="2"/>
      <c r="CK35" s="2"/>
      <c r="CL35" s="2"/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customFormat="1" x14ac:dyDescent="0.25">
      <c r="A36" s="41" t="s">
        <v>63</v>
      </c>
      <c r="B36" s="26">
        <f t="shared" ref="B36:B62" si="10">SUM(C36:T36)</f>
        <v>0</v>
      </c>
      <c r="C36" s="27">
        <f>SUM(ENERO:DICIEMBRE!C36)</f>
        <v>0</v>
      </c>
      <c r="D36" s="27">
        <f>SUM(ENERO:DICIEMBRE!D36)</f>
        <v>0</v>
      </c>
      <c r="E36" s="27">
        <f>SUM(ENERO:DICIEMBRE!E36)</f>
        <v>0</v>
      </c>
      <c r="F36" s="27">
        <f>SUM(ENERO:DICIEMBRE!F36)</f>
        <v>0</v>
      </c>
      <c r="G36" s="27">
        <f>SUM(ENERO:DICIEMBRE!G36)</f>
        <v>0</v>
      </c>
      <c r="H36" s="27">
        <f>SUM(ENERO:DICIEMBRE!H36)</f>
        <v>0</v>
      </c>
      <c r="I36" s="27">
        <f>SUM(ENERO:DICIEMBRE!I36)</f>
        <v>0</v>
      </c>
      <c r="J36" s="27">
        <f>SUM(ENERO:DICIEMBRE!J36)</f>
        <v>0</v>
      </c>
      <c r="K36" s="27">
        <f>SUM(ENERO:DICIEMBRE!K36)</f>
        <v>0</v>
      </c>
      <c r="L36" s="27">
        <f>SUM(ENERO:DICIEMBRE!L36)</f>
        <v>0</v>
      </c>
      <c r="M36" s="27">
        <f>SUM(ENERO:DICIEMBRE!M36)</f>
        <v>0</v>
      </c>
      <c r="N36" s="27">
        <f>SUM(ENERO:DICIEMBRE!N36)</f>
        <v>0</v>
      </c>
      <c r="O36" s="27">
        <f>SUM(ENERO:DICIEMBRE!O36)</f>
        <v>0</v>
      </c>
      <c r="P36" s="27">
        <f>SUM(ENERO:DICIEMBRE!P36)</f>
        <v>0</v>
      </c>
      <c r="Q36" s="27">
        <f>SUM(ENERO:DICIEMBRE!Q36)</f>
        <v>0</v>
      </c>
      <c r="R36" s="27">
        <f>SUM(ENERO:DICIEMBRE!R36)</f>
        <v>0</v>
      </c>
      <c r="S36" s="27">
        <f>SUM(ENERO:DICIEMBRE!S36)</f>
        <v>0</v>
      </c>
      <c r="T36" s="27">
        <f>SUM(ENERO:DICIEMBRE!T36)</f>
        <v>0</v>
      </c>
      <c r="U36" s="27">
        <f>SUM(ENERO:DICIEMBRE!U36)</f>
        <v>0</v>
      </c>
      <c r="V36" s="27">
        <f>SUM(ENERO:DICIEMBRE!V36)</f>
        <v>0</v>
      </c>
      <c r="W36" s="27">
        <f>SUM(ENERO:DICIEMBRE!W36)</f>
        <v>0</v>
      </c>
      <c r="X36" s="46">
        <f t="shared" si="4"/>
        <v>0</v>
      </c>
      <c r="Y36" s="27">
        <f>SUM(ENERO:DICIEMBRE!Y36)</f>
        <v>0</v>
      </c>
      <c r="Z36" s="27">
        <f>SUM(ENERO:DICIEMBRE!Z36)</f>
        <v>0</v>
      </c>
      <c r="AA36" s="27">
        <f>SUM(ENERO:DICIEMBRE!AA36)</f>
        <v>0</v>
      </c>
      <c r="AB36" s="51">
        <f t="shared" si="5"/>
        <v>0</v>
      </c>
      <c r="AC36" s="27">
        <f>SUM(ENERO:DICIEMBRE!AC36)</f>
        <v>0</v>
      </c>
      <c r="AD36" s="27">
        <f>SUM(ENERO:DICIEMBRE!AD36)</f>
        <v>0</v>
      </c>
      <c r="AE36" s="27">
        <f>SUM(ENERO:DICIEMBRE!AE36)</f>
        <v>0</v>
      </c>
      <c r="AF36" s="27">
        <f>SUM(ENERO:DICIEMBRE!AF36)</f>
        <v>0</v>
      </c>
      <c r="AG36" s="27">
        <f>SUM(ENERO:DICIEMBRE!AG36)</f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E36" s="2"/>
      <c r="CF36" s="2"/>
      <c r="CG36" s="2"/>
      <c r="CH36" s="2"/>
      <c r="CI36" s="2"/>
      <c r="CJ36" s="2"/>
      <c r="CK36" s="2"/>
      <c r="CL36" s="2"/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customFormat="1" x14ac:dyDescent="0.25">
      <c r="A37" s="53" t="s">
        <v>64</v>
      </c>
      <c r="B37" s="26">
        <f t="shared" si="10"/>
        <v>0</v>
      </c>
      <c r="C37" s="27">
        <f>SUM(ENERO:DICIEMBRE!C37)</f>
        <v>0</v>
      </c>
      <c r="D37" s="27">
        <f>SUM(ENERO:DICIEMBRE!D37)</f>
        <v>0</v>
      </c>
      <c r="E37" s="27">
        <f>SUM(ENERO:DICIEMBRE!E37)</f>
        <v>0</v>
      </c>
      <c r="F37" s="27">
        <f>SUM(ENERO:DICIEMBRE!F37)</f>
        <v>0</v>
      </c>
      <c r="G37" s="27">
        <f>SUM(ENERO:DICIEMBRE!G37)</f>
        <v>0</v>
      </c>
      <c r="H37" s="27">
        <f>SUM(ENERO:DICIEMBRE!H37)</f>
        <v>0</v>
      </c>
      <c r="I37" s="27">
        <f>SUM(ENERO:DICIEMBRE!I37)</f>
        <v>0</v>
      </c>
      <c r="J37" s="27">
        <f>SUM(ENERO:DICIEMBRE!J37)</f>
        <v>0</v>
      </c>
      <c r="K37" s="27">
        <f>SUM(ENERO:DICIEMBRE!K37)</f>
        <v>0</v>
      </c>
      <c r="L37" s="27">
        <f>SUM(ENERO:DICIEMBRE!L37)</f>
        <v>0</v>
      </c>
      <c r="M37" s="27">
        <f>SUM(ENERO:DICIEMBRE!M37)</f>
        <v>0</v>
      </c>
      <c r="N37" s="27">
        <f>SUM(ENERO:DICIEMBRE!N37)</f>
        <v>0</v>
      </c>
      <c r="O37" s="27">
        <f>SUM(ENERO:DICIEMBRE!O37)</f>
        <v>0</v>
      </c>
      <c r="P37" s="27">
        <f>SUM(ENERO:DICIEMBRE!P37)</f>
        <v>0</v>
      </c>
      <c r="Q37" s="27">
        <f>SUM(ENERO:DICIEMBRE!Q37)</f>
        <v>0</v>
      </c>
      <c r="R37" s="27">
        <f>SUM(ENERO:DICIEMBRE!R37)</f>
        <v>0</v>
      </c>
      <c r="S37" s="27">
        <f>SUM(ENERO:DICIEMBRE!S37)</f>
        <v>0</v>
      </c>
      <c r="T37" s="27">
        <f>SUM(ENERO:DICIEMBRE!T37)</f>
        <v>0</v>
      </c>
      <c r="U37" s="27">
        <f>SUM(ENERO:DICIEMBRE!U37)</f>
        <v>0</v>
      </c>
      <c r="V37" s="27">
        <f>SUM(ENERO:DICIEMBRE!V37)</f>
        <v>0</v>
      </c>
      <c r="W37" s="27">
        <f>SUM(ENERO:DICIEMBRE!W37)</f>
        <v>0</v>
      </c>
      <c r="X37" s="46">
        <f>SUM(Y37+Z37+AA37)</f>
        <v>0</v>
      </c>
      <c r="Y37" s="27">
        <f>SUM(ENERO:DICIEMBRE!Y37)</f>
        <v>0</v>
      </c>
      <c r="Z37" s="27">
        <f>SUM(ENERO:DICIEMBRE!Z37)</f>
        <v>0</v>
      </c>
      <c r="AA37" s="27">
        <f>SUM(ENERO:DICIEMBRE!AA37)</f>
        <v>0</v>
      </c>
      <c r="AB37" s="51">
        <f t="shared" si="5"/>
        <v>0</v>
      </c>
      <c r="AC37" s="27">
        <f>SUM(ENERO:DICIEMBRE!AC37)</f>
        <v>0</v>
      </c>
      <c r="AD37" s="27">
        <f>SUM(ENERO:DICIEMBRE!AD37)</f>
        <v>0</v>
      </c>
      <c r="AE37" s="27">
        <f>SUM(ENERO:DICIEMBRE!AE37)</f>
        <v>0</v>
      </c>
      <c r="AF37" s="27">
        <f>SUM(ENERO:DICIEMBRE!AF37)</f>
        <v>0</v>
      </c>
      <c r="AG37" s="27">
        <f>SUM(ENERO:DICIEMBRE!AG37)</f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E37" s="2"/>
      <c r="CF37" s="2"/>
      <c r="CG37" s="2"/>
      <c r="CH37" s="2"/>
      <c r="CI37" s="2"/>
      <c r="CJ37" s="2"/>
      <c r="CK37" s="2"/>
      <c r="CL37" s="2"/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customFormat="1" x14ac:dyDescent="0.25">
      <c r="A38" s="41" t="s">
        <v>65</v>
      </c>
      <c r="B38" s="26">
        <f t="shared" si="10"/>
        <v>1927</v>
      </c>
      <c r="C38" s="27">
        <f>SUM(ENERO:DICIEMBRE!C38)</f>
        <v>404</v>
      </c>
      <c r="D38" s="27">
        <f>SUM(ENERO:DICIEMBRE!D38)</f>
        <v>690</v>
      </c>
      <c r="E38" s="27">
        <f>SUM(ENERO:DICIEMBRE!E38)</f>
        <v>648</v>
      </c>
      <c r="F38" s="27">
        <f>SUM(ENERO:DICIEMBRE!F38)</f>
        <v>160</v>
      </c>
      <c r="G38" s="27">
        <f>SUM(ENERO:DICIEMBRE!G38)</f>
        <v>23</v>
      </c>
      <c r="H38" s="27">
        <f>SUM(ENERO:DICIEMBRE!H38)</f>
        <v>2</v>
      </c>
      <c r="I38" s="27">
        <f>SUM(ENERO:DICIEMBRE!I38)</f>
        <v>0</v>
      </c>
      <c r="J38" s="27">
        <f>SUM(ENERO:DICIEMBRE!J38)</f>
        <v>0</v>
      </c>
      <c r="K38" s="27">
        <f>SUM(ENERO:DICIEMBRE!K38)</f>
        <v>0</v>
      </c>
      <c r="L38" s="27">
        <f>SUM(ENERO:DICIEMBRE!L38)</f>
        <v>0</v>
      </c>
      <c r="M38" s="27">
        <f>SUM(ENERO:DICIEMBRE!M38)</f>
        <v>0</v>
      </c>
      <c r="N38" s="27">
        <f>SUM(ENERO:DICIEMBRE!N38)</f>
        <v>0</v>
      </c>
      <c r="O38" s="27">
        <f>SUM(ENERO:DICIEMBRE!O38)</f>
        <v>0</v>
      </c>
      <c r="P38" s="27">
        <f>SUM(ENERO:DICIEMBRE!P38)</f>
        <v>0</v>
      </c>
      <c r="Q38" s="27">
        <f>SUM(ENERO:DICIEMBRE!Q38)</f>
        <v>0</v>
      </c>
      <c r="R38" s="27">
        <f>SUM(ENERO:DICIEMBRE!R38)</f>
        <v>0</v>
      </c>
      <c r="S38" s="27">
        <f>SUM(ENERO:DICIEMBRE!S38)</f>
        <v>0</v>
      </c>
      <c r="T38" s="27">
        <f>SUM(ENERO:DICIEMBRE!T38)</f>
        <v>0</v>
      </c>
      <c r="U38" s="27">
        <f>SUM(ENERO:DICIEMBRE!U38)</f>
        <v>1927</v>
      </c>
      <c r="V38" s="27">
        <f>SUM(ENERO:DICIEMBRE!V38)</f>
        <v>1333</v>
      </c>
      <c r="W38" s="27">
        <f>SUM(ENERO:DICIEMBRE!W38)</f>
        <v>594</v>
      </c>
      <c r="X38" s="46">
        <f>SUM(Y38+Z38+AA38)</f>
        <v>529</v>
      </c>
      <c r="Y38" s="27">
        <f>SUM(ENERO:DICIEMBRE!Y38)</f>
        <v>382</v>
      </c>
      <c r="Z38" s="27">
        <f>SUM(ENERO:DICIEMBRE!Z38)</f>
        <v>147</v>
      </c>
      <c r="AA38" s="27">
        <f>SUM(ENERO:DICIEMBRE!AA38)</f>
        <v>0</v>
      </c>
      <c r="AB38" s="51">
        <f>SUM(AC38+AD38+AE38)</f>
        <v>14</v>
      </c>
      <c r="AC38" s="27">
        <f>SUM(ENERO:DICIEMBRE!AC38)</f>
        <v>7</v>
      </c>
      <c r="AD38" s="27">
        <f>SUM(ENERO:DICIEMBRE!AD38)</f>
        <v>7</v>
      </c>
      <c r="AE38" s="27">
        <f>SUM(ENERO:DICIEMBRE!AE38)</f>
        <v>0</v>
      </c>
      <c r="AF38" s="27">
        <f>SUM(ENERO:DICIEMBRE!AF38)</f>
        <v>0</v>
      </c>
      <c r="AG38" s="27">
        <f>SUM(ENERO:DICIEMBRE!AG38)</f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E38" s="2"/>
      <c r="CF38" s="2"/>
      <c r="CG38" s="2"/>
      <c r="CH38" s="2"/>
      <c r="CI38" s="2"/>
      <c r="CJ38" s="2"/>
      <c r="CK38" s="2"/>
      <c r="CL38" s="2"/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customFormat="1" x14ac:dyDescent="0.25">
      <c r="A39" s="41" t="s">
        <v>66</v>
      </c>
      <c r="B39" s="26">
        <f t="shared" si="10"/>
        <v>2398</v>
      </c>
      <c r="C39" s="27">
        <f>SUM(ENERO:DICIEMBRE!C39)</f>
        <v>0</v>
      </c>
      <c r="D39" s="27">
        <f>SUM(ENERO:DICIEMBRE!D39)</f>
        <v>0</v>
      </c>
      <c r="E39" s="27">
        <f>SUM(ENERO:DICIEMBRE!E39)</f>
        <v>2</v>
      </c>
      <c r="F39" s="27">
        <f>SUM(ENERO:DICIEMBRE!F39)</f>
        <v>102</v>
      </c>
      <c r="G39" s="27">
        <f>SUM(ENERO:DICIEMBRE!G39)</f>
        <v>60</v>
      </c>
      <c r="H39" s="27">
        <f>SUM(ENERO:DICIEMBRE!H39)</f>
        <v>91</v>
      </c>
      <c r="I39" s="27">
        <f>SUM(ENERO:DICIEMBRE!I39)</f>
        <v>57</v>
      </c>
      <c r="J39" s="27">
        <f>SUM(ENERO:DICIEMBRE!J39)</f>
        <v>57</v>
      </c>
      <c r="K39" s="27">
        <f>SUM(ENERO:DICIEMBRE!K39)</f>
        <v>85</v>
      </c>
      <c r="L39" s="27">
        <f>SUM(ENERO:DICIEMBRE!L39)</f>
        <v>106</v>
      </c>
      <c r="M39" s="27">
        <f>SUM(ENERO:DICIEMBRE!M39)</f>
        <v>94</v>
      </c>
      <c r="N39" s="27">
        <f>SUM(ENERO:DICIEMBRE!N39)</f>
        <v>144</v>
      </c>
      <c r="O39" s="27">
        <f>SUM(ENERO:DICIEMBRE!O39)</f>
        <v>189</v>
      </c>
      <c r="P39" s="27">
        <f>SUM(ENERO:DICIEMBRE!P39)</f>
        <v>225</v>
      </c>
      <c r="Q39" s="27">
        <f>SUM(ENERO:DICIEMBRE!Q39)</f>
        <v>247</v>
      </c>
      <c r="R39" s="27">
        <f>SUM(ENERO:DICIEMBRE!R39)</f>
        <v>263</v>
      </c>
      <c r="S39" s="27">
        <f>SUM(ENERO:DICIEMBRE!S39)</f>
        <v>265</v>
      </c>
      <c r="T39" s="27">
        <f>SUM(ENERO:DICIEMBRE!T39)</f>
        <v>411</v>
      </c>
      <c r="U39" s="27">
        <f>SUM(ENERO:DICIEMBRE!U39)</f>
        <v>2398</v>
      </c>
      <c r="V39" s="27">
        <f>SUM(ENERO:DICIEMBRE!V39)</f>
        <v>1112</v>
      </c>
      <c r="W39" s="27">
        <f>SUM(ENERO:DICIEMBRE!W39)</f>
        <v>1286</v>
      </c>
      <c r="X39" s="46">
        <f>SUM(Y39+Z39+AA39)</f>
        <v>86</v>
      </c>
      <c r="Y39" s="27">
        <f>SUM(ENERO:DICIEMBRE!Y39)</f>
        <v>37</v>
      </c>
      <c r="Z39" s="27">
        <f>SUM(ENERO:DICIEMBRE!Z39)</f>
        <v>49</v>
      </c>
      <c r="AA39" s="27">
        <f>SUM(ENERO:DICIEMBRE!AA39)</f>
        <v>0</v>
      </c>
      <c r="AB39" s="51">
        <f>SUM(AC39+AD39+AE39)</f>
        <v>1155</v>
      </c>
      <c r="AC39" s="27">
        <f>SUM(ENERO:DICIEMBRE!AC39)</f>
        <v>505</v>
      </c>
      <c r="AD39" s="27">
        <f>SUM(ENERO:DICIEMBRE!AD39)</f>
        <v>648</v>
      </c>
      <c r="AE39" s="27">
        <f>SUM(ENERO:DICIEMBRE!AE39)</f>
        <v>2</v>
      </c>
      <c r="AF39" s="27">
        <f>SUM(ENERO:DICIEMBRE!AF39)</f>
        <v>19</v>
      </c>
      <c r="AG39" s="27">
        <f>SUM(ENERO:DICIEMBRE!AG39)</f>
        <v>299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E39" s="2"/>
      <c r="CF39" s="2"/>
      <c r="CG39" s="2"/>
      <c r="CH39" s="2"/>
      <c r="CI39" s="2"/>
      <c r="CJ39" s="2"/>
      <c r="CK39" s="2"/>
      <c r="CL39" s="2"/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customFormat="1" x14ac:dyDescent="0.25">
      <c r="A40" s="41" t="s">
        <v>67</v>
      </c>
      <c r="B40" s="26">
        <f t="shared" si="10"/>
        <v>0</v>
      </c>
      <c r="C40" s="27">
        <f>SUM(ENERO:DICIEMBRE!C40)</f>
        <v>0</v>
      </c>
      <c r="D40" s="27">
        <f>SUM(ENERO:DICIEMBRE!D40)</f>
        <v>0</v>
      </c>
      <c r="E40" s="27">
        <f>SUM(ENERO:DICIEMBRE!E40)</f>
        <v>0</v>
      </c>
      <c r="F40" s="27">
        <f>SUM(ENERO:DICIEMBRE!F40)</f>
        <v>0</v>
      </c>
      <c r="G40" s="27">
        <f>SUM(ENERO:DICIEMBRE!G40)</f>
        <v>0</v>
      </c>
      <c r="H40" s="27">
        <f>SUM(ENERO:DICIEMBRE!H40)</f>
        <v>0</v>
      </c>
      <c r="I40" s="27">
        <f>SUM(ENERO:DICIEMBRE!I40)</f>
        <v>0</v>
      </c>
      <c r="J40" s="27">
        <f>SUM(ENERO:DICIEMBRE!J40)</f>
        <v>0</v>
      </c>
      <c r="K40" s="27">
        <f>SUM(ENERO:DICIEMBRE!K40)</f>
        <v>0</v>
      </c>
      <c r="L40" s="27">
        <f>SUM(ENERO:DICIEMBRE!L40)</f>
        <v>0</v>
      </c>
      <c r="M40" s="27">
        <f>SUM(ENERO:DICIEMBRE!M40)</f>
        <v>0</v>
      </c>
      <c r="N40" s="27">
        <f>SUM(ENERO:DICIEMBRE!N40)</f>
        <v>0</v>
      </c>
      <c r="O40" s="27">
        <f>SUM(ENERO:DICIEMBRE!O40)</f>
        <v>0</v>
      </c>
      <c r="P40" s="27">
        <f>SUM(ENERO:DICIEMBRE!P40)</f>
        <v>0</v>
      </c>
      <c r="Q40" s="27">
        <f>SUM(ENERO:DICIEMBRE!Q40)</f>
        <v>0</v>
      </c>
      <c r="R40" s="27">
        <f>SUM(ENERO:DICIEMBRE!R40)</f>
        <v>0</v>
      </c>
      <c r="S40" s="27">
        <f>SUM(ENERO:DICIEMBRE!S40)</f>
        <v>0</v>
      </c>
      <c r="T40" s="27">
        <f>SUM(ENERO:DICIEMBRE!T40)</f>
        <v>0</v>
      </c>
      <c r="U40" s="27">
        <f>SUM(ENERO:DICIEMBRE!U40)</f>
        <v>0</v>
      </c>
      <c r="V40" s="27">
        <f>SUM(ENERO:DICIEMBRE!V40)</f>
        <v>0</v>
      </c>
      <c r="W40" s="27">
        <f>SUM(ENERO:DICIEMBRE!W40)</f>
        <v>0</v>
      </c>
      <c r="X40" s="46">
        <f>SUM(Y40+Z40+AA40)</f>
        <v>0</v>
      </c>
      <c r="Y40" s="27">
        <f>SUM(ENERO:DICIEMBRE!Y40)</f>
        <v>0</v>
      </c>
      <c r="Z40" s="27">
        <f>SUM(ENERO:DICIEMBRE!Z40)</f>
        <v>0</v>
      </c>
      <c r="AA40" s="27">
        <f>SUM(ENERO:DICIEMBRE!AA40)</f>
        <v>0</v>
      </c>
      <c r="AB40" s="51">
        <f>SUM(AC40+AD40+AE40)</f>
        <v>0</v>
      </c>
      <c r="AC40" s="27">
        <f>SUM(ENERO:DICIEMBRE!AC40)</f>
        <v>0</v>
      </c>
      <c r="AD40" s="27">
        <f>SUM(ENERO:DICIEMBRE!AD40)</f>
        <v>0</v>
      </c>
      <c r="AE40" s="27">
        <f>SUM(ENERO:DICIEMBRE!AE40)</f>
        <v>0</v>
      </c>
      <c r="AF40" s="27">
        <f>SUM(ENERO:DICIEMBRE!AF40)</f>
        <v>0</v>
      </c>
      <c r="AG40" s="27">
        <f>SUM(ENERO:DICIEMBRE!AG40)</f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E40" s="2"/>
      <c r="CF40" s="2"/>
      <c r="CG40" s="2"/>
      <c r="CH40" s="2"/>
      <c r="CI40" s="2"/>
      <c r="CJ40" s="2"/>
      <c r="CK40" s="2"/>
      <c r="CL40" s="2"/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customFormat="1" x14ac:dyDescent="0.25">
      <c r="A41" s="41" t="s">
        <v>68</v>
      </c>
      <c r="B41" s="26">
        <f t="shared" si="10"/>
        <v>1001</v>
      </c>
      <c r="C41" s="27">
        <f>SUM(ENERO:DICIEMBRE!C41)</f>
        <v>8</v>
      </c>
      <c r="D41" s="27">
        <f>SUM(ENERO:DICIEMBRE!D41)</f>
        <v>95</v>
      </c>
      <c r="E41" s="27">
        <f>SUM(ENERO:DICIEMBRE!E41)</f>
        <v>368</v>
      </c>
      <c r="F41" s="27">
        <f>SUM(ENERO:DICIEMBRE!F41)</f>
        <v>521</v>
      </c>
      <c r="G41" s="27">
        <f>SUM(ENERO:DICIEMBRE!G41)</f>
        <v>9</v>
      </c>
      <c r="H41" s="27">
        <f>SUM(ENERO:DICIEMBRE!H41)</f>
        <v>0</v>
      </c>
      <c r="I41" s="27">
        <f>SUM(ENERO:DICIEMBRE!I41)</f>
        <v>0</v>
      </c>
      <c r="J41" s="27">
        <f>SUM(ENERO:DICIEMBRE!J41)</f>
        <v>0</v>
      </c>
      <c r="K41" s="27">
        <f>SUM(ENERO:DICIEMBRE!K41)</f>
        <v>0</v>
      </c>
      <c r="L41" s="27">
        <f>SUM(ENERO:DICIEMBRE!L41)</f>
        <v>0</v>
      </c>
      <c r="M41" s="27">
        <f>SUM(ENERO:DICIEMBRE!M41)</f>
        <v>0</v>
      </c>
      <c r="N41" s="27">
        <f>SUM(ENERO:DICIEMBRE!N41)</f>
        <v>0</v>
      </c>
      <c r="O41" s="27">
        <f>SUM(ENERO:DICIEMBRE!O41)</f>
        <v>0</v>
      </c>
      <c r="P41" s="27">
        <f>SUM(ENERO:DICIEMBRE!P41)</f>
        <v>0</v>
      </c>
      <c r="Q41" s="27">
        <f>SUM(ENERO:DICIEMBRE!Q41)</f>
        <v>0</v>
      </c>
      <c r="R41" s="27">
        <f>SUM(ENERO:DICIEMBRE!R41)</f>
        <v>0</v>
      </c>
      <c r="S41" s="27">
        <f>SUM(ENERO:DICIEMBRE!S41)</f>
        <v>0</v>
      </c>
      <c r="T41" s="27">
        <f>SUM(ENERO:DICIEMBRE!T41)</f>
        <v>0</v>
      </c>
      <c r="U41" s="27">
        <f>SUM(ENERO:DICIEMBRE!U41)</f>
        <v>1001</v>
      </c>
      <c r="V41" s="27">
        <f>SUM(ENERO:DICIEMBRE!V41)</f>
        <v>380</v>
      </c>
      <c r="W41" s="27">
        <f>SUM(ENERO:DICIEMBRE!W41)</f>
        <v>621</v>
      </c>
      <c r="X41" s="46">
        <f>SUM(Y41+Z41+AA41)</f>
        <v>252</v>
      </c>
      <c r="Y41" s="27">
        <f>SUM(ENERO:DICIEMBRE!Y41)</f>
        <v>128</v>
      </c>
      <c r="Z41" s="27">
        <f>SUM(ENERO:DICIEMBRE!Z41)</f>
        <v>87</v>
      </c>
      <c r="AA41" s="27">
        <f>SUM(ENERO:DICIEMBRE!AA41)</f>
        <v>37</v>
      </c>
      <c r="AB41" s="51">
        <f>SUM(AC41+AD41+AE41)</f>
        <v>1</v>
      </c>
      <c r="AC41" s="27">
        <f>SUM(ENERO:DICIEMBRE!AC41)</f>
        <v>0</v>
      </c>
      <c r="AD41" s="27">
        <f>SUM(ENERO:DICIEMBRE!AD41)</f>
        <v>1</v>
      </c>
      <c r="AE41" s="27">
        <f>SUM(ENERO:DICIEMBRE!AE41)</f>
        <v>0</v>
      </c>
      <c r="AF41" s="27">
        <f>SUM(ENERO:DICIEMBRE!AF41)</f>
        <v>280</v>
      </c>
      <c r="AG41" s="27">
        <f>SUM(ENERO:DICIEMBRE!AG41)</f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E41" s="2"/>
      <c r="CF41" s="2"/>
      <c r="CG41" s="2"/>
      <c r="CH41" s="2"/>
      <c r="CI41" s="2"/>
      <c r="CJ41" s="2"/>
      <c r="CK41" s="2"/>
      <c r="CL41" s="2"/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customFormat="1" x14ac:dyDescent="0.25">
      <c r="A42" s="41" t="s">
        <v>69</v>
      </c>
      <c r="B42" s="26">
        <f t="shared" si="10"/>
        <v>3938</v>
      </c>
      <c r="C42" s="27">
        <f>SUM(ENERO:DICIEMBRE!C42)</f>
        <v>0</v>
      </c>
      <c r="D42" s="27">
        <f>SUM(ENERO:DICIEMBRE!D42)</f>
        <v>2</v>
      </c>
      <c r="E42" s="27">
        <f>SUM(ENERO:DICIEMBRE!E42)</f>
        <v>4</v>
      </c>
      <c r="F42" s="27">
        <f>SUM(ENERO:DICIEMBRE!F42)</f>
        <v>27</v>
      </c>
      <c r="G42" s="27">
        <f>SUM(ENERO:DICIEMBRE!G42)</f>
        <v>76</v>
      </c>
      <c r="H42" s="27">
        <f>SUM(ENERO:DICIEMBRE!H42)</f>
        <v>391</v>
      </c>
      <c r="I42" s="27">
        <f>SUM(ENERO:DICIEMBRE!I42)</f>
        <v>325</v>
      </c>
      <c r="J42" s="27">
        <f>SUM(ENERO:DICIEMBRE!J42)</f>
        <v>392</v>
      </c>
      <c r="K42" s="27">
        <f>SUM(ENERO:DICIEMBRE!K42)</f>
        <v>419</v>
      </c>
      <c r="L42" s="27">
        <f>SUM(ENERO:DICIEMBRE!L42)</f>
        <v>397</v>
      </c>
      <c r="M42" s="27">
        <f>SUM(ENERO:DICIEMBRE!M42)</f>
        <v>473</v>
      </c>
      <c r="N42" s="27">
        <f>SUM(ENERO:DICIEMBRE!N42)</f>
        <v>316</v>
      </c>
      <c r="O42" s="27">
        <f>SUM(ENERO:DICIEMBRE!O42)</f>
        <v>360</v>
      </c>
      <c r="P42" s="27">
        <f>SUM(ENERO:DICIEMBRE!P42)</f>
        <v>367</v>
      </c>
      <c r="Q42" s="27">
        <f>SUM(ENERO:DICIEMBRE!Q42)</f>
        <v>184</v>
      </c>
      <c r="R42" s="27">
        <f>SUM(ENERO:DICIEMBRE!R42)</f>
        <v>138</v>
      </c>
      <c r="S42" s="27">
        <f>SUM(ENERO:DICIEMBRE!S42)</f>
        <v>49</v>
      </c>
      <c r="T42" s="27">
        <f>SUM(ENERO:DICIEMBRE!T42)</f>
        <v>18</v>
      </c>
      <c r="U42" s="27">
        <f>SUM(ENERO:DICIEMBRE!U42)</f>
        <v>3938</v>
      </c>
      <c r="V42" s="27">
        <f>SUM(ENERO:DICIEMBRE!V42)</f>
        <v>1576</v>
      </c>
      <c r="W42" s="27">
        <f>SUM(ENERO:DICIEMBRE!W42)</f>
        <v>2362</v>
      </c>
      <c r="X42" s="46">
        <f t="shared" ref="X42:X63" si="11">SUM(Y42+Z42+AA42)</f>
        <v>116</v>
      </c>
      <c r="Y42" s="27">
        <f>SUM(ENERO:DICIEMBRE!Y42)</f>
        <v>49</v>
      </c>
      <c r="Z42" s="27">
        <f>SUM(ENERO:DICIEMBRE!Z42)</f>
        <v>66</v>
      </c>
      <c r="AA42" s="27">
        <f>SUM(ENERO:DICIEMBRE!AA42)</f>
        <v>1</v>
      </c>
      <c r="AB42" s="51">
        <f>SUM(AC42+AD42+AE42)</f>
        <v>710</v>
      </c>
      <c r="AC42" s="27">
        <f>SUM(ENERO:DICIEMBRE!AC42)</f>
        <v>170</v>
      </c>
      <c r="AD42" s="27">
        <f>SUM(ENERO:DICIEMBRE!AD42)</f>
        <v>472</v>
      </c>
      <c r="AE42" s="27">
        <f>SUM(ENERO:DICIEMBRE!AE42)</f>
        <v>68</v>
      </c>
      <c r="AF42" s="27">
        <f>SUM(ENERO:DICIEMBRE!AF42)</f>
        <v>18</v>
      </c>
      <c r="AG42" s="27">
        <f>SUM(ENERO:DICIEMBRE!AG42)</f>
        <v>1119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E42" s="2"/>
      <c r="CF42" s="2"/>
      <c r="CG42" s="2"/>
      <c r="CH42" s="2"/>
      <c r="CI42" s="2"/>
      <c r="CJ42" s="2"/>
      <c r="CK42" s="2"/>
      <c r="CL42" s="2"/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customFormat="1" x14ac:dyDescent="0.25">
      <c r="A43" s="57" t="s">
        <v>70</v>
      </c>
      <c r="B43" s="26">
        <f t="shared" si="10"/>
        <v>1730</v>
      </c>
      <c r="C43" s="27">
        <f>SUM(ENERO:DICIEMBRE!C43)</f>
        <v>612</v>
      </c>
      <c r="D43" s="27">
        <f>SUM(ENERO:DICIEMBRE!D43)</f>
        <v>810</v>
      </c>
      <c r="E43" s="27">
        <f>SUM(ENERO:DICIEMBRE!E43)</f>
        <v>296</v>
      </c>
      <c r="F43" s="27">
        <f>SUM(ENERO:DICIEMBRE!F43)</f>
        <v>12</v>
      </c>
      <c r="G43" s="27">
        <f>SUM(ENERO:DICIEMBRE!G43)</f>
        <v>0</v>
      </c>
      <c r="H43" s="27">
        <f>SUM(ENERO:DICIEMBRE!H43)</f>
        <v>0</v>
      </c>
      <c r="I43" s="27">
        <f>SUM(ENERO:DICIEMBRE!I43)</f>
        <v>0</v>
      </c>
      <c r="J43" s="27">
        <f>SUM(ENERO:DICIEMBRE!J43)</f>
        <v>0</v>
      </c>
      <c r="K43" s="27">
        <f>SUM(ENERO:DICIEMBRE!K43)</f>
        <v>0</v>
      </c>
      <c r="L43" s="27">
        <f>SUM(ENERO:DICIEMBRE!L43)</f>
        <v>0</v>
      </c>
      <c r="M43" s="27">
        <f>SUM(ENERO:DICIEMBRE!M43)</f>
        <v>0</v>
      </c>
      <c r="N43" s="27">
        <f>SUM(ENERO:DICIEMBRE!N43)</f>
        <v>0</v>
      </c>
      <c r="O43" s="27">
        <f>SUM(ENERO:DICIEMBRE!O43)</f>
        <v>0</v>
      </c>
      <c r="P43" s="27">
        <f>SUM(ENERO:DICIEMBRE!P43)</f>
        <v>0</v>
      </c>
      <c r="Q43" s="27">
        <f>SUM(ENERO:DICIEMBRE!Q43)</f>
        <v>0</v>
      </c>
      <c r="R43" s="27">
        <f>SUM(ENERO:DICIEMBRE!R43)</f>
        <v>0</v>
      </c>
      <c r="S43" s="27">
        <f>SUM(ENERO:DICIEMBRE!S43)</f>
        <v>0</v>
      </c>
      <c r="T43" s="27">
        <f>SUM(ENERO:DICIEMBRE!T43)</f>
        <v>0</v>
      </c>
      <c r="U43" s="27">
        <f>SUM(ENERO:DICIEMBRE!U43)</f>
        <v>1730</v>
      </c>
      <c r="V43" s="27">
        <f>SUM(ENERO:DICIEMBRE!V43)</f>
        <v>1515</v>
      </c>
      <c r="W43" s="27">
        <f>SUM(ENERO:DICIEMBRE!W43)</f>
        <v>215</v>
      </c>
      <c r="X43" s="46">
        <f t="shared" si="11"/>
        <v>698</v>
      </c>
      <c r="Y43" s="27">
        <f>SUM(ENERO:DICIEMBRE!Y43)</f>
        <v>325</v>
      </c>
      <c r="Z43" s="27">
        <f>SUM(ENERO:DICIEMBRE!Z43)</f>
        <v>366</v>
      </c>
      <c r="AA43" s="27">
        <f>SUM(ENERO:DICIEMBRE!AA43)</f>
        <v>7</v>
      </c>
      <c r="AB43" s="51">
        <f t="shared" ref="AB43:AB66" si="12">SUM(AC43+AD43+AE43)</f>
        <v>32</v>
      </c>
      <c r="AC43" s="27">
        <f>SUM(ENERO:DICIEMBRE!AC43)</f>
        <v>21</v>
      </c>
      <c r="AD43" s="27">
        <f>SUM(ENERO:DICIEMBRE!AD43)</f>
        <v>11</v>
      </c>
      <c r="AE43" s="27">
        <f>SUM(ENERO:DICIEMBRE!AE43)</f>
        <v>0</v>
      </c>
      <c r="AF43" s="27">
        <f>SUM(ENERO:DICIEMBRE!AF43)</f>
        <v>0</v>
      </c>
      <c r="AG43" s="27">
        <f>SUM(ENERO:DICIEMBRE!AG43)</f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E43" s="2"/>
      <c r="CF43" s="2"/>
      <c r="CG43" s="2"/>
      <c r="CH43" s="2"/>
      <c r="CI43" s="2"/>
      <c r="CJ43" s="2"/>
      <c r="CK43" s="2"/>
      <c r="CL43" s="2"/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customFormat="1" x14ac:dyDescent="0.25">
      <c r="A44" s="41" t="s">
        <v>71</v>
      </c>
      <c r="B44" s="26">
        <f t="shared" si="10"/>
        <v>9140</v>
      </c>
      <c r="C44" s="27">
        <f>SUM(ENERO:DICIEMBRE!C44)</f>
        <v>0</v>
      </c>
      <c r="D44" s="27">
        <f>SUM(ENERO:DICIEMBRE!D44)</f>
        <v>0</v>
      </c>
      <c r="E44" s="27">
        <f>SUM(ENERO:DICIEMBRE!E44)</f>
        <v>1</v>
      </c>
      <c r="F44" s="27">
        <f>SUM(ENERO:DICIEMBRE!F44)</f>
        <v>79</v>
      </c>
      <c r="G44" s="27">
        <f>SUM(ENERO:DICIEMBRE!G44)</f>
        <v>63</v>
      </c>
      <c r="H44" s="27">
        <f>SUM(ENERO:DICIEMBRE!H44)</f>
        <v>155</v>
      </c>
      <c r="I44" s="27">
        <f>SUM(ENERO:DICIEMBRE!I44)</f>
        <v>221</v>
      </c>
      <c r="J44" s="27">
        <f>SUM(ENERO:DICIEMBRE!J44)</f>
        <v>304</v>
      </c>
      <c r="K44" s="27">
        <f>SUM(ENERO:DICIEMBRE!K44)</f>
        <v>502</v>
      </c>
      <c r="L44" s="27">
        <f>SUM(ENERO:DICIEMBRE!L44)</f>
        <v>610</v>
      </c>
      <c r="M44" s="27">
        <f>SUM(ENERO:DICIEMBRE!M44)</f>
        <v>676</v>
      </c>
      <c r="N44" s="27">
        <f>SUM(ENERO:DICIEMBRE!N44)</f>
        <v>789</v>
      </c>
      <c r="O44" s="27">
        <f>SUM(ENERO:DICIEMBRE!O44)</f>
        <v>908</v>
      </c>
      <c r="P44" s="27">
        <f>SUM(ENERO:DICIEMBRE!P44)</f>
        <v>1221</v>
      </c>
      <c r="Q44" s="27">
        <f>SUM(ENERO:DICIEMBRE!Q44)</f>
        <v>1084</v>
      </c>
      <c r="R44" s="27">
        <f>SUM(ENERO:DICIEMBRE!R44)</f>
        <v>1045</v>
      </c>
      <c r="S44" s="27">
        <f>SUM(ENERO:DICIEMBRE!S44)</f>
        <v>768</v>
      </c>
      <c r="T44" s="27">
        <f>SUM(ENERO:DICIEMBRE!T44)</f>
        <v>714</v>
      </c>
      <c r="U44" s="27">
        <f>SUM(ENERO:DICIEMBRE!U44)</f>
        <v>9140</v>
      </c>
      <c r="V44" s="27">
        <f>SUM(ENERO:DICIEMBRE!V44)</f>
        <v>3419</v>
      </c>
      <c r="W44" s="27">
        <f>SUM(ENERO:DICIEMBRE!W44)</f>
        <v>5721</v>
      </c>
      <c r="X44" s="46">
        <f t="shared" si="11"/>
        <v>33</v>
      </c>
      <c r="Y44" s="27">
        <f>SUM(ENERO:DICIEMBRE!Y44)</f>
        <v>20</v>
      </c>
      <c r="Z44" s="27">
        <f>SUM(ENERO:DICIEMBRE!Z44)</f>
        <v>12</v>
      </c>
      <c r="AA44" s="27">
        <f>SUM(ENERO:DICIEMBRE!AA44)</f>
        <v>1</v>
      </c>
      <c r="AB44" s="51">
        <f t="shared" si="12"/>
        <v>3548</v>
      </c>
      <c r="AC44" s="27">
        <f>SUM(ENERO:DICIEMBRE!AC44)</f>
        <v>1937</v>
      </c>
      <c r="AD44" s="27">
        <f>SUM(ENERO:DICIEMBRE!AD44)</f>
        <v>1605</v>
      </c>
      <c r="AE44" s="27">
        <f>SUM(ENERO:DICIEMBRE!AE44)</f>
        <v>6</v>
      </c>
      <c r="AF44" s="27">
        <f>SUM(ENERO:DICIEMBRE!AF44)</f>
        <v>2</v>
      </c>
      <c r="AG44" s="27">
        <f>SUM(ENERO:DICIEMBRE!AG44)</f>
        <v>126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E44" s="2"/>
      <c r="CF44" s="2"/>
      <c r="CG44" s="2"/>
      <c r="CH44" s="2"/>
      <c r="CI44" s="2"/>
      <c r="CJ44" s="2"/>
      <c r="CK44" s="2"/>
      <c r="CL44" s="2"/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customFormat="1" x14ac:dyDescent="0.25">
      <c r="A45" s="8" t="s">
        <v>72</v>
      </c>
      <c r="B45" s="26">
        <f t="shared" si="10"/>
        <v>397</v>
      </c>
      <c r="C45" s="27">
        <f>SUM(ENERO:DICIEMBRE!C45)</f>
        <v>0</v>
      </c>
      <c r="D45" s="27">
        <f>SUM(ENERO:DICIEMBRE!D45)</f>
        <v>0</v>
      </c>
      <c r="E45" s="27">
        <f>SUM(ENERO:DICIEMBRE!E45)</f>
        <v>0</v>
      </c>
      <c r="F45" s="27">
        <f>SUM(ENERO:DICIEMBRE!F45)</f>
        <v>2</v>
      </c>
      <c r="G45" s="27">
        <f>SUM(ENERO:DICIEMBRE!G45)</f>
        <v>0</v>
      </c>
      <c r="H45" s="27">
        <f>SUM(ENERO:DICIEMBRE!H45)</f>
        <v>3</v>
      </c>
      <c r="I45" s="27">
        <f>SUM(ENERO:DICIEMBRE!I45)</f>
        <v>4</v>
      </c>
      <c r="J45" s="27">
        <f>SUM(ENERO:DICIEMBRE!J45)</f>
        <v>10</v>
      </c>
      <c r="K45" s="27">
        <f>SUM(ENERO:DICIEMBRE!K45)</f>
        <v>6</v>
      </c>
      <c r="L45" s="27">
        <f>SUM(ENERO:DICIEMBRE!L45)</f>
        <v>6</v>
      </c>
      <c r="M45" s="27">
        <f>SUM(ENERO:DICIEMBRE!M45)</f>
        <v>21</v>
      </c>
      <c r="N45" s="27">
        <f>SUM(ENERO:DICIEMBRE!N45)</f>
        <v>19</v>
      </c>
      <c r="O45" s="27">
        <f>SUM(ENERO:DICIEMBRE!O45)</f>
        <v>35</v>
      </c>
      <c r="P45" s="27">
        <f>SUM(ENERO:DICIEMBRE!P45)</f>
        <v>53</v>
      </c>
      <c r="Q45" s="27">
        <f>SUM(ENERO:DICIEMBRE!Q45)</f>
        <v>67</v>
      </c>
      <c r="R45" s="27">
        <f>SUM(ENERO:DICIEMBRE!R45)</f>
        <v>60</v>
      </c>
      <c r="S45" s="27">
        <f>SUM(ENERO:DICIEMBRE!S45)</f>
        <v>60</v>
      </c>
      <c r="T45" s="27">
        <f>SUM(ENERO:DICIEMBRE!T45)</f>
        <v>51</v>
      </c>
      <c r="U45" s="27">
        <f>SUM(ENERO:DICIEMBRE!U45)</f>
        <v>397</v>
      </c>
      <c r="V45" s="27">
        <f>SUM(ENERO:DICIEMBRE!V45)</f>
        <v>195</v>
      </c>
      <c r="W45" s="27">
        <f>SUM(ENERO:DICIEMBRE!W45)</f>
        <v>202</v>
      </c>
      <c r="X45" s="46">
        <f t="shared" si="11"/>
        <v>1</v>
      </c>
      <c r="Y45" s="27">
        <f>SUM(ENERO:DICIEMBRE!Y45)</f>
        <v>0</v>
      </c>
      <c r="Z45" s="27">
        <f>SUM(ENERO:DICIEMBRE!Z45)</f>
        <v>1</v>
      </c>
      <c r="AA45" s="27">
        <f>SUM(ENERO:DICIEMBRE!AA45)</f>
        <v>0</v>
      </c>
      <c r="AB45" s="51">
        <f t="shared" si="12"/>
        <v>240</v>
      </c>
      <c r="AC45" s="27">
        <f>SUM(ENERO:DICIEMBRE!AC45)</f>
        <v>68</v>
      </c>
      <c r="AD45" s="27">
        <f>SUM(ENERO:DICIEMBRE!AD45)</f>
        <v>170</v>
      </c>
      <c r="AE45" s="27">
        <f>SUM(ENERO:DICIEMBRE!AE45)</f>
        <v>2</v>
      </c>
      <c r="AF45" s="27">
        <f>SUM(ENERO:DICIEMBRE!AF45)</f>
        <v>0</v>
      </c>
      <c r="AG45" s="27">
        <f>SUM(ENERO:DICIEMBRE!AG45)</f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E45" s="2"/>
      <c r="CF45" s="2"/>
      <c r="CG45" s="2"/>
      <c r="CH45" s="2"/>
      <c r="CI45" s="2"/>
      <c r="CJ45" s="2"/>
      <c r="CK45" s="2"/>
      <c r="CL45" s="2"/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customFormat="1" x14ac:dyDescent="0.25">
      <c r="A46" s="58" t="s">
        <v>73</v>
      </c>
      <c r="B46" s="26">
        <f t="shared" si="10"/>
        <v>0</v>
      </c>
      <c r="C46" s="27">
        <f>SUM(ENERO:DICIEMBRE!C46)</f>
        <v>0</v>
      </c>
      <c r="D46" s="27">
        <f>SUM(ENERO:DICIEMBRE!D46)</f>
        <v>0</v>
      </c>
      <c r="E46" s="27">
        <f>SUM(ENERO:DICIEMBRE!E46)</f>
        <v>0</v>
      </c>
      <c r="F46" s="27">
        <f>SUM(ENERO:DICIEMBRE!F46)</f>
        <v>0</v>
      </c>
      <c r="G46" s="27">
        <f>SUM(ENERO:DICIEMBRE!G46)</f>
        <v>0</v>
      </c>
      <c r="H46" s="27">
        <f>SUM(ENERO:DICIEMBRE!H46)</f>
        <v>0</v>
      </c>
      <c r="I46" s="27">
        <f>SUM(ENERO:DICIEMBRE!I46)</f>
        <v>0</v>
      </c>
      <c r="J46" s="27">
        <f>SUM(ENERO:DICIEMBRE!J46)</f>
        <v>0</v>
      </c>
      <c r="K46" s="27">
        <f>SUM(ENERO:DICIEMBRE!K46)</f>
        <v>0</v>
      </c>
      <c r="L46" s="27">
        <f>SUM(ENERO:DICIEMBRE!L46)</f>
        <v>0</v>
      </c>
      <c r="M46" s="27">
        <f>SUM(ENERO:DICIEMBRE!M46)</f>
        <v>0</v>
      </c>
      <c r="N46" s="27">
        <f>SUM(ENERO:DICIEMBRE!N46)</f>
        <v>0</v>
      </c>
      <c r="O46" s="27">
        <f>SUM(ENERO:DICIEMBRE!O46)</f>
        <v>0</v>
      </c>
      <c r="P46" s="27">
        <f>SUM(ENERO:DICIEMBRE!P46)</f>
        <v>0</v>
      </c>
      <c r="Q46" s="27">
        <f>SUM(ENERO:DICIEMBRE!Q46)</f>
        <v>0</v>
      </c>
      <c r="R46" s="27">
        <f>SUM(ENERO:DICIEMBRE!R46)</f>
        <v>0</v>
      </c>
      <c r="S46" s="27">
        <f>SUM(ENERO:DICIEMBRE!S46)</f>
        <v>0</v>
      </c>
      <c r="T46" s="27">
        <f>SUM(ENERO:DICIEMBRE!T46)</f>
        <v>0</v>
      </c>
      <c r="U46" s="27">
        <f>SUM(ENERO:DICIEMBRE!U46)</f>
        <v>0</v>
      </c>
      <c r="V46" s="27">
        <f>SUM(ENERO:DICIEMBRE!V46)</f>
        <v>0</v>
      </c>
      <c r="W46" s="27">
        <f>SUM(ENERO:DICIEMBRE!W46)</f>
        <v>0</v>
      </c>
      <c r="X46" s="46">
        <f t="shared" si="11"/>
        <v>0</v>
      </c>
      <c r="Y46" s="27">
        <f>SUM(ENERO:DICIEMBRE!Y46)</f>
        <v>0</v>
      </c>
      <c r="Z46" s="27">
        <f>SUM(ENERO:DICIEMBRE!Z46)</f>
        <v>0</v>
      </c>
      <c r="AA46" s="27">
        <f>SUM(ENERO:DICIEMBRE!AA46)</f>
        <v>0</v>
      </c>
      <c r="AB46" s="51">
        <f t="shared" si="12"/>
        <v>0</v>
      </c>
      <c r="AC46" s="27">
        <f>SUM(ENERO:DICIEMBRE!AC46)</f>
        <v>0</v>
      </c>
      <c r="AD46" s="27">
        <f>SUM(ENERO:DICIEMBRE!AD46)</f>
        <v>0</v>
      </c>
      <c r="AE46" s="27">
        <f>SUM(ENERO:DICIEMBRE!AE46)</f>
        <v>0</v>
      </c>
      <c r="AF46" s="27">
        <f>SUM(ENERO:DICIEMBRE!AF46)</f>
        <v>0</v>
      </c>
      <c r="AG46" s="27">
        <f>SUM(ENERO:DICIEMBRE!AG46)</f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E46" s="2"/>
      <c r="CF46" s="2"/>
      <c r="CG46" s="2"/>
      <c r="CH46" s="2"/>
      <c r="CI46" s="2"/>
      <c r="CJ46" s="2"/>
      <c r="CK46" s="2"/>
      <c r="CL46" s="2"/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customFormat="1" x14ac:dyDescent="0.25">
      <c r="A47" s="41" t="s">
        <v>74</v>
      </c>
      <c r="B47" s="26">
        <f t="shared" si="10"/>
        <v>0</v>
      </c>
      <c r="C47" s="27">
        <f>SUM(ENERO:DICIEMBRE!C47)</f>
        <v>0</v>
      </c>
      <c r="D47" s="27">
        <f>SUM(ENERO:DICIEMBRE!D47)</f>
        <v>0</v>
      </c>
      <c r="E47" s="27">
        <f>SUM(ENERO:DICIEMBRE!E47)</f>
        <v>0</v>
      </c>
      <c r="F47" s="27">
        <f>SUM(ENERO:DICIEMBRE!F47)</f>
        <v>0</v>
      </c>
      <c r="G47" s="27">
        <f>SUM(ENERO:DICIEMBRE!G47)</f>
        <v>0</v>
      </c>
      <c r="H47" s="27">
        <f>SUM(ENERO:DICIEMBRE!H47)</f>
        <v>0</v>
      </c>
      <c r="I47" s="27">
        <f>SUM(ENERO:DICIEMBRE!I47)</f>
        <v>0</v>
      </c>
      <c r="J47" s="27">
        <f>SUM(ENERO:DICIEMBRE!J47)</f>
        <v>0</v>
      </c>
      <c r="K47" s="27">
        <f>SUM(ENERO:DICIEMBRE!K47)</f>
        <v>0</v>
      </c>
      <c r="L47" s="27">
        <f>SUM(ENERO:DICIEMBRE!L47)</f>
        <v>0</v>
      </c>
      <c r="M47" s="27">
        <f>SUM(ENERO:DICIEMBRE!M47)</f>
        <v>0</v>
      </c>
      <c r="N47" s="27">
        <f>SUM(ENERO:DICIEMBRE!N47)</f>
        <v>0</v>
      </c>
      <c r="O47" s="27">
        <f>SUM(ENERO:DICIEMBRE!O47)</f>
        <v>0</v>
      </c>
      <c r="P47" s="27">
        <f>SUM(ENERO:DICIEMBRE!P47)</f>
        <v>0</v>
      </c>
      <c r="Q47" s="27">
        <f>SUM(ENERO:DICIEMBRE!Q47)</f>
        <v>0</v>
      </c>
      <c r="R47" s="27">
        <f>SUM(ENERO:DICIEMBRE!R47)</f>
        <v>0</v>
      </c>
      <c r="S47" s="27">
        <f>SUM(ENERO:DICIEMBRE!S47)</f>
        <v>0</v>
      </c>
      <c r="T47" s="27">
        <f>SUM(ENERO:DICIEMBRE!T47)</f>
        <v>0</v>
      </c>
      <c r="U47" s="27">
        <f>SUM(ENERO:DICIEMBRE!U47)</f>
        <v>0</v>
      </c>
      <c r="V47" s="27">
        <f>SUM(ENERO:DICIEMBRE!V47)</f>
        <v>0</v>
      </c>
      <c r="W47" s="27">
        <f>SUM(ENERO:DICIEMBRE!W47)</f>
        <v>0</v>
      </c>
      <c r="X47" s="46">
        <f t="shared" si="11"/>
        <v>0</v>
      </c>
      <c r="Y47" s="27">
        <f>SUM(ENERO:DICIEMBRE!Y47)</f>
        <v>0</v>
      </c>
      <c r="Z47" s="27">
        <f>SUM(ENERO:DICIEMBRE!Z47)</f>
        <v>0</v>
      </c>
      <c r="AA47" s="27">
        <f>SUM(ENERO:DICIEMBRE!AA47)</f>
        <v>0</v>
      </c>
      <c r="AB47" s="51">
        <f t="shared" si="12"/>
        <v>0</v>
      </c>
      <c r="AC47" s="27">
        <f>SUM(ENERO:DICIEMBRE!AC47)</f>
        <v>0</v>
      </c>
      <c r="AD47" s="27">
        <f>SUM(ENERO:DICIEMBRE!AD47)</f>
        <v>0</v>
      </c>
      <c r="AE47" s="27">
        <f>SUM(ENERO:DICIEMBRE!AE47)</f>
        <v>0</v>
      </c>
      <c r="AF47" s="27">
        <f>SUM(ENERO:DICIEMBRE!AF47)</f>
        <v>0</v>
      </c>
      <c r="AG47" s="27">
        <f>SUM(ENERO:DICIEMBRE!AG47)</f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E47" s="2"/>
      <c r="CF47" s="2"/>
      <c r="CG47" s="2"/>
      <c r="CH47" s="2"/>
      <c r="CI47" s="2"/>
      <c r="CJ47" s="2"/>
      <c r="CK47" s="2"/>
      <c r="CL47" s="2"/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customFormat="1" x14ac:dyDescent="0.25">
      <c r="A48" s="41" t="s">
        <v>75</v>
      </c>
      <c r="B48" s="26">
        <f t="shared" si="10"/>
        <v>0</v>
      </c>
      <c r="C48" s="27">
        <f>SUM(ENERO:DICIEMBRE!C48)</f>
        <v>0</v>
      </c>
      <c r="D48" s="27">
        <f>SUM(ENERO:DICIEMBRE!D48)</f>
        <v>0</v>
      </c>
      <c r="E48" s="27">
        <f>SUM(ENERO:DICIEMBRE!E48)</f>
        <v>0</v>
      </c>
      <c r="F48" s="27">
        <f>SUM(ENERO:DICIEMBRE!F48)</f>
        <v>0</v>
      </c>
      <c r="G48" s="27">
        <f>SUM(ENERO:DICIEMBRE!G48)</f>
        <v>0</v>
      </c>
      <c r="H48" s="27">
        <f>SUM(ENERO:DICIEMBRE!H48)</f>
        <v>0</v>
      </c>
      <c r="I48" s="27">
        <f>SUM(ENERO:DICIEMBRE!I48)</f>
        <v>0</v>
      </c>
      <c r="J48" s="27">
        <f>SUM(ENERO:DICIEMBRE!J48)</f>
        <v>0</v>
      </c>
      <c r="K48" s="27">
        <f>SUM(ENERO:DICIEMBRE!K48)</f>
        <v>0</v>
      </c>
      <c r="L48" s="27">
        <f>SUM(ENERO:DICIEMBRE!L48)</f>
        <v>0</v>
      </c>
      <c r="M48" s="27">
        <f>SUM(ENERO:DICIEMBRE!M48)</f>
        <v>0</v>
      </c>
      <c r="N48" s="27">
        <f>SUM(ENERO:DICIEMBRE!N48)</f>
        <v>0</v>
      </c>
      <c r="O48" s="27">
        <f>SUM(ENERO:DICIEMBRE!O48)</f>
        <v>0</v>
      </c>
      <c r="P48" s="27">
        <f>SUM(ENERO:DICIEMBRE!P48)</f>
        <v>0</v>
      </c>
      <c r="Q48" s="27">
        <f>SUM(ENERO:DICIEMBRE!Q48)</f>
        <v>0</v>
      </c>
      <c r="R48" s="27">
        <f>SUM(ENERO:DICIEMBRE!R48)</f>
        <v>0</v>
      </c>
      <c r="S48" s="27">
        <f>SUM(ENERO:DICIEMBRE!S48)</f>
        <v>0</v>
      </c>
      <c r="T48" s="27">
        <f>SUM(ENERO:DICIEMBRE!T48)</f>
        <v>0</v>
      </c>
      <c r="U48" s="27">
        <f>SUM(ENERO:DICIEMBRE!U48)</f>
        <v>0</v>
      </c>
      <c r="V48" s="27">
        <f>SUM(ENERO:DICIEMBRE!V48)</f>
        <v>0</v>
      </c>
      <c r="W48" s="27">
        <f>SUM(ENERO:DICIEMBRE!W48)</f>
        <v>0</v>
      </c>
      <c r="X48" s="34">
        <f t="shared" si="11"/>
        <v>0</v>
      </c>
      <c r="Y48" s="27">
        <f>SUM(ENERO:DICIEMBRE!Y48)</f>
        <v>0</v>
      </c>
      <c r="Z48" s="27">
        <f>SUM(ENERO:DICIEMBRE!Z48)</f>
        <v>0</v>
      </c>
      <c r="AA48" s="27">
        <f>SUM(ENERO:DICIEMBRE!AA48)</f>
        <v>0</v>
      </c>
      <c r="AB48" s="51">
        <f t="shared" si="12"/>
        <v>0</v>
      </c>
      <c r="AC48" s="27">
        <f>SUM(ENERO:DICIEMBRE!AC48)</f>
        <v>0</v>
      </c>
      <c r="AD48" s="27">
        <f>SUM(ENERO:DICIEMBRE!AD48)</f>
        <v>0</v>
      </c>
      <c r="AE48" s="27">
        <f>SUM(ENERO:DICIEMBRE!AE48)</f>
        <v>0</v>
      </c>
      <c r="AF48" s="27">
        <f>SUM(ENERO:DICIEMBRE!AF48)</f>
        <v>0</v>
      </c>
      <c r="AG48" s="27">
        <f>SUM(ENERO:DICIEMBRE!AG48)</f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E48" s="2"/>
      <c r="CF48" s="2"/>
      <c r="CG48" s="2"/>
      <c r="CH48" s="2"/>
      <c r="CI48" s="2"/>
      <c r="CJ48" s="2"/>
      <c r="CK48" s="2"/>
      <c r="CL48" s="2"/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customFormat="1" x14ac:dyDescent="0.25">
      <c r="A49" s="41" t="s">
        <v>76</v>
      </c>
      <c r="B49" s="26">
        <f t="shared" si="10"/>
        <v>0</v>
      </c>
      <c r="C49" s="27">
        <f>SUM(ENERO:DICIEMBRE!C49)</f>
        <v>0</v>
      </c>
      <c r="D49" s="27">
        <f>SUM(ENERO:DICIEMBRE!D49)</f>
        <v>0</v>
      </c>
      <c r="E49" s="27">
        <f>SUM(ENERO:DICIEMBRE!E49)</f>
        <v>0</v>
      </c>
      <c r="F49" s="27">
        <f>SUM(ENERO:DICIEMBRE!F49)</f>
        <v>0</v>
      </c>
      <c r="G49" s="27">
        <f>SUM(ENERO:DICIEMBRE!G49)</f>
        <v>0</v>
      </c>
      <c r="H49" s="27">
        <f>SUM(ENERO:DICIEMBRE!H49)</f>
        <v>0</v>
      </c>
      <c r="I49" s="27">
        <f>SUM(ENERO:DICIEMBRE!I49)</f>
        <v>0</v>
      </c>
      <c r="J49" s="27">
        <f>SUM(ENERO:DICIEMBRE!J49)</f>
        <v>0</v>
      </c>
      <c r="K49" s="27">
        <f>SUM(ENERO:DICIEMBRE!K49)</f>
        <v>0</v>
      </c>
      <c r="L49" s="27">
        <f>SUM(ENERO:DICIEMBRE!L49)</f>
        <v>0</v>
      </c>
      <c r="M49" s="27">
        <f>SUM(ENERO:DICIEMBRE!M49)</f>
        <v>0</v>
      </c>
      <c r="N49" s="27">
        <f>SUM(ENERO:DICIEMBRE!N49)</f>
        <v>0</v>
      </c>
      <c r="O49" s="27">
        <f>SUM(ENERO:DICIEMBRE!O49)</f>
        <v>0</v>
      </c>
      <c r="P49" s="27">
        <f>SUM(ENERO:DICIEMBRE!P49)</f>
        <v>0</v>
      </c>
      <c r="Q49" s="27">
        <f>SUM(ENERO:DICIEMBRE!Q49)</f>
        <v>0</v>
      </c>
      <c r="R49" s="27">
        <f>SUM(ENERO:DICIEMBRE!R49)</f>
        <v>0</v>
      </c>
      <c r="S49" s="27">
        <f>SUM(ENERO:DICIEMBRE!S49)</f>
        <v>0</v>
      </c>
      <c r="T49" s="27">
        <f>SUM(ENERO:DICIEMBRE!T49)</f>
        <v>0</v>
      </c>
      <c r="U49" s="27">
        <f>SUM(ENERO:DICIEMBRE!U49)</f>
        <v>0</v>
      </c>
      <c r="V49" s="27">
        <f>SUM(ENERO:DICIEMBRE!V49)</f>
        <v>0</v>
      </c>
      <c r="W49" s="27">
        <f>SUM(ENERO:DICIEMBRE!W49)</f>
        <v>0</v>
      </c>
      <c r="X49" s="46">
        <f t="shared" si="11"/>
        <v>0</v>
      </c>
      <c r="Y49" s="27">
        <f>SUM(ENERO:DICIEMBRE!Y49)</f>
        <v>0</v>
      </c>
      <c r="Z49" s="27">
        <f>SUM(ENERO:DICIEMBRE!Z49)</f>
        <v>0</v>
      </c>
      <c r="AA49" s="27">
        <f>SUM(ENERO:DICIEMBRE!AA49)</f>
        <v>0</v>
      </c>
      <c r="AB49" s="51">
        <f t="shared" si="12"/>
        <v>0</v>
      </c>
      <c r="AC49" s="27">
        <f>SUM(ENERO:DICIEMBRE!AC49)</f>
        <v>0</v>
      </c>
      <c r="AD49" s="27">
        <f>SUM(ENERO:DICIEMBRE!AD49)</f>
        <v>0</v>
      </c>
      <c r="AE49" s="27">
        <f>SUM(ENERO:DICIEMBRE!AE49)</f>
        <v>0</v>
      </c>
      <c r="AF49" s="27">
        <f>SUM(ENERO:DICIEMBRE!AF49)</f>
        <v>0</v>
      </c>
      <c r="AG49" s="27">
        <f>SUM(ENERO:DICIEMBRE!AG49)</f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E49" s="2"/>
      <c r="CF49" s="2"/>
      <c r="CG49" s="2"/>
      <c r="CH49" s="2"/>
      <c r="CI49" s="2"/>
      <c r="CJ49" s="2"/>
      <c r="CK49" s="2"/>
      <c r="CL49" s="2"/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customFormat="1" x14ac:dyDescent="0.25">
      <c r="A50" s="41" t="s">
        <v>77</v>
      </c>
      <c r="B50" s="26">
        <f t="shared" si="10"/>
        <v>0</v>
      </c>
      <c r="C50" s="27">
        <f>SUM(ENERO:DICIEMBRE!C50)</f>
        <v>0</v>
      </c>
      <c r="D50" s="27">
        <f>SUM(ENERO:DICIEMBRE!D50)</f>
        <v>0</v>
      </c>
      <c r="E50" s="27">
        <f>SUM(ENERO:DICIEMBRE!E50)</f>
        <v>0</v>
      </c>
      <c r="F50" s="27">
        <f>SUM(ENERO:DICIEMBRE!F50)</f>
        <v>0</v>
      </c>
      <c r="G50" s="27">
        <f>SUM(ENERO:DICIEMBRE!G50)</f>
        <v>0</v>
      </c>
      <c r="H50" s="27">
        <f>SUM(ENERO:DICIEMBRE!H50)</f>
        <v>0</v>
      </c>
      <c r="I50" s="27">
        <f>SUM(ENERO:DICIEMBRE!I50)</f>
        <v>0</v>
      </c>
      <c r="J50" s="27">
        <f>SUM(ENERO:DICIEMBRE!J50)</f>
        <v>0</v>
      </c>
      <c r="K50" s="27">
        <f>SUM(ENERO:DICIEMBRE!K50)</f>
        <v>0</v>
      </c>
      <c r="L50" s="27">
        <f>SUM(ENERO:DICIEMBRE!L50)</f>
        <v>0</v>
      </c>
      <c r="M50" s="27">
        <f>SUM(ENERO:DICIEMBRE!M50)</f>
        <v>0</v>
      </c>
      <c r="N50" s="27">
        <f>SUM(ENERO:DICIEMBRE!N50)</f>
        <v>0</v>
      </c>
      <c r="O50" s="27">
        <f>SUM(ENERO:DICIEMBRE!O50)</f>
        <v>0</v>
      </c>
      <c r="P50" s="27">
        <f>SUM(ENERO:DICIEMBRE!P50)</f>
        <v>0</v>
      </c>
      <c r="Q50" s="27">
        <f>SUM(ENERO:DICIEMBRE!Q50)</f>
        <v>0</v>
      </c>
      <c r="R50" s="27">
        <f>SUM(ENERO:DICIEMBRE!R50)</f>
        <v>0</v>
      </c>
      <c r="S50" s="27">
        <f>SUM(ENERO:DICIEMBRE!S50)</f>
        <v>0</v>
      </c>
      <c r="T50" s="27">
        <f>SUM(ENERO:DICIEMBRE!T50)</f>
        <v>0</v>
      </c>
      <c r="U50" s="27">
        <f>SUM(ENERO:DICIEMBRE!U50)</f>
        <v>0</v>
      </c>
      <c r="V50" s="27">
        <f>SUM(ENERO:DICIEMBRE!V50)</f>
        <v>0</v>
      </c>
      <c r="W50" s="27">
        <f>SUM(ENERO:DICIEMBRE!W50)</f>
        <v>0</v>
      </c>
      <c r="X50" s="46">
        <f t="shared" si="11"/>
        <v>0</v>
      </c>
      <c r="Y50" s="27">
        <f>SUM(ENERO:DICIEMBRE!Y50)</f>
        <v>0</v>
      </c>
      <c r="Z50" s="27">
        <f>SUM(ENERO:DICIEMBRE!Z50)</f>
        <v>0</v>
      </c>
      <c r="AA50" s="27">
        <f>SUM(ENERO:DICIEMBRE!AA50)</f>
        <v>0</v>
      </c>
      <c r="AB50" s="51">
        <f t="shared" si="12"/>
        <v>0</v>
      </c>
      <c r="AC50" s="27">
        <f>SUM(ENERO:DICIEMBRE!AC50)</f>
        <v>0</v>
      </c>
      <c r="AD50" s="27">
        <f>SUM(ENERO:DICIEMBRE!AD50)</f>
        <v>0</v>
      </c>
      <c r="AE50" s="27">
        <f>SUM(ENERO:DICIEMBRE!AE50)</f>
        <v>0</v>
      </c>
      <c r="AF50" s="27">
        <f>SUM(ENERO:DICIEMBRE!AF50)</f>
        <v>0</v>
      </c>
      <c r="AG50" s="27">
        <f>SUM(ENERO:DICIEMBRE!AG50)</f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E50" s="2"/>
      <c r="CF50" s="2"/>
      <c r="CG50" s="2"/>
      <c r="CH50" s="2"/>
      <c r="CI50" s="2"/>
      <c r="CJ50" s="2"/>
      <c r="CK50" s="2"/>
      <c r="CL50" s="2"/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customFormat="1" x14ac:dyDescent="0.25">
      <c r="A51" s="41" t="s">
        <v>78</v>
      </c>
      <c r="B51" s="26">
        <f t="shared" si="10"/>
        <v>241</v>
      </c>
      <c r="C51" s="27">
        <f>SUM(ENERO:DICIEMBRE!C51)</f>
        <v>0</v>
      </c>
      <c r="D51" s="27">
        <f>SUM(ENERO:DICIEMBRE!D51)</f>
        <v>0</v>
      </c>
      <c r="E51" s="27">
        <f>SUM(ENERO:DICIEMBRE!E51)</f>
        <v>0</v>
      </c>
      <c r="F51" s="27">
        <f>SUM(ENERO:DICIEMBRE!F51)</f>
        <v>0</v>
      </c>
      <c r="G51" s="27">
        <f>SUM(ENERO:DICIEMBRE!G51)</f>
        <v>0</v>
      </c>
      <c r="H51" s="27">
        <f>SUM(ENERO:DICIEMBRE!H51)</f>
        <v>0</v>
      </c>
      <c r="I51" s="27">
        <f>SUM(ENERO:DICIEMBRE!I51)</f>
        <v>0</v>
      </c>
      <c r="J51" s="27">
        <f>SUM(ENERO:DICIEMBRE!J51)</f>
        <v>0</v>
      </c>
      <c r="K51" s="27">
        <f>SUM(ENERO:DICIEMBRE!K51)</f>
        <v>6</v>
      </c>
      <c r="L51" s="27">
        <f>SUM(ENERO:DICIEMBRE!L51)</f>
        <v>9</v>
      </c>
      <c r="M51" s="27">
        <f>SUM(ENERO:DICIEMBRE!M51)</f>
        <v>12</v>
      </c>
      <c r="N51" s="27">
        <f>SUM(ENERO:DICIEMBRE!N51)</f>
        <v>16</v>
      </c>
      <c r="O51" s="27">
        <f>SUM(ENERO:DICIEMBRE!O51)</f>
        <v>37</v>
      </c>
      <c r="P51" s="27">
        <f>SUM(ENERO:DICIEMBRE!P51)</f>
        <v>32</v>
      </c>
      <c r="Q51" s="27">
        <f>SUM(ENERO:DICIEMBRE!Q51)</f>
        <v>36</v>
      </c>
      <c r="R51" s="27">
        <f>SUM(ENERO:DICIEMBRE!R51)</f>
        <v>49</v>
      </c>
      <c r="S51" s="27">
        <f>SUM(ENERO:DICIEMBRE!S51)</f>
        <v>28</v>
      </c>
      <c r="T51" s="27">
        <f>SUM(ENERO:DICIEMBRE!T51)</f>
        <v>16</v>
      </c>
      <c r="U51" s="27">
        <f>SUM(ENERO:DICIEMBRE!U51)</f>
        <v>241</v>
      </c>
      <c r="V51" s="27">
        <f>SUM(ENERO:DICIEMBRE!V51)</f>
        <v>95</v>
      </c>
      <c r="W51" s="27">
        <f>SUM(ENERO:DICIEMBRE!W51)</f>
        <v>146</v>
      </c>
      <c r="X51" s="46">
        <f t="shared" si="11"/>
        <v>0</v>
      </c>
      <c r="Y51" s="27">
        <f>SUM(ENERO:DICIEMBRE!Y51)</f>
        <v>0</v>
      </c>
      <c r="Z51" s="27">
        <f>SUM(ENERO:DICIEMBRE!Z51)</f>
        <v>0</v>
      </c>
      <c r="AA51" s="27">
        <f>SUM(ENERO:DICIEMBRE!AA51)</f>
        <v>0</v>
      </c>
      <c r="AB51" s="51">
        <f t="shared" si="12"/>
        <v>153</v>
      </c>
      <c r="AC51" s="27">
        <f>SUM(ENERO:DICIEMBRE!AC51)</f>
        <v>36</v>
      </c>
      <c r="AD51" s="27">
        <f>SUM(ENERO:DICIEMBRE!AD51)</f>
        <v>117</v>
      </c>
      <c r="AE51" s="27">
        <f>SUM(ENERO:DICIEMBRE!AE51)</f>
        <v>0</v>
      </c>
      <c r="AF51" s="27">
        <f>SUM(ENERO:DICIEMBRE!AF51)</f>
        <v>0</v>
      </c>
      <c r="AG51" s="27">
        <f>SUM(ENERO:DICIEMBRE!AG51)</f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E51" s="2"/>
      <c r="CF51" s="2"/>
      <c r="CG51" s="2"/>
      <c r="CH51" s="2"/>
      <c r="CI51" s="2"/>
      <c r="CJ51" s="2"/>
      <c r="CK51" s="2"/>
      <c r="CL51" s="2"/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customFormat="1" x14ac:dyDescent="0.25">
      <c r="A52" s="41" t="s">
        <v>79</v>
      </c>
      <c r="B52" s="26">
        <f t="shared" si="10"/>
        <v>0</v>
      </c>
      <c r="C52" s="27">
        <f>SUM(ENERO:DICIEMBRE!C52)</f>
        <v>0</v>
      </c>
      <c r="D52" s="27">
        <f>SUM(ENERO:DICIEMBRE!D52)</f>
        <v>0</v>
      </c>
      <c r="E52" s="27">
        <f>SUM(ENERO:DICIEMBRE!E52)</f>
        <v>0</v>
      </c>
      <c r="F52" s="27">
        <f>SUM(ENERO:DICIEMBRE!F52)</f>
        <v>0</v>
      </c>
      <c r="G52" s="27">
        <f>SUM(ENERO:DICIEMBRE!G52)</f>
        <v>0</v>
      </c>
      <c r="H52" s="27">
        <f>SUM(ENERO:DICIEMBRE!H52)</f>
        <v>0</v>
      </c>
      <c r="I52" s="27">
        <f>SUM(ENERO:DICIEMBRE!I52)</f>
        <v>0</v>
      </c>
      <c r="J52" s="27">
        <f>SUM(ENERO:DICIEMBRE!J52)</f>
        <v>0</v>
      </c>
      <c r="K52" s="27">
        <f>SUM(ENERO:DICIEMBRE!K52)</f>
        <v>0</v>
      </c>
      <c r="L52" s="27">
        <f>SUM(ENERO:DICIEMBRE!L52)</f>
        <v>0</v>
      </c>
      <c r="M52" s="27">
        <f>SUM(ENERO:DICIEMBRE!M52)</f>
        <v>0</v>
      </c>
      <c r="N52" s="27">
        <f>SUM(ENERO:DICIEMBRE!N52)</f>
        <v>0</v>
      </c>
      <c r="O52" s="27">
        <f>SUM(ENERO:DICIEMBRE!O52)</f>
        <v>0</v>
      </c>
      <c r="P52" s="27">
        <f>SUM(ENERO:DICIEMBRE!P52)</f>
        <v>0</v>
      </c>
      <c r="Q52" s="27">
        <f>SUM(ENERO:DICIEMBRE!Q52)</f>
        <v>0</v>
      </c>
      <c r="R52" s="27">
        <f>SUM(ENERO:DICIEMBRE!R52)</f>
        <v>0</v>
      </c>
      <c r="S52" s="27">
        <f>SUM(ENERO:DICIEMBRE!S52)</f>
        <v>0</v>
      </c>
      <c r="T52" s="27">
        <f>SUM(ENERO:DICIEMBRE!T52)</f>
        <v>0</v>
      </c>
      <c r="U52" s="27">
        <f>SUM(ENERO:DICIEMBRE!U52)</f>
        <v>0</v>
      </c>
      <c r="V52" s="27">
        <f>SUM(ENERO:DICIEMBRE!V52)</f>
        <v>0</v>
      </c>
      <c r="W52" s="27">
        <f>SUM(ENERO:DICIEMBRE!W52)</f>
        <v>0</v>
      </c>
      <c r="X52" s="46">
        <f t="shared" si="11"/>
        <v>0</v>
      </c>
      <c r="Y52" s="27">
        <f>SUM(ENERO:DICIEMBRE!Y52)</f>
        <v>0</v>
      </c>
      <c r="Z52" s="27">
        <f>SUM(ENERO:DICIEMBRE!Z52)</f>
        <v>0</v>
      </c>
      <c r="AA52" s="27">
        <f>SUM(ENERO:DICIEMBRE!AA52)</f>
        <v>0</v>
      </c>
      <c r="AB52" s="51">
        <f t="shared" si="12"/>
        <v>0</v>
      </c>
      <c r="AC52" s="27">
        <f>SUM(ENERO:DICIEMBRE!AC52)</f>
        <v>0</v>
      </c>
      <c r="AD52" s="27">
        <f>SUM(ENERO:DICIEMBRE!AD52)</f>
        <v>0</v>
      </c>
      <c r="AE52" s="27">
        <f>SUM(ENERO:DICIEMBRE!AE52)</f>
        <v>0</v>
      </c>
      <c r="AF52" s="27">
        <f>SUM(ENERO:DICIEMBRE!AF52)</f>
        <v>0</v>
      </c>
      <c r="AG52" s="27">
        <f>SUM(ENERO:DICIEMBRE!AG52)</f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E52" s="2"/>
      <c r="CF52" s="2"/>
      <c r="CG52" s="2"/>
      <c r="CH52" s="2"/>
      <c r="CI52" s="2"/>
      <c r="CJ52" s="2"/>
      <c r="CK52" s="2"/>
      <c r="CL52" s="2"/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customFormat="1" x14ac:dyDescent="0.25">
      <c r="A53" s="41" t="s">
        <v>80</v>
      </c>
      <c r="B53" s="26">
        <f t="shared" si="10"/>
        <v>0</v>
      </c>
      <c r="C53" s="27">
        <f>SUM(ENERO:DICIEMBRE!C53)</f>
        <v>0</v>
      </c>
      <c r="D53" s="27">
        <f>SUM(ENERO:DICIEMBRE!D53)</f>
        <v>0</v>
      </c>
      <c r="E53" s="27">
        <f>SUM(ENERO:DICIEMBRE!E53)</f>
        <v>0</v>
      </c>
      <c r="F53" s="27">
        <f>SUM(ENERO:DICIEMBRE!F53)</f>
        <v>0</v>
      </c>
      <c r="G53" s="27">
        <f>SUM(ENERO:DICIEMBRE!G53)</f>
        <v>0</v>
      </c>
      <c r="H53" s="27">
        <f>SUM(ENERO:DICIEMBRE!H53)</f>
        <v>0</v>
      </c>
      <c r="I53" s="27">
        <f>SUM(ENERO:DICIEMBRE!I53)</f>
        <v>0</v>
      </c>
      <c r="J53" s="27">
        <f>SUM(ENERO:DICIEMBRE!J53)</f>
        <v>0</v>
      </c>
      <c r="K53" s="27">
        <f>SUM(ENERO:DICIEMBRE!K53)</f>
        <v>0</v>
      </c>
      <c r="L53" s="27">
        <f>SUM(ENERO:DICIEMBRE!L53)</f>
        <v>0</v>
      </c>
      <c r="M53" s="27">
        <f>SUM(ENERO:DICIEMBRE!M53)</f>
        <v>0</v>
      </c>
      <c r="N53" s="27">
        <f>SUM(ENERO:DICIEMBRE!N53)</f>
        <v>0</v>
      </c>
      <c r="O53" s="27">
        <f>SUM(ENERO:DICIEMBRE!O53)</f>
        <v>0</v>
      </c>
      <c r="P53" s="27">
        <f>SUM(ENERO:DICIEMBRE!P53)</f>
        <v>0</v>
      </c>
      <c r="Q53" s="27">
        <f>SUM(ENERO:DICIEMBRE!Q53)</f>
        <v>0</v>
      </c>
      <c r="R53" s="27">
        <f>SUM(ENERO:DICIEMBRE!R53)</f>
        <v>0</v>
      </c>
      <c r="S53" s="27">
        <f>SUM(ENERO:DICIEMBRE!S53)</f>
        <v>0</v>
      </c>
      <c r="T53" s="27">
        <f>SUM(ENERO:DICIEMBRE!T53)</f>
        <v>0</v>
      </c>
      <c r="U53" s="27">
        <f>SUM(ENERO:DICIEMBRE!U53)</f>
        <v>0</v>
      </c>
      <c r="V53" s="27">
        <f>SUM(ENERO:DICIEMBRE!V53)</f>
        <v>0</v>
      </c>
      <c r="W53" s="27">
        <f>SUM(ENERO:DICIEMBRE!W53)</f>
        <v>0</v>
      </c>
      <c r="X53" s="46">
        <f t="shared" si="11"/>
        <v>0</v>
      </c>
      <c r="Y53" s="27">
        <f>SUM(ENERO:DICIEMBRE!Y53)</f>
        <v>0</v>
      </c>
      <c r="Z53" s="27">
        <f>SUM(ENERO:DICIEMBRE!Z53)</f>
        <v>0</v>
      </c>
      <c r="AA53" s="27">
        <f>SUM(ENERO:DICIEMBRE!AA53)</f>
        <v>0</v>
      </c>
      <c r="AB53" s="51">
        <f t="shared" si="12"/>
        <v>0</v>
      </c>
      <c r="AC53" s="27">
        <f>SUM(ENERO:DICIEMBRE!AC53)</f>
        <v>0</v>
      </c>
      <c r="AD53" s="27">
        <f>SUM(ENERO:DICIEMBRE!AD53)</f>
        <v>0</v>
      </c>
      <c r="AE53" s="27">
        <f>SUM(ENERO:DICIEMBRE!AE53)</f>
        <v>0</v>
      </c>
      <c r="AF53" s="27">
        <f>SUM(ENERO:DICIEMBRE!AF53)</f>
        <v>0</v>
      </c>
      <c r="AG53" s="27">
        <f>SUM(ENERO:DICIEMBRE!AG53)</f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E53" s="2"/>
      <c r="CF53" s="2"/>
      <c r="CG53" s="2"/>
      <c r="CH53" s="2"/>
      <c r="CI53" s="2"/>
      <c r="CJ53" s="2"/>
      <c r="CK53" s="2"/>
      <c r="CL53" s="2"/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customFormat="1" x14ac:dyDescent="0.25">
      <c r="A54" s="25" t="s">
        <v>81</v>
      </c>
      <c r="B54" s="26">
        <f t="shared" si="10"/>
        <v>1355</v>
      </c>
      <c r="C54" s="27">
        <f>SUM(ENERO:DICIEMBRE!C54)</f>
        <v>1</v>
      </c>
      <c r="D54" s="27">
        <f>SUM(ENERO:DICIEMBRE!D54)</f>
        <v>9</v>
      </c>
      <c r="E54" s="27">
        <f>SUM(ENERO:DICIEMBRE!E54)</f>
        <v>12</v>
      </c>
      <c r="F54" s="27">
        <f>SUM(ENERO:DICIEMBRE!F54)</f>
        <v>6</v>
      </c>
      <c r="G54" s="27">
        <f>SUM(ENERO:DICIEMBRE!G54)</f>
        <v>11</v>
      </c>
      <c r="H54" s="27">
        <f>SUM(ENERO:DICIEMBRE!H54)</f>
        <v>17</v>
      </c>
      <c r="I54" s="27">
        <f>SUM(ENERO:DICIEMBRE!I54)</f>
        <v>19</v>
      </c>
      <c r="J54" s="27">
        <f>SUM(ENERO:DICIEMBRE!J54)</f>
        <v>36</v>
      </c>
      <c r="K54" s="27">
        <f>SUM(ENERO:DICIEMBRE!K54)</f>
        <v>43</v>
      </c>
      <c r="L54" s="27">
        <f>SUM(ENERO:DICIEMBRE!L54)</f>
        <v>47</v>
      </c>
      <c r="M54" s="27">
        <f>SUM(ENERO:DICIEMBRE!M54)</f>
        <v>65</v>
      </c>
      <c r="N54" s="27">
        <f>SUM(ENERO:DICIEMBRE!N54)</f>
        <v>77</v>
      </c>
      <c r="O54" s="27">
        <f>SUM(ENERO:DICIEMBRE!O54)</f>
        <v>112</v>
      </c>
      <c r="P54" s="27">
        <f>SUM(ENERO:DICIEMBRE!P54)</f>
        <v>184</v>
      </c>
      <c r="Q54" s="27">
        <f>SUM(ENERO:DICIEMBRE!Q54)</f>
        <v>189</v>
      </c>
      <c r="R54" s="27">
        <f>SUM(ENERO:DICIEMBRE!R54)</f>
        <v>202</v>
      </c>
      <c r="S54" s="27">
        <f>SUM(ENERO:DICIEMBRE!S54)</f>
        <v>161</v>
      </c>
      <c r="T54" s="27">
        <f>SUM(ENERO:DICIEMBRE!T54)</f>
        <v>164</v>
      </c>
      <c r="U54" s="27">
        <f>SUM(ENERO:DICIEMBRE!U54)</f>
        <v>1342</v>
      </c>
      <c r="V54" s="27">
        <f>SUM(ENERO:DICIEMBRE!V54)</f>
        <v>563</v>
      </c>
      <c r="W54" s="27">
        <f>SUM(ENERO:DICIEMBRE!W54)</f>
        <v>792</v>
      </c>
      <c r="X54" s="46">
        <f t="shared" si="11"/>
        <v>12</v>
      </c>
      <c r="Y54" s="27">
        <f>SUM(ENERO:DICIEMBRE!Y54)</f>
        <v>0</v>
      </c>
      <c r="Z54" s="27">
        <f>SUM(ENERO:DICIEMBRE!Z54)</f>
        <v>12</v>
      </c>
      <c r="AA54" s="27">
        <f>SUM(ENERO:DICIEMBRE!AA54)</f>
        <v>0</v>
      </c>
      <c r="AB54" s="51">
        <f t="shared" si="12"/>
        <v>1122</v>
      </c>
      <c r="AC54" s="27">
        <f>SUM(ENERO:DICIEMBRE!AC54)</f>
        <v>2</v>
      </c>
      <c r="AD54" s="27">
        <f>SUM(ENERO:DICIEMBRE!AD54)</f>
        <v>1120</v>
      </c>
      <c r="AE54" s="27">
        <f>SUM(ENERO:DICIEMBRE!AE54)</f>
        <v>0</v>
      </c>
      <c r="AF54" s="27">
        <f>SUM(ENERO:DICIEMBRE!AF54)</f>
        <v>0</v>
      </c>
      <c r="AG54" s="27">
        <f>SUM(ENERO:DICIEMBRE!AG54)</f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E54" s="2"/>
      <c r="CF54" s="2"/>
      <c r="CG54" s="2"/>
      <c r="CH54" s="2"/>
      <c r="CI54" s="2"/>
      <c r="CJ54" s="2"/>
      <c r="CK54" s="2"/>
      <c r="CL54" s="2"/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customFormat="1" x14ac:dyDescent="0.25">
      <c r="A55" s="58" t="s">
        <v>82</v>
      </c>
      <c r="B55" s="26">
        <f t="shared" si="10"/>
        <v>10357</v>
      </c>
      <c r="C55" s="27">
        <f>SUM(ENERO:DICIEMBRE!C55)</f>
        <v>16</v>
      </c>
      <c r="D55" s="27">
        <f>SUM(ENERO:DICIEMBRE!D55)</f>
        <v>284</v>
      </c>
      <c r="E55" s="27">
        <f>SUM(ENERO:DICIEMBRE!E55)</f>
        <v>381</v>
      </c>
      <c r="F55" s="27">
        <f>SUM(ENERO:DICIEMBRE!F55)</f>
        <v>240</v>
      </c>
      <c r="G55" s="27">
        <f>SUM(ENERO:DICIEMBRE!G55)</f>
        <v>150</v>
      </c>
      <c r="H55" s="27">
        <f>SUM(ENERO:DICIEMBRE!H55)</f>
        <v>486</v>
      </c>
      <c r="I55" s="27">
        <f>SUM(ENERO:DICIEMBRE!I55)</f>
        <v>1089</v>
      </c>
      <c r="J55" s="27">
        <f>SUM(ENERO:DICIEMBRE!J55)</f>
        <v>1502</v>
      </c>
      <c r="K55" s="27">
        <f>SUM(ENERO:DICIEMBRE!K55)</f>
        <v>1590</v>
      </c>
      <c r="L55" s="27">
        <f>SUM(ENERO:DICIEMBRE!L55)</f>
        <v>952</v>
      </c>
      <c r="M55" s="27">
        <f>SUM(ENERO:DICIEMBRE!M55)</f>
        <v>861</v>
      </c>
      <c r="N55" s="27">
        <f>SUM(ENERO:DICIEMBRE!N55)</f>
        <v>759</v>
      </c>
      <c r="O55" s="27">
        <f>SUM(ENERO:DICIEMBRE!O55)</f>
        <v>575</v>
      </c>
      <c r="P55" s="27">
        <f>SUM(ENERO:DICIEMBRE!P55)</f>
        <v>598</v>
      </c>
      <c r="Q55" s="27">
        <f>SUM(ENERO:DICIEMBRE!Q55)</f>
        <v>352</v>
      </c>
      <c r="R55" s="27">
        <f>SUM(ENERO:DICIEMBRE!R55)</f>
        <v>280</v>
      </c>
      <c r="S55" s="27">
        <f>SUM(ENERO:DICIEMBRE!S55)</f>
        <v>146</v>
      </c>
      <c r="T55" s="27">
        <f>SUM(ENERO:DICIEMBRE!T55)</f>
        <v>96</v>
      </c>
      <c r="U55" s="27">
        <f>SUM(ENERO:DICIEMBRE!U55)</f>
        <v>10357</v>
      </c>
      <c r="V55" s="27">
        <f>SUM(ENERO:DICIEMBRE!V55)</f>
        <v>33</v>
      </c>
      <c r="W55" s="27">
        <f>SUM(ENERO:DICIEMBRE!W55)</f>
        <v>10324</v>
      </c>
      <c r="X55" s="46">
        <f t="shared" si="11"/>
        <v>638</v>
      </c>
      <c r="Y55" s="27">
        <f>SUM(ENERO:DICIEMBRE!Y55)</f>
        <v>150</v>
      </c>
      <c r="Z55" s="27">
        <f>SUM(ENERO:DICIEMBRE!Z55)</f>
        <v>488</v>
      </c>
      <c r="AA55" s="27">
        <f>SUM(ENERO:DICIEMBRE!AA55)</f>
        <v>0</v>
      </c>
      <c r="AB55" s="51">
        <f t="shared" si="12"/>
        <v>4010</v>
      </c>
      <c r="AC55" s="27">
        <f>SUM(ENERO:DICIEMBRE!AC55)</f>
        <v>1944</v>
      </c>
      <c r="AD55" s="27">
        <f>SUM(ENERO:DICIEMBRE!AD55)</f>
        <v>2063</v>
      </c>
      <c r="AE55" s="27">
        <f>SUM(ENERO:DICIEMBRE!AE55)</f>
        <v>3</v>
      </c>
      <c r="AF55" s="27">
        <f>SUM(ENERO:DICIEMBRE!AF55)</f>
        <v>1</v>
      </c>
      <c r="AG55" s="27">
        <f>SUM(ENERO:DICIEMBRE!AG55)</f>
        <v>285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E55" s="2"/>
      <c r="CF55" s="2"/>
      <c r="CG55" s="2"/>
      <c r="CH55" s="2"/>
      <c r="CI55" s="2"/>
      <c r="CJ55" s="2"/>
      <c r="CK55" s="2"/>
      <c r="CL55" s="2"/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customFormat="1" x14ac:dyDescent="0.25">
      <c r="A56" s="58" t="s">
        <v>83</v>
      </c>
      <c r="B56" s="26">
        <f t="shared" si="10"/>
        <v>0</v>
      </c>
      <c r="C56" s="27">
        <f>SUM(ENERO:DICIEMBRE!C56)</f>
        <v>0</v>
      </c>
      <c r="D56" s="27">
        <f>SUM(ENERO:DICIEMBRE!D56)</f>
        <v>0</v>
      </c>
      <c r="E56" s="27">
        <f>SUM(ENERO:DICIEMBRE!E56)</f>
        <v>0</v>
      </c>
      <c r="F56" s="27">
        <f>SUM(ENERO:DICIEMBRE!F56)</f>
        <v>0</v>
      </c>
      <c r="G56" s="27">
        <f>SUM(ENERO:DICIEMBRE!G56)</f>
        <v>0</v>
      </c>
      <c r="H56" s="27">
        <f>SUM(ENERO:DICIEMBRE!H56)</f>
        <v>0</v>
      </c>
      <c r="I56" s="27">
        <f>SUM(ENERO:DICIEMBRE!I56)</f>
        <v>0</v>
      </c>
      <c r="J56" s="27">
        <f>SUM(ENERO:DICIEMBRE!J56)</f>
        <v>0</v>
      </c>
      <c r="K56" s="27">
        <f>SUM(ENERO:DICIEMBRE!K56)</f>
        <v>0</v>
      </c>
      <c r="L56" s="27">
        <f>SUM(ENERO:DICIEMBRE!L56)</f>
        <v>0</v>
      </c>
      <c r="M56" s="27">
        <f>SUM(ENERO:DICIEMBRE!M56)</f>
        <v>0</v>
      </c>
      <c r="N56" s="27">
        <f>SUM(ENERO:DICIEMBRE!N56)</f>
        <v>0</v>
      </c>
      <c r="O56" s="27">
        <f>SUM(ENERO:DICIEMBRE!O56)</f>
        <v>0</v>
      </c>
      <c r="P56" s="27">
        <f>SUM(ENERO:DICIEMBRE!P56)</f>
        <v>0</v>
      </c>
      <c r="Q56" s="27">
        <f>SUM(ENERO:DICIEMBRE!Q56)</f>
        <v>0</v>
      </c>
      <c r="R56" s="27">
        <f>SUM(ENERO:DICIEMBRE!R56)</f>
        <v>0</v>
      </c>
      <c r="S56" s="27">
        <f>SUM(ENERO:DICIEMBRE!S56)</f>
        <v>0</v>
      </c>
      <c r="T56" s="27">
        <f>SUM(ENERO:DICIEMBRE!T56)</f>
        <v>0</v>
      </c>
      <c r="U56" s="27">
        <f>SUM(ENERO:DICIEMBRE!U56)</f>
        <v>0</v>
      </c>
      <c r="V56" s="27">
        <f>SUM(ENERO:DICIEMBRE!V56)</f>
        <v>0</v>
      </c>
      <c r="W56" s="27">
        <f>SUM(ENERO:DICIEMBRE!W56)</f>
        <v>0</v>
      </c>
      <c r="X56" s="46">
        <f t="shared" si="11"/>
        <v>0</v>
      </c>
      <c r="Y56" s="27">
        <f>SUM(ENERO:DICIEMBRE!Y56)</f>
        <v>0</v>
      </c>
      <c r="Z56" s="27">
        <f>SUM(ENERO:DICIEMBRE!Z56)</f>
        <v>0</v>
      </c>
      <c r="AA56" s="27">
        <f>SUM(ENERO:DICIEMBRE!AA56)</f>
        <v>0</v>
      </c>
      <c r="AB56" s="51">
        <f t="shared" si="12"/>
        <v>0</v>
      </c>
      <c r="AC56" s="27">
        <f>SUM(ENERO:DICIEMBRE!AC56)</f>
        <v>0</v>
      </c>
      <c r="AD56" s="27">
        <f>SUM(ENERO:DICIEMBRE!AD56)</f>
        <v>0</v>
      </c>
      <c r="AE56" s="27">
        <f>SUM(ENERO:DICIEMBRE!AE56)</f>
        <v>0</v>
      </c>
      <c r="AF56" s="27">
        <f>SUM(ENERO:DICIEMBRE!AF56)</f>
        <v>0</v>
      </c>
      <c r="AG56" s="27">
        <f>SUM(ENERO:DICIEMBRE!AG56)</f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E56" s="2"/>
      <c r="CF56" s="2"/>
      <c r="CG56" s="2"/>
      <c r="CH56" s="2"/>
      <c r="CI56" s="2"/>
      <c r="CJ56" s="2"/>
      <c r="CK56" s="2"/>
      <c r="CL56" s="2"/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customFormat="1" x14ac:dyDescent="0.25">
      <c r="A57" s="53" t="s">
        <v>84</v>
      </c>
      <c r="B57" s="26">
        <f t="shared" si="10"/>
        <v>0</v>
      </c>
      <c r="C57" s="27">
        <f>SUM(ENERO:DICIEMBRE!C57)</f>
        <v>0</v>
      </c>
      <c r="D57" s="27">
        <f>SUM(ENERO:DICIEMBRE!D57)</f>
        <v>0</v>
      </c>
      <c r="E57" s="27">
        <f>SUM(ENERO:DICIEMBRE!E57)</f>
        <v>0</v>
      </c>
      <c r="F57" s="27">
        <f>SUM(ENERO:DICIEMBRE!F57)</f>
        <v>0</v>
      </c>
      <c r="G57" s="27">
        <f>SUM(ENERO:DICIEMBRE!G57)</f>
        <v>0</v>
      </c>
      <c r="H57" s="27">
        <f>SUM(ENERO:DICIEMBRE!H57)</f>
        <v>0</v>
      </c>
      <c r="I57" s="27">
        <f>SUM(ENERO:DICIEMBRE!I57)</f>
        <v>0</v>
      </c>
      <c r="J57" s="27">
        <f>SUM(ENERO:DICIEMBRE!J57)</f>
        <v>0</v>
      </c>
      <c r="K57" s="27">
        <f>SUM(ENERO:DICIEMBRE!K57)</f>
        <v>0</v>
      </c>
      <c r="L57" s="27">
        <f>SUM(ENERO:DICIEMBRE!L57)</f>
        <v>0</v>
      </c>
      <c r="M57" s="27">
        <f>SUM(ENERO:DICIEMBRE!M57)</f>
        <v>0</v>
      </c>
      <c r="N57" s="27">
        <f>SUM(ENERO:DICIEMBRE!N57)</f>
        <v>0</v>
      </c>
      <c r="O57" s="27">
        <f>SUM(ENERO:DICIEMBRE!O57)</f>
        <v>0</v>
      </c>
      <c r="P57" s="27">
        <f>SUM(ENERO:DICIEMBRE!P57)</f>
        <v>0</v>
      </c>
      <c r="Q57" s="27">
        <f>SUM(ENERO:DICIEMBRE!Q57)</f>
        <v>0</v>
      </c>
      <c r="R57" s="27">
        <f>SUM(ENERO:DICIEMBRE!R57)</f>
        <v>0</v>
      </c>
      <c r="S57" s="27">
        <f>SUM(ENERO:DICIEMBRE!S57)</f>
        <v>0</v>
      </c>
      <c r="T57" s="27">
        <f>SUM(ENERO:DICIEMBRE!T57)</f>
        <v>0</v>
      </c>
      <c r="U57" s="27">
        <f>SUM(ENERO:DICIEMBRE!U57)</f>
        <v>0</v>
      </c>
      <c r="V57" s="27">
        <f>SUM(ENERO:DICIEMBRE!V57)</f>
        <v>0</v>
      </c>
      <c r="W57" s="27">
        <f>SUM(ENERO:DICIEMBRE!W57)</f>
        <v>0</v>
      </c>
      <c r="X57" s="46">
        <f t="shared" si="11"/>
        <v>0</v>
      </c>
      <c r="Y57" s="27">
        <f>SUM(ENERO:DICIEMBRE!Y57)</f>
        <v>0</v>
      </c>
      <c r="Z57" s="27">
        <f>SUM(ENERO:DICIEMBRE!Z57)</f>
        <v>0</v>
      </c>
      <c r="AA57" s="27">
        <f>SUM(ENERO:DICIEMBRE!AA57)</f>
        <v>0</v>
      </c>
      <c r="AB57" s="51">
        <f t="shared" si="12"/>
        <v>0</v>
      </c>
      <c r="AC57" s="27">
        <f>SUM(ENERO:DICIEMBRE!AC57)</f>
        <v>0</v>
      </c>
      <c r="AD57" s="27">
        <f>SUM(ENERO:DICIEMBRE!AD57)</f>
        <v>0</v>
      </c>
      <c r="AE57" s="27">
        <f>SUM(ENERO:DICIEMBRE!AE57)</f>
        <v>0</v>
      </c>
      <c r="AF57" s="27">
        <f>SUM(ENERO:DICIEMBRE!AF57)</f>
        <v>0</v>
      </c>
      <c r="AG57" s="27">
        <f>SUM(ENERO:DICIEMBRE!AG57)</f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E57" s="2"/>
      <c r="CF57" s="2"/>
      <c r="CG57" s="2"/>
      <c r="CH57" s="2"/>
      <c r="CI57" s="2"/>
      <c r="CJ57" s="2"/>
      <c r="CK57" s="2"/>
      <c r="CL57" s="2"/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customFormat="1" x14ac:dyDescent="0.25">
      <c r="A58" s="41" t="s">
        <v>85</v>
      </c>
      <c r="B58" s="26">
        <f t="shared" si="10"/>
        <v>7130</v>
      </c>
      <c r="C58" s="27">
        <f>SUM(ENERO:DICIEMBRE!C58)</f>
        <v>154</v>
      </c>
      <c r="D58" s="27">
        <f>SUM(ENERO:DICIEMBRE!D58)</f>
        <v>109</v>
      </c>
      <c r="E58" s="27">
        <f>SUM(ENERO:DICIEMBRE!E58)</f>
        <v>73</v>
      </c>
      <c r="F58" s="27">
        <f>SUM(ENERO:DICIEMBRE!F58)</f>
        <v>30</v>
      </c>
      <c r="G58" s="27">
        <f>SUM(ENERO:DICIEMBRE!G58)</f>
        <v>28</v>
      </c>
      <c r="H58" s="27">
        <f>SUM(ENERO:DICIEMBRE!H58)</f>
        <v>26</v>
      </c>
      <c r="I58" s="27">
        <f>SUM(ENERO:DICIEMBRE!I58)</f>
        <v>41</v>
      </c>
      <c r="J58" s="27">
        <f>SUM(ENERO:DICIEMBRE!J58)</f>
        <v>52</v>
      </c>
      <c r="K58" s="27">
        <f>SUM(ENERO:DICIEMBRE!K58)</f>
        <v>108</v>
      </c>
      <c r="L58" s="27">
        <f>SUM(ENERO:DICIEMBRE!L58)</f>
        <v>141</v>
      </c>
      <c r="M58" s="27">
        <f>SUM(ENERO:DICIEMBRE!M58)</f>
        <v>172</v>
      </c>
      <c r="N58" s="27">
        <f>SUM(ENERO:DICIEMBRE!N58)</f>
        <v>322</v>
      </c>
      <c r="O58" s="27">
        <f>SUM(ENERO:DICIEMBRE!O58)</f>
        <v>488</v>
      </c>
      <c r="P58" s="27">
        <f>SUM(ENERO:DICIEMBRE!P58)</f>
        <v>712</v>
      </c>
      <c r="Q58" s="27">
        <f>SUM(ENERO:DICIEMBRE!Q58)</f>
        <v>975</v>
      </c>
      <c r="R58" s="27">
        <f>SUM(ENERO:DICIEMBRE!R58)</f>
        <v>1262</v>
      </c>
      <c r="S58" s="27">
        <f>SUM(ENERO:DICIEMBRE!S58)</f>
        <v>1210</v>
      </c>
      <c r="T58" s="27">
        <f>SUM(ENERO:DICIEMBRE!T58)</f>
        <v>1227</v>
      </c>
      <c r="U58" s="27">
        <f>SUM(ENERO:DICIEMBRE!U58)</f>
        <v>7130</v>
      </c>
      <c r="V58" s="27">
        <f>SUM(ENERO:DICIEMBRE!V58)</f>
        <v>3137</v>
      </c>
      <c r="W58" s="27">
        <f>SUM(ENERO:DICIEMBRE!W58)</f>
        <v>3993</v>
      </c>
      <c r="X58" s="46">
        <f t="shared" si="11"/>
        <v>317</v>
      </c>
      <c r="Y58" s="27">
        <f>SUM(ENERO:DICIEMBRE!Y58)</f>
        <v>202</v>
      </c>
      <c r="Z58" s="27">
        <f>SUM(ENERO:DICIEMBRE!Z58)</f>
        <v>105</v>
      </c>
      <c r="AA58" s="27">
        <f>SUM(ENERO:DICIEMBRE!AA58)</f>
        <v>10</v>
      </c>
      <c r="AB58" s="51">
        <f t="shared" si="12"/>
        <v>3669</v>
      </c>
      <c r="AC58" s="27">
        <f>SUM(ENERO:DICIEMBRE!AC58)</f>
        <v>1847</v>
      </c>
      <c r="AD58" s="27">
        <f>SUM(ENERO:DICIEMBRE!AD58)</f>
        <v>1733</v>
      </c>
      <c r="AE58" s="27">
        <f>SUM(ENERO:DICIEMBRE!AE58)</f>
        <v>89</v>
      </c>
      <c r="AF58" s="27">
        <f>SUM(ENERO:DICIEMBRE!AF58)</f>
        <v>0</v>
      </c>
      <c r="AG58" s="27">
        <f>SUM(ENERO:DICIEMBRE!AG58)</f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E58" s="2"/>
      <c r="CF58" s="2"/>
      <c r="CG58" s="2"/>
      <c r="CH58" s="2"/>
      <c r="CI58" s="2"/>
      <c r="CJ58" s="2"/>
      <c r="CK58" s="2"/>
      <c r="CL58" s="2"/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customFormat="1" x14ac:dyDescent="0.25">
      <c r="A59" s="41" t="s">
        <v>86</v>
      </c>
      <c r="B59" s="26">
        <f t="shared" si="10"/>
        <v>5788</v>
      </c>
      <c r="C59" s="27">
        <f>SUM(ENERO:DICIEMBRE!C59)</f>
        <v>264</v>
      </c>
      <c r="D59" s="27">
        <f>SUM(ENERO:DICIEMBRE!D59)</f>
        <v>974</v>
      </c>
      <c r="E59" s="27">
        <f>SUM(ENERO:DICIEMBRE!E59)</f>
        <v>568</v>
      </c>
      <c r="F59" s="27">
        <f>SUM(ENERO:DICIEMBRE!F59)</f>
        <v>173</v>
      </c>
      <c r="G59" s="27">
        <f>SUM(ENERO:DICIEMBRE!G59)</f>
        <v>80</v>
      </c>
      <c r="H59" s="27">
        <f>SUM(ENERO:DICIEMBRE!H59)</f>
        <v>113</v>
      </c>
      <c r="I59" s="27">
        <f>SUM(ENERO:DICIEMBRE!I59)</f>
        <v>102</v>
      </c>
      <c r="J59" s="27">
        <f>SUM(ENERO:DICIEMBRE!J59)</f>
        <v>96</v>
      </c>
      <c r="K59" s="27">
        <f>SUM(ENERO:DICIEMBRE!K59)</f>
        <v>111</v>
      </c>
      <c r="L59" s="27">
        <f>SUM(ENERO:DICIEMBRE!L59)</f>
        <v>77</v>
      </c>
      <c r="M59" s="27">
        <f>SUM(ENERO:DICIEMBRE!M59)</f>
        <v>110</v>
      </c>
      <c r="N59" s="27">
        <f>SUM(ENERO:DICIEMBRE!N59)</f>
        <v>174</v>
      </c>
      <c r="O59" s="27">
        <f>SUM(ENERO:DICIEMBRE!O59)</f>
        <v>189</v>
      </c>
      <c r="P59" s="27">
        <f>SUM(ENERO:DICIEMBRE!P59)</f>
        <v>229</v>
      </c>
      <c r="Q59" s="27">
        <f>SUM(ENERO:DICIEMBRE!Q59)</f>
        <v>422</v>
      </c>
      <c r="R59" s="27">
        <f>SUM(ENERO:DICIEMBRE!R59)</f>
        <v>544</v>
      </c>
      <c r="S59" s="27">
        <f>SUM(ENERO:DICIEMBRE!S59)</f>
        <v>664</v>
      </c>
      <c r="T59" s="27">
        <f>SUM(ENERO:DICIEMBRE!T59)</f>
        <v>898</v>
      </c>
      <c r="U59" s="27">
        <f>SUM(ENERO:DICIEMBRE!U59)</f>
        <v>5788</v>
      </c>
      <c r="V59" s="27">
        <f>SUM(ENERO:DICIEMBRE!V59)</f>
        <v>2853</v>
      </c>
      <c r="W59" s="27">
        <f>SUM(ENERO:DICIEMBRE!W59)</f>
        <v>2935</v>
      </c>
      <c r="X59" s="46">
        <f t="shared" si="11"/>
        <v>1324</v>
      </c>
      <c r="Y59" s="27">
        <f>SUM(ENERO:DICIEMBRE!Y59)</f>
        <v>846</v>
      </c>
      <c r="Z59" s="27">
        <f>SUM(ENERO:DICIEMBRE!Z59)</f>
        <v>436</v>
      </c>
      <c r="AA59" s="27">
        <f>SUM(ENERO:DICIEMBRE!AA59)</f>
        <v>42</v>
      </c>
      <c r="AB59" s="51">
        <f t="shared" si="12"/>
        <v>2917</v>
      </c>
      <c r="AC59" s="27">
        <f>SUM(ENERO:DICIEMBRE!AC59)</f>
        <v>1235</v>
      </c>
      <c r="AD59" s="27">
        <f>SUM(ENERO:DICIEMBRE!AD59)</f>
        <v>1626</v>
      </c>
      <c r="AE59" s="27">
        <f>SUM(ENERO:DICIEMBRE!AE59)</f>
        <v>56</v>
      </c>
      <c r="AF59" s="27">
        <f>SUM(ENERO:DICIEMBRE!AF59)</f>
        <v>0</v>
      </c>
      <c r="AG59" s="27">
        <f>SUM(ENERO:DICIEMBRE!AG59)</f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E59" s="2"/>
      <c r="CF59" s="2"/>
      <c r="CG59" s="2"/>
      <c r="CH59" s="2"/>
      <c r="CI59" s="2"/>
      <c r="CJ59" s="2"/>
      <c r="CK59" s="2"/>
      <c r="CL59" s="2"/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customFormat="1" x14ac:dyDescent="0.25">
      <c r="A60" s="41" t="s">
        <v>87</v>
      </c>
      <c r="B60" s="26">
        <f t="shared" si="10"/>
        <v>13638</v>
      </c>
      <c r="C60" s="27">
        <f>SUM(ENERO:DICIEMBRE!C60)</f>
        <v>1126</v>
      </c>
      <c r="D60" s="27">
        <f>SUM(ENERO:DICIEMBRE!D60)</f>
        <v>874</v>
      </c>
      <c r="E60" s="27">
        <f>SUM(ENERO:DICIEMBRE!E60)</f>
        <v>1513</v>
      </c>
      <c r="F60" s="27">
        <f>SUM(ENERO:DICIEMBRE!F60)</f>
        <v>468</v>
      </c>
      <c r="G60" s="27">
        <f>SUM(ENERO:DICIEMBRE!G60)</f>
        <v>166</v>
      </c>
      <c r="H60" s="27">
        <f>SUM(ENERO:DICIEMBRE!H60)</f>
        <v>314</v>
      </c>
      <c r="I60" s="27">
        <f>SUM(ENERO:DICIEMBRE!I60)</f>
        <v>352</v>
      </c>
      <c r="J60" s="27">
        <f>SUM(ENERO:DICIEMBRE!J60)</f>
        <v>395</v>
      </c>
      <c r="K60" s="27">
        <f>SUM(ENERO:DICIEMBRE!K60)</f>
        <v>468</v>
      </c>
      <c r="L60" s="27">
        <f>SUM(ENERO:DICIEMBRE!L60)</f>
        <v>526</v>
      </c>
      <c r="M60" s="27">
        <f>SUM(ENERO:DICIEMBRE!M60)</f>
        <v>603</v>
      </c>
      <c r="N60" s="27">
        <f>SUM(ENERO:DICIEMBRE!N60)</f>
        <v>849</v>
      </c>
      <c r="O60" s="27">
        <f>SUM(ENERO:DICIEMBRE!O60)</f>
        <v>1054</v>
      </c>
      <c r="P60" s="27">
        <f>SUM(ENERO:DICIEMBRE!P60)</f>
        <v>1350</v>
      </c>
      <c r="Q60" s="27">
        <f>SUM(ENERO:DICIEMBRE!Q60)</f>
        <v>1208</v>
      </c>
      <c r="R60" s="27">
        <f>SUM(ENERO:DICIEMBRE!R60)</f>
        <v>959</v>
      </c>
      <c r="S60" s="27">
        <f>SUM(ENERO:DICIEMBRE!S60)</f>
        <v>753</v>
      </c>
      <c r="T60" s="27">
        <f>SUM(ENERO:DICIEMBRE!T60)</f>
        <v>660</v>
      </c>
      <c r="U60" s="27">
        <f>SUM(ENERO:DICIEMBRE!U60)</f>
        <v>13638</v>
      </c>
      <c r="V60" s="27">
        <f>SUM(ENERO:DICIEMBRE!V60)</f>
        <v>5801</v>
      </c>
      <c r="W60" s="27">
        <f>SUM(ENERO:DICIEMBRE!W60)</f>
        <v>7837</v>
      </c>
      <c r="X60" s="46">
        <f t="shared" si="11"/>
        <v>1800</v>
      </c>
      <c r="Y60" s="27">
        <f>SUM(ENERO:DICIEMBRE!Y60)</f>
        <v>461</v>
      </c>
      <c r="Z60" s="27">
        <f>SUM(ENERO:DICIEMBRE!Z60)</f>
        <v>1142</v>
      </c>
      <c r="AA60" s="27">
        <f>SUM(ENERO:DICIEMBRE!AA60)</f>
        <v>197</v>
      </c>
      <c r="AB60" s="51">
        <f t="shared" si="12"/>
        <v>3725</v>
      </c>
      <c r="AC60" s="27">
        <f>SUM(ENERO:DICIEMBRE!AC60)</f>
        <v>1571</v>
      </c>
      <c r="AD60" s="27">
        <f>SUM(ENERO:DICIEMBRE!AD60)</f>
        <v>1875</v>
      </c>
      <c r="AE60" s="27">
        <f>SUM(ENERO:DICIEMBRE!AE60)</f>
        <v>279</v>
      </c>
      <c r="AF60" s="27">
        <f>SUM(ENERO:DICIEMBRE!AF60)</f>
        <v>0</v>
      </c>
      <c r="AG60" s="27">
        <f>SUM(ENERO:DICIEMBRE!AG60)</f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E60" s="2"/>
      <c r="CF60" s="2"/>
      <c r="CG60" s="2"/>
      <c r="CH60" s="2"/>
      <c r="CI60" s="2"/>
      <c r="CJ60" s="2"/>
      <c r="CK60" s="2"/>
      <c r="CL60" s="2"/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customFormat="1" x14ac:dyDescent="0.25">
      <c r="A61" s="41" t="s">
        <v>88</v>
      </c>
      <c r="B61" s="26">
        <f t="shared" si="10"/>
        <v>5265</v>
      </c>
      <c r="C61" s="27">
        <f>SUM(ENERO:DICIEMBRE!C61)</f>
        <v>0</v>
      </c>
      <c r="D61" s="27">
        <f>SUM(ENERO:DICIEMBRE!D61)</f>
        <v>0</v>
      </c>
      <c r="E61" s="27">
        <f>SUM(ENERO:DICIEMBRE!E61)</f>
        <v>0</v>
      </c>
      <c r="F61" s="27">
        <f>SUM(ENERO:DICIEMBRE!F61)</f>
        <v>35</v>
      </c>
      <c r="G61" s="27">
        <f>SUM(ENERO:DICIEMBRE!G61)</f>
        <v>26</v>
      </c>
      <c r="H61" s="27">
        <f>SUM(ENERO:DICIEMBRE!H61)</f>
        <v>68</v>
      </c>
      <c r="I61" s="27">
        <f>SUM(ENERO:DICIEMBRE!I61)</f>
        <v>72</v>
      </c>
      <c r="J61" s="27">
        <f>SUM(ENERO:DICIEMBRE!J61)</f>
        <v>108</v>
      </c>
      <c r="K61" s="27">
        <f>SUM(ENERO:DICIEMBRE!K61)</f>
        <v>153</v>
      </c>
      <c r="L61" s="27">
        <f>SUM(ENERO:DICIEMBRE!L61)</f>
        <v>148</v>
      </c>
      <c r="M61" s="27">
        <f>SUM(ENERO:DICIEMBRE!M61)</f>
        <v>200</v>
      </c>
      <c r="N61" s="27">
        <f>SUM(ENERO:DICIEMBRE!N61)</f>
        <v>279</v>
      </c>
      <c r="O61" s="27">
        <f>SUM(ENERO:DICIEMBRE!O61)</f>
        <v>396</v>
      </c>
      <c r="P61" s="27">
        <f>SUM(ENERO:DICIEMBRE!P61)</f>
        <v>581</v>
      </c>
      <c r="Q61" s="27">
        <f>SUM(ENERO:DICIEMBRE!Q61)</f>
        <v>853</v>
      </c>
      <c r="R61" s="27">
        <f>SUM(ENERO:DICIEMBRE!R61)</f>
        <v>838</v>
      </c>
      <c r="S61" s="27">
        <f>SUM(ENERO:DICIEMBRE!S61)</f>
        <v>785</v>
      </c>
      <c r="T61" s="27">
        <f>SUM(ENERO:DICIEMBRE!T61)</f>
        <v>723</v>
      </c>
      <c r="U61" s="27">
        <f>SUM(ENERO:DICIEMBRE!U61)</f>
        <v>5265</v>
      </c>
      <c r="V61" s="27">
        <f>SUM(ENERO:DICIEMBRE!V61)</f>
        <v>4309</v>
      </c>
      <c r="W61" s="27">
        <f>SUM(ENERO:DICIEMBRE!W61)</f>
        <v>956</v>
      </c>
      <c r="X61" s="46">
        <f t="shared" si="11"/>
        <v>20</v>
      </c>
      <c r="Y61" s="27">
        <f>SUM(ENERO:DICIEMBRE!Y61)</f>
        <v>13</v>
      </c>
      <c r="Z61" s="27">
        <f>SUM(ENERO:DICIEMBRE!Z61)</f>
        <v>7</v>
      </c>
      <c r="AA61" s="27">
        <f>SUM(ENERO:DICIEMBRE!AA61)</f>
        <v>0</v>
      </c>
      <c r="AB61" s="51">
        <f t="shared" si="12"/>
        <v>2444</v>
      </c>
      <c r="AC61" s="27">
        <f>SUM(ENERO:DICIEMBRE!AC61)</f>
        <v>1714</v>
      </c>
      <c r="AD61" s="27">
        <f>SUM(ENERO:DICIEMBRE!AD61)</f>
        <v>710</v>
      </c>
      <c r="AE61" s="27">
        <f>SUM(ENERO:DICIEMBRE!AE61)</f>
        <v>20</v>
      </c>
      <c r="AF61" s="27">
        <f>SUM(ENERO:DICIEMBRE!AF61)</f>
        <v>8</v>
      </c>
      <c r="AG61" s="27">
        <f>SUM(ENERO:DICIEMBRE!AG61)</f>
        <v>922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E61" s="2"/>
      <c r="CF61" s="2"/>
      <c r="CG61" s="2"/>
      <c r="CH61" s="2"/>
      <c r="CI61" s="2"/>
      <c r="CJ61" s="2"/>
      <c r="CK61" s="2"/>
      <c r="CL61" s="2"/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customFormat="1" x14ac:dyDescent="0.25">
      <c r="A62" s="41" t="s">
        <v>89</v>
      </c>
      <c r="B62" s="26">
        <f t="shared" si="10"/>
        <v>1637</v>
      </c>
      <c r="C62" s="27">
        <f>SUM(ENERO:DICIEMBRE!C62)</f>
        <v>0</v>
      </c>
      <c r="D62" s="27">
        <f>SUM(ENERO:DICIEMBRE!D62)</f>
        <v>0</v>
      </c>
      <c r="E62" s="27">
        <f>SUM(ENERO:DICIEMBRE!E62)</f>
        <v>0</v>
      </c>
      <c r="F62" s="27">
        <f>SUM(ENERO:DICIEMBRE!F62)</f>
        <v>0</v>
      </c>
      <c r="G62" s="27">
        <f>SUM(ENERO:DICIEMBRE!G62)</f>
        <v>0</v>
      </c>
      <c r="H62" s="27">
        <f>SUM(ENERO:DICIEMBRE!H62)</f>
        <v>1</v>
      </c>
      <c r="I62" s="27">
        <f>SUM(ENERO:DICIEMBRE!I62)</f>
        <v>16</v>
      </c>
      <c r="J62" s="27">
        <f>SUM(ENERO:DICIEMBRE!J62)</f>
        <v>17</v>
      </c>
      <c r="K62" s="27">
        <f>SUM(ENERO:DICIEMBRE!K62)</f>
        <v>25</v>
      </c>
      <c r="L62" s="27">
        <f>SUM(ENERO:DICIEMBRE!L62)</f>
        <v>58</v>
      </c>
      <c r="M62" s="27">
        <f>SUM(ENERO:DICIEMBRE!M62)</f>
        <v>58</v>
      </c>
      <c r="N62" s="27">
        <f>SUM(ENERO:DICIEMBRE!N62)</f>
        <v>93</v>
      </c>
      <c r="O62" s="27">
        <f>SUM(ENERO:DICIEMBRE!O62)</f>
        <v>106</v>
      </c>
      <c r="P62" s="27">
        <f>SUM(ENERO:DICIEMBRE!P62)</f>
        <v>190</v>
      </c>
      <c r="Q62" s="27">
        <f>SUM(ENERO:DICIEMBRE!Q62)</f>
        <v>207</v>
      </c>
      <c r="R62" s="27">
        <f>SUM(ENERO:DICIEMBRE!R62)</f>
        <v>239</v>
      </c>
      <c r="S62" s="27">
        <f>SUM(ENERO:DICIEMBRE!S62)</f>
        <v>259</v>
      </c>
      <c r="T62" s="27">
        <f>SUM(ENERO:DICIEMBRE!T62)</f>
        <v>368</v>
      </c>
      <c r="U62" s="27">
        <f>SUM(ENERO:DICIEMBRE!U62)</f>
        <v>1637</v>
      </c>
      <c r="V62" s="27">
        <f>SUM(ENERO:DICIEMBRE!V62)</f>
        <v>742</v>
      </c>
      <c r="W62" s="27">
        <f>SUM(ENERO:DICIEMBRE!W62)</f>
        <v>895</v>
      </c>
      <c r="X62" s="46">
        <f t="shared" si="11"/>
        <v>0</v>
      </c>
      <c r="Y62" s="27">
        <f>SUM(ENERO:DICIEMBRE!Y62)</f>
        <v>0</v>
      </c>
      <c r="Z62" s="27">
        <f>SUM(ENERO:DICIEMBRE!Z62)</f>
        <v>0</v>
      </c>
      <c r="AA62" s="27">
        <f>SUM(ENERO:DICIEMBRE!AA62)</f>
        <v>0</v>
      </c>
      <c r="AB62" s="51">
        <f t="shared" si="12"/>
        <v>564</v>
      </c>
      <c r="AC62" s="27">
        <f>SUM(ENERO:DICIEMBRE!AC62)</f>
        <v>22</v>
      </c>
      <c r="AD62" s="27">
        <f>SUM(ENERO:DICIEMBRE!AD62)</f>
        <v>542</v>
      </c>
      <c r="AE62" s="27">
        <f>SUM(ENERO:DICIEMBRE!AE62)</f>
        <v>0</v>
      </c>
      <c r="AF62" s="27">
        <f>SUM(ENERO:DICIEMBRE!AF62)</f>
        <v>0</v>
      </c>
      <c r="AG62" s="27">
        <f>SUM(ENERO:DICIEMBRE!AG62)</f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E62" s="2"/>
      <c r="CF62" s="2"/>
      <c r="CG62" s="2"/>
      <c r="CH62" s="2"/>
      <c r="CI62" s="2"/>
      <c r="CJ62" s="2"/>
      <c r="CK62" s="2"/>
      <c r="CL62" s="2"/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customFormat="1" x14ac:dyDescent="0.25">
      <c r="A63" s="41" t="s">
        <v>90</v>
      </c>
      <c r="B63" s="26">
        <f>SUM(C63:T63)</f>
        <v>0</v>
      </c>
      <c r="C63" s="27">
        <f>SUM(ENERO:DICIEMBRE!C63)</f>
        <v>0</v>
      </c>
      <c r="D63" s="27">
        <f>SUM(ENERO:DICIEMBRE!D63)</f>
        <v>0</v>
      </c>
      <c r="E63" s="27">
        <f>SUM(ENERO:DICIEMBRE!E63)</f>
        <v>0</v>
      </c>
      <c r="F63" s="27">
        <f>SUM(ENERO:DICIEMBRE!F63)</f>
        <v>0</v>
      </c>
      <c r="G63" s="27">
        <f>SUM(ENERO:DICIEMBRE!G63)</f>
        <v>0</v>
      </c>
      <c r="H63" s="27">
        <f>SUM(ENERO:DICIEMBRE!H63)</f>
        <v>0</v>
      </c>
      <c r="I63" s="27">
        <f>SUM(ENERO:DICIEMBRE!I63)</f>
        <v>0</v>
      </c>
      <c r="J63" s="27">
        <f>SUM(ENERO:DICIEMBRE!J63)</f>
        <v>0</v>
      </c>
      <c r="K63" s="27">
        <f>SUM(ENERO:DICIEMBRE!K63)</f>
        <v>0</v>
      </c>
      <c r="L63" s="27">
        <f>SUM(ENERO:DICIEMBRE!L63)</f>
        <v>0</v>
      </c>
      <c r="M63" s="27">
        <f>SUM(ENERO:DICIEMBRE!M63)</f>
        <v>0</v>
      </c>
      <c r="N63" s="27">
        <f>SUM(ENERO:DICIEMBRE!N63)</f>
        <v>0</v>
      </c>
      <c r="O63" s="27">
        <f>SUM(ENERO:DICIEMBRE!O63)</f>
        <v>0</v>
      </c>
      <c r="P63" s="27">
        <f>SUM(ENERO:DICIEMBRE!P63)</f>
        <v>0</v>
      </c>
      <c r="Q63" s="27">
        <f>SUM(ENERO:DICIEMBRE!Q63)</f>
        <v>0</v>
      </c>
      <c r="R63" s="27">
        <f>SUM(ENERO:DICIEMBRE!R63)</f>
        <v>0</v>
      </c>
      <c r="S63" s="27">
        <f>SUM(ENERO:DICIEMBRE!S63)</f>
        <v>0</v>
      </c>
      <c r="T63" s="27">
        <f>SUM(ENERO:DICIEMBRE!T63)</f>
        <v>0</v>
      </c>
      <c r="U63" s="27">
        <f>SUM(ENERO:DICIEMBRE!U63)</f>
        <v>0</v>
      </c>
      <c r="V63" s="27">
        <f>SUM(ENERO:DICIEMBRE!V63)</f>
        <v>0</v>
      </c>
      <c r="W63" s="27">
        <f>SUM(ENERO:DICIEMBRE!W63)</f>
        <v>0</v>
      </c>
      <c r="X63" s="46">
        <f t="shared" si="11"/>
        <v>0</v>
      </c>
      <c r="Y63" s="27">
        <f>SUM(ENERO:DICIEMBRE!Y63)</f>
        <v>0</v>
      </c>
      <c r="Z63" s="27">
        <f>SUM(ENERO:DICIEMBRE!Z63)</f>
        <v>0</v>
      </c>
      <c r="AA63" s="27">
        <f>SUM(ENERO:DICIEMBRE!AA63)</f>
        <v>0</v>
      </c>
      <c r="AB63" s="51">
        <f t="shared" si="12"/>
        <v>0</v>
      </c>
      <c r="AC63" s="27">
        <f>SUM(ENERO:DICIEMBRE!AC63)</f>
        <v>0</v>
      </c>
      <c r="AD63" s="27">
        <f>SUM(ENERO:DICIEMBRE!AD63)</f>
        <v>0</v>
      </c>
      <c r="AE63" s="27">
        <f>SUM(ENERO:DICIEMBRE!AE63)</f>
        <v>0</v>
      </c>
      <c r="AF63" s="27">
        <f>SUM(ENERO:DICIEMBRE!AF63)</f>
        <v>0</v>
      </c>
      <c r="AG63" s="27">
        <f>SUM(ENERO:DICIEMBRE!AG63)</f>
        <v>0</v>
      </c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E63" s="2"/>
      <c r="CF63" s="2"/>
      <c r="CG63" s="2"/>
      <c r="CH63" s="2"/>
      <c r="CI63" s="2"/>
      <c r="CJ63" s="2"/>
      <c r="CK63" s="2"/>
      <c r="CL63" s="2"/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customFormat="1" x14ac:dyDescent="0.25">
      <c r="A64" s="41" t="s">
        <v>91</v>
      </c>
      <c r="B64" s="26">
        <f>SUM(C64:T64)</f>
        <v>0</v>
      </c>
      <c r="C64" s="27">
        <f>SUM(ENERO:DICIEMBRE!C64)</f>
        <v>0</v>
      </c>
      <c r="D64" s="27">
        <f>SUM(ENERO:DICIEMBRE!D64)</f>
        <v>0</v>
      </c>
      <c r="E64" s="27">
        <f>SUM(ENERO:DICIEMBRE!E64)</f>
        <v>0</v>
      </c>
      <c r="F64" s="27">
        <f>SUM(ENERO:DICIEMBRE!F64)</f>
        <v>0</v>
      </c>
      <c r="G64" s="27">
        <f>SUM(ENERO:DICIEMBRE!G64)</f>
        <v>0</v>
      </c>
      <c r="H64" s="27">
        <f>SUM(ENERO:DICIEMBRE!H64)</f>
        <v>0</v>
      </c>
      <c r="I64" s="27">
        <f>SUM(ENERO:DICIEMBRE!I64)</f>
        <v>0</v>
      </c>
      <c r="J64" s="27">
        <f>SUM(ENERO:DICIEMBRE!J64)</f>
        <v>0</v>
      </c>
      <c r="K64" s="27">
        <f>SUM(ENERO:DICIEMBRE!K64)</f>
        <v>0</v>
      </c>
      <c r="L64" s="27">
        <f>SUM(ENERO:DICIEMBRE!L64)</f>
        <v>0</v>
      </c>
      <c r="M64" s="27">
        <f>SUM(ENERO:DICIEMBRE!M64)</f>
        <v>0</v>
      </c>
      <c r="N64" s="27">
        <f>SUM(ENERO:DICIEMBRE!N64)</f>
        <v>0</v>
      </c>
      <c r="O64" s="27">
        <f>SUM(ENERO:DICIEMBRE!O64)</f>
        <v>0</v>
      </c>
      <c r="P64" s="27">
        <f>SUM(ENERO:DICIEMBRE!P64)</f>
        <v>0</v>
      </c>
      <c r="Q64" s="27">
        <f>SUM(ENERO:DICIEMBRE!Q64)</f>
        <v>0</v>
      </c>
      <c r="R64" s="27">
        <f>SUM(ENERO:DICIEMBRE!R64)</f>
        <v>0</v>
      </c>
      <c r="S64" s="27">
        <f>SUM(ENERO:DICIEMBRE!S64)</f>
        <v>0</v>
      </c>
      <c r="T64" s="27">
        <f>SUM(ENERO:DICIEMBRE!T64)</f>
        <v>0</v>
      </c>
      <c r="U64" s="27">
        <f>SUM(ENERO:DICIEMBRE!U64)</f>
        <v>0</v>
      </c>
      <c r="V64" s="27">
        <f>SUM(ENERO:DICIEMBRE!V64)</f>
        <v>0</v>
      </c>
      <c r="W64" s="27">
        <f>SUM(ENERO:DICIEMBRE!W64)</f>
        <v>0</v>
      </c>
      <c r="X64" s="46">
        <f>SUM(Y64+Z64+AA64)</f>
        <v>0</v>
      </c>
      <c r="Y64" s="27">
        <f>SUM(ENERO:DICIEMBRE!Y64)</f>
        <v>0</v>
      </c>
      <c r="Z64" s="27">
        <f>SUM(ENERO:DICIEMBRE!Z64)</f>
        <v>0</v>
      </c>
      <c r="AA64" s="27">
        <f>SUM(ENERO:DICIEMBRE!AA64)</f>
        <v>0</v>
      </c>
      <c r="AB64" s="51">
        <f t="shared" si="12"/>
        <v>0</v>
      </c>
      <c r="AC64" s="27">
        <f>SUM(ENERO:DICIEMBRE!AC64)</f>
        <v>0</v>
      </c>
      <c r="AD64" s="27">
        <f>SUM(ENERO:DICIEMBRE!AD64)</f>
        <v>0</v>
      </c>
      <c r="AE64" s="27">
        <f>SUM(ENERO:DICIEMBRE!AE64)</f>
        <v>0</v>
      </c>
      <c r="AF64" s="27">
        <f>SUM(ENERO:DICIEMBRE!AF64)</f>
        <v>0</v>
      </c>
      <c r="AG64" s="27">
        <f>SUM(ENERO:DICIEMBRE!AG64)</f>
        <v>0</v>
      </c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E64" s="2"/>
      <c r="CF64" s="2"/>
      <c r="CG64" s="2"/>
      <c r="CH64" s="2"/>
      <c r="CI64" s="2"/>
      <c r="CJ64" s="2"/>
      <c r="CK64" s="2"/>
      <c r="CL64" s="2"/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27">
        <f>SUM(ENERO:DICIEMBRE!C65)</f>
        <v>0</v>
      </c>
      <c r="D65" s="27">
        <f>SUM(ENERO:DICIEMBRE!D65)</f>
        <v>0</v>
      </c>
      <c r="E65" s="27">
        <f>SUM(ENERO:DICIEMBRE!E65)</f>
        <v>0</v>
      </c>
      <c r="F65" s="27">
        <f>SUM(ENERO:DICIEMBRE!F65)</f>
        <v>0</v>
      </c>
      <c r="G65" s="27">
        <f>SUM(ENERO:DICIEMBRE!G65)</f>
        <v>0</v>
      </c>
      <c r="H65" s="27">
        <f>SUM(ENERO:DICIEMBRE!H65)</f>
        <v>0</v>
      </c>
      <c r="I65" s="27">
        <f>SUM(ENERO:DICIEMBRE!I65)</f>
        <v>0</v>
      </c>
      <c r="J65" s="27">
        <f>SUM(ENERO:DICIEMBRE!J65)</f>
        <v>0</v>
      </c>
      <c r="K65" s="27">
        <f>SUM(ENERO:DICIEMBRE!K65)</f>
        <v>0</v>
      </c>
      <c r="L65" s="27">
        <f>SUM(ENERO:DICIEMBRE!L65)</f>
        <v>0</v>
      </c>
      <c r="M65" s="27">
        <f>SUM(ENERO:DICIEMBRE!M65)</f>
        <v>0</v>
      </c>
      <c r="N65" s="27">
        <f>SUM(ENERO:DICIEMBRE!N65)</f>
        <v>0</v>
      </c>
      <c r="O65" s="27">
        <f>SUM(ENERO:DICIEMBRE!O65)</f>
        <v>0</v>
      </c>
      <c r="P65" s="27">
        <f>SUM(ENERO:DICIEMBRE!P65)</f>
        <v>0</v>
      </c>
      <c r="Q65" s="27">
        <f>SUM(ENERO:DICIEMBRE!Q65)</f>
        <v>0</v>
      </c>
      <c r="R65" s="27">
        <f>SUM(ENERO:DICIEMBRE!R65)</f>
        <v>0</v>
      </c>
      <c r="S65" s="27">
        <f>SUM(ENERO:DICIEMBRE!S65)</f>
        <v>0</v>
      </c>
      <c r="T65" s="27">
        <f>SUM(ENERO:DICIEMBRE!T65)</f>
        <v>0</v>
      </c>
      <c r="U65" s="27">
        <f>SUM(ENERO:DICIEMBRE!U65)</f>
        <v>0</v>
      </c>
      <c r="V65" s="27">
        <f>SUM(ENERO:DICIEMBRE!V65)</f>
        <v>0</v>
      </c>
      <c r="W65" s="27">
        <f>SUM(ENERO:DICIEMBRE!W65)</f>
        <v>0</v>
      </c>
      <c r="X65" s="34">
        <f>SUM(Y65+Z65+AA65)</f>
        <v>0</v>
      </c>
      <c r="Y65" s="27">
        <f>SUM(ENERO:DICIEMBRE!Y65)</f>
        <v>0</v>
      </c>
      <c r="Z65" s="27">
        <f>SUM(ENERO:DICIEMBRE!Z65)</f>
        <v>0</v>
      </c>
      <c r="AA65" s="27">
        <f>SUM(ENERO:DICIEMBRE!AA65)</f>
        <v>0</v>
      </c>
      <c r="AB65" s="60">
        <f t="shared" si="12"/>
        <v>0</v>
      </c>
      <c r="AC65" s="27">
        <f>SUM(ENERO:DICIEMBRE!AC65)</f>
        <v>0</v>
      </c>
      <c r="AD65" s="27">
        <f>SUM(ENERO:DICIEMBRE!AD65)</f>
        <v>0</v>
      </c>
      <c r="AE65" s="27">
        <f>SUM(ENERO:DICIEMBRE!AE65)</f>
        <v>0</v>
      </c>
      <c r="AF65" s="27">
        <f>SUM(ENERO:DICIEMBRE!AF65)</f>
        <v>0</v>
      </c>
      <c r="AG65" s="27">
        <f>SUM(ENERO:DICIEMBRE!AG65)</f>
        <v>0</v>
      </c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27">
        <f>SUM(ENERO:DICIEMBRE!C66)</f>
        <v>0</v>
      </c>
      <c r="D66" s="27">
        <f>SUM(ENERO:DICIEMBRE!D66)</f>
        <v>0</v>
      </c>
      <c r="E66" s="27">
        <f>SUM(ENERO:DICIEMBRE!E66)</f>
        <v>0</v>
      </c>
      <c r="F66" s="27">
        <f>SUM(ENERO:DICIEMBRE!F66)</f>
        <v>0</v>
      </c>
      <c r="G66" s="27">
        <f>SUM(ENERO:DICIEMBRE!G66)</f>
        <v>0</v>
      </c>
      <c r="H66" s="27">
        <f>SUM(ENERO:DICIEMBRE!H66)</f>
        <v>0</v>
      </c>
      <c r="I66" s="27">
        <f>SUM(ENERO:DICIEMBRE!I66)</f>
        <v>0</v>
      </c>
      <c r="J66" s="27">
        <f>SUM(ENERO:DICIEMBRE!J66)</f>
        <v>0</v>
      </c>
      <c r="K66" s="27">
        <f>SUM(ENERO:DICIEMBRE!K66)</f>
        <v>0</v>
      </c>
      <c r="L66" s="27">
        <f>SUM(ENERO:DICIEMBRE!L66)</f>
        <v>0</v>
      </c>
      <c r="M66" s="27">
        <f>SUM(ENERO:DICIEMBRE!M66)</f>
        <v>0</v>
      </c>
      <c r="N66" s="27">
        <f>SUM(ENERO:DICIEMBRE!N66)</f>
        <v>0</v>
      </c>
      <c r="O66" s="27">
        <f>SUM(ENERO:DICIEMBRE!O66)</f>
        <v>0</v>
      </c>
      <c r="P66" s="27">
        <f>SUM(ENERO:DICIEMBRE!P66)</f>
        <v>0</v>
      </c>
      <c r="Q66" s="27">
        <f>SUM(ENERO:DICIEMBRE!Q66)</f>
        <v>0</v>
      </c>
      <c r="R66" s="27">
        <f>SUM(ENERO:DICIEMBRE!R66)</f>
        <v>0</v>
      </c>
      <c r="S66" s="27">
        <f>SUM(ENERO:DICIEMBRE!S66)</f>
        <v>0</v>
      </c>
      <c r="T66" s="27">
        <f>SUM(ENERO:DICIEMBRE!T66)</f>
        <v>0</v>
      </c>
      <c r="U66" s="27">
        <f>SUM(ENERO:DICIEMBRE!U66)</f>
        <v>0</v>
      </c>
      <c r="V66" s="27">
        <f>SUM(ENERO:DICIEMBRE!V66)</f>
        <v>0</v>
      </c>
      <c r="W66" s="27">
        <f>SUM(ENERO:DICIEMBRE!W66)</f>
        <v>0</v>
      </c>
      <c r="X66" s="67">
        <f>SUM(Y66+Z66+AA66)</f>
        <v>0</v>
      </c>
      <c r="Y66" s="27">
        <f>SUM(ENERO:DICIEMBRE!Y66)</f>
        <v>0</v>
      </c>
      <c r="Z66" s="27">
        <f>SUM(ENERO:DICIEMBRE!Z66)</f>
        <v>0</v>
      </c>
      <c r="AA66" s="27">
        <f>SUM(ENERO:DICIEMBRE!AA66)</f>
        <v>0</v>
      </c>
      <c r="AB66" s="68">
        <f t="shared" si="12"/>
        <v>0</v>
      </c>
      <c r="AC66" s="27">
        <f>SUM(ENERO:DICIEMBRE!AC66)</f>
        <v>0</v>
      </c>
      <c r="AD66" s="27">
        <f>SUM(ENERO:DICIEMBRE!AD66)</f>
        <v>0</v>
      </c>
      <c r="AE66" s="27">
        <f>SUM(ENERO:DICIEMBRE!AE66)</f>
        <v>0</v>
      </c>
      <c r="AF66" s="27">
        <f>SUM(ENERO:DICIEMBRE!AF66)</f>
        <v>0</v>
      </c>
      <c r="AG66" s="27">
        <f>SUM(ENERO:DICIEMBRE!AG66)</f>
        <v>0</v>
      </c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72" t="s">
        <v>94</v>
      </c>
      <c r="B67" s="73">
        <f t="shared" ref="B67:AG67" si="13">SUM(B12:B66)</f>
        <v>95606</v>
      </c>
      <c r="C67" s="74">
        <f t="shared" si="13"/>
        <v>5989</v>
      </c>
      <c r="D67" s="75">
        <f t="shared" si="13"/>
        <v>5544</v>
      </c>
      <c r="E67" s="75">
        <f t="shared" si="13"/>
        <v>5260</v>
      </c>
      <c r="F67" s="75">
        <f t="shared" si="13"/>
        <v>2290</v>
      </c>
      <c r="G67" s="75">
        <f t="shared" si="13"/>
        <v>875</v>
      </c>
      <c r="H67" s="75">
        <f t="shared" si="13"/>
        <v>2123</v>
      </c>
      <c r="I67" s="75">
        <f t="shared" si="13"/>
        <v>2973</v>
      </c>
      <c r="J67" s="75">
        <f t="shared" si="13"/>
        <v>3846</v>
      </c>
      <c r="K67" s="75">
        <f t="shared" si="13"/>
        <v>4820</v>
      </c>
      <c r="L67" s="75">
        <f t="shared" si="13"/>
        <v>4415</v>
      </c>
      <c r="M67" s="75">
        <f t="shared" si="13"/>
        <v>4840</v>
      </c>
      <c r="N67" s="75">
        <f t="shared" si="13"/>
        <v>5490</v>
      </c>
      <c r="O67" s="75">
        <f t="shared" si="13"/>
        <v>6489</v>
      </c>
      <c r="P67" s="75">
        <f t="shared" si="13"/>
        <v>8243</v>
      </c>
      <c r="Q67" s="75">
        <f t="shared" si="13"/>
        <v>8497</v>
      </c>
      <c r="R67" s="75">
        <f t="shared" si="13"/>
        <v>8468</v>
      </c>
      <c r="S67" s="75">
        <f t="shared" si="13"/>
        <v>7424</v>
      </c>
      <c r="T67" s="76">
        <f t="shared" si="13"/>
        <v>8020</v>
      </c>
      <c r="U67" s="77">
        <f t="shared" si="13"/>
        <v>95593</v>
      </c>
      <c r="V67" s="78">
        <f t="shared" si="13"/>
        <v>38774</v>
      </c>
      <c r="W67" s="76">
        <f t="shared" si="13"/>
        <v>56832</v>
      </c>
      <c r="X67" s="79">
        <f t="shared" si="13"/>
        <v>8167</v>
      </c>
      <c r="Y67" s="78">
        <f t="shared" si="13"/>
        <v>3221</v>
      </c>
      <c r="Z67" s="75">
        <f t="shared" si="13"/>
        <v>4644</v>
      </c>
      <c r="AA67" s="80">
        <f t="shared" si="13"/>
        <v>302</v>
      </c>
      <c r="AB67" s="81">
        <f t="shared" si="13"/>
        <v>32903</v>
      </c>
      <c r="AC67" s="78">
        <f t="shared" si="13"/>
        <v>13889</v>
      </c>
      <c r="AD67" s="75">
        <f t="shared" si="13"/>
        <v>18463</v>
      </c>
      <c r="AE67" s="76">
        <f t="shared" si="13"/>
        <v>551</v>
      </c>
      <c r="AF67" s="82">
        <f t="shared" si="13"/>
        <v>329</v>
      </c>
      <c r="AG67" s="83">
        <f t="shared" si="13"/>
        <v>5510</v>
      </c>
    </row>
    <row r="68" spans="1:98" s="14" customFormat="1" ht="12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23.25" customHeight="1" x14ac:dyDescent="0.25">
      <c r="A69" s="470" t="s">
        <v>96</v>
      </c>
      <c r="B69" s="474" t="s">
        <v>97</v>
      </c>
      <c r="C69" s="475"/>
      <c r="D69" s="475"/>
      <c r="E69" s="476"/>
      <c r="F69" s="474" t="s">
        <v>98</v>
      </c>
      <c r="G69" s="475"/>
      <c r="H69" s="475"/>
      <c r="I69" s="476"/>
      <c r="J69" s="475" t="s">
        <v>99</v>
      </c>
      <c r="K69" s="475"/>
      <c r="L69" s="475"/>
      <c r="M69" s="476"/>
      <c r="N69" s="477" t="s">
        <v>100</v>
      </c>
      <c r="O69" s="478"/>
      <c r="P69" s="479"/>
      <c r="Q69" s="466" t="s">
        <v>101</v>
      </c>
      <c r="R69" s="467"/>
      <c r="S69" s="480" t="s">
        <v>102</v>
      </c>
      <c r="T69" s="481"/>
      <c r="U69" s="466" t="s">
        <v>103</v>
      </c>
      <c r="V69" s="467"/>
      <c r="W69" s="470" t="s">
        <v>104</v>
      </c>
      <c r="X69" s="466" t="s">
        <v>105</v>
      </c>
      <c r="Y69" s="467"/>
      <c r="Z69" s="466" t="s">
        <v>106</v>
      </c>
      <c r="AA69" s="467"/>
      <c r="AB69" s="468" t="s">
        <v>107</v>
      </c>
      <c r="AC69" s="469"/>
      <c r="AD69" s="470" t="s">
        <v>108</v>
      </c>
      <c r="AE69" s="471" t="s">
        <v>109</v>
      </c>
      <c r="AF69" s="472"/>
      <c r="AG69" s="473" t="s">
        <v>110</v>
      </c>
      <c r="AH69" s="473"/>
      <c r="AI69" s="473"/>
    </row>
    <row r="70" spans="1:98" ht="42" x14ac:dyDescent="0.25">
      <c r="A70" s="461"/>
      <c r="B70" s="86" t="s">
        <v>33</v>
      </c>
      <c r="C70" s="87" t="s">
        <v>34</v>
      </c>
      <c r="D70" s="88" t="s">
        <v>111</v>
      </c>
      <c r="E70" s="89" t="s">
        <v>37</v>
      </c>
      <c r="F70" s="90" t="s">
        <v>33</v>
      </c>
      <c r="G70" s="87" t="s">
        <v>34</v>
      </c>
      <c r="H70" s="88" t="s">
        <v>111</v>
      </c>
      <c r="I70" s="89" t="s">
        <v>37</v>
      </c>
      <c r="J70" s="86" t="s">
        <v>33</v>
      </c>
      <c r="K70" s="87" t="s">
        <v>34</v>
      </c>
      <c r="L70" s="88" t="s">
        <v>111</v>
      </c>
      <c r="M70" s="88" t="s">
        <v>37</v>
      </c>
      <c r="N70" s="91" t="s">
        <v>33</v>
      </c>
      <c r="O70" s="92" t="s">
        <v>112</v>
      </c>
      <c r="P70" s="93" t="s">
        <v>113</v>
      </c>
      <c r="Q70" s="94" t="s">
        <v>114</v>
      </c>
      <c r="R70" s="95" t="s">
        <v>115</v>
      </c>
      <c r="S70" s="94" t="s">
        <v>114</v>
      </c>
      <c r="T70" s="95" t="s">
        <v>115</v>
      </c>
      <c r="U70" s="94" t="s">
        <v>116</v>
      </c>
      <c r="V70" s="95" t="s">
        <v>117</v>
      </c>
      <c r="W70" s="461"/>
      <c r="X70" s="94" t="s">
        <v>114</v>
      </c>
      <c r="Y70" s="95" t="s">
        <v>115</v>
      </c>
      <c r="Z70" s="96" t="s">
        <v>118</v>
      </c>
      <c r="AA70" s="96" t="s">
        <v>119</v>
      </c>
      <c r="AB70" s="97" t="s">
        <v>120</v>
      </c>
      <c r="AC70" s="97" t="s">
        <v>121</v>
      </c>
      <c r="AD70" s="461"/>
      <c r="AE70" s="98" t="s">
        <v>112</v>
      </c>
      <c r="AF70" s="99" t="s">
        <v>113</v>
      </c>
      <c r="AG70" s="100" t="s">
        <v>122</v>
      </c>
      <c r="AH70" s="101" t="s">
        <v>123</v>
      </c>
      <c r="AI70" s="102" t="s">
        <v>124</v>
      </c>
      <c r="AJ70" s="411" t="s">
        <v>251</v>
      </c>
    </row>
    <row r="71" spans="1:98" x14ac:dyDescent="0.25">
      <c r="A71" s="25" t="s">
        <v>39</v>
      </c>
      <c r="B71" s="103">
        <f>SUM(C71:E71)</f>
        <v>0</v>
      </c>
      <c r="C71" s="27">
        <f>SUM(ENERO:DICIEMBRE!C71)</f>
        <v>0</v>
      </c>
      <c r="D71" s="27">
        <f>SUM(ENERO:DICIEMBRE!D71)</f>
        <v>0</v>
      </c>
      <c r="E71" s="27">
        <f>SUM(ENERO:DICIEMBRE!E71)</f>
        <v>0</v>
      </c>
      <c r="F71" s="103">
        <f>SUM(G71:I71)</f>
        <v>411</v>
      </c>
      <c r="G71" s="27">
        <f>SUM(ENERO:DICIEMBRE!G71)</f>
        <v>340</v>
      </c>
      <c r="H71" s="27">
        <f>SUM(ENERO:DICIEMBRE!H71)</f>
        <v>68</v>
      </c>
      <c r="I71" s="27">
        <f>SUM(ENERO:DICIEMBRE!I71)</f>
        <v>3</v>
      </c>
      <c r="J71" s="103">
        <f>SUM(K71:M71)</f>
        <v>437</v>
      </c>
      <c r="K71" s="27">
        <f>SUM(ENERO:DICIEMBRE!K71)</f>
        <v>364</v>
      </c>
      <c r="L71" s="27">
        <f>SUM(ENERO:DICIEMBRE!L71)</f>
        <v>71</v>
      </c>
      <c r="M71" s="27">
        <f>SUM(ENERO:DICIEMBRE!M71)</f>
        <v>2</v>
      </c>
      <c r="N71" s="104">
        <f>SUM(O71:P71)</f>
        <v>504</v>
      </c>
      <c r="O71" s="27">
        <f>SUM(ENERO:DICIEMBRE!O71)</f>
        <v>502</v>
      </c>
      <c r="P71" s="27">
        <f>SUM(ENERO:DICIEMBRE!P71)</f>
        <v>2</v>
      </c>
      <c r="Q71" s="27">
        <f>SUM(ENERO:DICIEMBRE!Q71)</f>
        <v>16</v>
      </c>
      <c r="R71" s="27">
        <f>SUM(ENERO:DICIEMBRE!R71)</f>
        <v>0</v>
      </c>
      <c r="S71" s="27">
        <f>SUM(ENERO:DICIEMBRE!S71)</f>
        <v>250</v>
      </c>
      <c r="T71" s="27">
        <f>SUM(ENERO:DICIEMBRE!T71)</f>
        <v>7</v>
      </c>
      <c r="U71" s="27">
        <f>SUM(ENERO:DICIEMBRE!U71)</f>
        <v>151</v>
      </c>
      <c r="V71" s="27">
        <f>SUM(ENERO:DICIEMBRE!V71)</f>
        <v>347</v>
      </c>
      <c r="W71" s="27">
        <f>SUM(ENERO:DICIEMBRE!W71)</f>
        <v>3609</v>
      </c>
      <c r="X71" s="27">
        <f>SUM(ENERO:DICIEMBRE!X71)</f>
        <v>1</v>
      </c>
      <c r="Y71" s="27">
        <f>SUM(ENERO:DICIEMBRE!Y71)</f>
        <v>30</v>
      </c>
      <c r="Z71" s="27">
        <f>SUM(ENERO:DICIEMBRE!Z71)</f>
        <v>0</v>
      </c>
      <c r="AA71" s="27">
        <f>SUM(ENERO:DICIEMBRE!AA71)</f>
        <v>0</v>
      </c>
      <c r="AB71" s="27">
        <f>SUM(ENERO:DICIEMBRE!AB71)</f>
        <v>0</v>
      </c>
      <c r="AC71" s="27">
        <f>SUM(ENERO:DICIEMBRE!AC71)</f>
        <v>0</v>
      </c>
      <c r="AD71" s="27">
        <f>SUM(ENERO:DICIEMBRE!AD71)</f>
        <v>0</v>
      </c>
      <c r="AE71" s="27">
        <f>SUM(ENERO:DICIEMBRE!AE71)</f>
        <v>0</v>
      </c>
      <c r="AF71" s="27">
        <f>SUM(ENERO:DICIEMBRE!AF71)</f>
        <v>0</v>
      </c>
      <c r="AG71" s="27">
        <f>SUM(ENERO:DICIEMBRE!AG71)</f>
        <v>0</v>
      </c>
      <c r="AH71" s="27">
        <f>SUM(ENERO:DICIEMBRE!AH71)</f>
        <v>0</v>
      </c>
      <c r="AI71" s="27">
        <f>SUM(ENERO:DICIEMBRE!AI71)</f>
        <v>0</v>
      </c>
      <c r="AJ71" s="410">
        <f>AB71+AC71+AD71</f>
        <v>0</v>
      </c>
    </row>
    <row r="72" spans="1:98" x14ac:dyDescent="0.25">
      <c r="A72" s="41" t="s">
        <v>40</v>
      </c>
      <c r="B72" s="113">
        <f>SUM(C72:E72)</f>
        <v>0</v>
      </c>
      <c r="C72" s="27">
        <f>SUM(ENERO:DICIEMBRE!C72)</f>
        <v>0</v>
      </c>
      <c r="D72" s="27">
        <f>SUM(ENERO:DICIEMBRE!D72)</f>
        <v>0</v>
      </c>
      <c r="E72" s="27">
        <f>SUM(ENERO:DICIEMBRE!E72)</f>
        <v>0</v>
      </c>
      <c r="F72" s="113">
        <f t="shared" ref="F72:F125" si="14">SUM(G72:I72)</f>
        <v>706</v>
      </c>
      <c r="G72" s="27">
        <f>SUM(ENERO:DICIEMBRE!G72)</f>
        <v>557</v>
      </c>
      <c r="H72" s="27">
        <f>SUM(ENERO:DICIEMBRE!H72)</f>
        <v>137</v>
      </c>
      <c r="I72" s="27">
        <f>SUM(ENERO:DICIEMBRE!I72)</f>
        <v>12</v>
      </c>
      <c r="J72" s="113">
        <f>SUM(K72:M72)</f>
        <v>862</v>
      </c>
      <c r="K72" s="27">
        <f>SUM(ENERO:DICIEMBRE!K72)</f>
        <v>686</v>
      </c>
      <c r="L72" s="27">
        <f>SUM(ENERO:DICIEMBRE!L72)</f>
        <v>160</v>
      </c>
      <c r="M72" s="27">
        <f>SUM(ENERO:DICIEMBRE!M72)</f>
        <v>16</v>
      </c>
      <c r="N72" s="117">
        <f t="shared" ref="N72:N125" si="15">SUM(O72:P72)</f>
        <v>843</v>
      </c>
      <c r="O72" s="27">
        <f>SUM(ENERO:DICIEMBRE!O72)</f>
        <v>0</v>
      </c>
      <c r="P72" s="27">
        <f>SUM(ENERO:DICIEMBRE!P72)</f>
        <v>843</v>
      </c>
      <c r="Q72" s="27">
        <f>SUM(ENERO:DICIEMBRE!Q72)</f>
        <v>0</v>
      </c>
      <c r="R72" s="27">
        <f>SUM(ENERO:DICIEMBRE!R72)</f>
        <v>172</v>
      </c>
      <c r="S72" s="27">
        <f>SUM(ENERO:DICIEMBRE!S72)</f>
        <v>3</v>
      </c>
      <c r="T72" s="27">
        <f>SUM(ENERO:DICIEMBRE!T72)</f>
        <v>650</v>
      </c>
      <c r="U72" s="27">
        <f>SUM(ENERO:DICIEMBRE!U72)</f>
        <v>369</v>
      </c>
      <c r="V72" s="27">
        <f>SUM(ENERO:DICIEMBRE!V72)</f>
        <v>777</v>
      </c>
      <c r="W72" s="27">
        <f>SUM(ENERO:DICIEMBRE!W72)</f>
        <v>16602</v>
      </c>
      <c r="X72" s="27">
        <f>SUM(ENERO:DICIEMBRE!X72)</f>
        <v>0</v>
      </c>
      <c r="Y72" s="27">
        <f>SUM(ENERO:DICIEMBRE!Y72)</f>
        <v>970</v>
      </c>
      <c r="Z72" s="27">
        <f>SUM(ENERO:DICIEMBRE!Z72)</f>
        <v>0</v>
      </c>
      <c r="AA72" s="27">
        <f>SUM(ENERO:DICIEMBRE!AA72)</f>
        <v>0</v>
      </c>
      <c r="AB72" s="27">
        <f>SUM(ENERO:DICIEMBRE!AB72)</f>
        <v>0</v>
      </c>
      <c r="AC72" s="27">
        <f>SUM(ENERO:DICIEMBRE!AC72)</f>
        <v>0</v>
      </c>
      <c r="AD72" s="27">
        <f>SUM(ENERO:DICIEMBRE!AD72)</f>
        <v>0</v>
      </c>
      <c r="AE72" s="27">
        <f>SUM(ENERO:DICIEMBRE!AE72)</f>
        <v>0</v>
      </c>
      <c r="AF72" s="27">
        <f>SUM(ENERO:DICIEMBRE!AF72)</f>
        <v>0</v>
      </c>
      <c r="AG72" s="27">
        <f>SUM(ENERO:DICIEMBRE!AG72)</f>
        <v>0</v>
      </c>
      <c r="AH72" s="27">
        <f>SUM(ENERO:DICIEMBRE!AH72)</f>
        <v>0</v>
      </c>
      <c r="AI72" s="27">
        <f>SUM(ENERO:DICIEMBRE!AI72)</f>
        <v>0</v>
      </c>
      <c r="AJ72" s="410">
        <f t="shared" ref="AJ72:AJ126" si="16">AB72+AC72+AD72</f>
        <v>0</v>
      </c>
    </row>
    <row r="73" spans="1:98" x14ac:dyDescent="0.25">
      <c r="A73" s="41" t="s">
        <v>41</v>
      </c>
      <c r="B73" s="117">
        <f t="shared" ref="B73:B125" si="17">SUM(C73:E73)</f>
        <v>0</v>
      </c>
      <c r="C73" s="27">
        <f>SUM(ENERO:DICIEMBRE!C73)</f>
        <v>0</v>
      </c>
      <c r="D73" s="27">
        <f>SUM(ENERO:DICIEMBRE!D73)</f>
        <v>0</v>
      </c>
      <c r="E73" s="27">
        <f>SUM(ENERO:DICIEMBRE!E73)</f>
        <v>0</v>
      </c>
      <c r="F73" s="117">
        <f t="shared" si="14"/>
        <v>0</v>
      </c>
      <c r="G73" s="27">
        <f>SUM(ENERO:DICIEMBRE!G73)</f>
        <v>0</v>
      </c>
      <c r="H73" s="27">
        <f>SUM(ENERO:DICIEMBRE!H73)</f>
        <v>0</v>
      </c>
      <c r="I73" s="27">
        <f>SUM(ENERO:DICIEMBRE!I73)</f>
        <v>0</v>
      </c>
      <c r="J73" s="117">
        <f>SUM(K73:M73)</f>
        <v>0</v>
      </c>
      <c r="K73" s="27">
        <f>SUM(ENERO:DICIEMBRE!K73)</f>
        <v>0</v>
      </c>
      <c r="L73" s="27">
        <f>SUM(ENERO:DICIEMBRE!L73)</f>
        <v>0</v>
      </c>
      <c r="M73" s="27">
        <f>SUM(ENERO:DICIEMBRE!M73)</f>
        <v>0</v>
      </c>
      <c r="N73" s="117">
        <f t="shared" si="15"/>
        <v>0</v>
      </c>
      <c r="O73" s="27">
        <f>SUM(ENERO:DICIEMBRE!O73)</f>
        <v>0</v>
      </c>
      <c r="P73" s="27">
        <f>SUM(ENERO:DICIEMBRE!P73)</f>
        <v>0</v>
      </c>
      <c r="Q73" s="27">
        <f>SUM(ENERO:DICIEMBRE!Q73)</f>
        <v>0</v>
      </c>
      <c r="R73" s="27">
        <f>SUM(ENERO:DICIEMBRE!R73)</f>
        <v>0</v>
      </c>
      <c r="S73" s="27">
        <f>SUM(ENERO:DICIEMBRE!S73)</f>
        <v>0</v>
      </c>
      <c r="T73" s="27">
        <f>SUM(ENERO:DICIEMBRE!T73)</f>
        <v>0</v>
      </c>
      <c r="U73" s="27">
        <f>SUM(ENERO:DICIEMBRE!U73)</f>
        <v>0</v>
      </c>
      <c r="V73" s="27">
        <f>SUM(ENERO:DICIEMBRE!V73)</f>
        <v>0</v>
      </c>
      <c r="W73" s="27">
        <f>SUM(ENERO:DICIEMBRE!W73)</f>
        <v>0</v>
      </c>
      <c r="X73" s="27">
        <f>SUM(ENERO:DICIEMBRE!X73)</f>
        <v>0</v>
      </c>
      <c r="Y73" s="27">
        <f>SUM(ENERO:DICIEMBRE!Y73)</f>
        <v>0</v>
      </c>
      <c r="Z73" s="27">
        <f>SUM(ENERO:DICIEMBRE!Z73)</f>
        <v>0</v>
      </c>
      <c r="AA73" s="27">
        <f>SUM(ENERO:DICIEMBRE!AA73)</f>
        <v>0</v>
      </c>
      <c r="AB73" s="27">
        <f>SUM(ENERO:DICIEMBRE!AB73)</f>
        <v>0</v>
      </c>
      <c r="AC73" s="27">
        <f>SUM(ENERO:DICIEMBRE!AC73)</f>
        <v>0</v>
      </c>
      <c r="AD73" s="27">
        <f>SUM(ENERO:DICIEMBRE!AD73)</f>
        <v>0</v>
      </c>
      <c r="AE73" s="27">
        <f>SUM(ENERO:DICIEMBRE!AE73)</f>
        <v>0</v>
      </c>
      <c r="AF73" s="27">
        <f>SUM(ENERO:DICIEMBRE!AF73)</f>
        <v>0</v>
      </c>
      <c r="AG73" s="27">
        <f>SUM(ENERO:DICIEMBRE!AG73)</f>
        <v>0</v>
      </c>
      <c r="AH73" s="27">
        <f>SUM(ENERO:DICIEMBRE!AH73)</f>
        <v>0</v>
      </c>
      <c r="AI73" s="27">
        <f>SUM(ENERO:DICIEMBRE!AI73)</f>
        <v>0</v>
      </c>
      <c r="AJ73" s="410">
        <f t="shared" si="16"/>
        <v>0</v>
      </c>
    </row>
    <row r="74" spans="1:98" x14ac:dyDescent="0.25">
      <c r="A74" s="41" t="s">
        <v>42</v>
      </c>
      <c r="B74" s="117">
        <f t="shared" si="17"/>
        <v>0</v>
      </c>
      <c r="C74" s="27">
        <f>SUM(ENERO:DICIEMBRE!C74)</f>
        <v>0</v>
      </c>
      <c r="D74" s="27">
        <f>SUM(ENERO:DICIEMBRE!D74)</f>
        <v>0</v>
      </c>
      <c r="E74" s="27">
        <f>SUM(ENERO:DICIEMBRE!E74)</f>
        <v>0</v>
      </c>
      <c r="F74" s="117">
        <f>SUM(G74:I74)</f>
        <v>0</v>
      </c>
      <c r="G74" s="27">
        <f>SUM(ENERO:DICIEMBRE!G74)</f>
        <v>0</v>
      </c>
      <c r="H74" s="27">
        <f>SUM(ENERO:DICIEMBRE!H74)</f>
        <v>0</v>
      </c>
      <c r="I74" s="27">
        <f>SUM(ENERO:DICIEMBRE!I74)</f>
        <v>0</v>
      </c>
      <c r="J74" s="117">
        <f>SUM(K74:M74)</f>
        <v>0</v>
      </c>
      <c r="K74" s="27">
        <f>SUM(ENERO:DICIEMBRE!K74)</f>
        <v>0</v>
      </c>
      <c r="L74" s="27">
        <f>SUM(ENERO:DICIEMBRE!L74)</f>
        <v>0</v>
      </c>
      <c r="M74" s="27">
        <f>SUM(ENERO:DICIEMBRE!M74)</f>
        <v>0</v>
      </c>
      <c r="N74" s="117">
        <f t="shared" si="15"/>
        <v>0</v>
      </c>
      <c r="O74" s="27">
        <f>SUM(ENERO:DICIEMBRE!O74)</f>
        <v>0</v>
      </c>
      <c r="P74" s="27">
        <f>SUM(ENERO:DICIEMBRE!P74)</f>
        <v>0</v>
      </c>
      <c r="Q74" s="27">
        <f>SUM(ENERO:DICIEMBRE!Q74)</f>
        <v>0</v>
      </c>
      <c r="R74" s="27">
        <f>SUM(ENERO:DICIEMBRE!R74)</f>
        <v>0</v>
      </c>
      <c r="S74" s="27">
        <f>SUM(ENERO:DICIEMBRE!S74)</f>
        <v>16</v>
      </c>
      <c r="T74" s="27">
        <f>SUM(ENERO:DICIEMBRE!T74)</f>
        <v>0</v>
      </c>
      <c r="U74" s="27">
        <f>SUM(ENERO:DICIEMBRE!U74)</f>
        <v>3</v>
      </c>
      <c r="V74" s="27">
        <f>SUM(ENERO:DICIEMBRE!V74)</f>
        <v>65</v>
      </c>
      <c r="W74" s="27">
        <f>SUM(ENERO:DICIEMBRE!W74)</f>
        <v>5</v>
      </c>
      <c r="X74" s="27">
        <f>SUM(ENERO:DICIEMBRE!X74)</f>
        <v>0</v>
      </c>
      <c r="Y74" s="27">
        <f>SUM(ENERO:DICIEMBRE!Y74)</f>
        <v>0</v>
      </c>
      <c r="Z74" s="27">
        <f>SUM(ENERO:DICIEMBRE!Z74)</f>
        <v>0</v>
      </c>
      <c r="AA74" s="27">
        <f>SUM(ENERO:DICIEMBRE!AA74)</f>
        <v>0</v>
      </c>
      <c r="AB74" s="27">
        <f>SUM(ENERO:DICIEMBRE!AB74)</f>
        <v>0</v>
      </c>
      <c r="AC74" s="27">
        <f>SUM(ENERO:DICIEMBRE!AC74)</f>
        <v>0</v>
      </c>
      <c r="AD74" s="27">
        <f>SUM(ENERO:DICIEMBRE!AD74)</f>
        <v>0</v>
      </c>
      <c r="AE74" s="27">
        <f>SUM(ENERO:DICIEMBRE!AE74)</f>
        <v>0</v>
      </c>
      <c r="AF74" s="27">
        <f>SUM(ENERO:DICIEMBRE!AF74)</f>
        <v>0</v>
      </c>
      <c r="AG74" s="27">
        <f>SUM(ENERO:DICIEMBRE!AG74)</f>
        <v>0</v>
      </c>
      <c r="AH74" s="27">
        <f>SUM(ENERO:DICIEMBRE!AH74)</f>
        <v>0</v>
      </c>
      <c r="AI74" s="27">
        <f>SUM(ENERO:DICIEMBRE!AI74)</f>
        <v>0</v>
      </c>
      <c r="AJ74" s="410">
        <f t="shared" si="16"/>
        <v>0</v>
      </c>
    </row>
    <row r="75" spans="1:98" x14ac:dyDescent="0.25">
      <c r="A75" s="41" t="s">
        <v>43</v>
      </c>
      <c r="B75" s="117">
        <f>SUM(C75:E75)</f>
        <v>0</v>
      </c>
      <c r="C75" s="27">
        <f>SUM(ENERO:DICIEMBRE!C75)</f>
        <v>0</v>
      </c>
      <c r="D75" s="27">
        <f>SUM(ENERO:DICIEMBRE!D75)</f>
        <v>0</v>
      </c>
      <c r="E75" s="27">
        <f>SUM(ENERO:DICIEMBRE!E75)</f>
        <v>0</v>
      </c>
      <c r="F75" s="117">
        <f t="shared" si="14"/>
        <v>268</v>
      </c>
      <c r="G75" s="27">
        <f>SUM(ENERO:DICIEMBRE!G75)</f>
        <v>236</v>
      </c>
      <c r="H75" s="27">
        <f>SUM(ENERO:DICIEMBRE!H75)</f>
        <v>31</v>
      </c>
      <c r="I75" s="27">
        <f>SUM(ENERO:DICIEMBRE!I75)</f>
        <v>1</v>
      </c>
      <c r="J75" s="117">
        <f t="shared" ref="J75:J125" si="18">SUM(K75:M75)</f>
        <v>342</v>
      </c>
      <c r="K75" s="27">
        <f>SUM(ENERO:DICIEMBRE!K75)</f>
        <v>296</v>
      </c>
      <c r="L75" s="27">
        <f>SUM(ENERO:DICIEMBRE!L75)</f>
        <v>44</v>
      </c>
      <c r="M75" s="27">
        <f>SUM(ENERO:DICIEMBRE!M75)</f>
        <v>2</v>
      </c>
      <c r="N75" s="117">
        <f t="shared" si="15"/>
        <v>367</v>
      </c>
      <c r="O75" s="27">
        <f>SUM(ENERO:DICIEMBRE!O75)</f>
        <v>0</v>
      </c>
      <c r="P75" s="27">
        <f>SUM(ENERO:DICIEMBRE!P75)</f>
        <v>367</v>
      </c>
      <c r="Q75" s="27">
        <f>SUM(ENERO:DICIEMBRE!Q75)</f>
        <v>0</v>
      </c>
      <c r="R75" s="27">
        <f>SUM(ENERO:DICIEMBRE!R75)</f>
        <v>57</v>
      </c>
      <c r="S75" s="27">
        <f>SUM(ENERO:DICIEMBRE!S75)</f>
        <v>0</v>
      </c>
      <c r="T75" s="27">
        <f>SUM(ENERO:DICIEMBRE!T75)</f>
        <v>174</v>
      </c>
      <c r="U75" s="27">
        <f>SUM(ENERO:DICIEMBRE!U75)</f>
        <v>57</v>
      </c>
      <c r="V75" s="27">
        <f>SUM(ENERO:DICIEMBRE!V75)</f>
        <v>184</v>
      </c>
      <c r="W75" s="27">
        <f>SUM(ENERO:DICIEMBRE!W75)</f>
        <v>907</v>
      </c>
      <c r="X75" s="27">
        <f>SUM(ENERO:DICIEMBRE!X75)</f>
        <v>0</v>
      </c>
      <c r="Y75" s="27">
        <f>SUM(ENERO:DICIEMBRE!Y75)</f>
        <v>45</v>
      </c>
      <c r="Z75" s="27">
        <f>SUM(ENERO:DICIEMBRE!Z75)</f>
        <v>0</v>
      </c>
      <c r="AA75" s="27">
        <f>SUM(ENERO:DICIEMBRE!AA75)</f>
        <v>0</v>
      </c>
      <c r="AB75" s="27">
        <f>SUM(ENERO:DICIEMBRE!AB75)</f>
        <v>0</v>
      </c>
      <c r="AC75" s="27">
        <f>SUM(ENERO:DICIEMBRE!AC75)</f>
        <v>0</v>
      </c>
      <c r="AD75" s="27">
        <f>SUM(ENERO:DICIEMBRE!AD75)</f>
        <v>0</v>
      </c>
      <c r="AE75" s="27">
        <f>SUM(ENERO:DICIEMBRE!AE75)</f>
        <v>0</v>
      </c>
      <c r="AF75" s="27">
        <f>SUM(ENERO:DICIEMBRE!AF75)</f>
        <v>0</v>
      </c>
      <c r="AG75" s="27">
        <f>SUM(ENERO:DICIEMBRE!AG75)</f>
        <v>0</v>
      </c>
      <c r="AH75" s="27">
        <f>SUM(ENERO:DICIEMBRE!AH75)</f>
        <v>0</v>
      </c>
      <c r="AI75" s="27">
        <f>SUM(ENERO:DICIEMBRE!AI75)</f>
        <v>0</v>
      </c>
      <c r="AJ75" s="410">
        <f t="shared" si="16"/>
        <v>0</v>
      </c>
    </row>
    <row r="76" spans="1:98" x14ac:dyDescent="0.25">
      <c r="A76" s="41" t="s">
        <v>125</v>
      </c>
      <c r="B76" s="117">
        <f t="shared" si="17"/>
        <v>0</v>
      </c>
      <c r="C76" s="27">
        <f>SUM(ENERO:DICIEMBRE!C76)</f>
        <v>0</v>
      </c>
      <c r="D76" s="27">
        <f>SUM(ENERO:DICIEMBRE!D76)</f>
        <v>0</v>
      </c>
      <c r="E76" s="27">
        <f>SUM(ENERO:DICIEMBRE!E76)</f>
        <v>0</v>
      </c>
      <c r="F76" s="117">
        <f t="shared" si="14"/>
        <v>512</v>
      </c>
      <c r="G76" s="27">
        <f>SUM(ENERO:DICIEMBRE!G76)</f>
        <v>405</v>
      </c>
      <c r="H76" s="27">
        <f>SUM(ENERO:DICIEMBRE!H76)</f>
        <v>105</v>
      </c>
      <c r="I76" s="27">
        <f>SUM(ENERO:DICIEMBRE!I76)</f>
        <v>2</v>
      </c>
      <c r="J76" s="117">
        <f t="shared" si="18"/>
        <v>579</v>
      </c>
      <c r="K76" s="27">
        <f>SUM(ENERO:DICIEMBRE!K76)</f>
        <v>458</v>
      </c>
      <c r="L76" s="27">
        <f>SUM(ENERO:DICIEMBRE!L76)</f>
        <v>119</v>
      </c>
      <c r="M76" s="27">
        <f>SUM(ENERO:DICIEMBRE!M76)</f>
        <v>2</v>
      </c>
      <c r="N76" s="117">
        <f t="shared" si="15"/>
        <v>579</v>
      </c>
      <c r="O76" s="27">
        <f>SUM(ENERO:DICIEMBRE!O76)</f>
        <v>1</v>
      </c>
      <c r="P76" s="27">
        <f>SUM(ENERO:DICIEMBRE!P76)</f>
        <v>578</v>
      </c>
      <c r="Q76" s="27">
        <f>SUM(ENERO:DICIEMBRE!Q76)</f>
        <v>0</v>
      </c>
      <c r="R76" s="27">
        <f>SUM(ENERO:DICIEMBRE!R76)</f>
        <v>41</v>
      </c>
      <c r="S76" s="27">
        <f>SUM(ENERO:DICIEMBRE!S76)</f>
        <v>59</v>
      </c>
      <c r="T76" s="27">
        <f>SUM(ENERO:DICIEMBRE!T76)</f>
        <v>194</v>
      </c>
      <c r="U76" s="27">
        <f>SUM(ENERO:DICIEMBRE!U76)</f>
        <v>148</v>
      </c>
      <c r="V76" s="27">
        <f>SUM(ENERO:DICIEMBRE!V76)</f>
        <v>178</v>
      </c>
      <c r="W76" s="27">
        <f>SUM(ENERO:DICIEMBRE!W76)</f>
        <v>6785</v>
      </c>
      <c r="X76" s="27">
        <f>SUM(ENERO:DICIEMBRE!X76)</f>
        <v>76</v>
      </c>
      <c r="Y76" s="27">
        <f>SUM(ENERO:DICIEMBRE!Y76)</f>
        <v>144</v>
      </c>
      <c r="Z76" s="27">
        <f>SUM(ENERO:DICIEMBRE!Z76)</f>
        <v>0</v>
      </c>
      <c r="AA76" s="27">
        <f>SUM(ENERO:DICIEMBRE!AA76)</f>
        <v>0</v>
      </c>
      <c r="AB76" s="27">
        <f>SUM(ENERO:DICIEMBRE!AB76)</f>
        <v>238</v>
      </c>
      <c r="AC76" s="27">
        <f>SUM(ENERO:DICIEMBRE!AC76)</f>
        <v>45</v>
      </c>
      <c r="AD76" s="27">
        <f>SUM(ENERO:DICIEMBRE!AD76)</f>
        <v>0</v>
      </c>
      <c r="AE76" s="27">
        <f>SUM(ENERO:DICIEMBRE!AE76)</f>
        <v>0</v>
      </c>
      <c r="AF76" s="27">
        <f>SUM(ENERO:DICIEMBRE!AF76)</f>
        <v>0</v>
      </c>
      <c r="AG76" s="27">
        <f>SUM(ENERO:DICIEMBRE!AG76)</f>
        <v>0</v>
      </c>
      <c r="AH76" s="27">
        <f>SUM(ENERO:DICIEMBRE!AH76)</f>
        <v>0</v>
      </c>
      <c r="AI76" s="27">
        <f>SUM(ENERO:DICIEMBRE!AI76)</f>
        <v>0</v>
      </c>
      <c r="AJ76" s="410">
        <f t="shared" si="16"/>
        <v>283</v>
      </c>
    </row>
    <row r="77" spans="1:98" x14ac:dyDescent="0.25">
      <c r="A77" s="53" t="s">
        <v>45</v>
      </c>
      <c r="B77" s="117">
        <f t="shared" si="17"/>
        <v>0</v>
      </c>
      <c r="C77" s="27">
        <f>SUM(ENERO:DICIEMBRE!C77)</f>
        <v>0</v>
      </c>
      <c r="D77" s="27">
        <f>SUM(ENERO:DICIEMBRE!D77)</f>
        <v>0</v>
      </c>
      <c r="E77" s="27">
        <f>SUM(ENERO:DICIEMBRE!E77)</f>
        <v>0</v>
      </c>
      <c r="F77" s="117">
        <f t="shared" si="14"/>
        <v>0</v>
      </c>
      <c r="G77" s="27">
        <f>SUM(ENERO:DICIEMBRE!G77)</f>
        <v>0</v>
      </c>
      <c r="H77" s="27">
        <f>SUM(ENERO:DICIEMBRE!H77)</f>
        <v>0</v>
      </c>
      <c r="I77" s="27">
        <f>SUM(ENERO:DICIEMBRE!I77)</f>
        <v>0</v>
      </c>
      <c r="J77" s="117">
        <f t="shared" si="18"/>
        <v>0</v>
      </c>
      <c r="K77" s="27">
        <f>SUM(ENERO:DICIEMBRE!K77)</f>
        <v>0</v>
      </c>
      <c r="L77" s="27">
        <f>SUM(ENERO:DICIEMBRE!L77)</f>
        <v>0</v>
      </c>
      <c r="M77" s="27">
        <f>SUM(ENERO:DICIEMBRE!M77)</f>
        <v>0</v>
      </c>
      <c r="N77" s="117">
        <f t="shared" si="15"/>
        <v>0</v>
      </c>
      <c r="O77" s="27">
        <f>SUM(ENERO:DICIEMBRE!O77)</f>
        <v>0</v>
      </c>
      <c r="P77" s="27">
        <f>SUM(ENERO:DICIEMBRE!P77)</f>
        <v>0</v>
      </c>
      <c r="Q77" s="27">
        <f>SUM(ENERO:DICIEMBRE!Q77)</f>
        <v>0</v>
      </c>
      <c r="R77" s="27">
        <f>SUM(ENERO:DICIEMBRE!R77)</f>
        <v>0</v>
      </c>
      <c r="S77" s="27">
        <f>SUM(ENERO:DICIEMBRE!S77)</f>
        <v>0</v>
      </c>
      <c r="T77" s="27">
        <f>SUM(ENERO:DICIEMBRE!T77)</f>
        <v>68</v>
      </c>
      <c r="U77" s="27">
        <f>SUM(ENERO:DICIEMBRE!U77)</f>
        <v>7</v>
      </c>
      <c r="V77" s="27">
        <f>SUM(ENERO:DICIEMBRE!V77)</f>
        <v>0</v>
      </c>
      <c r="W77" s="27">
        <f>SUM(ENERO:DICIEMBRE!W77)</f>
        <v>310</v>
      </c>
      <c r="X77" s="27">
        <f>SUM(ENERO:DICIEMBRE!X77)</f>
        <v>0</v>
      </c>
      <c r="Y77" s="27">
        <f>SUM(ENERO:DICIEMBRE!Y77)</f>
        <v>9</v>
      </c>
      <c r="Z77" s="27">
        <f>SUM(ENERO:DICIEMBRE!Z77)</f>
        <v>0</v>
      </c>
      <c r="AA77" s="27">
        <f>SUM(ENERO:DICIEMBRE!AA77)</f>
        <v>0</v>
      </c>
      <c r="AB77" s="27">
        <f>SUM(ENERO:DICIEMBRE!AB77)</f>
        <v>216</v>
      </c>
      <c r="AC77" s="27">
        <f>SUM(ENERO:DICIEMBRE!AC77)</f>
        <v>0</v>
      </c>
      <c r="AD77" s="27">
        <f>SUM(ENERO:DICIEMBRE!AD77)</f>
        <v>0</v>
      </c>
      <c r="AE77" s="27">
        <f>SUM(ENERO:DICIEMBRE!AE77)</f>
        <v>0</v>
      </c>
      <c r="AF77" s="27">
        <f>SUM(ENERO:DICIEMBRE!AF77)</f>
        <v>0</v>
      </c>
      <c r="AG77" s="27">
        <f>SUM(ENERO:DICIEMBRE!AG77)</f>
        <v>0</v>
      </c>
      <c r="AH77" s="27">
        <f>SUM(ENERO:DICIEMBRE!AH77)</f>
        <v>0</v>
      </c>
      <c r="AI77" s="27">
        <f>SUM(ENERO:DICIEMBRE!AI77)</f>
        <v>0</v>
      </c>
      <c r="AJ77" s="410">
        <f t="shared" si="16"/>
        <v>216</v>
      </c>
    </row>
    <row r="78" spans="1:98" x14ac:dyDescent="0.25">
      <c r="A78" s="41" t="s">
        <v>46</v>
      </c>
      <c r="B78" s="117">
        <f t="shared" si="17"/>
        <v>0</v>
      </c>
      <c r="C78" s="27">
        <f>SUM(ENERO:DICIEMBRE!C78)</f>
        <v>0</v>
      </c>
      <c r="D78" s="27">
        <f>SUM(ENERO:DICIEMBRE!D78)</f>
        <v>0</v>
      </c>
      <c r="E78" s="27">
        <f>SUM(ENERO:DICIEMBRE!E78)</f>
        <v>0</v>
      </c>
      <c r="F78" s="117">
        <f t="shared" si="14"/>
        <v>0</v>
      </c>
      <c r="G78" s="27">
        <f>SUM(ENERO:DICIEMBRE!G78)</f>
        <v>0</v>
      </c>
      <c r="H78" s="27">
        <f>SUM(ENERO:DICIEMBRE!H78)</f>
        <v>0</v>
      </c>
      <c r="I78" s="27">
        <f>SUM(ENERO:DICIEMBRE!I78)</f>
        <v>0</v>
      </c>
      <c r="J78" s="117">
        <f t="shared" si="18"/>
        <v>0</v>
      </c>
      <c r="K78" s="27">
        <f>SUM(ENERO:DICIEMBRE!K78)</f>
        <v>0</v>
      </c>
      <c r="L78" s="27">
        <f>SUM(ENERO:DICIEMBRE!L78)</f>
        <v>0</v>
      </c>
      <c r="M78" s="27">
        <f>SUM(ENERO:DICIEMBRE!M78)</f>
        <v>0</v>
      </c>
      <c r="N78" s="117">
        <f t="shared" si="15"/>
        <v>0</v>
      </c>
      <c r="O78" s="27">
        <f>SUM(ENERO:DICIEMBRE!O78)</f>
        <v>0</v>
      </c>
      <c r="P78" s="27">
        <f>SUM(ENERO:DICIEMBRE!P78)</f>
        <v>0</v>
      </c>
      <c r="Q78" s="27">
        <f>SUM(ENERO:DICIEMBRE!Q78)</f>
        <v>0</v>
      </c>
      <c r="R78" s="27">
        <f>SUM(ENERO:DICIEMBRE!R78)</f>
        <v>0</v>
      </c>
      <c r="S78" s="27">
        <f>SUM(ENERO:DICIEMBRE!S78)</f>
        <v>0</v>
      </c>
      <c r="T78" s="27">
        <f>SUM(ENERO:DICIEMBRE!T78)</f>
        <v>0</v>
      </c>
      <c r="U78" s="27">
        <f>SUM(ENERO:DICIEMBRE!U78)</f>
        <v>0</v>
      </c>
      <c r="V78" s="27">
        <f>SUM(ENERO:DICIEMBRE!V78)</f>
        <v>0</v>
      </c>
      <c r="W78" s="27">
        <f>SUM(ENERO:DICIEMBRE!W78)</f>
        <v>0</v>
      </c>
      <c r="X78" s="27">
        <f>SUM(ENERO:DICIEMBRE!X78)</f>
        <v>0</v>
      </c>
      <c r="Y78" s="27">
        <f>SUM(ENERO:DICIEMBRE!Y78)</f>
        <v>0</v>
      </c>
      <c r="Z78" s="27">
        <f>SUM(ENERO:DICIEMBRE!Z78)</f>
        <v>0</v>
      </c>
      <c r="AA78" s="27">
        <f>SUM(ENERO:DICIEMBRE!AA78)</f>
        <v>0</v>
      </c>
      <c r="AB78" s="27">
        <f>SUM(ENERO:DICIEMBRE!AB78)</f>
        <v>0</v>
      </c>
      <c r="AC78" s="27">
        <f>SUM(ENERO:DICIEMBRE!AC78)</f>
        <v>0</v>
      </c>
      <c r="AD78" s="27">
        <f>SUM(ENERO:DICIEMBRE!AD78)</f>
        <v>0</v>
      </c>
      <c r="AE78" s="27">
        <f>SUM(ENERO:DICIEMBRE!AE78)</f>
        <v>0</v>
      </c>
      <c r="AF78" s="27">
        <f>SUM(ENERO:DICIEMBRE!AF78)</f>
        <v>0</v>
      </c>
      <c r="AG78" s="27">
        <f>SUM(ENERO:DICIEMBRE!AG78)</f>
        <v>0</v>
      </c>
      <c r="AH78" s="27">
        <f>SUM(ENERO:DICIEMBRE!AH78)</f>
        <v>0</v>
      </c>
      <c r="AI78" s="27">
        <f>SUM(ENERO:DICIEMBRE!AI78)</f>
        <v>0</v>
      </c>
      <c r="AJ78" s="410">
        <f t="shared" si="16"/>
        <v>0</v>
      </c>
    </row>
    <row r="79" spans="1:98" x14ac:dyDescent="0.25">
      <c r="A79" s="41" t="s">
        <v>47</v>
      </c>
      <c r="B79" s="117">
        <f t="shared" si="17"/>
        <v>0</v>
      </c>
      <c r="C79" s="27">
        <f>SUM(ENERO:DICIEMBRE!C79)</f>
        <v>0</v>
      </c>
      <c r="D79" s="27">
        <f>SUM(ENERO:DICIEMBRE!D79)</f>
        <v>0</v>
      </c>
      <c r="E79" s="27">
        <f>SUM(ENERO:DICIEMBRE!E79)</f>
        <v>0</v>
      </c>
      <c r="F79" s="117">
        <f t="shared" si="14"/>
        <v>213</v>
      </c>
      <c r="G79" s="27">
        <f>SUM(ENERO:DICIEMBRE!G79)</f>
        <v>199</v>
      </c>
      <c r="H79" s="27">
        <f>SUM(ENERO:DICIEMBRE!H79)</f>
        <v>13</v>
      </c>
      <c r="I79" s="27">
        <f>SUM(ENERO:DICIEMBRE!I79)</f>
        <v>1</v>
      </c>
      <c r="J79" s="117">
        <f t="shared" si="18"/>
        <v>252</v>
      </c>
      <c r="K79" s="27">
        <f>SUM(ENERO:DICIEMBRE!K79)</f>
        <v>235</v>
      </c>
      <c r="L79" s="27">
        <f>SUM(ENERO:DICIEMBRE!L79)</f>
        <v>15</v>
      </c>
      <c r="M79" s="27">
        <f>SUM(ENERO:DICIEMBRE!M79)</f>
        <v>2</v>
      </c>
      <c r="N79" s="117">
        <f t="shared" si="15"/>
        <v>255</v>
      </c>
      <c r="O79" s="27">
        <f>SUM(ENERO:DICIEMBRE!O79)</f>
        <v>1</v>
      </c>
      <c r="P79" s="27">
        <f>SUM(ENERO:DICIEMBRE!P79)</f>
        <v>254</v>
      </c>
      <c r="Q79" s="27">
        <f>SUM(ENERO:DICIEMBRE!Q79)</f>
        <v>0</v>
      </c>
      <c r="R79" s="27">
        <f>SUM(ENERO:DICIEMBRE!R79)</f>
        <v>18</v>
      </c>
      <c r="S79" s="27">
        <f>SUM(ENERO:DICIEMBRE!S79)</f>
        <v>1</v>
      </c>
      <c r="T79" s="27">
        <f>SUM(ENERO:DICIEMBRE!T79)</f>
        <v>92</v>
      </c>
      <c r="U79" s="27">
        <f>SUM(ENERO:DICIEMBRE!U79)</f>
        <v>55</v>
      </c>
      <c r="V79" s="27">
        <f>SUM(ENERO:DICIEMBRE!V79)</f>
        <v>61</v>
      </c>
      <c r="W79" s="27">
        <f>SUM(ENERO:DICIEMBRE!W79)</f>
        <v>469</v>
      </c>
      <c r="X79" s="27">
        <f>SUM(ENERO:DICIEMBRE!X79)</f>
        <v>0</v>
      </c>
      <c r="Y79" s="27">
        <f>SUM(ENERO:DICIEMBRE!Y79)</f>
        <v>14</v>
      </c>
      <c r="Z79" s="27">
        <f>SUM(ENERO:DICIEMBRE!Z79)</f>
        <v>0</v>
      </c>
      <c r="AA79" s="27">
        <f>SUM(ENERO:DICIEMBRE!AA79)</f>
        <v>0</v>
      </c>
      <c r="AB79" s="27">
        <f>SUM(ENERO:DICIEMBRE!AB79)</f>
        <v>60</v>
      </c>
      <c r="AC79" s="27">
        <f>SUM(ENERO:DICIEMBRE!AC79)</f>
        <v>80</v>
      </c>
      <c r="AD79" s="27">
        <f>SUM(ENERO:DICIEMBRE!AD79)</f>
        <v>0</v>
      </c>
      <c r="AE79" s="27">
        <f>SUM(ENERO:DICIEMBRE!AE79)</f>
        <v>0</v>
      </c>
      <c r="AF79" s="27">
        <f>SUM(ENERO:DICIEMBRE!AF79)</f>
        <v>0</v>
      </c>
      <c r="AG79" s="27">
        <f>SUM(ENERO:DICIEMBRE!AG79)</f>
        <v>0</v>
      </c>
      <c r="AH79" s="27">
        <f>SUM(ENERO:DICIEMBRE!AH79)</f>
        <v>0</v>
      </c>
      <c r="AI79" s="27">
        <f>SUM(ENERO:DICIEMBRE!AI79)</f>
        <v>0</v>
      </c>
      <c r="AJ79" s="410">
        <f t="shared" si="16"/>
        <v>140</v>
      </c>
    </row>
    <row r="80" spans="1:98" x14ac:dyDescent="0.25">
      <c r="A80" s="41" t="s">
        <v>48</v>
      </c>
      <c r="B80" s="117">
        <f t="shared" si="17"/>
        <v>0</v>
      </c>
      <c r="C80" s="27">
        <f>SUM(ENERO:DICIEMBRE!C80)</f>
        <v>0</v>
      </c>
      <c r="D80" s="27">
        <f>SUM(ENERO:DICIEMBRE!D80)</f>
        <v>0</v>
      </c>
      <c r="E80" s="27">
        <f>SUM(ENERO:DICIEMBRE!E80)</f>
        <v>0</v>
      </c>
      <c r="F80" s="117">
        <f t="shared" si="14"/>
        <v>0</v>
      </c>
      <c r="G80" s="27">
        <f>SUM(ENERO:DICIEMBRE!G80)</f>
        <v>0</v>
      </c>
      <c r="H80" s="27">
        <f>SUM(ENERO:DICIEMBRE!H80)</f>
        <v>0</v>
      </c>
      <c r="I80" s="27">
        <f>SUM(ENERO:DICIEMBRE!I80)</f>
        <v>0</v>
      </c>
      <c r="J80" s="117">
        <f t="shared" si="18"/>
        <v>0</v>
      </c>
      <c r="K80" s="27">
        <f>SUM(ENERO:DICIEMBRE!K80)</f>
        <v>0</v>
      </c>
      <c r="L80" s="27">
        <f>SUM(ENERO:DICIEMBRE!L80)</f>
        <v>0</v>
      </c>
      <c r="M80" s="27">
        <f>SUM(ENERO:DICIEMBRE!M80)</f>
        <v>0</v>
      </c>
      <c r="N80" s="117">
        <f t="shared" si="15"/>
        <v>0</v>
      </c>
      <c r="O80" s="27">
        <f>SUM(ENERO:DICIEMBRE!O80)</f>
        <v>0</v>
      </c>
      <c r="P80" s="27">
        <f>SUM(ENERO:DICIEMBRE!P80)</f>
        <v>0</v>
      </c>
      <c r="Q80" s="27">
        <f>SUM(ENERO:DICIEMBRE!Q80)</f>
        <v>0</v>
      </c>
      <c r="R80" s="27">
        <f>SUM(ENERO:DICIEMBRE!R80)</f>
        <v>0</v>
      </c>
      <c r="S80" s="27">
        <f>SUM(ENERO:DICIEMBRE!S80)</f>
        <v>0</v>
      </c>
      <c r="T80" s="27">
        <f>SUM(ENERO:DICIEMBRE!T80)</f>
        <v>0</v>
      </c>
      <c r="U80" s="27">
        <f>SUM(ENERO:DICIEMBRE!U80)</f>
        <v>0</v>
      </c>
      <c r="V80" s="27">
        <f>SUM(ENERO:DICIEMBRE!V80)</f>
        <v>0</v>
      </c>
      <c r="W80" s="27">
        <f>SUM(ENERO:DICIEMBRE!W80)</f>
        <v>0</v>
      </c>
      <c r="X80" s="27">
        <f>SUM(ENERO:DICIEMBRE!X80)</f>
        <v>0</v>
      </c>
      <c r="Y80" s="27">
        <f>SUM(ENERO:DICIEMBRE!Y80)</f>
        <v>0</v>
      </c>
      <c r="Z80" s="27">
        <f>SUM(ENERO:DICIEMBRE!Z80)</f>
        <v>0</v>
      </c>
      <c r="AA80" s="27">
        <f>SUM(ENERO:DICIEMBRE!AA80)</f>
        <v>0</v>
      </c>
      <c r="AB80" s="27">
        <f>SUM(ENERO:DICIEMBRE!AB80)</f>
        <v>0</v>
      </c>
      <c r="AC80" s="27">
        <f>SUM(ENERO:DICIEMBRE!AC80)</f>
        <v>0</v>
      </c>
      <c r="AD80" s="27">
        <f>SUM(ENERO:DICIEMBRE!AD80)</f>
        <v>0</v>
      </c>
      <c r="AE80" s="27">
        <f>SUM(ENERO:DICIEMBRE!AE80)</f>
        <v>0</v>
      </c>
      <c r="AF80" s="27">
        <f>SUM(ENERO:DICIEMBRE!AF80)</f>
        <v>0</v>
      </c>
      <c r="AG80" s="27">
        <f>SUM(ENERO:DICIEMBRE!AG80)</f>
        <v>0</v>
      </c>
      <c r="AH80" s="27">
        <f>SUM(ENERO:DICIEMBRE!AH80)</f>
        <v>0</v>
      </c>
      <c r="AI80" s="27">
        <f>SUM(ENERO:DICIEMBRE!AI80)</f>
        <v>0</v>
      </c>
      <c r="AJ80" s="410">
        <f t="shared" si="16"/>
        <v>0</v>
      </c>
    </row>
    <row r="81" spans="1:36" customFormat="1" x14ac:dyDescent="0.25">
      <c r="A81" s="41" t="s">
        <v>49</v>
      </c>
      <c r="B81" s="117">
        <f t="shared" si="17"/>
        <v>0</v>
      </c>
      <c r="C81" s="27">
        <f>SUM(ENERO:DICIEMBRE!C81)</f>
        <v>0</v>
      </c>
      <c r="D81" s="27">
        <f>SUM(ENERO:DICIEMBRE!D81)</f>
        <v>0</v>
      </c>
      <c r="E81" s="27">
        <f>SUM(ENERO:DICIEMBRE!E81)</f>
        <v>0</v>
      </c>
      <c r="F81" s="117">
        <f t="shared" si="14"/>
        <v>215</v>
      </c>
      <c r="G81" s="27">
        <f>SUM(ENERO:DICIEMBRE!G81)</f>
        <v>198</v>
      </c>
      <c r="H81" s="27">
        <f>SUM(ENERO:DICIEMBRE!H81)</f>
        <v>17</v>
      </c>
      <c r="I81" s="27">
        <f>SUM(ENERO:DICIEMBRE!I81)</f>
        <v>0</v>
      </c>
      <c r="J81" s="117">
        <f t="shared" si="18"/>
        <v>251</v>
      </c>
      <c r="K81" s="27">
        <f>SUM(ENERO:DICIEMBRE!K81)</f>
        <v>230</v>
      </c>
      <c r="L81" s="27">
        <f>SUM(ENERO:DICIEMBRE!L81)</f>
        <v>21</v>
      </c>
      <c r="M81" s="27">
        <f>SUM(ENERO:DICIEMBRE!M81)</f>
        <v>0</v>
      </c>
      <c r="N81" s="117">
        <f t="shared" si="15"/>
        <v>282</v>
      </c>
      <c r="O81" s="27">
        <f>SUM(ENERO:DICIEMBRE!O81)</f>
        <v>0</v>
      </c>
      <c r="P81" s="27">
        <f>SUM(ENERO:DICIEMBRE!P81)</f>
        <v>282</v>
      </c>
      <c r="Q81" s="27">
        <f>SUM(ENERO:DICIEMBRE!Q81)</f>
        <v>0</v>
      </c>
      <c r="R81" s="27">
        <f>SUM(ENERO:DICIEMBRE!R81)</f>
        <v>44</v>
      </c>
      <c r="S81" s="27">
        <f>SUM(ENERO:DICIEMBRE!S81)</f>
        <v>0</v>
      </c>
      <c r="T81" s="27">
        <f>SUM(ENERO:DICIEMBRE!T81)</f>
        <v>169</v>
      </c>
      <c r="U81" s="27">
        <f>SUM(ENERO:DICIEMBRE!U81)</f>
        <v>223</v>
      </c>
      <c r="V81" s="27">
        <f>SUM(ENERO:DICIEMBRE!V81)</f>
        <v>96</v>
      </c>
      <c r="W81" s="27">
        <f>SUM(ENERO:DICIEMBRE!W81)</f>
        <v>520</v>
      </c>
      <c r="X81" s="27">
        <f>SUM(ENERO:DICIEMBRE!X81)</f>
        <v>0</v>
      </c>
      <c r="Y81" s="27">
        <f>SUM(ENERO:DICIEMBRE!Y81)</f>
        <v>114</v>
      </c>
      <c r="Z81" s="27">
        <f>SUM(ENERO:DICIEMBRE!Z81)</f>
        <v>0</v>
      </c>
      <c r="AA81" s="27">
        <f>SUM(ENERO:DICIEMBRE!AA81)</f>
        <v>0</v>
      </c>
      <c r="AB81" s="27">
        <f>SUM(ENERO:DICIEMBRE!AB81)</f>
        <v>140</v>
      </c>
      <c r="AC81" s="27">
        <f>SUM(ENERO:DICIEMBRE!AC81)</f>
        <v>0</v>
      </c>
      <c r="AD81" s="27">
        <f>SUM(ENERO:DICIEMBRE!AD81)</f>
        <v>0</v>
      </c>
      <c r="AE81" s="27">
        <f>SUM(ENERO:DICIEMBRE!AE81)</f>
        <v>0</v>
      </c>
      <c r="AF81" s="27">
        <f>SUM(ENERO:DICIEMBRE!AF81)</f>
        <v>0</v>
      </c>
      <c r="AG81" s="27">
        <f>SUM(ENERO:DICIEMBRE!AG81)</f>
        <v>0</v>
      </c>
      <c r="AH81" s="27">
        <f>SUM(ENERO:DICIEMBRE!AH81)</f>
        <v>0</v>
      </c>
      <c r="AI81" s="27">
        <f>SUM(ENERO:DICIEMBRE!AI81)</f>
        <v>0</v>
      </c>
      <c r="AJ81" s="410">
        <f t="shared" si="16"/>
        <v>140</v>
      </c>
    </row>
    <row r="82" spans="1:36" customFormat="1" x14ac:dyDescent="0.25">
      <c r="A82" s="41" t="s">
        <v>50</v>
      </c>
      <c r="B82" s="117">
        <f t="shared" si="17"/>
        <v>0</v>
      </c>
      <c r="C82" s="27">
        <f>SUM(ENERO:DICIEMBRE!C82)</f>
        <v>0</v>
      </c>
      <c r="D82" s="27">
        <f>SUM(ENERO:DICIEMBRE!D82)</f>
        <v>0</v>
      </c>
      <c r="E82" s="27">
        <f>SUM(ENERO:DICIEMBRE!E82)</f>
        <v>0</v>
      </c>
      <c r="F82" s="117">
        <f t="shared" si="14"/>
        <v>0</v>
      </c>
      <c r="G82" s="27">
        <f>SUM(ENERO:DICIEMBRE!G82)</f>
        <v>0</v>
      </c>
      <c r="H82" s="27">
        <f>SUM(ENERO:DICIEMBRE!H82)</f>
        <v>0</v>
      </c>
      <c r="I82" s="27">
        <f>SUM(ENERO:DICIEMBRE!I82)</f>
        <v>0</v>
      </c>
      <c r="J82" s="117">
        <f t="shared" si="18"/>
        <v>0</v>
      </c>
      <c r="K82" s="27">
        <f>SUM(ENERO:DICIEMBRE!K82)</f>
        <v>0</v>
      </c>
      <c r="L82" s="27">
        <f>SUM(ENERO:DICIEMBRE!L82)</f>
        <v>0</v>
      </c>
      <c r="M82" s="27">
        <f>SUM(ENERO:DICIEMBRE!M82)</f>
        <v>0</v>
      </c>
      <c r="N82" s="117">
        <f t="shared" si="15"/>
        <v>0</v>
      </c>
      <c r="O82" s="27">
        <f>SUM(ENERO:DICIEMBRE!O82)</f>
        <v>0</v>
      </c>
      <c r="P82" s="27">
        <f>SUM(ENERO:DICIEMBRE!P82)</f>
        <v>0</v>
      </c>
      <c r="Q82" s="27">
        <f>SUM(ENERO:DICIEMBRE!Q82)</f>
        <v>0</v>
      </c>
      <c r="R82" s="27">
        <f>SUM(ENERO:DICIEMBRE!R82)</f>
        <v>0</v>
      </c>
      <c r="S82" s="27">
        <f>SUM(ENERO:DICIEMBRE!S82)</f>
        <v>0</v>
      </c>
      <c r="T82" s="27">
        <f>SUM(ENERO:DICIEMBRE!T82)</f>
        <v>0</v>
      </c>
      <c r="U82" s="27">
        <f>SUM(ENERO:DICIEMBRE!U82)</f>
        <v>0</v>
      </c>
      <c r="V82" s="27">
        <f>SUM(ENERO:DICIEMBRE!V82)</f>
        <v>0</v>
      </c>
      <c r="W82" s="27">
        <f>SUM(ENERO:DICIEMBRE!W82)</f>
        <v>0</v>
      </c>
      <c r="X82" s="27">
        <f>SUM(ENERO:DICIEMBRE!X82)</f>
        <v>0</v>
      </c>
      <c r="Y82" s="27">
        <f>SUM(ENERO:DICIEMBRE!Y82)</f>
        <v>0</v>
      </c>
      <c r="Z82" s="27">
        <f>SUM(ENERO:DICIEMBRE!Z82)</f>
        <v>0</v>
      </c>
      <c r="AA82" s="27">
        <f>SUM(ENERO:DICIEMBRE!AA82)</f>
        <v>0</v>
      </c>
      <c r="AB82" s="27">
        <f>SUM(ENERO:DICIEMBRE!AB82)</f>
        <v>0</v>
      </c>
      <c r="AC82" s="27">
        <f>SUM(ENERO:DICIEMBRE!AC82)</f>
        <v>0</v>
      </c>
      <c r="AD82" s="27">
        <f>SUM(ENERO:DICIEMBRE!AD82)</f>
        <v>0</v>
      </c>
      <c r="AE82" s="27">
        <f>SUM(ENERO:DICIEMBRE!AE82)</f>
        <v>0</v>
      </c>
      <c r="AF82" s="27">
        <f>SUM(ENERO:DICIEMBRE!AF82)</f>
        <v>0</v>
      </c>
      <c r="AG82" s="27">
        <f>SUM(ENERO:DICIEMBRE!AG82)</f>
        <v>0</v>
      </c>
      <c r="AH82" s="27">
        <f>SUM(ENERO:DICIEMBRE!AH82)</f>
        <v>0</v>
      </c>
      <c r="AI82" s="27">
        <f>SUM(ENERO:DICIEMBRE!AI82)</f>
        <v>0</v>
      </c>
      <c r="AJ82" s="410">
        <f t="shared" si="16"/>
        <v>0</v>
      </c>
    </row>
    <row r="83" spans="1:36" customFormat="1" x14ac:dyDescent="0.25">
      <c r="A83" s="41" t="s">
        <v>51</v>
      </c>
      <c r="B83" s="117">
        <f t="shared" si="17"/>
        <v>0</v>
      </c>
      <c r="C83" s="27">
        <f>SUM(ENERO:DICIEMBRE!C83)</f>
        <v>0</v>
      </c>
      <c r="D83" s="27">
        <f>SUM(ENERO:DICIEMBRE!D83)</f>
        <v>0</v>
      </c>
      <c r="E83" s="27">
        <f>SUM(ENERO:DICIEMBRE!E83)</f>
        <v>0</v>
      </c>
      <c r="F83" s="117">
        <f t="shared" si="14"/>
        <v>0</v>
      </c>
      <c r="G83" s="27">
        <f>SUM(ENERO:DICIEMBRE!G83)</f>
        <v>0</v>
      </c>
      <c r="H83" s="27">
        <f>SUM(ENERO:DICIEMBRE!H83)</f>
        <v>0</v>
      </c>
      <c r="I83" s="27">
        <f>SUM(ENERO:DICIEMBRE!I83)</f>
        <v>0</v>
      </c>
      <c r="J83" s="117">
        <f t="shared" si="18"/>
        <v>0</v>
      </c>
      <c r="K83" s="27">
        <f>SUM(ENERO:DICIEMBRE!K83)</f>
        <v>0</v>
      </c>
      <c r="L83" s="27">
        <f>SUM(ENERO:DICIEMBRE!L83)</f>
        <v>0</v>
      </c>
      <c r="M83" s="27">
        <f>SUM(ENERO:DICIEMBRE!M83)</f>
        <v>0</v>
      </c>
      <c r="N83" s="117">
        <f t="shared" si="15"/>
        <v>0</v>
      </c>
      <c r="O83" s="27">
        <f>SUM(ENERO:DICIEMBRE!O83)</f>
        <v>0</v>
      </c>
      <c r="P83" s="27">
        <f>SUM(ENERO:DICIEMBRE!P83)</f>
        <v>0</v>
      </c>
      <c r="Q83" s="27">
        <f>SUM(ENERO:DICIEMBRE!Q83)</f>
        <v>0</v>
      </c>
      <c r="R83" s="27">
        <f>SUM(ENERO:DICIEMBRE!R83)</f>
        <v>0</v>
      </c>
      <c r="S83" s="27">
        <f>SUM(ENERO:DICIEMBRE!S83)</f>
        <v>0</v>
      </c>
      <c r="T83" s="27">
        <f>SUM(ENERO:DICIEMBRE!T83)</f>
        <v>0</v>
      </c>
      <c r="U83" s="27">
        <f>SUM(ENERO:DICIEMBRE!U83)</f>
        <v>0</v>
      </c>
      <c r="V83" s="27">
        <f>SUM(ENERO:DICIEMBRE!V83)</f>
        <v>0</v>
      </c>
      <c r="W83" s="27">
        <f>SUM(ENERO:DICIEMBRE!W83)</f>
        <v>0</v>
      </c>
      <c r="X83" s="27">
        <f>SUM(ENERO:DICIEMBRE!X83)</f>
        <v>0</v>
      </c>
      <c r="Y83" s="27">
        <f>SUM(ENERO:DICIEMBRE!Y83)</f>
        <v>0</v>
      </c>
      <c r="Z83" s="27">
        <f>SUM(ENERO:DICIEMBRE!Z83)</f>
        <v>0</v>
      </c>
      <c r="AA83" s="27">
        <f>SUM(ENERO:DICIEMBRE!AA83)</f>
        <v>0</v>
      </c>
      <c r="AB83" s="27">
        <f>SUM(ENERO:DICIEMBRE!AB83)</f>
        <v>0</v>
      </c>
      <c r="AC83" s="27">
        <f>SUM(ENERO:DICIEMBRE!AC83)</f>
        <v>0</v>
      </c>
      <c r="AD83" s="27">
        <f>SUM(ENERO:DICIEMBRE!AD83)</f>
        <v>0</v>
      </c>
      <c r="AE83" s="27">
        <f>SUM(ENERO:DICIEMBRE!AE83)</f>
        <v>0</v>
      </c>
      <c r="AF83" s="27">
        <f>SUM(ENERO:DICIEMBRE!AF83)</f>
        <v>0</v>
      </c>
      <c r="AG83" s="27">
        <f>SUM(ENERO:DICIEMBRE!AG83)</f>
        <v>0</v>
      </c>
      <c r="AH83" s="27">
        <f>SUM(ENERO:DICIEMBRE!AH83)</f>
        <v>0</v>
      </c>
      <c r="AI83" s="27">
        <f>SUM(ENERO:DICIEMBRE!AI83)</f>
        <v>0</v>
      </c>
      <c r="AJ83" s="410">
        <f t="shared" si="16"/>
        <v>0</v>
      </c>
    </row>
    <row r="84" spans="1:36" customFormat="1" x14ac:dyDescent="0.25">
      <c r="A84" s="52" t="s">
        <v>52</v>
      </c>
      <c r="B84" s="117">
        <f t="shared" si="17"/>
        <v>0</v>
      </c>
      <c r="C84" s="27">
        <f>SUM(ENERO:DICIEMBRE!C84)</f>
        <v>0</v>
      </c>
      <c r="D84" s="27">
        <f>SUM(ENERO:DICIEMBRE!D84)</f>
        <v>0</v>
      </c>
      <c r="E84" s="27">
        <f>SUM(ENERO:DICIEMBRE!E84)</f>
        <v>0</v>
      </c>
      <c r="F84" s="117">
        <f t="shared" si="14"/>
        <v>0</v>
      </c>
      <c r="G84" s="27">
        <f>SUM(ENERO:DICIEMBRE!G84)</f>
        <v>0</v>
      </c>
      <c r="H84" s="27">
        <f>SUM(ENERO:DICIEMBRE!H84)</f>
        <v>0</v>
      </c>
      <c r="I84" s="27">
        <f>SUM(ENERO:DICIEMBRE!I84)</f>
        <v>0</v>
      </c>
      <c r="J84" s="117">
        <f t="shared" si="18"/>
        <v>0</v>
      </c>
      <c r="K84" s="27">
        <f>SUM(ENERO:DICIEMBRE!K84)</f>
        <v>0</v>
      </c>
      <c r="L84" s="27">
        <f>SUM(ENERO:DICIEMBRE!L84)</f>
        <v>0</v>
      </c>
      <c r="M84" s="27">
        <f>SUM(ENERO:DICIEMBRE!M84)</f>
        <v>0</v>
      </c>
      <c r="N84" s="117">
        <f t="shared" si="15"/>
        <v>0</v>
      </c>
      <c r="O84" s="27">
        <f>SUM(ENERO:DICIEMBRE!O84)</f>
        <v>0</v>
      </c>
      <c r="P84" s="27">
        <f>SUM(ENERO:DICIEMBRE!P84)</f>
        <v>0</v>
      </c>
      <c r="Q84" s="27">
        <f>SUM(ENERO:DICIEMBRE!Q84)</f>
        <v>0</v>
      </c>
      <c r="R84" s="27">
        <f>SUM(ENERO:DICIEMBRE!R84)</f>
        <v>0</v>
      </c>
      <c r="S84" s="27">
        <f>SUM(ENERO:DICIEMBRE!S84)</f>
        <v>0</v>
      </c>
      <c r="T84" s="27">
        <f>SUM(ENERO:DICIEMBRE!T84)</f>
        <v>0</v>
      </c>
      <c r="U84" s="27">
        <f>SUM(ENERO:DICIEMBRE!U84)</f>
        <v>0</v>
      </c>
      <c r="V84" s="27">
        <f>SUM(ENERO:DICIEMBRE!V84)</f>
        <v>0</v>
      </c>
      <c r="W84" s="27">
        <f>SUM(ENERO:DICIEMBRE!W84)</f>
        <v>0</v>
      </c>
      <c r="X84" s="27">
        <f>SUM(ENERO:DICIEMBRE!X84)</f>
        <v>0</v>
      </c>
      <c r="Y84" s="27">
        <f>SUM(ENERO:DICIEMBRE!Y84)</f>
        <v>0</v>
      </c>
      <c r="Z84" s="27">
        <f>SUM(ENERO:DICIEMBRE!Z84)</f>
        <v>0</v>
      </c>
      <c r="AA84" s="27">
        <f>SUM(ENERO:DICIEMBRE!AA84)</f>
        <v>0</v>
      </c>
      <c r="AB84" s="27">
        <f>SUM(ENERO:DICIEMBRE!AB84)</f>
        <v>0</v>
      </c>
      <c r="AC84" s="27">
        <f>SUM(ENERO:DICIEMBRE!AC84)</f>
        <v>0</v>
      </c>
      <c r="AD84" s="27">
        <f>SUM(ENERO:DICIEMBRE!AD84)</f>
        <v>0</v>
      </c>
      <c r="AE84" s="27">
        <f>SUM(ENERO:DICIEMBRE!AE84)</f>
        <v>0</v>
      </c>
      <c r="AF84" s="27">
        <f>SUM(ENERO:DICIEMBRE!AF84)</f>
        <v>0</v>
      </c>
      <c r="AG84" s="27">
        <f>SUM(ENERO:DICIEMBRE!AG84)</f>
        <v>0</v>
      </c>
      <c r="AH84" s="27">
        <f>SUM(ENERO:DICIEMBRE!AH84)</f>
        <v>0</v>
      </c>
      <c r="AI84" s="27">
        <f>SUM(ENERO:DICIEMBRE!AI84)</f>
        <v>0</v>
      </c>
      <c r="AJ84" s="410">
        <f t="shared" si="16"/>
        <v>0</v>
      </c>
    </row>
    <row r="85" spans="1:36" customFormat="1" x14ac:dyDescent="0.25">
      <c r="A85" s="41" t="s">
        <v>53</v>
      </c>
      <c r="B85" s="117">
        <f t="shared" si="17"/>
        <v>0</v>
      </c>
      <c r="C85" s="27">
        <f>SUM(ENERO:DICIEMBRE!C85)</f>
        <v>0</v>
      </c>
      <c r="D85" s="27">
        <f>SUM(ENERO:DICIEMBRE!D85)</f>
        <v>0</v>
      </c>
      <c r="E85" s="27">
        <f>SUM(ENERO:DICIEMBRE!E85)</f>
        <v>0</v>
      </c>
      <c r="F85" s="117">
        <f t="shared" si="14"/>
        <v>0</v>
      </c>
      <c r="G85" s="27">
        <f>SUM(ENERO:DICIEMBRE!G85)</f>
        <v>0</v>
      </c>
      <c r="H85" s="27">
        <f>SUM(ENERO:DICIEMBRE!H85)</f>
        <v>0</v>
      </c>
      <c r="I85" s="27">
        <f>SUM(ENERO:DICIEMBRE!I85)</f>
        <v>0</v>
      </c>
      <c r="J85" s="117">
        <f t="shared" si="18"/>
        <v>0</v>
      </c>
      <c r="K85" s="27">
        <f>SUM(ENERO:DICIEMBRE!K85)</f>
        <v>0</v>
      </c>
      <c r="L85" s="27">
        <f>SUM(ENERO:DICIEMBRE!L85)</f>
        <v>0</v>
      </c>
      <c r="M85" s="27">
        <f>SUM(ENERO:DICIEMBRE!M85)</f>
        <v>0</v>
      </c>
      <c r="N85" s="117">
        <f t="shared" si="15"/>
        <v>0</v>
      </c>
      <c r="O85" s="27">
        <f>SUM(ENERO:DICIEMBRE!O85)</f>
        <v>0</v>
      </c>
      <c r="P85" s="27">
        <f>SUM(ENERO:DICIEMBRE!P85)</f>
        <v>0</v>
      </c>
      <c r="Q85" s="27">
        <f>SUM(ENERO:DICIEMBRE!Q85)</f>
        <v>0</v>
      </c>
      <c r="R85" s="27">
        <f>SUM(ENERO:DICIEMBRE!R85)</f>
        <v>0</v>
      </c>
      <c r="S85" s="27">
        <f>SUM(ENERO:DICIEMBRE!S85)</f>
        <v>0</v>
      </c>
      <c r="T85" s="27">
        <f>SUM(ENERO:DICIEMBRE!T85)</f>
        <v>0</v>
      </c>
      <c r="U85" s="27">
        <f>SUM(ENERO:DICIEMBRE!U85)</f>
        <v>0</v>
      </c>
      <c r="V85" s="27">
        <f>SUM(ENERO:DICIEMBRE!V85)</f>
        <v>0</v>
      </c>
      <c r="W85" s="27">
        <f>SUM(ENERO:DICIEMBRE!W85)</f>
        <v>0</v>
      </c>
      <c r="X85" s="27">
        <f>SUM(ENERO:DICIEMBRE!X85)</f>
        <v>0</v>
      </c>
      <c r="Y85" s="27">
        <f>SUM(ENERO:DICIEMBRE!Y85)</f>
        <v>0</v>
      </c>
      <c r="Z85" s="27">
        <f>SUM(ENERO:DICIEMBRE!Z85)</f>
        <v>0</v>
      </c>
      <c r="AA85" s="27">
        <f>SUM(ENERO:DICIEMBRE!AA85)</f>
        <v>0</v>
      </c>
      <c r="AB85" s="27">
        <f>SUM(ENERO:DICIEMBRE!AB85)</f>
        <v>0</v>
      </c>
      <c r="AC85" s="27">
        <f>SUM(ENERO:DICIEMBRE!AC85)</f>
        <v>0</v>
      </c>
      <c r="AD85" s="27">
        <f>SUM(ENERO:DICIEMBRE!AD85)</f>
        <v>0</v>
      </c>
      <c r="AE85" s="27">
        <f>SUM(ENERO:DICIEMBRE!AE85)</f>
        <v>0</v>
      </c>
      <c r="AF85" s="27">
        <f>SUM(ENERO:DICIEMBRE!AF85)</f>
        <v>0</v>
      </c>
      <c r="AG85" s="27">
        <f>SUM(ENERO:DICIEMBRE!AG85)</f>
        <v>0</v>
      </c>
      <c r="AH85" s="27">
        <f>SUM(ENERO:DICIEMBRE!AH85)</f>
        <v>0</v>
      </c>
      <c r="AI85" s="27">
        <f>SUM(ENERO:DICIEMBRE!AI85)</f>
        <v>0</v>
      </c>
      <c r="AJ85" s="410">
        <f t="shared" si="16"/>
        <v>0</v>
      </c>
    </row>
    <row r="86" spans="1:36" customFormat="1" x14ac:dyDescent="0.25">
      <c r="A86" s="41" t="s">
        <v>54</v>
      </c>
      <c r="B86" s="117">
        <f t="shared" si="17"/>
        <v>0</v>
      </c>
      <c r="C86" s="27">
        <f>SUM(ENERO:DICIEMBRE!C86)</f>
        <v>0</v>
      </c>
      <c r="D86" s="27">
        <f>SUM(ENERO:DICIEMBRE!D86)</f>
        <v>0</v>
      </c>
      <c r="E86" s="27">
        <f>SUM(ENERO:DICIEMBRE!E86)</f>
        <v>0</v>
      </c>
      <c r="F86" s="117">
        <f t="shared" si="14"/>
        <v>0</v>
      </c>
      <c r="G86" s="27">
        <f>SUM(ENERO:DICIEMBRE!G86)</f>
        <v>0</v>
      </c>
      <c r="H86" s="27">
        <f>SUM(ENERO:DICIEMBRE!H86)</f>
        <v>0</v>
      </c>
      <c r="I86" s="27">
        <f>SUM(ENERO:DICIEMBRE!I86)</f>
        <v>0</v>
      </c>
      <c r="J86" s="117">
        <f t="shared" si="18"/>
        <v>0</v>
      </c>
      <c r="K86" s="27">
        <f>SUM(ENERO:DICIEMBRE!K86)</f>
        <v>0</v>
      </c>
      <c r="L86" s="27">
        <f>SUM(ENERO:DICIEMBRE!L86)</f>
        <v>0</v>
      </c>
      <c r="M86" s="27">
        <f>SUM(ENERO:DICIEMBRE!M86)</f>
        <v>0</v>
      </c>
      <c r="N86" s="117">
        <f t="shared" si="15"/>
        <v>0</v>
      </c>
      <c r="O86" s="27">
        <f>SUM(ENERO:DICIEMBRE!O86)</f>
        <v>0</v>
      </c>
      <c r="P86" s="27">
        <f>SUM(ENERO:DICIEMBRE!P86)</f>
        <v>0</v>
      </c>
      <c r="Q86" s="27">
        <f>SUM(ENERO:DICIEMBRE!Q86)</f>
        <v>0</v>
      </c>
      <c r="R86" s="27">
        <f>SUM(ENERO:DICIEMBRE!R86)</f>
        <v>0</v>
      </c>
      <c r="S86" s="27">
        <f>SUM(ENERO:DICIEMBRE!S86)</f>
        <v>0</v>
      </c>
      <c r="T86" s="27">
        <f>SUM(ENERO:DICIEMBRE!T86)</f>
        <v>0</v>
      </c>
      <c r="U86" s="27">
        <f>SUM(ENERO:DICIEMBRE!U86)</f>
        <v>0</v>
      </c>
      <c r="V86" s="27">
        <f>SUM(ENERO:DICIEMBRE!V86)</f>
        <v>0</v>
      </c>
      <c r="W86" s="27">
        <f>SUM(ENERO:DICIEMBRE!W86)</f>
        <v>0</v>
      </c>
      <c r="X86" s="27">
        <f>SUM(ENERO:DICIEMBRE!X86)</f>
        <v>0</v>
      </c>
      <c r="Y86" s="27">
        <f>SUM(ENERO:DICIEMBRE!Y86)</f>
        <v>0</v>
      </c>
      <c r="Z86" s="27">
        <f>SUM(ENERO:DICIEMBRE!Z86)</f>
        <v>0</v>
      </c>
      <c r="AA86" s="27">
        <f>SUM(ENERO:DICIEMBRE!AA86)</f>
        <v>0</v>
      </c>
      <c r="AB86" s="27">
        <f>SUM(ENERO:DICIEMBRE!AB86)</f>
        <v>0</v>
      </c>
      <c r="AC86" s="27">
        <f>SUM(ENERO:DICIEMBRE!AC86)</f>
        <v>0</v>
      </c>
      <c r="AD86" s="27">
        <f>SUM(ENERO:DICIEMBRE!AD86)</f>
        <v>0</v>
      </c>
      <c r="AE86" s="27">
        <f>SUM(ENERO:DICIEMBRE!AE86)</f>
        <v>0</v>
      </c>
      <c r="AF86" s="27">
        <f>SUM(ENERO:DICIEMBRE!AF86)</f>
        <v>0</v>
      </c>
      <c r="AG86" s="27">
        <f>SUM(ENERO:DICIEMBRE!AG86)</f>
        <v>0</v>
      </c>
      <c r="AH86" s="27">
        <f>SUM(ENERO:DICIEMBRE!AH86)</f>
        <v>0</v>
      </c>
      <c r="AI86" s="27">
        <f>SUM(ENERO:DICIEMBRE!AI86)</f>
        <v>0</v>
      </c>
      <c r="AJ86" s="410">
        <f t="shared" si="16"/>
        <v>0</v>
      </c>
    </row>
    <row r="87" spans="1:36" customFormat="1" x14ac:dyDescent="0.25">
      <c r="A87" s="41" t="s">
        <v>55</v>
      </c>
      <c r="B87" s="117">
        <f t="shared" si="17"/>
        <v>0</v>
      </c>
      <c r="C87" s="27">
        <f>SUM(ENERO:DICIEMBRE!C87)</f>
        <v>0</v>
      </c>
      <c r="D87" s="27">
        <f>SUM(ENERO:DICIEMBRE!D87)</f>
        <v>0</v>
      </c>
      <c r="E87" s="27">
        <f>SUM(ENERO:DICIEMBRE!E87)</f>
        <v>0</v>
      </c>
      <c r="F87" s="117">
        <f t="shared" si="14"/>
        <v>0</v>
      </c>
      <c r="G87" s="27">
        <f>SUM(ENERO:DICIEMBRE!G87)</f>
        <v>0</v>
      </c>
      <c r="H87" s="27">
        <f>SUM(ENERO:DICIEMBRE!H87)</f>
        <v>0</v>
      </c>
      <c r="I87" s="27">
        <f>SUM(ENERO:DICIEMBRE!I87)</f>
        <v>0</v>
      </c>
      <c r="J87" s="117">
        <f t="shared" si="18"/>
        <v>0</v>
      </c>
      <c r="K87" s="27">
        <f>SUM(ENERO:DICIEMBRE!K87)</f>
        <v>0</v>
      </c>
      <c r="L87" s="27">
        <f>SUM(ENERO:DICIEMBRE!L87)</f>
        <v>0</v>
      </c>
      <c r="M87" s="27">
        <f>SUM(ENERO:DICIEMBRE!M87)</f>
        <v>0</v>
      </c>
      <c r="N87" s="117">
        <f t="shared" si="15"/>
        <v>0</v>
      </c>
      <c r="O87" s="27">
        <f>SUM(ENERO:DICIEMBRE!O87)</f>
        <v>0</v>
      </c>
      <c r="P87" s="27">
        <f>SUM(ENERO:DICIEMBRE!P87)</f>
        <v>0</v>
      </c>
      <c r="Q87" s="27">
        <f>SUM(ENERO:DICIEMBRE!Q87)</f>
        <v>0</v>
      </c>
      <c r="R87" s="27">
        <f>SUM(ENERO:DICIEMBRE!R87)</f>
        <v>0</v>
      </c>
      <c r="S87" s="27">
        <f>SUM(ENERO:DICIEMBRE!S87)</f>
        <v>0</v>
      </c>
      <c r="T87" s="27">
        <f>SUM(ENERO:DICIEMBRE!T87)</f>
        <v>0</v>
      </c>
      <c r="U87" s="27">
        <f>SUM(ENERO:DICIEMBRE!U87)</f>
        <v>0</v>
      </c>
      <c r="V87" s="27">
        <f>SUM(ENERO:DICIEMBRE!V87)</f>
        <v>0</v>
      </c>
      <c r="W87" s="27">
        <f>SUM(ENERO:DICIEMBRE!W87)</f>
        <v>0</v>
      </c>
      <c r="X87" s="27">
        <f>SUM(ENERO:DICIEMBRE!X87)</f>
        <v>0</v>
      </c>
      <c r="Y87" s="27">
        <f>SUM(ENERO:DICIEMBRE!Y87)</f>
        <v>0</v>
      </c>
      <c r="Z87" s="27">
        <f>SUM(ENERO:DICIEMBRE!Z87)</f>
        <v>0</v>
      </c>
      <c r="AA87" s="27">
        <f>SUM(ENERO:DICIEMBRE!AA87)</f>
        <v>0</v>
      </c>
      <c r="AB87" s="27">
        <f>SUM(ENERO:DICIEMBRE!AB87)</f>
        <v>0</v>
      </c>
      <c r="AC87" s="27">
        <f>SUM(ENERO:DICIEMBRE!AC87)</f>
        <v>0</v>
      </c>
      <c r="AD87" s="27">
        <f>SUM(ENERO:DICIEMBRE!AD87)</f>
        <v>0</v>
      </c>
      <c r="AE87" s="27">
        <f>SUM(ENERO:DICIEMBRE!AE87)</f>
        <v>0</v>
      </c>
      <c r="AF87" s="27">
        <f>SUM(ENERO:DICIEMBRE!AF87)</f>
        <v>0</v>
      </c>
      <c r="AG87" s="27">
        <f>SUM(ENERO:DICIEMBRE!AG87)</f>
        <v>0</v>
      </c>
      <c r="AH87" s="27">
        <f>SUM(ENERO:DICIEMBRE!AH87)</f>
        <v>0</v>
      </c>
      <c r="AI87" s="27">
        <f>SUM(ENERO:DICIEMBRE!AI87)</f>
        <v>0</v>
      </c>
      <c r="AJ87" s="410">
        <f t="shared" si="16"/>
        <v>0</v>
      </c>
    </row>
    <row r="88" spans="1:36" customFormat="1" x14ac:dyDescent="0.25">
      <c r="A88" s="53" t="s">
        <v>56</v>
      </c>
      <c r="B88" s="117">
        <f t="shared" si="17"/>
        <v>0</v>
      </c>
      <c r="C88" s="27">
        <f>SUM(ENERO:DICIEMBRE!C88)</f>
        <v>0</v>
      </c>
      <c r="D88" s="27">
        <f>SUM(ENERO:DICIEMBRE!D88)</f>
        <v>0</v>
      </c>
      <c r="E88" s="27">
        <f>SUM(ENERO:DICIEMBRE!E88)</f>
        <v>0</v>
      </c>
      <c r="F88" s="117">
        <f t="shared" si="14"/>
        <v>0</v>
      </c>
      <c r="G88" s="27">
        <f>SUM(ENERO:DICIEMBRE!G88)</f>
        <v>0</v>
      </c>
      <c r="H88" s="27">
        <f>SUM(ENERO:DICIEMBRE!H88)</f>
        <v>0</v>
      </c>
      <c r="I88" s="27">
        <f>SUM(ENERO:DICIEMBRE!I88)</f>
        <v>0</v>
      </c>
      <c r="J88" s="117">
        <f t="shared" si="18"/>
        <v>0</v>
      </c>
      <c r="K88" s="27">
        <f>SUM(ENERO:DICIEMBRE!K88)</f>
        <v>0</v>
      </c>
      <c r="L88" s="27">
        <f>SUM(ENERO:DICIEMBRE!L88)</f>
        <v>0</v>
      </c>
      <c r="M88" s="27">
        <f>SUM(ENERO:DICIEMBRE!M88)</f>
        <v>0</v>
      </c>
      <c r="N88" s="117">
        <f t="shared" si="15"/>
        <v>0</v>
      </c>
      <c r="O88" s="27">
        <f>SUM(ENERO:DICIEMBRE!O88)</f>
        <v>0</v>
      </c>
      <c r="P88" s="27">
        <f>SUM(ENERO:DICIEMBRE!P88)</f>
        <v>0</v>
      </c>
      <c r="Q88" s="27">
        <f>SUM(ENERO:DICIEMBRE!Q88)</f>
        <v>0</v>
      </c>
      <c r="R88" s="27">
        <f>SUM(ENERO:DICIEMBRE!R88)</f>
        <v>0</v>
      </c>
      <c r="S88" s="27">
        <f>SUM(ENERO:DICIEMBRE!S88)</f>
        <v>0</v>
      </c>
      <c r="T88" s="27">
        <f>SUM(ENERO:DICIEMBRE!T88)</f>
        <v>0</v>
      </c>
      <c r="U88" s="27">
        <f>SUM(ENERO:DICIEMBRE!U88)</f>
        <v>0</v>
      </c>
      <c r="V88" s="27">
        <f>SUM(ENERO:DICIEMBRE!V88)</f>
        <v>0</v>
      </c>
      <c r="W88" s="27">
        <f>SUM(ENERO:DICIEMBRE!W88)</f>
        <v>0</v>
      </c>
      <c r="X88" s="27">
        <f>SUM(ENERO:DICIEMBRE!X88)</f>
        <v>0</v>
      </c>
      <c r="Y88" s="27">
        <f>SUM(ENERO:DICIEMBRE!Y88)</f>
        <v>0</v>
      </c>
      <c r="Z88" s="27">
        <f>SUM(ENERO:DICIEMBRE!Z88)</f>
        <v>0</v>
      </c>
      <c r="AA88" s="27">
        <f>SUM(ENERO:DICIEMBRE!AA88)</f>
        <v>0</v>
      </c>
      <c r="AB88" s="27">
        <f>SUM(ENERO:DICIEMBRE!AB88)</f>
        <v>0</v>
      </c>
      <c r="AC88" s="27">
        <f>SUM(ENERO:DICIEMBRE!AC88)</f>
        <v>0</v>
      </c>
      <c r="AD88" s="27">
        <f>SUM(ENERO:DICIEMBRE!AD88)</f>
        <v>0</v>
      </c>
      <c r="AE88" s="27">
        <f>SUM(ENERO:DICIEMBRE!AE88)</f>
        <v>0</v>
      </c>
      <c r="AF88" s="27">
        <f>SUM(ENERO:DICIEMBRE!AF88)</f>
        <v>0</v>
      </c>
      <c r="AG88" s="27">
        <f>SUM(ENERO:DICIEMBRE!AG88)</f>
        <v>0</v>
      </c>
      <c r="AH88" s="27">
        <f>SUM(ENERO:DICIEMBRE!AH88)</f>
        <v>0</v>
      </c>
      <c r="AI88" s="27">
        <f>SUM(ENERO:DICIEMBRE!AI88)</f>
        <v>0</v>
      </c>
      <c r="AJ88" s="410">
        <f t="shared" si="16"/>
        <v>0</v>
      </c>
    </row>
    <row r="89" spans="1:36" customFormat="1" x14ac:dyDescent="0.25">
      <c r="A89" s="41" t="s">
        <v>126</v>
      </c>
      <c r="B89" s="117">
        <f t="shared" si="17"/>
        <v>0</v>
      </c>
      <c r="C89" s="27">
        <f>SUM(ENERO:DICIEMBRE!C89)</f>
        <v>0</v>
      </c>
      <c r="D89" s="27">
        <f>SUM(ENERO:DICIEMBRE!D89)</f>
        <v>0</v>
      </c>
      <c r="E89" s="27">
        <f>SUM(ENERO:DICIEMBRE!E89)</f>
        <v>0</v>
      </c>
      <c r="F89" s="117">
        <f t="shared" si="14"/>
        <v>0</v>
      </c>
      <c r="G89" s="27">
        <f>SUM(ENERO:DICIEMBRE!G89)</f>
        <v>0</v>
      </c>
      <c r="H89" s="27">
        <f>SUM(ENERO:DICIEMBRE!H89)</f>
        <v>0</v>
      </c>
      <c r="I89" s="27">
        <f>SUM(ENERO:DICIEMBRE!I89)</f>
        <v>0</v>
      </c>
      <c r="J89" s="117">
        <f t="shared" si="18"/>
        <v>0</v>
      </c>
      <c r="K89" s="27">
        <f>SUM(ENERO:DICIEMBRE!K89)</f>
        <v>0</v>
      </c>
      <c r="L89" s="27">
        <f>SUM(ENERO:DICIEMBRE!L89)</f>
        <v>0</v>
      </c>
      <c r="M89" s="27">
        <f>SUM(ENERO:DICIEMBRE!M89)</f>
        <v>0</v>
      </c>
      <c r="N89" s="117">
        <f t="shared" si="15"/>
        <v>0</v>
      </c>
      <c r="O89" s="27">
        <f>SUM(ENERO:DICIEMBRE!O89)</f>
        <v>0</v>
      </c>
      <c r="P89" s="27">
        <f>SUM(ENERO:DICIEMBRE!P89)</f>
        <v>0</v>
      </c>
      <c r="Q89" s="27">
        <f>SUM(ENERO:DICIEMBRE!Q89)</f>
        <v>0</v>
      </c>
      <c r="R89" s="27">
        <f>SUM(ENERO:DICIEMBRE!R89)</f>
        <v>0</v>
      </c>
      <c r="S89" s="27">
        <f>SUM(ENERO:DICIEMBRE!S89)</f>
        <v>0</v>
      </c>
      <c r="T89" s="27">
        <f>SUM(ENERO:DICIEMBRE!T89)</f>
        <v>0</v>
      </c>
      <c r="U89" s="27">
        <f>SUM(ENERO:DICIEMBRE!U89)</f>
        <v>0</v>
      </c>
      <c r="V89" s="27">
        <f>SUM(ENERO:DICIEMBRE!V89)</f>
        <v>0</v>
      </c>
      <c r="W89" s="27">
        <f>SUM(ENERO:DICIEMBRE!W89)</f>
        <v>0</v>
      </c>
      <c r="X89" s="27">
        <f>SUM(ENERO:DICIEMBRE!X89)</f>
        <v>0</v>
      </c>
      <c r="Y89" s="27">
        <f>SUM(ENERO:DICIEMBRE!Y89)</f>
        <v>0</v>
      </c>
      <c r="Z89" s="27">
        <f>SUM(ENERO:DICIEMBRE!Z89)</f>
        <v>0</v>
      </c>
      <c r="AA89" s="27">
        <f>SUM(ENERO:DICIEMBRE!AA89)</f>
        <v>0</v>
      </c>
      <c r="AB89" s="27">
        <f>SUM(ENERO:DICIEMBRE!AB89)</f>
        <v>0</v>
      </c>
      <c r="AC89" s="27">
        <f>SUM(ENERO:DICIEMBRE!AC89)</f>
        <v>0</v>
      </c>
      <c r="AD89" s="27">
        <f>SUM(ENERO:DICIEMBRE!AD89)</f>
        <v>0</v>
      </c>
      <c r="AE89" s="27">
        <f>SUM(ENERO:DICIEMBRE!AE89)</f>
        <v>0</v>
      </c>
      <c r="AF89" s="27">
        <f>SUM(ENERO:DICIEMBRE!AF89)</f>
        <v>0</v>
      </c>
      <c r="AG89" s="27">
        <f>SUM(ENERO:DICIEMBRE!AG89)</f>
        <v>0</v>
      </c>
      <c r="AH89" s="27">
        <f>SUM(ENERO:DICIEMBRE!AH89)</f>
        <v>0</v>
      </c>
      <c r="AI89" s="27">
        <f>SUM(ENERO:DICIEMBRE!AI89)</f>
        <v>0</v>
      </c>
      <c r="AJ89" s="410">
        <f t="shared" si="16"/>
        <v>0</v>
      </c>
    </row>
    <row r="90" spans="1:36" customFormat="1" x14ac:dyDescent="0.25">
      <c r="A90" s="41" t="s">
        <v>58</v>
      </c>
      <c r="B90" s="117">
        <f t="shared" si="17"/>
        <v>0</v>
      </c>
      <c r="C90" s="27">
        <f>SUM(ENERO:DICIEMBRE!C90)</f>
        <v>0</v>
      </c>
      <c r="D90" s="27">
        <f>SUM(ENERO:DICIEMBRE!D90)</f>
        <v>0</v>
      </c>
      <c r="E90" s="27">
        <f>SUM(ENERO:DICIEMBRE!E90)</f>
        <v>0</v>
      </c>
      <c r="F90" s="117">
        <f t="shared" si="14"/>
        <v>0</v>
      </c>
      <c r="G90" s="27">
        <f>SUM(ENERO:DICIEMBRE!G90)</f>
        <v>0</v>
      </c>
      <c r="H90" s="27">
        <f>SUM(ENERO:DICIEMBRE!H90)</f>
        <v>0</v>
      </c>
      <c r="I90" s="27">
        <f>SUM(ENERO:DICIEMBRE!I90)</f>
        <v>0</v>
      </c>
      <c r="J90" s="117">
        <f t="shared" si="18"/>
        <v>0</v>
      </c>
      <c r="K90" s="27">
        <f>SUM(ENERO:DICIEMBRE!K90)</f>
        <v>0</v>
      </c>
      <c r="L90" s="27">
        <f>SUM(ENERO:DICIEMBRE!L90)</f>
        <v>0</v>
      </c>
      <c r="M90" s="27">
        <f>SUM(ENERO:DICIEMBRE!M90)</f>
        <v>0</v>
      </c>
      <c r="N90" s="117">
        <f t="shared" si="15"/>
        <v>0</v>
      </c>
      <c r="O90" s="27">
        <f>SUM(ENERO:DICIEMBRE!O90)</f>
        <v>0</v>
      </c>
      <c r="P90" s="27">
        <f>SUM(ENERO:DICIEMBRE!P90)</f>
        <v>0</v>
      </c>
      <c r="Q90" s="27">
        <f>SUM(ENERO:DICIEMBRE!Q90)</f>
        <v>0</v>
      </c>
      <c r="R90" s="27">
        <f>SUM(ENERO:DICIEMBRE!R90)</f>
        <v>0</v>
      </c>
      <c r="S90" s="27">
        <f>SUM(ENERO:DICIEMBRE!S90)</f>
        <v>0</v>
      </c>
      <c r="T90" s="27">
        <f>SUM(ENERO:DICIEMBRE!T90)</f>
        <v>0</v>
      </c>
      <c r="U90" s="27">
        <f>SUM(ENERO:DICIEMBRE!U90)</f>
        <v>0</v>
      </c>
      <c r="V90" s="27">
        <f>SUM(ENERO:DICIEMBRE!V90)</f>
        <v>0</v>
      </c>
      <c r="W90" s="27">
        <f>SUM(ENERO:DICIEMBRE!W90)</f>
        <v>0</v>
      </c>
      <c r="X90" s="27">
        <f>SUM(ENERO:DICIEMBRE!X90)</f>
        <v>0</v>
      </c>
      <c r="Y90" s="27">
        <f>SUM(ENERO:DICIEMBRE!Y90)</f>
        <v>0</v>
      </c>
      <c r="Z90" s="27">
        <f>SUM(ENERO:DICIEMBRE!Z90)</f>
        <v>0</v>
      </c>
      <c r="AA90" s="27">
        <f>SUM(ENERO:DICIEMBRE!AA90)</f>
        <v>0</v>
      </c>
      <c r="AB90" s="27">
        <f>SUM(ENERO:DICIEMBRE!AB90)</f>
        <v>0</v>
      </c>
      <c r="AC90" s="27">
        <f>SUM(ENERO:DICIEMBRE!AC90)</f>
        <v>0</v>
      </c>
      <c r="AD90" s="27">
        <f>SUM(ENERO:DICIEMBRE!AD90)</f>
        <v>0</v>
      </c>
      <c r="AE90" s="27">
        <f>SUM(ENERO:DICIEMBRE!AE90)</f>
        <v>0</v>
      </c>
      <c r="AF90" s="27">
        <f>SUM(ENERO:DICIEMBRE!AF90)</f>
        <v>0</v>
      </c>
      <c r="AG90" s="27">
        <f>SUM(ENERO:DICIEMBRE!AG90)</f>
        <v>0</v>
      </c>
      <c r="AH90" s="27">
        <f>SUM(ENERO:DICIEMBRE!AH90)</f>
        <v>0</v>
      </c>
      <c r="AI90" s="27">
        <f>SUM(ENERO:DICIEMBRE!AI90)</f>
        <v>0</v>
      </c>
      <c r="AJ90" s="410">
        <f t="shared" si="16"/>
        <v>0</v>
      </c>
    </row>
    <row r="91" spans="1:36" customFormat="1" x14ac:dyDescent="0.25">
      <c r="A91" s="41" t="s">
        <v>59</v>
      </c>
      <c r="B91" s="117">
        <f t="shared" si="17"/>
        <v>0</v>
      </c>
      <c r="C91" s="27">
        <f>SUM(ENERO:DICIEMBRE!C91)</f>
        <v>0</v>
      </c>
      <c r="D91" s="27">
        <f>SUM(ENERO:DICIEMBRE!D91)</f>
        <v>0</v>
      </c>
      <c r="E91" s="27">
        <f>SUM(ENERO:DICIEMBRE!E91)</f>
        <v>0</v>
      </c>
      <c r="F91" s="117">
        <f t="shared" si="14"/>
        <v>320</v>
      </c>
      <c r="G91" s="27">
        <f>SUM(ENERO:DICIEMBRE!G91)</f>
        <v>264</v>
      </c>
      <c r="H91" s="27">
        <f>SUM(ENERO:DICIEMBRE!H91)</f>
        <v>55</v>
      </c>
      <c r="I91" s="27">
        <f>SUM(ENERO:DICIEMBRE!I91)</f>
        <v>1</v>
      </c>
      <c r="J91" s="117">
        <f t="shared" si="18"/>
        <v>605</v>
      </c>
      <c r="K91" s="27">
        <f>SUM(ENERO:DICIEMBRE!K91)</f>
        <v>533</v>
      </c>
      <c r="L91" s="27">
        <f>SUM(ENERO:DICIEMBRE!L91)</f>
        <v>71</v>
      </c>
      <c r="M91" s="27">
        <f>SUM(ENERO:DICIEMBRE!M91)</f>
        <v>1</v>
      </c>
      <c r="N91" s="117">
        <f t="shared" si="15"/>
        <v>406</v>
      </c>
      <c r="O91" s="27">
        <f>SUM(ENERO:DICIEMBRE!O91)</f>
        <v>44</v>
      </c>
      <c r="P91" s="27">
        <f>SUM(ENERO:DICIEMBRE!P91)</f>
        <v>362</v>
      </c>
      <c r="Q91" s="27">
        <f>SUM(ENERO:DICIEMBRE!Q91)</f>
        <v>26</v>
      </c>
      <c r="R91" s="27">
        <f>SUM(ENERO:DICIEMBRE!R91)</f>
        <v>82</v>
      </c>
      <c r="S91" s="27">
        <f>SUM(ENERO:DICIEMBRE!S91)</f>
        <v>68</v>
      </c>
      <c r="T91" s="27">
        <f>SUM(ENERO:DICIEMBRE!T91)</f>
        <v>220</v>
      </c>
      <c r="U91" s="27">
        <f>SUM(ENERO:DICIEMBRE!U91)</f>
        <v>185</v>
      </c>
      <c r="V91" s="27">
        <f>SUM(ENERO:DICIEMBRE!V91)</f>
        <v>95</v>
      </c>
      <c r="W91" s="27">
        <f>SUM(ENERO:DICIEMBRE!W91)</f>
        <v>15</v>
      </c>
      <c r="X91" s="27">
        <f>SUM(ENERO:DICIEMBRE!X91)</f>
        <v>0</v>
      </c>
      <c r="Y91" s="27">
        <f>SUM(ENERO:DICIEMBRE!Y91)</f>
        <v>8</v>
      </c>
      <c r="Z91" s="27">
        <f>SUM(ENERO:DICIEMBRE!Z91)</f>
        <v>0</v>
      </c>
      <c r="AA91" s="27">
        <f>SUM(ENERO:DICIEMBRE!AA91)</f>
        <v>0</v>
      </c>
      <c r="AB91" s="27">
        <f>SUM(ENERO:DICIEMBRE!AB91)</f>
        <v>0</v>
      </c>
      <c r="AC91" s="27">
        <f>SUM(ENERO:DICIEMBRE!AC91)</f>
        <v>0</v>
      </c>
      <c r="AD91" s="27">
        <f>SUM(ENERO:DICIEMBRE!AD91)</f>
        <v>0</v>
      </c>
      <c r="AE91" s="27">
        <f>SUM(ENERO:DICIEMBRE!AE91)</f>
        <v>0</v>
      </c>
      <c r="AF91" s="27">
        <f>SUM(ENERO:DICIEMBRE!AF91)</f>
        <v>0</v>
      </c>
      <c r="AG91" s="27">
        <f>SUM(ENERO:DICIEMBRE!AG91)</f>
        <v>0</v>
      </c>
      <c r="AH91" s="27">
        <f>SUM(ENERO:DICIEMBRE!AH91)</f>
        <v>0</v>
      </c>
      <c r="AI91" s="27">
        <f>SUM(ENERO:DICIEMBRE!AI91)</f>
        <v>0</v>
      </c>
      <c r="AJ91" s="410">
        <f t="shared" si="16"/>
        <v>0</v>
      </c>
    </row>
    <row r="92" spans="1:36" customFormat="1" x14ac:dyDescent="0.25">
      <c r="A92" s="41" t="s">
        <v>60</v>
      </c>
      <c r="B92" s="117">
        <f t="shared" si="17"/>
        <v>0</v>
      </c>
      <c r="C92" s="27">
        <f>SUM(ENERO:DICIEMBRE!C92)</f>
        <v>0</v>
      </c>
      <c r="D92" s="27">
        <f>SUM(ENERO:DICIEMBRE!D92)</f>
        <v>0</v>
      </c>
      <c r="E92" s="27">
        <f>SUM(ENERO:DICIEMBRE!E92)</f>
        <v>0</v>
      </c>
      <c r="F92" s="117">
        <f t="shared" si="14"/>
        <v>0</v>
      </c>
      <c r="G92" s="27">
        <f>SUM(ENERO:DICIEMBRE!G92)</f>
        <v>0</v>
      </c>
      <c r="H92" s="27">
        <f>SUM(ENERO:DICIEMBRE!H92)</f>
        <v>0</v>
      </c>
      <c r="I92" s="27">
        <f>SUM(ENERO:DICIEMBRE!I92)</f>
        <v>0</v>
      </c>
      <c r="J92" s="117">
        <f t="shared" si="18"/>
        <v>0</v>
      </c>
      <c r="K92" s="27">
        <f>SUM(ENERO:DICIEMBRE!K92)</f>
        <v>0</v>
      </c>
      <c r="L92" s="27">
        <f>SUM(ENERO:DICIEMBRE!L92)</f>
        <v>0</v>
      </c>
      <c r="M92" s="27">
        <f>SUM(ENERO:DICIEMBRE!M92)</f>
        <v>0</v>
      </c>
      <c r="N92" s="117">
        <f t="shared" si="15"/>
        <v>0</v>
      </c>
      <c r="O92" s="27">
        <f>SUM(ENERO:DICIEMBRE!O92)</f>
        <v>0</v>
      </c>
      <c r="P92" s="27">
        <f>SUM(ENERO:DICIEMBRE!P92)</f>
        <v>0</v>
      </c>
      <c r="Q92" s="27">
        <f>SUM(ENERO:DICIEMBRE!Q92)</f>
        <v>0</v>
      </c>
      <c r="R92" s="27">
        <f>SUM(ENERO:DICIEMBRE!R92)</f>
        <v>0</v>
      </c>
      <c r="S92" s="27">
        <f>SUM(ENERO:DICIEMBRE!S92)</f>
        <v>0</v>
      </c>
      <c r="T92" s="27">
        <f>SUM(ENERO:DICIEMBRE!T92)</f>
        <v>23</v>
      </c>
      <c r="U92" s="27">
        <f>SUM(ENERO:DICIEMBRE!U92)</f>
        <v>23</v>
      </c>
      <c r="V92" s="27">
        <f>SUM(ENERO:DICIEMBRE!V92)</f>
        <v>58</v>
      </c>
      <c r="W92" s="27">
        <f>SUM(ENERO:DICIEMBRE!W92)</f>
        <v>326</v>
      </c>
      <c r="X92" s="27">
        <f>SUM(ENERO:DICIEMBRE!X92)</f>
        <v>0</v>
      </c>
      <c r="Y92" s="27">
        <f>SUM(ENERO:DICIEMBRE!Y92)</f>
        <v>235</v>
      </c>
      <c r="Z92" s="27">
        <f>SUM(ENERO:DICIEMBRE!Z92)</f>
        <v>0</v>
      </c>
      <c r="AA92" s="27">
        <f>SUM(ENERO:DICIEMBRE!AA92)</f>
        <v>0</v>
      </c>
      <c r="AB92" s="27">
        <f>SUM(ENERO:DICIEMBRE!AB92)</f>
        <v>0</v>
      </c>
      <c r="AC92" s="27">
        <f>SUM(ENERO:DICIEMBRE!AC92)</f>
        <v>0</v>
      </c>
      <c r="AD92" s="27">
        <f>SUM(ENERO:DICIEMBRE!AD92)</f>
        <v>0</v>
      </c>
      <c r="AE92" s="27">
        <f>SUM(ENERO:DICIEMBRE!AE92)</f>
        <v>0</v>
      </c>
      <c r="AF92" s="27">
        <f>SUM(ENERO:DICIEMBRE!AF92)</f>
        <v>0</v>
      </c>
      <c r="AG92" s="27">
        <f>SUM(ENERO:DICIEMBRE!AG92)</f>
        <v>0</v>
      </c>
      <c r="AH92" s="27">
        <f>SUM(ENERO:DICIEMBRE!AH92)</f>
        <v>0</v>
      </c>
      <c r="AI92" s="27">
        <f>SUM(ENERO:DICIEMBRE!AI92)</f>
        <v>0</v>
      </c>
      <c r="AJ92" s="410">
        <f t="shared" si="16"/>
        <v>0</v>
      </c>
    </row>
    <row r="93" spans="1:36" customFormat="1" x14ac:dyDescent="0.25">
      <c r="A93" s="41" t="s">
        <v>61</v>
      </c>
      <c r="B93" s="117">
        <f t="shared" si="17"/>
        <v>0</v>
      </c>
      <c r="C93" s="27">
        <f>SUM(ENERO:DICIEMBRE!C93)</f>
        <v>0</v>
      </c>
      <c r="D93" s="27">
        <f>SUM(ENERO:DICIEMBRE!D93)</f>
        <v>0</v>
      </c>
      <c r="E93" s="27">
        <f>SUM(ENERO:DICIEMBRE!E93)</f>
        <v>0</v>
      </c>
      <c r="F93" s="117">
        <f t="shared" si="14"/>
        <v>0</v>
      </c>
      <c r="G93" s="27">
        <f>SUM(ENERO:DICIEMBRE!G93)</f>
        <v>0</v>
      </c>
      <c r="H93" s="27">
        <f>SUM(ENERO:DICIEMBRE!H93)</f>
        <v>0</v>
      </c>
      <c r="I93" s="27">
        <f>SUM(ENERO:DICIEMBRE!I93)</f>
        <v>0</v>
      </c>
      <c r="J93" s="117">
        <f t="shared" si="18"/>
        <v>0</v>
      </c>
      <c r="K93" s="27">
        <f>SUM(ENERO:DICIEMBRE!K93)</f>
        <v>0</v>
      </c>
      <c r="L93" s="27">
        <f>SUM(ENERO:DICIEMBRE!L93)</f>
        <v>0</v>
      </c>
      <c r="M93" s="27">
        <f>SUM(ENERO:DICIEMBRE!M93)</f>
        <v>0</v>
      </c>
      <c r="N93" s="117">
        <f t="shared" si="15"/>
        <v>0</v>
      </c>
      <c r="O93" s="27">
        <f>SUM(ENERO:DICIEMBRE!O93)</f>
        <v>0</v>
      </c>
      <c r="P93" s="27">
        <f>SUM(ENERO:DICIEMBRE!P93)</f>
        <v>0</v>
      </c>
      <c r="Q93" s="27">
        <f>SUM(ENERO:DICIEMBRE!Q93)</f>
        <v>0</v>
      </c>
      <c r="R93" s="27">
        <f>SUM(ENERO:DICIEMBRE!R93)</f>
        <v>0</v>
      </c>
      <c r="S93" s="27">
        <f>SUM(ENERO:DICIEMBRE!S93)</f>
        <v>0</v>
      </c>
      <c r="T93" s="27">
        <f>SUM(ENERO:DICIEMBRE!T93)</f>
        <v>0</v>
      </c>
      <c r="U93" s="27">
        <f>SUM(ENERO:DICIEMBRE!U93)</f>
        <v>0</v>
      </c>
      <c r="V93" s="27">
        <f>SUM(ENERO:DICIEMBRE!V93)</f>
        <v>0</v>
      </c>
      <c r="W93" s="27">
        <f>SUM(ENERO:DICIEMBRE!W93)</f>
        <v>0</v>
      </c>
      <c r="X93" s="27">
        <f>SUM(ENERO:DICIEMBRE!X93)</f>
        <v>0</v>
      </c>
      <c r="Y93" s="27">
        <f>SUM(ENERO:DICIEMBRE!Y93)</f>
        <v>0</v>
      </c>
      <c r="Z93" s="27">
        <f>SUM(ENERO:DICIEMBRE!Z93)</f>
        <v>0</v>
      </c>
      <c r="AA93" s="27">
        <f>SUM(ENERO:DICIEMBRE!AA93)</f>
        <v>0</v>
      </c>
      <c r="AB93" s="27">
        <f>SUM(ENERO:DICIEMBRE!AB93)</f>
        <v>0</v>
      </c>
      <c r="AC93" s="27">
        <f>SUM(ENERO:DICIEMBRE!AC93)</f>
        <v>0</v>
      </c>
      <c r="AD93" s="27">
        <f>SUM(ENERO:DICIEMBRE!AD93)</f>
        <v>0</v>
      </c>
      <c r="AE93" s="27">
        <f>SUM(ENERO:DICIEMBRE!AE93)</f>
        <v>0</v>
      </c>
      <c r="AF93" s="27">
        <f>SUM(ENERO:DICIEMBRE!AF93)</f>
        <v>0</v>
      </c>
      <c r="AG93" s="27">
        <f>SUM(ENERO:DICIEMBRE!AG93)</f>
        <v>0</v>
      </c>
      <c r="AH93" s="27">
        <f>SUM(ENERO:DICIEMBRE!AH93)</f>
        <v>0</v>
      </c>
      <c r="AI93" s="27">
        <f>SUM(ENERO:DICIEMBRE!AI93)</f>
        <v>0</v>
      </c>
      <c r="AJ93" s="410">
        <f t="shared" si="16"/>
        <v>0</v>
      </c>
    </row>
    <row r="94" spans="1:36" customFormat="1" x14ac:dyDescent="0.25">
      <c r="A94" s="41" t="s">
        <v>62</v>
      </c>
      <c r="B94" s="117">
        <f t="shared" si="17"/>
        <v>0</v>
      </c>
      <c r="C94" s="27">
        <f>SUM(ENERO:DICIEMBRE!C94)</f>
        <v>0</v>
      </c>
      <c r="D94" s="27">
        <f>SUM(ENERO:DICIEMBRE!D94)</f>
        <v>0</v>
      </c>
      <c r="E94" s="27">
        <f>SUM(ENERO:DICIEMBRE!E94)</f>
        <v>0</v>
      </c>
      <c r="F94" s="117">
        <f t="shared" si="14"/>
        <v>0</v>
      </c>
      <c r="G94" s="27">
        <f>SUM(ENERO:DICIEMBRE!G94)</f>
        <v>0</v>
      </c>
      <c r="H94" s="27">
        <f>SUM(ENERO:DICIEMBRE!H94)</f>
        <v>0</v>
      </c>
      <c r="I94" s="27">
        <f>SUM(ENERO:DICIEMBRE!I94)</f>
        <v>0</v>
      </c>
      <c r="J94" s="117">
        <f t="shared" si="18"/>
        <v>0</v>
      </c>
      <c r="K94" s="27">
        <f>SUM(ENERO:DICIEMBRE!K94)</f>
        <v>0</v>
      </c>
      <c r="L94" s="27">
        <f>SUM(ENERO:DICIEMBRE!L94)</f>
        <v>0</v>
      </c>
      <c r="M94" s="27">
        <f>SUM(ENERO:DICIEMBRE!M94)</f>
        <v>0</v>
      </c>
      <c r="N94" s="117">
        <f t="shared" si="15"/>
        <v>0</v>
      </c>
      <c r="O94" s="27">
        <f>SUM(ENERO:DICIEMBRE!O94)</f>
        <v>0</v>
      </c>
      <c r="P94" s="27">
        <f>SUM(ENERO:DICIEMBRE!P94)</f>
        <v>0</v>
      </c>
      <c r="Q94" s="27">
        <f>SUM(ENERO:DICIEMBRE!Q94)</f>
        <v>0</v>
      </c>
      <c r="R94" s="27">
        <f>SUM(ENERO:DICIEMBRE!R94)</f>
        <v>0</v>
      </c>
      <c r="S94" s="27">
        <f>SUM(ENERO:DICIEMBRE!S94)</f>
        <v>0</v>
      </c>
      <c r="T94" s="27">
        <f>SUM(ENERO:DICIEMBRE!T94)</f>
        <v>0</v>
      </c>
      <c r="U94" s="27">
        <f>SUM(ENERO:DICIEMBRE!U94)</f>
        <v>0</v>
      </c>
      <c r="V94" s="27">
        <f>SUM(ENERO:DICIEMBRE!V94)</f>
        <v>0</v>
      </c>
      <c r="W94" s="27">
        <f>SUM(ENERO:DICIEMBRE!W94)</f>
        <v>0</v>
      </c>
      <c r="X94" s="27">
        <f>SUM(ENERO:DICIEMBRE!X94)</f>
        <v>0</v>
      </c>
      <c r="Y94" s="27">
        <f>SUM(ENERO:DICIEMBRE!Y94)</f>
        <v>0</v>
      </c>
      <c r="Z94" s="27">
        <f>SUM(ENERO:DICIEMBRE!Z94)</f>
        <v>0</v>
      </c>
      <c r="AA94" s="27">
        <f>SUM(ENERO:DICIEMBRE!AA94)</f>
        <v>0</v>
      </c>
      <c r="AB94" s="27">
        <f>SUM(ENERO:DICIEMBRE!AB94)</f>
        <v>0</v>
      </c>
      <c r="AC94" s="27">
        <f>SUM(ENERO:DICIEMBRE!AC94)</f>
        <v>0</v>
      </c>
      <c r="AD94" s="27">
        <f>SUM(ENERO:DICIEMBRE!AD94)</f>
        <v>0</v>
      </c>
      <c r="AE94" s="27">
        <f>SUM(ENERO:DICIEMBRE!AE94)</f>
        <v>0</v>
      </c>
      <c r="AF94" s="27">
        <f>SUM(ENERO:DICIEMBRE!AF94)</f>
        <v>0</v>
      </c>
      <c r="AG94" s="27">
        <f>SUM(ENERO:DICIEMBRE!AG94)</f>
        <v>0</v>
      </c>
      <c r="AH94" s="27">
        <f>SUM(ENERO:DICIEMBRE!AH94)</f>
        <v>0</v>
      </c>
      <c r="AI94" s="27">
        <f>SUM(ENERO:DICIEMBRE!AI94)</f>
        <v>0</v>
      </c>
      <c r="AJ94" s="410">
        <f t="shared" si="16"/>
        <v>0</v>
      </c>
    </row>
    <row r="95" spans="1:36" customFormat="1" x14ac:dyDescent="0.25">
      <c r="A95" s="41" t="s">
        <v>63</v>
      </c>
      <c r="B95" s="117">
        <f t="shared" si="17"/>
        <v>0</v>
      </c>
      <c r="C95" s="27">
        <f>SUM(ENERO:DICIEMBRE!C95)</f>
        <v>0</v>
      </c>
      <c r="D95" s="27">
        <f>SUM(ENERO:DICIEMBRE!D95)</f>
        <v>0</v>
      </c>
      <c r="E95" s="27">
        <f>SUM(ENERO:DICIEMBRE!E95)</f>
        <v>0</v>
      </c>
      <c r="F95" s="117">
        <f t="shared" si="14"/>
        <v>0</v>
      </c>
      <c r="G95" s="27">
        <f>SUM(ENERO:DICIEMBRE!G95)</f>
        <v>0</v>
      </c>
      <c r="H95" s="27">
        <f>SUM(ENERO:DICIEMBRE!H95)</f>
        <v>0</v>
      </c>
      <c r="I95" s="27">
        <f>SUM(ENERO:DICIEMBRE!I95)</f>
        <v>0</v>
      </c>
      <c r="J95" s="117">
        <f t="shared" si="18"/>
        <v>0</v>
      </c>
      <c r="K95" s="27">
        <f>SUM(ENERO:DICIEMBRE!K95)</f>
        <v>0</v>
      </c>
      <c r="L95" s="27">
        <f>SUM(ENERO:DICIEMBRE!L95)</f>
        <v>0</v>
      </c>
      <c r="M95" s="27">
        <f>SUM(ENERO:DICIEMBRE!M95)</f>
        <v>0</v>
      </c>
      <c r="N95" s="117">
        <f t="shared" si="15"/>
        <v>0</v>
      </c>
      <c r="O95" s="27">
        <f>SUM(ENERO:DICIEMBRE!O95)</f>
        <v>0</v>
      </c>
      <c r="P95" s="27">
        <f>SUM(ENERO:DICIEMBRE!P95)</f>
        <v>0</v>
      </c>
      <c r="Q95" s="27">
        <f>SUM(ENERO:DICIEMBRE!Q95)</f>
        <v>0</v>
      </c>
      <c r="R95" s="27">
        <f>SUM(ENERO:DICIEMBRE!R95)</f>
        <v>0</v>
      </c>
      <c r="S95" s="27">
        <f>SUM(ENERO:DICIEMBRE!S95)</f>
        <v>0</v>
      </c>
      <c r="T95" s="27">
        <f>SUM(ENERO:DICIEMBRE!T95)</f>
        <v>0</v>
      </c>
      <c r="U95" s="27">
        <f>SUM(ENERO:DICIEMBRE!U95)</f>
        <v>0</v>
      </c>
      <c r="V95" s="27">
        <f>SUM(ENERO:DICIEMBRE!V95)</f>
        <v>0</v>
      </c>
      <c r="W95" s="27">
        <f>SUM(ENERO:DICIEMBRE!W95)</f>
        <v>0</v>
      </c>
      <c r="X95" s="27">
        <f>SUM(ENERO:DICIEMBRE!X95)</f>
        <v>0</v>
      </c>
      <c r="Y95" s="27">
        <f>SUM(ENERO:DICIEMBRE!Y95)</f>
        <v>0</v>
      </c>
      <c r="Z95" s="27">
        <f>SUM(ENERO:DICIEMBRE!Z95)</f>
        <v>0</v>
      </c>
      <c r="AA95" s="27">
        <f>SUM(ENERO:DICIEMBRE!AA95)</f>
        <v>0</v>
      </c>
      <c r="AB95" s="27">
        <f>SUM(ENERO:DICIEMBRE!AB95)</f>
        <v>0</v>
      </c>
      <c r="AC95" s="27">
        <f>SUM(ENERO:DICIEMBRE!AC95)</f>
        <v>0</v>
      </c>
      <c r="AD95" s="27">
        <f>SUM(ENERO:DICIEMBRE!AD95)</f>
        <v>0</v>
      </c>
      <c r="AE95" s="27">
        <f>SUM(ENERO:DICIEMBRE!AE95)</f>
        <v>0</v>
      </c>
      <c r="AF95" s="27">
        <f>SUM(ENERO:DICIEMBRE!AF95)</f>
        <v>0</v>
      </c>
      <c r="AG95" s="27">
        <f>SUM(ENERO:DICIEMBRE!AG95)</f>
        <v>0</v>
      </c>
      <c r="AH95" s="27">
        <f>SUM(ENERO:DICIEMBRE!AH95)</f>
        <v>0</v>
      </c>
      <c r="AI95" s="27">
        <f>SUM(ENERO:DICIEMBRE!AI95)</f>
        <v>0</v>
      </c>
      <c r="AJ95" s="410">
        <f t="shared" si="16"/>
        <v>0</v>
      </c>
    </row>
    <row r="96" spans="1:36" customFormat="1" x14ac:dyDescent="0.25">
      <c r="A96" s="53" t="s">
        <v>64</v>
      </c>
      <c r="B96" s="117">
        <f t="shared" si="17"/>
        <v>0</v>
      </c>
      <c r="C96" s="27">
        <f>SUM(ENERO:DICIEMBRE!C96)</f>
        <v>0</v>
      </c>
      <c r="D96" s="27">
        <f>SUM(ENERO:DICIEMBRE!D96)</f>
        <v>0</v>
      </c>
      <c r="E96" s="27">
        <f>SUM(ENERO:DICIEMBRE!E96)</f>
        <v>0</v>
      </c>
      <c r="F96" s="117">
        <f t="shared" si="14"/>
        <v>0</v>
      </c>
      <c r="G96" s="27">
        <f>SUM(ENERO:DICIEMBRE!G96)</f>
        <v>0</v>
      </c>
      <c r="H96" s="27">
        <f>SUM(ENERO:DICIEMBRE!H96)</f>
        <v>0</v>
      </c>
      <c r="I96" s="27">
        <f>SUM(ENERO:DICIEMBRE!I96)</f>
        <v>0</v>
      </c>
      <c r="J96" s="117">
        <f t="shared" si="18"/>
        <v>0</v>
      </c>
      <c r="K96" s="27">
        <f>SUM(ENERO:DICIEMBRE!K96)</f>
        <v>0</v>
      </c>
      <c r="L96" s="27">
        <f>SUM(ENERO:DICIEMBRE!L96)</f>
        <v>0</v>
      </c>
      <c r="M96" s="27">
        <f>SUM(ENERO:DICIEMBRE!M96)</f>
        <v>0</v>
      </c>
      <c r="N96" s="117">
        <f t="shared" si="15"/>
        <v>0</v>
      </c>
      <c r="O96" s="27">
        <f>SUM(ENERO:DICIEMBRE!O96)</f>
        <v>0</v>
      </c>
      <c r="P96" s="27">
        <f>SUM(ENERO:DICIEMBRE!P96)</f>
        <v>0</v>
      </c>
      <c r="Q96" s="27">
        <f>SUM(ENERO:DICIEMBRE!Q96)</f>
        <v>0</v>
      </c>
      <c r="R96" s="27">
        <f>SUM(ENERO:DICIEMBRE!R96)</f>
        <v>0</v>
      </c>
      <c r="S96" s="27">
        <f>SUM(ENERO:DICIEMBRE!S96)</f>
        <v>0</v>
      </c>
      <c r="T96" s="27">
        <f>SUM(ENERO:DICIEMBRE!T96)</f>
        <v>0</v>
      </c>
      <c r="U96" s="27">
        <f>SUM(ENERO:DICIEMBRE!U96)</f>
        <v>0</v>
      </c>
      <c r="V96" s="27">
        <f>SUM(ENERO:DICIEMBRE!V96)</f>
        <v>0</v>
      </c>
      <c r="W96" s="27">
        <f>SUM(ENERO:DICIEMBRE!W96)</f>
        <v>0</v>
      </c>
      <c r="X96" s="27">
        <f>SUM(ENERO:DICIEMBRE!X96)</f>
        <v>0</v>
      </c>
      <c r="Y96" s="27">
        <f>SUM(ENERO:DICIEMBRE!Y96)</f>
        <v>0</v>
      </c>
      <c r="Z96" s="27">
        <f>SUM(ENERO:DICIEMBRE!Z96)</f>
        <v>0</v>
      </c>
      <c r="AA96" s="27">
        <f>SUM(ENERO:DICIEMBRE!AA96)</f>
        <v>0</v>
      </c>
      <c r="AB96" s="27">
        <f>SUM(ENERO:DICIEMBRE!AB96)</f>
        <v>0</v>
      </c>
      <c r="AC96" s="27">
        <f>SUM(ENERO:DICIEMBRE!AC96)</f>
        <v>0</v>
      </c>
      <c r="AD96" s="27">
        <f>SUM(ENERO:DICIEMBRE!AD96)</f>
        <v>0</v>
      </c>
      <c r="AE96" s="27">
        <f>SUM(ENERO:DICIEMBRE!AE96)</f>
        <v>0</v>
      </c>
      <c r="AF96" s="27">
        <f>SUM(ENERO:DICIEMBRE!AF96)</f>
        <v>0</v>
      </c>
      <c r="AG96" s="27">
        <f>SUM(ENERO:DICIEMBRE!AG96)</f>
        <v>0</v>
      </c>
      <c r="AH96" s="27">
        <f>SUM(ENERO:DICIEMBRE!AH96)</f>
        <v>0</v>
      </c>
      <c r="AI96" s="27">
        <f>SUM(ENERO:DICIEMBRE!AI96)</f>
        <v>0</v>
      </c>
      <c r="AJ96" s="410">
        <f t="shared" si="16"/>
        <v>0</v>
      </c>
    </row>
    <row r="97" spans="1:36" customFormat="1" x14ac:dyDescent="0.25">
      <c r="A97" s="41" t="s">
        <v>65</v>
      </c>
      <c r="B97" s="117">
        <f t="shared" si="17"/>
        <v>0</v>
      </c>
      <c r="C97" s="27">
        <f>SUM(ENERO:DICIEMBRE!C97)</f>
        <v>0</v>
      </c>
      <c r="D97" s="27">
        <f>SUM(ENERO:DICIEMBRE!D97)</f>
        <v>0</v>
      </c>
      <c r="E97" s="27">
        <f>SUM(ENERO:DICIEMBRE!E97)</f>
        <v>0</v>
      </c>
      <c r="F97" s="117">
        <f t="shared" si="14"/>
        <v>285</v>
      </c>
      <c r="G97" s="27">
        <f>SUM(ENERO:DICIEMBRE!G97)</f>
        <v>276</v>
      </c>
      <c r="H97" s="27">
        <f>SUM(ENERO:DICIEMBRE!H97)</f>
        <v>9</v>
      </c>
      <c r="I97" s="27">
        <f>SUM(ENERO:DICIEMBRE!I97)</f>
        <v>0</v>
      </c>
      <c r="J97" s="117">
        <f t="shared" si="18"/>
        <v>380</v>
      </c>
      <c r="K97" s="27">
        <f>SUM(ENERO:DICIEMBRE!K97)</f>
        <v>366</v>
      </c>
      <c r="L97" s="27">
        <f>SUM(ENERO:DICIEMBRE!L97)</f>
        <v>14</v>
      </c>
      <c r="M97" s="27">
        <f>SUM(ENERO:DICIEMBRE!M97)</f>
        <v>0</v>
      </c>
      <c r="N97" s="117">
        <f t="shared" si="15"/>
        <v>329</v>
      </c>
      <c r="O97" s="27">
        <f>SUM(ENERO:DICIEMBRE!O97)</f>
        <v>329</v>
      </c>
      <c r="P97" s="27">
        <f>SUM(ENERO:DICIEMBRE!P97)</f>
        <v>0</v>
      </c>
      <c r="Q97" s="27">
        <f>SUM(ENERO:DICIEMBRE!Q97)</f>
        <v>5</v>
      </c>
      <c r="R97" s="27">
        <f>SUM(ENERO:DICIEMBRE!R97)</f>
        <v>0</v>
      </c>
      <c r="S97" s="27">
        <f>SUM(ENERO:DICIEMBRE!S97)</f>
        <v>49</v>
      </c>
      <c r="T97" s="27">
        <f>SUM(ENERO:DICIEMBRE!T97)</f>
        <v>11</v>
      </c>
      <c r="U97" s="27">
        <f>SUM(ENERO:DICIEMBRE!U97)</f>
        <v>7</v>
      </c>
      <c r="V97" s="27">
        <f>SUM(ENERO:DICIEMBRE!V97)</f>
        <v>10</v>
      </c>
      <c r="W97" s="27">
        <f>SUM(ENERO:DICIEMBRE!W97)</f>
        <v>1561</v>
      </c>
      <c r="X97" s="27">
        <f>SUM(ENERO:DICIEMBRE!X97)</f>
        <v>58</v>
      </c>
      <c r="Y97" s="27">
        <f>SUM(ENERO:DICIEMBRE!Y97)</f>
        <v>0</v>
      </c>
      <c r="Z97" s="27">
        <f>SUM(ENERO:DICIEMBRE!Z97)</f>
        <v>0</v>
      </c>
      <c r="AA97" s="27">
        <f>SUM(ENERO:DICIEMBRE!AA97)</f>
        <v>0</v>
      </c>
      <c r="AB97" s="27">
        <f>SUM(ENERO:DICIEMBRE!AB97)</f>
        <v>61</v>
      </c>
      <c r="AC97" s="27">
        <f>SUM(ENERO:DICIEMBRE!AC97)</f>
        <v>0</v>
      </c>
      <c r="AD97" s="27">
        <f>SUM(ENERO:DICIEMBRE!AD97)</f>
        <v>0</v>
      </c>
      <c r="AE97" s="27">
        <f>SUM(ENERO:DICIEMBRE!AE97)</f>
        <v>0</v>
      </c>
      <c r="AF97" s="27">
        <f>SUM(ENERO:DICIEMBRE!AF97)</f>
        <v>0</v>
      </c>
      <c r="AG97" s="27">
        <f>SUM(ENERO:DICIEMBRE!AG97)</f>
        <v>0</v>
      </c>
      <c r="AH97" s="27">
        <f>SUM(ENERO:DICIEMBRE!AH97)</f>
        <v>0</v>
      </c>
      <c r="AI97" s="27">
        <f>SUM(ENERO:DICIEMBRE!AI97)</f>
        <v>0</v>
      </c>
      <c r="AJ97" s="410">
        <f t="shared" si="16"/>
        <v>61</v>
      </c>
    </row>
    <row r="98" spans="1:36" customFormat="1" x14ac:dyDescent="0.25">
      <c r="A98" s="41" t="s">
        <v>66</v>
      </c>
      <c r="B98" s="121">
        <f t="shared" si="17"/>
        <v>0</v>
      </c>
      <c r="C98" s="27">
        <f>SUM(ENERO:DICIEMBRE!C98)</f>
        <v>0</v>
      </c>
      <c r="D98" s="27">
        <f>SUM(ENERO:DICIEMBRE!D98)</f>
        <v>0</v>
      </c>
      <c r="E98" s="27">
        <f>SUM(ENERO:DICIEMBRE!E98)</f>
        <v>0</v>
      </c>
      <c r="F98" s="121">
        <f t="shared" si="14"/>
        <v>390</v>
      </c>
      <c r="G98" s="27">
        <f>SUM(ENERO:DICIEMBRE!G98)</f>
        <v>337</v>
      </c>
      <c r="H98" s="27">
        <f>SUM(ENERO:DICIEMBRE!H98)</f>
        <v>53</v>
      </c>
      <c r="I98" s="27">
        <f>SUM(ENERO:DICIEMBRE!I98)</f>
        <v>0</v>
      </c>
      <c r="J98" s="121">
        <f t="shared" si="18"/>
        <v>512</v>
      </c>
      <c r="K98" s="27">
        <f>SUM(ENERO:DICIEMBRE!K98)</f>
        <v>448</v>
      </c>
      <c r="L98" s="27">
        <f>SUM(ENERO:DICIEMBRE!L98)</f>
        <v>63</v>
      </c>
      <c r="M98" s="27">
        <f>SUM(ENERO:DICIEMBRE!M98)</f>
        <v>1</v>
      </c>
      <c r="N98" s="117">
        <f t="shared" si="15"/>
        <v>419</v>
      </c>
      <c r="O98" s="27">
        <f>SUM(ENERO:DICIEMBRE!O98)</f>
        <v>6</v>
      </c>
      <c r="P98" s="27">
        <f>SUM(ENERO:DICIEMBRE!P98)</f>
        <v>413</v>
      </c>
      <c r="Q98" s="27">
        <f>SUM(ENERO:DICIEMBRE!Q98)</f>
        <v>2</v>
      </c>
      <c r="R98" s="27">
        <f>SUM(ENERO:DICIEMBRE!R98)</f>
        <v>144</v>
      </c>
      <c r="S98" s="27">
        <f>SUM(ENERO:DICIEMBRE!S98)</f>
        <v>16</v>
      </c>
      <c r="T98" s="27">
        <f>SUM(ENERO:DICIEMBRE!T98)</f>
        <v>459</v>
      </c>
      <c r="U98" s="27">
        <f>SUM(ENERO:DICIEMBRE!U98)</f>
        <v>137</v>
      </c>
      <c r="V98" s="27">
        <f>SUM(ENERO:DICIEMBRE!V98)</f>
        <v>157</v>
      </c>
      <c r="W98" s="27">
        <f>SUM(ENERO:DICIEMBRE!W98)</f>
        <v>627</v>
      </c>
      <c r="X98" s="27">
        <f>SUM(ENERO:DICIEMBRE!X98)</f>
        <v>0</v>
      </c>
      <c r="Y98" s="27">
        <f>SUM(ENERO:DICIEMBRE!Y98)</f>
        <v>585</v>
      </c>
      <c r="Z98" s="27">
        <f>SUM(ENERO:DICIEMBRE!Z98)</f>
        <v>0</v>
      </c>
      <c r="AA98" s="27">
        <f>SUM(ENERO:DICIEMBRE!AA98)</f>
        <v>0</v>
      </c>
      <c r="AB98" s="27">
        <f>SUM(ENERO:DICIEMBRE!AB98)</f>
        <v>185</v>
      </c>
      <c r="AC98" s="27">
        <f>SUM(ENERO:DICIEMBRE!AC98)</f>
        <v>62</v>
      </c>
      <c r="AD98" s="27">
        <f>SUM(ENERO:DICIEMBRE!AD98)</f>
        <v>0</v>
      </c>
      <c r="AE98" s="27">
        <f>SUM(ENERO:DICIEMBRE!AE98)</f>
        <v>0</v>
      </c>
      <c r="AF98" s="27">
        <f>SUM(ENERO:DICIEMBRE!AF98)</f>
        <v>0</v>
      </c>
      <c r="AG98" s="27">
        <f>SUM(ENERO:DICIEMBRE!AG98)</f>
        <v>0</v>
      </c>
      <c r="AH98" s="27">
        <f>SUM(ENERO:DICIEMBRE!AH98)</f>
        <v>0</v>
      </c>
      <c r="AI98" s="27">
        <f>SUM(ENERO:DICIEMBRE!AI98)</f>
        <v>0</v>
      </c>
      <c r="AJ98" s="410">
        <f t="shared" si="16"/>
        <v>247</v>
      </c>
    </row>
    <row r="99" spans="1:36" customFormat="1" x14ac:dyDescent="0.25">
      <c r="A99" s="41" t="s">
        <v>67</v>
      </c>
      <c r="B99" s="117">
        <f t="shared" si="17"/>
        <v>0</v>
      </c>
      <c r="C99" s="27">
        <f>SUM(ENERO:DICIEMBRE!C99)</f>
        <v>0</v>
      </c>
      <c r="D99" s="27">
        <f>SUM(ENERO:DICIEMBRE!D99)</f>
        <v>0</v>
      </c>
      <c r="E99" s="27">
        <f>SUM(ENERO:DICIEMBRE!E99)</f>
        <v>0</v>
      </c>
      <c r="F99" s="117">
        <f t="shared" si="14"/>
        <v>0</v>
      </c>
      <c r="G99" s="27">
        <f>SUM(ENERO:DICIEMBRE!G99)</f>
        <v>0</v>
      </c>
      <c r="H99" s="27">
        <f>SUM(ENERO:DICIEMBRE!H99)</f>
        <v>0</v>
      </c>
      <c r="I99" s="27">
        <f>SUM(ENERO:DICIEMBRE!I99)</f>
        <v>0</v>
      </c>
      <c r="J99" s="117">
        <f t="shared" si="18"/>
        <v>0</v>
      </c>
      <c r="K99" s="27">
        <f>SUM(ENERO:DICIEMBRE!K99)</f>
        <v>0</v>
      </c>
      <c r="L99" s="27">
        <f>SUM(ENERO:DICIEMBRE!L99)</f>
        <v>0</v>
      </c>
      <c r="M99" s="27">
        <f>SUM(ENERO:DICIEMBRE!M99)</f>
        <v>0</v>
      </c>
      <c r="N99" s="117">
        <f t="shared" si="15"/>
        <v>0</v>
      </c>
      <c r="O99" s="27">
        <f>SUM(ENERO:DICIEMBRE!O99)</f>
        <v>0</v>
      </c>
      <c r="P99" s="27">
        <f>SUM(ENERO:DICIEMBRE!P99)</f>
        <v>0</v>
      </c>
      <c r="Q99" s="27">
        <f>SUM(ENERO:DICIEMBRE!Q99)</f>
        <v>0</v>
      </c>
      <c r="R99" s="27">
        <f>SUM(ENERO:DICIEMBRE!R99)</f>
        <v>0</v>
      </c>
      <c r="S99" s="27">
        <f>SUM(ENERO:DICIEMBRE!S99)</f>
        <v>0</v>
      </c>
      <c r="T99" s="27">
        <f>SUM(ENERO:DICIEMBRE!T99)</f>
        <v>0</v>
      </c>
      <c r="U99" s="27">
        <f>SUM(ENERO:DICIEMBRE!U99)</f>
        <v>0</v>
      </c>
      <c r="V99" s="27">
        <f>SUM(ENERO:DICIEMBRE!V99)</f>
        <v>0</v>
      </c>
      <c r="W99" s="27">
        <f>SUM(ENERO:DICIEMBRE!W99)</f>
        <v>0</v>
      </c>
      <c r="X99" s="27">
        <f>SUM(ENERO:DICIEMBRE!X99)</f>
        <v>0</v>
      </c>
      <c r="Y99" s="27">
        <f>SUM(ENERO:DICIEMBRE!Y99)</f>
        <v>0</v>
      </c>
      <c r="Z99" s="27">
        <f>SUM(ENERO:DICIEMBRE!Z99)</f>
        <v>0</v>
      </c>
      <c r="AA99" s="27">
        <f>SUM(ENERO:DICIEMBRE!AA99)</f>
        <v>0</v>
      </c>
      <c r="AB99" s="27">
        <f>SUM(ENERO:DICIEMBRE!AB99)</f>
        <v>0</v>
      </c>
      <c r="AC99" s="27">
        <f>SUM(ENERO:DICIEMBRE!AC99)</f>
        <v>0</v>
      </c>
      <c r="AD99" s="27">
        <f>SUM(ENERO:DICIEMBRE!AD99)</f>
        <v>0</v>
      </c>
      <c r="AE99" s="27">
        <f>SUM(ENERO:DICIEMBRE!AE99)</f>
        <v>0</v>
      </c>
      <c r="AF99" s="27">
        <f>SUM(ENERO:DICIEMBRE!AF99)</f>
        <v>0</v>
      </c>
      <c r="AG99" s="27">
        <f>SUM(ENERO:DICIEMBRE!AG99)</f>
        <v>0</v>
      </c>
      <c r="AH99" s="27">
        <f>SUM(ENERO:DICIEMBRE!AH99)</f>
        <v>0</v>
      </c>
      <c r="AI99" s="27">
        <f>SUM(ENERO:DICIEMBRE!AI99)</f>
        <v>0</v>
      </c>
      <c r="AJ99" s="410">
        <f t="shared" si="16"/>
        <v>0</v>
      </c>
    </row>
    <row r="100" spans="1:36" customFormat="1" x14ac:dyDescent="0.25">
      <c r="A100" s="41" t="s">
        <v>127</v>
      </c>
      <c r="B100" s="117">
        <f t="shared" si="17"/>
        <v>0</v>
      </c>
      <c r="C100" s="27">
        <f>SUM(ENERO:DICIEMBRE!C100)</f>
        <v>0</v>
      </c>
      <c r="D100" s="27">
        <f>SUM(ENERO:DICIEMBRE!D100)</f>
        <v>0</v>
      </c>
      <c r="E100" s="27">
        <f>SUM(ENERO:DICIEMBRE!E100)</f>
        <v>0</v>
      </c>
      <c r="F100" s="117">
        <f t="shared" si="14"/>
        <v>0</v>
      </c>
      <c r="G100" s="27">
        <f>SUM(ENERO:DICIEMBRE!G100)</f>
        <v>0</v>
      </c>
      <c r="H100" s="27">
        <f>SUM(ENERO:DICIEMBRE!H100)</f>
        <v>0</v>
      </c>
      <c r="I100" s="27">
        <f>SUM(ENERO:DICIEMBRE!I100)</f>
        <v>0</v>
      </c>
      <c r="J100" s="117">
        <f t="shared" si="18"/>
        <v>0</v>
      </c>
      <c r="K100" s="27">
        <f>SUM(ENERO:DICIEMBRE!K100)</f>
        <v>0</v>
      </c>
      <c r="L100" s="27">
        <f>SUM(ENERO:DICIEMBRE!L100)</f>
        <v>0</v>
      </c>
      <c r="M100" s="27">
        <f>SUM(ENERO:DICIEMBRE!M100)</f>
        <v>0</v>
      </c>
      <c r="N100" s="117">
        <f t="shared" si="15"/>
        <v>0</v>
      </c>
      <c r="O100" s="27">
        <f>SUM(ENERO:DICIEMBRE!O100)</f>
        <v>0</v>
      </c>
      <c r="P100" s="27">
        <f>SUM(ENERO:DICIEMBRE!P100)</f>
        <v>0</v>
      </c>
      <c r="Q100" s="27">
        <f>SUM(ENERO:DICIEMBRE!Q100)</f>
        <v>0</v>
      </c>
      <c r="R100" s="27">
        <f>SUM(ENERO:DICIEMBRE!R100)</f>
        <v>0</v>
      </c>
      <c r="S100" s="27">
        <f>SUM(ENERO:DICIEMBRE!S100)</f>
        <v>141</v>
      </c>
      <c r="T100" s="27">
        <f>SUM(ENERO:DICIEMBRE!T100)</f>
        <v>6</v>
      </c>
      <c r="U100" s="27">
        <f>SUM(ENERO:DICIEMBRE!U100)</f>
        <v>8</v>
      </c>
      <c r="V100" s="27">
        <f>SUM(ENERO:DICIEMBRE!V100)</f>
        <v>5</v>
      </c>
      <c r="W100" s="27">
        <f>SUM(ENERO:DICIEMBRE!W100)</f>
        <v>515</v>
      </c>
      <c r="X100" s="27">
        <f>SUM(ENERO:DICIEMBRE!X100)</f>
        <v>133</v>
      </c>
      <c r="Y100" s="27">
        <f>SUM(ENERO:DICIEMBRE!Y100)</f>
        <v>16</v>
      </c>
      <c r="Z100" s="27">
        <f>SUM(ENERO:DICIEMBRE!Z100)</f>
        <v>0</v>
      </c>
      <c r="AA100" s="27">
        <f>SUM(ENERO:DICIEMBRE!AA100)</f>
        <v>0</v>
      </c>
      <c r="AB100" s="27">
        <f>SUM(ENERO:DICIEMBRE!AB100)</f>
        <v>65</v>
      </c>
      <c r="AC100" s="27">
        <f>SUM(ENERO:DICIEMBRE!AC100)</f>
        <v>0</v>
      </c>
      <c r="AD100" s="27">
        <f>SUM(ENERO:DICIEMBRE!AD100)</f>
        <v>0</v>
      </c>
      <c r="AE100" s="27">
        <f>SUM(ENERO:DICIEMBRE!AE100)</f>
        <v>0</v>
      </c>
      <c r="AF100" s="27">
        <f>SUM(ENERO:DICIEMBRE!AF100)</f>
        <v>0</v>
      </c>
      <c r="AG100" s="27">
        <f>SUM(ENERO:DICIEMBRE!AG100)</f>
        <v>0</v>
      </c>
      <c r="AH100" s="27">
        <f>SUM(ENERO:DICIEMBRE!AH100)</f>
        <v>0</v>
      </c>
      <c r="AI100" s="27">
        <f>SUM(ENERO:DICIEMBRE!AI100)</f>
        <v>0</v>
      </c>
      <c r="AJ100" s="410">
        <f t="shared" si="16"/>
        <v>65</v>
      </c>
    </row>
    <row r="101" spans="1:36" customFormat="1" x14ac:dyDescent="0.25">
      <c r="A101" s="41" t="s">
        <v>69</v>
      </c>
      <c r="B101" s="117">
        <f t="shared" si="17"/>
        <v>0</v>
      </c>
      <c r="C101" s="27">
        <f>SUM(ENERO:DICIEMBRE!C101)</f>
        <v>0</v>
      </c>
      <c r="D101" s="27">
        <f>SUM(ENERO:DICIEMBRE!D101)</f>
        <v>0</v>
      </c>
      <c r="E101" s="27">
        <f>SUM(ENERO:DICIEMBRE!E101)</f>
        <v>0</v>
      </c>
      <c r="F101" s="117">
        <f t="shared" si="14"/>
        <v>0</v>
      </c>
      <c r="G101" s="27">
        <f>SUM(ENERO:DICIEMBRE!G101)</f>
        <v>0</v>
      </c>
      <c r="H101" s="27">
        <f>SUM(ENERO:DICIEMBRE!H101)</f>
        <v>0</v>
      </c>
      <c r="I101" s="27">
        <f>SUM(ENERO:DICIEMBRE!I101)</f>
        <v>0</v>
      </c>
      <c r="J101" s="117">
        <f t="shared" si="18"/>
        <v>0</v>
      </c>
      <c r="K101" s="27">
        <f>SUM(ENERO:DICIEMBRE!K101)</f>
        <v>0</v>
      </c>
      <c r="L101" s="27">
        <f>SUM(ENERO:DICIEMBRE!L101)</f>
        <v>0</v>
      </c>
      <c r="M101" s="27">
        <f>SUM(ENERO:DICIEMBRE!M101)</f>
        <v>0</v>
      </c>
      <c r="N101" s="117">
        <f t="shared" si="15"/>
        <v>0</v>
      </c>
      <c r="O101" s="27">
        <f>SUM(ENERO:DICIEMBRE!O101)</f>
        <v>0</v>
      </c>
      <c r="P101" s="27">
        <f>SUM(ENERO:DICIEMBRE!P101)</f>
        <v>0</v>
      </c>
      <c r="Q101" s="27">
        <f>SUM(ENERO:DICIEMBRE!Q101)</f>
        <v>0</v>
      </c>
      <c r="R101" s="27">
        <f>SUM(ENERO:DICIEMBRE!R101)</f>
        <v>0</v>
      </c>
      <c r="S101" s="27">
        <f>SUM(ENERO:DICIEMBRE!S101)</f>
        <v>0</v>
      </c>
      <c r="T101" s="27">
        <f>SUM(ENERO:DICIEMBRE!T101)</f>
        <v>212</v>
      </c>
      <c r="U101" s="27">
        <f>SUM(ENERO:DICIEMBRE!U101)</f>
        <v>44</v>
      </c>
      <c r="V101" s="27">
        <f>SUM(ENERO:DICIEMBRE!V101)</f>
        <v>258</v>
      </c>
      <c r="W101" s="27">
        <f>SUM(ENERO:DICIEMBRE!W101)</f>
        <v>3696</v>
      </c>
      <c r="X101" s="27">
        <f>SUM(ENERO:DICIEMBRE!X101)</f>
        <v>51</v>
      </c>
      <c r="Y101" s="27">
        <f>SUM(ENERO:DICIEMBRE!Y101)</f>
        <v>411</v>
      </c>
      <c r="Z101" s="27">
        <f>SUM(ENERO:DICIEMBRE!Z101)</f>
        <v>0</v>
      </c>
      <c r="AA101" s="27">
        <f>SUM(ENERO:DICIEMBRE!AA101)</f>
        <v>0</v>
      </c>
      <c r="AB101" s="27">
        <f>SUM(ENERO:DICIEMBRE!AB101)</f>
        <v>0</v>
      </c>
      <c r="AC101" s="27">
        <f>SUM(ENERO:DICIEMBRE!AC101)</f>
        <v>19</v>
      </c>
      <c r="AD101" s="27">
        <f>SUM(ENERO:DICIEMBRE!AD101)</f>
        <v>0</v>
      </c>
      <c r="AE101" s="27">
        <f>SUM(ENERO:DICIEMBRE!AE101)</f>
        <v>0</v>
      </c>
      <c r="AF101" s="27">
        <f>SUM(ENERO:DICIEMBRE!AF101)</f>
        <v>0</v>
      </c>
      <c r="AG101" s="27">
        <f>SUM(ENERO:DICIEMBRE!AG101)</f>
        <v>29</v>
      </c>
      <c r="AH101" s="27">
        <f>SUM(ENERO:DICIEMBRE!AH101)</f>
        <v>105</v>
      </c>
      <c r="AI101" s="27">
        <f>SUM(ENERO:DICIEMBRE!AI101)</f>
        <v>105</v>
      </c>
      <c r="AJ101" s="410">
        <f t="shared" si="16"/>
        <v>19</v>
      </c>
    </row>
    <row r="102" spans="1:36" customFormat="1" x14ac:dyDescent="0.25">
      <c r="A102" s="41" t="s">
        <v>70</v>
      </c>
      <c r="B102" s="125">
        <f t="shared" si="17"/>
        <v>0</v>
      </c>
      <c r="C102" s="27">
        <f>SUM(ENERO:DICIEMBRE!C102)</f>
        <v>0</v>
      </c>
      <c r="D102" s="27">
        <f>SUM(ENERO:DICIEMBRE!D102)</f>
        <v>0</v>
      </c>
      <c r="E102" s="27">
        <f>SUM(ENERO:DICIEMBRE!E102)</f>
        <v>0</v>
      </c>
      <c r="F102" s="125">
        <f t="shared" si="14"/>
        <v>351</v>
      </c>
      <c r="G102" s="27">
        <f>SUM(ENERO:DICIEMBRE!G102)</f>
        <v>313</v>
      </c>
      <c r="H102" s="27">
        <f>SUM(ENERO:DICIEMBRE!H102)</f>
        <v>33</v>
      </c>
      <c r="I102" s="27">
        <f>SUM(ENERO:DICIEMBRE!I102)</f>
        <v>5</v>
      </c>
      <c r="J102" s="125">
        <f t="shared" si="18"/>
        <v>420</v>
      </c>
      <c r="K102" s="27">
        <f>SUM(ENERO:DICIEMBRE!K102)</f>
        <v>374</v>
      </c>
      <c r="L102" s="27">
        <f>SUM(ENERO:DICIEMBRE!L102)</f>
        <v>38</v>
      </c>
      <c r="M102" s="27">
        <f>SUM(ENERO:DICIEMBRE!M102)</f>
        <v>8</v>
      </c>
      <c r="N102" s="117">
        <f t="shared" si="15"/>
        <v>427</v>
      </c>
      <c r="O102" s="27">
        <f>SUM(ENERO:DICIEMBRE!O102)</f>
        <v>427</v>
      </c>
      <c r="P102" s="27">
        <f>SUM(ENERO:DICIEMBRE!P102)</f>
        <v>0</v>
      </c>
      <c r="Q102" s="27">
        <f>SUM(ENERO:DICIEMBRE!Q102)</f>
        <v>38</v>
      </c>
      <c r="R102" s="27">
        <f>SUM(ENERO:DICIEMBRE!R102)</f>
        <v>0</v>
      </c>
      <c r="S102" s="27">
        <f>SUM(ENERO:DICIEMBRE!S102)</f>
        <v>508</v>
      </c>
      <c r="T102" s="27">
        <f>SUM(ENERO:DICIEMBRE!T102)</f>
        <v>19</v>
      </c>
      <c r="U102" s="27">
        <f>SUM(ENERO:DICIEMBRE!U102)</f>
        <v>102</v>
      </c>
      <c r="V102" s="27">
        <f>SUM(ENERO:DICIEMBRE!V102)</f>
        <v>139</v>
      </c>
      <c r="W102" s="27">
        <f>SUM(ENERO:DICIEMBRE!W102)</f>
        <v>18</v>
      </c>
      <c r="X102" s="27">
        <f>SUM(ENERO:DICIEMBRE!X102)</f>
        <v>13</v>
      </c>
      <c r="Y102" s="27">
        <f>SUM(ENERO:DICIEMBRE!Y102)</f>
        <v>0</v>
      </c>
      <c r="Z102" s="27">
        <f>SUM(ENERO:DICIEMBRE!Z102)</f>
        <v>0</v>
      </c>
      <c r="AA102" s="27">
        <f>SUM(ENERO:DICIEMBRE!AA102)</f>
        <v>0</v>
      </c>
      <c r="AB102" s="27">
        <f>SUM(ENERO:DICIEMBRE!AB102)</f>
        <v>0</v>
      </c>
      <c r="AC102" s="27">
        <f>SUM(ENERO:DICIEMBRE!AC102)</f>
        <v>0</v>
      </c>
      <c r="AD102" s="27">
        <f>SUM(ENERO:DICIEMBRE!AD102)</f>
        <v>88</v>
      </c>
      <c r="AE102" s="27">
        <f>SUM(ENERO:DICIEMBRE!AE102)</f>
        <v>0</v>
      </c>
      <c r="AF102" s="27">
        <f>SUM(ENERO:DICIEMBRE!AF102)</f>
        <v>0</v>
      </c>
      <c r="AG102" s="27">
        <f>SUM(ENERO:DICIEMBRE!AG102)</f>
        <v>0</v>
      </c>
      <c r="AH102" s="27">
        <f>SUM(ENERO:DICIEMBRE!AH102)</f>
        <v>0</v>
      </c>
      <c r="AI102" s="27">
        <f>SUM(ENERO:DICIEMBRE!AI102)</f>
        <v>0</v>
      </c>
      <c r="AJ102" s="410">
        <f t="shared" si="16"/>
        <v>88</v>
      </c>
    </row>
    <row r="103" spans="1:36" customFormat="1" x14ac:dyDescent="0.25">
      <c r="A103" s="41" t="s">
        <v>128</v>
      </c>
      <c r="B103" s="121">
        <f t="shared" si="17"/>
        <v>0</v>
      </c>
      <c r="C103" s="27">
        <f>SUM(ENERO:DICIEMBRE!C103)</f>
        <v>0</v>
      </c>
      <c r="D103" s="27">
        <f>SUM(ENERO:DICIEMBRE!D103)</f>
        <v>0</v>
      </c>
      <c r="E103" s="27">
        <f>SUM(ENERO:DICIEMBRE!E103)</f>
        <v>0</v>
      </c>
      <c r="F103" s="121">
        <f t="shared" si="14"/>
        <v>1736</v>
      </c>
      <c r="G103" s="27">
        <f>SUM(ENERO:DICIEMBRE!G103)</f>
        <v>1619</v>
      </c>
      <c r="H103" s="27">
        <f>SUM(ENERO:DICIEMBRE!H103)</f>
        <v>113</v>
      </c>
      <c r="I103" s="27">
        <f>SUM(ENERO:DICIEMBRE!I103)</f>
        <v>4</v>
      </c>
      <c r="J103" s="121">
        <f t="shared" si="18"/>
        <v>2175</v>
      </c>
      <c r="K103" s="27">
        <f>SUM(ENERO:DICIEMBRE!K103)</f>
        <v>2025</v>
      </c>
      <c r="L103" s="27">
        <f>SUM(ENERO:DICIEMBRE!L103)</f>
        <v>145</v>
      </c>
      <c r="M103" s="27">
        <f>SUM(ENERO:DICIEMBRE!M103)</f>
        <v>5</v>
      </c>
      <c r="N103" s="117">
        <f t="shared" si="15"/>
        <v>2203</v>
      </c>
      <c r="O103" s="27">
        <f>SUM(ENERO:DICIEMBRE!O103)</f>
        <v>0</v>
      </c>
      <c r="P103" s="27">
        <f>SUM(ENERO:DICIEMBRE!P103)</f>
        <v>2203</v>
      </c>
      <c r="Q103" s="27">
        <f>SUM(ENERO:DICIEMBRE!Q103)</f>
        <v>0</v>
      </c>
      <c r="R103" s="27">
        <f>SUM(ENERO:DICIEMBRE!R103)</f>
        <v>72</v>
      </c>
      <c r="S103" s="27">
        <f>SUM(ENERO:DICIEMBRE!S103)</f>
        <v>12</v>
      </c>
      <c r="T103" s="27">
        <f>SUM(ENERO:DICIEMBRE!T103)</f>
        <v>917</v>
      </c>
      <c r="U103" s="27">
        <f>SUM(ENERO:DICIEMBRE!U103)</f>
        <v>0</v>
      </c>
      <c r="V103" s="27">
        <f>SUM(ENERO:DICIEMBRE!V103)</f>
        <v>0</v>
      </c>
      <c r="W103" s="27">
        <f>SUM(ENERO:DICIEMBRE!W103)</f>
        <v>515</v>
      </c>
      <c r="X103" s="27">
        <f>SUM(ENERO:DICIEMBRE!X103)</f>
        <v>0</v>
      </c>
      <c r="Y103" s="27">
        <f>SUM(ENERO:DICIEMBRE!Y103)</f>
        <v>521</v>
      </c>
      <c r="Z103" s="27">
        <f>SUM(ENERO:DICIEMBRE!Z103)</f>
        <v>0</v>
      </c>
      <c r="AA103" s="27">
        <f>SUM(ENERO:DICIEMBRE!AA103)</f>
        <v>0</v>
      </c>
      <c r="AB103" s="27">
        <f>SUM(ENERO:DICIEMBRE!AB103)</f>
        <v>512</v>
      </c>
      <c r="AC103" s="27">
        <f>SUM(ENERO:DICIEMBRE!AC103)</f>
        <v>0</v>
      </c>
      <c r="AD103" s="27">
        <f>SUM(ENERO:DICIEMBRE!AD103)</f>
        <v>16</v>
      </c>
      <c r="AE103" s="27">
        <f>SUM(ENERO:DICIEMBRE!AE103)</f>
        <v>0</v>
      </c>
      <c r="AF103" s="27">
        <f>SUM(ENERO:DICIEMBRE!AF103)</f>
        <v>0</v>
      </c>
      <c r="AG103" s="27">
        <f>SUM(ENERO:DICIEMBRE!AG103)</f>
        <v>0</v>
      </c>
      <c r="AH103" s="27">
        <f>SUM(ENERO:DICIEMBRE!AH103)</f>
        <v>0</v>
      </c>
      <c r="AI103" s="27">
        <f>SUM(ENERO:DICIEMBRE!AI103)</f>
        <v>0</v>
      </c>
      <c r="AJ103" s="410">
        <f t="shared" si="16"/>
        <v>528</v>
      </c>
    </row>
    <row r="104" spans="1:36" customFormat="1" x14ac:dyDescent="0.25">
      <c r="A104" s="8" t="s">
        <v>72</v>
      </c>
      <c r="B104" s="117">
        <f t="shared" si="17"/>
        <v>0</v>
      </c>
      <c r="C104" s="27">
        <f>SUM(ENERO:DICIEMBRE!C104)</f>
        <v>0</v>
      </c>
      <c r="D104" s="27">
        <f>SUM(ENERO:DICIEMBRE!D104)</f>
        <v>0</v>
      </c>
      <c r="E104" s="27">
        <f>SUM(ENERO:DICIEMBRE!E104)</f>
        <v>0</v>
      </c>
      <c r="F104" s="117">
        <f t="shared" si="14"/>
        <v>48</v>
      </c>
      <c r="G104" s="27">
        <f>SUM(ENERO:DICIEMBRE!G104)</f>
        <v>23</v>
      </c>
      <c r="H104" s="27">
        <f>SUM(ENERO:DICIEMBRE!H104)</f>
        <v>24</v>
      </c>
      <c r="I104" s="27">
        <f>SUM(ENERO:DICIEMBRE!I104)</f>
        <v>1</v>
      </c>
      <c r="J104" s="117">
        <f t="shared" si="18"/>
        <v>89</v>
      </c>
      <c r="K104" s="27">
        <f>SUM(ENERO:DICIEMBRE!K104)</f>
        <v>45</v>
      </c>
      <c r="L104" s="27">
        <f>SUM(ENERO:DICIEMBRE!L104)</f>
        <v>42</v>
      </c>
      <c r="M104" s="27">
        <f>SUM(ENERO:DICIEMBRE!M104)</f>
        <v>2</v>
      </c>
      <c r="N104" s="117">
        <f t="shared" si="15"/>
        <v>96</v>
      </c>
      <c r="O104" s="27">
        <f>SUM(ENERO:DICIEMBRE!O104)</f>
        <v>17</v>
      </c>
      <c r="P104" s="27">
        <f>SUM(ENERO:DICIEMBRE!P104)</f>
        <v>79</v>
      </c>
      <c r="Q104" s="27">
        <f>SUM(ENERO:DICIEMBRE!Q104)</f>
        <v>0</v>
      </c>
      <c r="R104" s="27">
        <f>SUM(ENERO:DICIEMBRE!R104)</f>
        <v>24</v>
      </c>
      <c r="S104" s="27">
        <f>SUM(ENERO:DICIEMBRE!S104)</f>
        <v>0</v>
      </c>
      <c r="T104" s="27">
        <f>SUM(ENERO:DICIEMBRE!T104)</f>
        <v>27</v>
      </c>
      <c r="U104" s="27">
        <f>SUM(ENERO:DICIEMBRE!U104)</f>
        <v>0</v>
      </c>
      <c r="V104" s="27">
        <f>SUM(ENERO:DICIEMBRE!V104)</f>
        <v>0</v>
      </c>
      <c r="W104" s="27">
        <f>SUM(ENERO:DICIEMBRE!W104)</f>
        <v>25</v>
      </c>
      <c r="X104" s="27">
        <f>SUM(ENERO:DICIEMBRE!X104)</f>
        <v>0</v>
      </c>
      <c r="Y104" s="27">
        <f>SUM(ENERO:DICIEMBRE!Y104)</f>
        <v>3</v>
      </c>
      <c r="Z104" s="27">
        <f>SUM(ENERO:DICIEMBRE!Z104)</f>
        <v>0</v>
      </c>
      <c r="AA104" s="27">
        <f>SUM(ENERO:DICIEMBRE!AA104)</f>
        <v>0</v>
      </c>
      <c r="AB104" s="27">
        <f>SUM(ENERO:DICIEMBRE!AB104)</f>
        <v>0</v>
      </c>
      <c r="AC104" s="27">
        <f>SUM(ENERO:DICIEMBRE!AC104)</f>
        <v>0</v>
      </c>
      <c r="AD104" s="27">
        <f>SUM(ENERO:DICIEMBRE!AD104)</f>
        <v>0</v>
      </c>
      <c r="AE104" s="27">
        <f>SUM(ENERO:DICIEMBRE!AE104)</f>
        <v>0</v>
      </c>
      <c r="AF104" s="27">
        <f>SUM(ENERO:DICIEMBRE!AF104)</f>
        <v>0</v>
      </c>
      <c r="AG104" s="27">
        <f>SUM(ENERO:DICIEMBRE!AG104)</f>
        <v>0</v>
      </c>
      <c r="AH104" s="27">
        <f>SUM(ENERO:DICIEMBRE!AH104)</f>
        <v>0</v>
      </c>
      <c r="AI104" s="27">
        <f>SUM(ENERO:DICIEMBRE!AI104)</f>
        <v>0</v>
      </c>
      <c r="AJ104" s="410">
        <f t="shared" si="16"/>
        <v>0</v>
      </c>
    </row>
    <row r="105" spans="1:36" customFormat="1" x14ac:dyDescent="0.25">
      <c r="A105" s="58" t="s">
        <v>73</v>
      </c>
      <c r="B105" s="121">
        <f t="shared" si="17"/>
        <v>0</v>
      </c>
      <c r="C105" s="27">
        <f>SUM(ENERO:DICIEMBRE!C105)</f>
        <v>0</v>
      </c>
      <c r="D105" s="27">
        <f>SUM(ENERO:DICIEMBRE!D105)</f>
        <v>0</v>
      </c>
      <c r="E105" s="27">
        <f>SUM(ENERO:DICIEMBRE!E105)</f>
        <v>0</v>
      </c>
      <c r="F105" s="121">
        <f t="shared" si="14"/>
        <v>0</v>
      </c>
      <c r="G105" s="27">
        <f>SUM(ENERO:DICIEMBRE!G105)</f>
        <v>0</v>
      </c>
      <c r="H105" s="27">
        <f>SUM(ENERO:DICIEMBRE!H105)</f>
        <v>0</v>
      </c>
      <c r="I105" s="27">
        <f>SUM(ENERO:DICIEMBRE!I105)</f>
        <v>0</v>
      </c>
      <c r="J105" s="121">
        <f t="shared" si="18"/>
        <v>0</v>
      </c>
      <c r="K105" s="27">
        <f>SUM(ENERO:DICIEMBRE!K105)</f>
        <v>0</v>
      </c>
      <c r="L105" s="27">
        <f>SUM(ENERO:DICIEMBRE!L105)</f>
        <v>0</v>
      </c>
      <c r="M105" s="27">
        <f>SUM(ENERO:DICIEMBRE!M105)</f>
        <v>0</v>
      </c>
      <c r="N105" s="117">
        <f t="shared" si="15"/>
        <v>0</v>
      </c>
      <c r="O105" s="27">
        <f>SUM(ENERO:DICIEMBRE!O105)</f>
        <v>0</v>
      </c>
      <c r="P105" s="27">
        <f>SUM(ENERO:DICIEMBRE!P105)</f>
        <v>0</v>
      </c>
      <c r="Q105" s="27">
        <f>SUM(ENERO:DICIEMBRE!Q105)</f>
        <v>0</v>
      </c>
      <c r="R105" s="27">
        <f>SUM(ENERO:DICIEMBRE!R105)</f>
        <v>0</v>
      </c>
      <c r="S105" s="27">
        <f>SUM(ENERO:DICIEMBRE!S105)</f>
        <v>0</v>
      </c>
      <c r="T105" s="27">
        <f>SUM(ENERO:DICIEMBRE!T105)</f>
        <v>0</v>
      </c>
      <c r="U105" s="27">
        <f>SUM(ENERO:DICIEMBRE!U105)</f>
        <v>0</v>
      </c>
      <c r="V105" s="27">
        <f>SUM(ENERO:DICIEMBRE!V105)</f>
        <v>0</v>
      </c>
      <c r="W105" s="27">
        <f>SUM(ENERO:DICIEMBRE!W105)</f>
        <v>0</v>
      </c>
      <c r="X105" s="27">
        <f>SUM(ENERO:DICIEMBRE!X105)</f>
        <v>0</v>
      </c>
      <c r="Y105" s="27">
        <f>SUM(ENERO:DICIEMBRE!Y105)</f>
        <v>0</v>
      </c>
      <c r="Z105" s="27">
        <f>SUM(ENERO:DICIEMBRE!Z105)</f>
        <v>0</v>
      </c>
      <c r="AA105" s="27">
        <f>SUM(ENERO:DICIEMBRE!AA105)</f>
        <v>0</v>
      </c>
      <c r="AB105" s="27">
        <f>SUM(ENERO:DICIEMBRE!AB105)</f>
        <v>0</v>
      </c>
      <c r="AC105" s="27">
        <f>SUM(ENERO:DICIEMBRE!AC105)</f>
        <v>0</v>
      </c>
      <c r="AD105" s="27">
        <f>SUM(ENERO:DICIEMBRE!AD105)</f>
        <v>0</v>
      </c>
      <c r="AE105" s="27">
        <f>SUM(ENERO:DICIEMBRE!AE105)</f>
        <v>0</v>
      </c>
      <c r="AF105" s="27">
        <f>SUM(ENERO:DICIEMBRE!AF105)</f>
        <v>0</v>
      </c>
      <c r="AG105" s="27">
        <f>SUM(ENERO:DICIEMBRE!AG105)</f>
        <v>0</v>
      </c>
      <c r="AH105" s="27">
        <f>SUM(ENERO:DICIEMBRE!AH105)</f>
        <v>0</v>
      </c>
      <c r="AI105" s="27">
        <f>SUM(ENERO:DICIEMBRE!AI105)</f>
        <v>0</v>
      </c>
      <c r="AJ105" s="410">
        <f t="shared" si="16"/>
        <v>0</v>
      </c>
    </row>
    <row r="106" spans="1:36" customFormat="1" x14ac:dyDescent="0.25">
      <c r="A106" s="41" t="s">
        <v>74</v>
      </c>
      <c r="B106" s="117">
        <f t="shared" si="17"/>
        <v>0</v>
      </c>
      <c r="C106" s="27">
        <f>SUM(ENERO:DICIEMBRE!C106)</f>
        <v>0</v>
      </c>
      <c r="D106" s="27">
        <f>SUM(ENERO:DICIEMBRE!D106)</f>
        <v>0</v>
      </c>
      <c r="E106" s="27">
        <f>SUM(ENERO:DICIEMBRE!E106)</f>
        <v>0</v>
      </c>
      <c r="F106" s="117">
        <f t="shared" si="14"/>
        <v>0</v>
      </c>
      <c r="G106" s="27">
        <f>SUM(ENERO:DICIEMBRE!G106)</f>
        <v>0</v>
      </c>
      <c r="H106" s="27">
        <f>SUM(ENERO:DICIEMBRE!H106)</f>
        <v>0</v>
      </c>
      <c r="I106" s="27">
        <f>SUM(ENERO:DICIEMBRE!I106)</f>
        <v>0</v>
      </c>
      <c r="J106" s="117">
        <f t="shared" si="18"/>
        <v>0</v>
      </c>
      <c r="K106" s="27">
        <f>SUM(ENERO:DICIEMBRE!K106)</f>
        <v>0</v>
      </c>
      <c r="L106" s="27">
        <f>SUM(ENERO:DICIEMBRE!L106)</f>
        <v>0</v>
      </c>
      <c r="M106" s="27">
        <f>SUM(ENERO:DICIEMBRE!M106)</f>
        <v>0</v>
      </c>
      <c r="N106" s="117">
        <f t="shared" si="15"/>
        <v>0</v>
      </c>
      <c r="O106" s="27">
        <f>SUM(ENERO:DICIEMBRE!O106)</f>
        <v>0</v>
      </c>
      <c r="P106" s="27">
        <f>SUM(ENERO:DICIEMBRE!P106)</f>
        <v>0</v>
      </c>
      <c r="Q106" s="27">
        <f>SUM(ENERO:DICIEMBRE!Q106)</f>
        <v>0</v>
      </c>
      <c r="R106" s="27">
        <f>SUM(ENERO:DICIEMBRE!R106)</f>
        <v>0</v>
      </c>
      <c r="S106" s="27">
        <f>SUM(ENERO:DICIEMBRE!S106)</f>
        <v>0</v>
      </c>
      <c r="T106" s="27">
        <f>SUM(ENERO:DICIEMBRE!T106)</f>
        <v>0</v>
      </c>
      <c r="U106" s="27">
        <f>SUM(ENERO:DICIEMBRE!U106)</f>
        <v>0</v>
      </c>
      <c r="V106" s="27">
        <f>SUM(ENERO:DICIEMBRE!V106)</f>
        <v>0</v>
      </c>
      <c r="W106" s="27">
        <f>SUM(ENERO:DICIEMBRE!W106)</f>
        <v>0</v>
      </c>
      <c r="X106" s="27">
        <f>SUM(ENERO:DICIEMBRE!X106)</f>
        <v>0</v>
      </c>
      <c r="Y106" s="27">
        <f>SUM(ENERO:DICIEMBRE!Y106)</f>
        <v>0</v>
      </c>
      <c r="Z106" s="27">
        <f>SUM(ENERO:DICIEMBRE!Z106)</f>
        <v>0</v>
      </c>
      <c r="AA106" s="27">
        <f>SUM(ENERO:DICIEMBRE!AA106)</f>
        <v>0</v>
      </c>
      <c r="AB106" s="27">
        <f>SUM(ENERO:DICIEMBRE!AB106)</f>
        <v>0</v>
      </c>
      <c r="AC106" s="27">
        <f>SUM(ENERO:DICIEMBRE!AC106)</f>
        <v>0</v>
      </c>
      <c r="AD106" s="27">
        <f>SUM(ENERO:DICIEMBRE!AD106)</f>
        <v>0</v>
      </c>
      <c r="AE106" s="27">
        <f>SUM(ENERO:DICIEMBRE!AE106)</f>
        <v>0</v>
      </c>
      <c r="AF106" s="27">
        <f>SUM(ENERO:DICIEMBRE!AF106)</f>
        <v>0</v>
      </c>
      <c r="AG106" s="27">
        <f>SUM(ENERO:DICIEMBRE!AG106)</f>
        <v>0</v>
      </c>
      <c r="AH106" s="27">
        <f>SUM(ENERO:DICIEMBRE!AH106)</f>
        <v>0</v>
      </c>
      <c r="AI106" s="27">
        <f>SUM(ENERO:DICIEMBRE!AI106)</f>
        <v>0</v>
      </c>
      <c r="AJ106" s="410">
        <f t="shared" si="16"/>
        <v>0</v>
      </c>
    </row>
    <row r="107" spans="1:36" customFormat="1" x14ac:dyDescent="0.25">
      <c r="A107" s="41" t="s">
        <v>75</v>
      </c>
      <c r="B107" s="117">
        <f t="shared" si="17"/>
        <v>0</v>
      </c>
      <c r="C107" s="27">
        <f>SUM(ENERO:DICIEMBRE!C107)</f>
        <v>0</v>
      </c>
      <c r="D107" s="27">
        <f>SUM(ENERO:DICIEMBRE!D107)</f>
        <v>0</v>
      </c>
      <c r="E107" s="27">
        <f>SUM(ENERO:DICIEMBRE!E107)</f>
        <v>0</v>
      </c>
      <c r="F107" s="117">
        <f t="shared" si="14"/>
        <v>0</v>
      </c>
      <c r="G107" s="27">
        <f>SUM(ENERO:DICIEMBRE!G107)</f>
        <v>0</v>
      </c>
      <c r="H107" s="27">
        <f>SUM(ENERO:DICIEMBRE!H107)</f>
        <v>0</v>
      </c>
      <c r="I107" s="27">
        <f>SUM(ENERO:DICIEMBRE!I107)</f>
        <v>0</v>
      </c>
      <c r="J107" s="117">
        <f t="shared" si="18"/>
        <v>0</v>
      </c>
      <c r="K107" s="27">
        <f>SUM(ENERO:DICIEMBRE!K107)</f>
        <v>0</v>
      </c>
      <c r="L107" s="27">
        <f>SUM(ENERO:DICIEMBRE!L107)</f>
        <v>0</v>
      </c>
      <c r="M107" s="27">
        <f>SUM(ENERO:DICIEMBRE!M107)</f>
        <v>0</v>
      </c>
      <c r="N107" s="117">
        <f t="shared" si="15"/>
        <v>0</v>
      </c>
      <c r="O107" s="27">
        <f>SUM(ENERO:DICIEMBRE!O107)</f>
        <v>0</v>
      </c>
      <c r="P107" s="27">
        <f>SUM(ENERO:DICIEMBRE!P107)</f>
        <v>0</v>
      </c>
      <c r="Q107" s="27">
        <f>SUM(ENERO:DICIEMBRE!Q107)</f>
        <v>0</v>
      </c>
      <c r="R107" s="27">
        <f>SUM(ENERO:DICIEMBRE!R107)</f>
        <v>0</v>
      </c>
      <c r="S107" s="27">
        <f>SUM(ENERO:DICIEMBRE!S107)</f>
        <v>0</v>
      </c>
      <c r="T107" s="27">
        <f>SUM(ENERO:DICIEMBRE!T107)</f>
        <v>0</v>
      </c>
      <c r="U107" s="27">
        <f>SUM(ENERO:DICIEMBRE!U107)</f>
        <v>0</v>
      </c>
      <c r="V107" s="27">
        <f>SUM(ENERO:DICIEMBRE!V107)</f>
        <v>0</v>
      </c>
      <c r="W107" s="27">
        <f>SUM(ENERO:DICIEMBRE!W107)</f>
        <v>0</v>
      </c>
      <c r="X107" s="27">
        <f>SUM(ENERO:DICIEMBRE!X107)</f>
        <v>0</v>
      </c>
      <c r="Y107" s="27">
        <f>SUM(ENERO:DICIEMBRE!Y107)</f>
        <v>0</v>
      </c>
      <c r="Z107" s="27">
        <f>SUM(ENERO:DICIEMBRE!Z107)</f>
        <v>0</v>
      </c>
      <c r="AA107" s="27">
        <f>SUM(ENERO:DICIEMBRE!AA107)</f>
        <v>0</v>
      </c>
      <c r="AB107" s="27">
        <f>SUM(ENERO:DICIEMBRE!AB107)</f>
        <v>0</v>
      </c>
      <c r="AC107" s="27">
        <f>SUM(ENERO:DICIEMBRE!AC107)</f>
        <v>0</v>
      </c>
      <c r="AD107" s="27">
        <f>SUM(ENERO:DICIEMBRE!AD107)</f>
        <v>0</v>
      </c>
      <c r="AE107" s="27">
        <f>SUM(ENERO:DICIEMBRE!AE107)</f>
        <v>0</v>
      </c>
      <c r="AF107" s="27">
        <f>SUM(ENERO:DICIEMBRE!AF107)</f>
        <v>0</v>
      </c>
      <c r="AG107" s="27">
        <f>SUM(ENERO:DICIEMBRE!AG107)</f>
        <v>0</v>
      </c>
      <c r="AH107" s="27">
        <f>SUM(ENERO:DICIEMBRE!AH107)</f>
        <v>0</v>
      </c>
      <c r="AI107" s="27">
        <f>SUM(ENERO:DICIEMBRE!AI107)</f>
        <v>0</v>
      </c>
      <c r="AJ107" s="410">
        <f t="shared" si="16"/>
        <v>0</v>
      </c>
    </row>
    <row r="108" spans="1:36" customFormat="1" x14ac:dyDescent="0.25">
      <c r="A108" s="41" t="s">
        <v>76</v>
      </c>
      <c r="B108" s="121">
        <f t="shared" si="17"/>
        <v>0</v>
      </c>
      <c r="C108" s="27">
        <f>SUM(ENERO:DICIEMBRE!C108)</f>
        <v>0</v>
      </c>
      <c r="D108" s="27">
        <f>SUM(ENERO:DICIEMBRE!D108)</f>
        <v>0</v>
      </c>
      <c r="E108" s="27">
        <f>SUM(ENERO:DICIEMBRE!E108)</f>
        <v>0</v>
      </c>
      <c r="F108" s="121">
        <f t="shared" si="14"/>
        <v>0</v>
      </c>
      <c r="G108" s="27">
        <f>SUM(ENERO:DICIEMBRE!G108)</f>
        <v>0</v>
      </c>
      <c r="H108" s="27">
        <f>SUM(ENERO:DICIEMBRE!H108)</f>
        <v>0</v>
      </c>
      <c r="I108" s="27">
        <f>SUM(ENERO:DICIEMBRE!I108)</f>
        <v>0</v>
      </c>
      <c r="J108" s="121">
        <f t="shared" si="18"/>
        <v>0</v>
      </c>
      <c r="K108" s="27">
        <f>SUM(ENERO:DICIEMBRE!K108)</f>
        <v>0</v>
      </c>
      <c r="L108" s="27">
        <f>SUM(ENERO:DICIEMBRE!L108)</f>
        <v>0</v>
      </c>
      <c r="M108" s="27">
        <f>SUM(ENERO:DICIEMBRE!M108)</f>
        <v>0</v>
      </c>
      <c r="N108" s="117">
        <f t="shared" si="15"/>
        <v>0</v>
      </c>
      <c r="O108" s="27">
        <f>SUM(ENERO:DICIEMBRE!O108)</f>
        <v>0</v>
      </c>
      <c r="P108" s="27">
        <f>SUM(ENERO:DICIEMBRE!P108)</f>
        <v>0</v>
      </c>
      <c r="Q108" s="27">
        <f>SUM(ENERO:DICIEMBRE!Q108)</f>
        <v>0</v>
      </c>
      <c r="R108" s="27">
        <f>SUM(ENERO:DICIEMBRE!R108)</f>
        <v>0</v>
      </c>
      <c r="S108" s="27">
        <f>SUM(ENERO:DICIEMBRE!S108)</f>
        <v>0</v>
      </c>
      <c r="T108" s="27">
        <f>SUM(ENERO:DICIEMBRE!T108)</f>
        <v>0</v>
      </c>
      <c r="U108" s="27">
        <f>SUM(ENERO:DICIEMBRE!U108)</f>
        <v>0</v>
      </c>
      <c r="V108" s="27">
        <f>SUM(ENERO:DICIEMBRE!V108)</f>
        <v>0</v>
      </c>
      <c r="W108" s="27">
        <f>SUM(ENERO:DICIEMBRE!W108)</f>
        <v>0</v>
      </c>
      <c r="X108" s="27">
        <f>SUM(ENERO:DICIEMBRE!X108)</f>
        <v>0</v>
      </c>
      <c r="Y108" s="27">
        <f>SUM(ENERO:DICIEMBRE!Y108)</f>
        <v>0</v>
      </c>
      <c r="Z108" s="27">
        <f>SUM(ENERO:DICIEMBRE!Z108)</f>
        <v>0</v>
      </c>
      <c r="AA108" s="27">
        <f>SUM(ENERO:DICIEMBRE!AA108)</f>
        <v>0</v>
      </c>
      <c r="AB108" s="27">
        <f>SUM(ENERO:DICIEMBRE!AB108)</f>
        <v>0</v>
      </c>
      <c r="AC108" s="27">
        <f>SUM(ENERO:DICIEMBRE!AC108)</f>
        <v>0</v>
      </c>
      <c r="AD108" s="27">
        <f>SUM(ENERO:DICIEMBRE!AD108)</f>
        <v>0</v>
      </c>
      <c r="AE108" s="27">
        <f>SUM(ENERO:DICIEMBRE!AE108)</f>
        <v>0</v>
      </c>
      <c r="AF108" s="27">
        <f>SUM(ENERO:DICIEMBRE!AF108)</f>
        <v>0</v>
      </c>
      <c r="AG108" s="27">
        <f>SUM(ENERO:DICIEMBRE!AG108)</f>
        <v>0</v>
      </c>
      <c r="AH108" s="27">
        <f>SUM(ENERO:DICIEMBRE!AH108)</f>
        <v>0</v>
      </c>
      <c r="AI108" s="27">
        <f>SUM(ENERO:DICIEMBRE!AI108)</f>
        <v>0</v>
      </c>
      <c r="AJ108" s="410">
        <f t="shared" si="16"/>
        <v>0</v>
      </c>
    </row>
    <row r="109" spans="1:36" customFormat="1" x14ac:dyDescent="0.25">
      <c r="A109" s="41" t="s">
        <v>77</v>
      </c>
      <c r="B109" s="117">
        <f t="shared" si="17"/>
        <v>0</v>
      </c>
      <c r="C109" s="27">
        <f>SUM(ENERO:DICIEMBRE!C109)</f>
        <v>0</v>
      </c>
      <c r="D109" s="27">
        <f>SUM(ENERO:DICIEMBRE!D109)</f>
        <v>0</v>
      </c>
      <c r="E109" s="27">
        <f>SUM(ENERO:DICIEMBRE!E109)</f>
        <v>0</v>
      </c>
      <c r="F109" s="117">
        <f t="shared" si="14"/>
        <v>0</v>
      </c>
      <c r="G109" s="27">
        <f>SUM(ENERO:DICIEMBRE!G109)</f>
        <v>0</v>
      </c>
      <c r="H109" s="27">
        <f>SUM(ENERO:DICIEMBRE!H109)</f>
        <v>0</v>
      </c>
      <c r="I109" s="27">
        <f>SUM(ENERO:DICIEMBRE!I109)</f>
        <v>0</v>
      </c>
      <c r="J109" s="117">
        <f t="shared" si="18"/>
        <v>0</v>
      </c>
      <c r="K109" s="27">
        <f>SUM(ENERO:DICIEMBRE!K109)</f>
        <v>0</v>
      </c>
      <c r="L109" s="27">
        <f>SUM(ENERO:DICIEMBRE!L109)</f>
        <v>0</v>
      </c>
      <c r="M109" s="27">
        <f>SUM(ENERO:DICIEMBRE!M109)</f>
        <v>0</v>
      </c>
      <c r="N109" s="117">
        <f t="shared" si="15"/>
        <v>0</v>
      </c>
      <c r="O109" s="27">
        <f>SUM(ENERO:DICIEMBRE!O109)</f>
        <v>0</v>
      </c>
      <c r="P109" s="27">
        <f>SUM(ENERO:DICIEMBRE!P109)</f>
        <v>0</v>
      </c>
      <c r="Q109" s="27">
        <f>SUM(ENERO:DICIEMBRE!Q109)</f>
        <v>0</v>
      </c>
      <c r="R109" s="27">
        <f>SUM(ENERO:DICIEMBRE!R109)</f>
        <v>0</v>
      </c>
      <c r="S109" s="27">
        <f>SUM(ENERO:DICIEMBRE!S109)</f>
        <v>0</v>
      </c>
      <c r="T109" s="27">
        <f>SUM(ENERO:DICIEMBRE!T109)</f>
        <v>0</v>
      </c>
      <c r="U109" s="27">
        <f>SUM(ENERO:DICIEMBRE!U109)</f>
        <v>0</v>
      </c>
      <c r="V109" s="27">
        <f>SUM(ENERO:DICIEMBRE!V109)</f>
        <v>0</v>
      </c>
      <c r="W109" s="27">
        <f>SUM(ENERO:DICIEMBRE!W109)</f>
        <v>0</v>
      </c>
      <c r="X109" s="27">
        <f>SUM(ENERO:DICIEMBRE!X109)</f>
        <v>0</v>
      </c>
      <c r="Y109" s="27">
        <f>SUM(ENERO:DICIEMBRE!Y109)</f>
        <v>0</v>
      </c>
      <c r="Z109" s="27">
        <f>SUM(ENERO:DICIEMBRE!Z109)</f>
        <v>0</v>
      </c>
      <c r="AA109" s="27">
        <f>SUM(ENERO:DICIEMBRE!AA109)</f>
        <v>0</v>
      </c>
      <c r="AB109" s="27">
        <f>SUM(ENERO:DICIEMBRE!AB109)</f>
        <v>0</v>
      </c>
      <c r="AC109" s="27">
        <f>SUM(ENERO:DICIEMBRE!AC109)</f>
        <v>0</v>
      </c>
      <c r="AD109" s="27">
        <f>SUM(ENERO:DICIEMBRE!AD109)</f>
        <v>0</v>
      </c>
      <c r="AE109" s="27">
        <f>SUM(ENERO:DICIEMBRE!AE109)</f>
        <v>0</v>
      </c>
      <c r="AF109" s="27">
        <f>SUM(ENERO:DICIEMBRE!AF109)</f>
        <v>0</v>
      </c>
      <c r="AG109" s="27">
        <f>SUM(ENERO:DICIEMBRE!AG109)</f>
        <v>0</v>
      </c>
      <c r="AH109" s="27">
        <f>SUM(ENERO:DICIEMBRE!AH109)</f>
        <v>0</v>
      </c>
      <c r="AI109" s="27">
        <f>SUM(ENERO:DICIEMBRE!AI109)</f>
        <v>0</v>
      </c>
      <c r="AJ109" s="410">
        <f t="shared" si="16"/>
        <v>0</v>
      </c>
    </row>
    <row r="110" spans="1:36" customFormat="1" x14ac:dyDescent="0.25">
      <c r="A110" s="41" t="s">
        <v>78</v>
      </c>
      <c r="B110" s="113">
        <f t="shared" si="17"/>
        <v>0</v>
      </c>
      <c r="C110" s="27">
        <f>SUM(ENERO:DICIEMBRE!C110)</f>
        <v>0</v>
      </c>
      <c r="D110" s="27">
        <f>SUM(ENERO:DICIEMBRE!D110)</f>
        <v>0</v>
      </c>
      <c r="E110" s="27">
        <f>SUM(ENERO:DICIEMBRE!E110)</f>
        <v>0</v>
      </c>
      <c r="F110" s="113">
        <f t="shared" si="14"/>
        <v>37</v>
      </c>
      <c r="G110" s="27">
        <f>SUM(ENERO:DICIEMBRE!G110)</f>
        <v>27</v>
      </c>
      <c r="H110" s="27">
        <f>SUM(ENERO:DICIEMBRE!H110)</f>
        <v>10</v>
      </c>
      <c r="I110" s="27">
        <f>SUM(ENERO:DICIEMBRE!I110)</f>
        <v>0</v>
      </c>
      <c r="J110" s="113">
        <f t="shared" si="18"/>
        <v>46</v>
      </c>
      <c r="K110" s="27">
        <f>SUM(ENERO:DICIEMBRE!K110)</f>
        <v>34</v>
      </c>
      <c r="L110" s="27">
        <f>SUM(ENERO:DICIEMBRE!L110)</f>
        <v>12</v>
      </c>
      <c r="M110" s="27">
        <f>SUM(ENERO:DICIEMBRE!M110)</f>
        <v>0</v>
      </c>
      <c r="N110" s="117">
        <f t="shared" si="15"/>
        <v>48</v>
      </c>
      <c r="O110" s="27">
        <f>SUM(ENERO:DICIEMBRE!O110)</f>
        <v>0</v>
      </c>
      <c r="P110" s="27">
        <f>SUM(ENERO:DICIEMBRE!P110)</f>
        <v>48</v>
      </c>
      <c r="Q110" s="27">
        <f>SUM(ENERO:DICIEMBRE!Q110)</f>
        <v>0</v>
      </c>
      <c r="R110" s="27">
        <f>SUM(ENERO:DICIEMBRE!R110)</f>
        <v>1</v>
      </c>
      <c r="S110" s="27">
        <f>SUM(ENERO:DICIEMBRE!S110)</f>
        <v>0</v>
      </c>
      <c r="T110" s="27">
        <f>SUM(ENERO:DICIEMBRE!T110)</f>
        <v>5</v>
      </c>
      <c r="U110" s="27">
        <f>SUM(ENERO:DICIEMBRE!U110)</f>
        <v>22</v>
      </c>
      <c r="V110" s="27">
        <f>SUM(ENERO:DICIEMBRE!V110)</f>
        <v>19</v>
      </c>
      <c r="W110" s="27">
        <f>SUM(ENERO:DICIEMBRE!W110)</f>
        <v>1</v>
      </c>
      <c r="X110" s="27">
        <f>SUM(ENERO:DICIEMBRE!X110)</f>
        <v>0</v>
      </c>
      <c r="Y110" s="27">
        <f>SUM(ENERO:DICIEMBRE!Y110)</f>
        <v>11</v>
      </c>
      <c r="Z110" s="27">
        <f>SUM(ENERO:DICIEMBRE!Z110)</f>
        <v>0</v>
      </c>
      <c r="AA110" s="27">
        <f>SUM(ENERO:DICIEMBRE!AA110)</f>
        <v>0</v>
      </c>
      <c r="AB110" s="27">
        <f>SUM(ENERO:DICIEMBRE!AB110)</f>
        <v>0</v>
      </c>
      <c r="AC110" s="27">
        <f>SUM(ENERO:DICIEMBRE!AC110)</f>
        <v>0</v>
      </c>
      <c r="AD110" s="27">
        <f>SUM(ENERO:DICIEMBRE!AD110)</f>
        <v>40</v>
      </c>
      <c r="AE110" s="27">
        <f>SUM(ENERO:DICIEMBRE!AE110)</f>
        <v>0</v>
      </c>
      <c r="AF110" s="27">
        <f>SUM(ENERO:DICIEMBRE!AF110)</f>
        <v>0</v>
      </c>
      <c r="AG110" s="27">
        <f>SUM(ENERO:DICIEMBRE!AG110)</f>
        <v>0</v>
      </c>
      <c r="AH110" s="27">
        <f>SUM(ENERO:DICIEMBRE!AH110)</f>
        <v>0</v>
      </c>
      <c r="AI110" s="27">
        <f>SUM(ENERO:DICIEMBRE!AI110)</f>
        <v>0</v>
      </c>
      <c r="AJ110" s="410">
        <f t="shared" si="16"/>
        <v>40</v>
      </c>
    </row>
    <row r="111" spans="1:36" customFormat="1" x14ac:dyDescent="0.25">
      <c r="A111" s="41" t="s">
        <v>79</v>
      </c>
      <c r="B111" s="113">
        <f t="shared" si="17"/>
        <v>0</v>
      </c>
      <c r="C111" s="27">
        <f>SUM(ENERO:DICIEMBRE!C111)</f>
        <v>0</v>
      </c>
      <c r="D111" s="27">
        <f>SUM(ENERO:DICIEMBRE!D111)</f>
        <v>0</v>
      </c>
      <c r="E111" s="27">
        <f>SUM(ENERO:DICIEMBRE!E111)</f>
        <v>0</v>
      </c>
      <c r="F111" s="113">
        <f t="shared" si="14"/>
        <v>0</v>
      </c>
      <c r="G111" s="27">
        <f>SUM(ENERO:DICIEMBRE!G111)</f>
        <v>0</v>
      </c>
      <c r="H111" s="27">
        <f>SUM(ENERO:DICIEMBRE!H111)</f>
        <v>0</v>
      </c>
      <c r="I111" s="27">
        <f>SUM(ENERO:DICIEMBRE!I111)</f>
        <v>0</v>
      </c>
      <c r="J111" s="113">
        <f t="shared" si="18"/>
        <v>0</v>
      </c>
      <c r="K111" s="27">
        <f>SUM(ENERO:DICIEMBRE!K111)</f>
        <v>0</v>
      </c>
      <c r="L111" s="27">
        <f>SUM(ENERO:DICIEMBRE!L111)</f>
        <v>0</v>
      </c>
      <c r="M111" s="27">
        <f>SUM(ENERO:DICIEMBRE!M111)</f>
        <v>0</v>
      </c>
      <c r="N111" s="117">
        <f t="shared" si="15"/>
        <v>0</v>
      </c>
      <c r="O111" s="27">
        <f>SUM(ENERO:DICIEMBRE!O111)</f>
        <v>0</v>
      </c>
      <c r="P111" s="27">
        <f>SUM(ENERO:DICIEMBRE!P111)</f>
        <v>0</v>
      </c>
      <c r="Q111" s="27">
        <f>SUM(ENERO:DICIEMBRE!Q111)</f>
        <v>0</v>
      </c>
      <c r="R111" s="27">
        <f>SUM(ENERO:DICIEMBRE!R111)</f>
        <v>0</v>
      </c>
      <c r="S111" s="27">
        <f>SUM(ENERO:DICIEMBRE!S111)</f>
        <v>0</v>
      </c>
      <c r="T111" s="27">
        <f>SUM(ENERO:DICIEMBRE!T111)</f>
        <v>0</v>
      </c>
      <c r="U111" s="27">
        <f>SUM(ENERO:DICIEMBRE!U111)</f>
        <v>0</v>
      </c>
      <c r="V111" s="27">
        <f>SUM(ENERO:DICIEMBRE!V111)</f>
        <v>0</v>
      </c>
      <c r="W111" s="27">
        <f>SUM(ENERO:DICIEMBRE!W111)</f>
        <v>0</v>
      </c>
      <c r="X111" s="27">
        <f>SUM(ENERO:DICIEMBRE!X111)</f>
        <v>0</v>
      </c>
      <c r="Y111" s="27">
        <f>SUM(ENERO:DICIEMBRE!Y111)</f>
        <v>0</v>
      </c>
      <c r="Z111" s="27">
        <f>SUM(ENERO:DICIEMBRE!Z111)</f>
        <v>0</v>
      </c>
      <c r="AA111" s="27">
        <f>SUM(ENERO:DICIEMBRE!AA111)</f>
        <v>0</v>
      </c>
      <c r="AB111" s="27">
        <f>SUM(ENERO:DICIEMBRE!AB111)</f>
        <v>0</v>
      </c>
      <c r="AC111" s="27">
        <f>SUM(ENERO:DICIEMBRE!AC111)</f>
        <v>0</v>
      </c>
      <c r="AD111" s="27">
        <f>SUM(ENERO:DICIEMBRE!AD111)</f>
        <v>0</v>
      </c>
      <c r="AE111" s="27">
        <f>SUM(ENERO:DICIEMBRE!AE111)</f>
        <v>0</v>
      </c>
      <c r="AF111" s="27">
        <f>SUM(ENERO:DICIEMBRE!AF111)</f>
        <v>0</v>
      </c>
      <c r="AG111" s="27">
        <f>SUM(ENERO:DICIEMBRE!AG111)</f>
        <v>0</v>
      </c>
      <c r="AH111" s="27">
        <f>SUM(ENERO:DICIEMBRE!AH111)</f>
        <v>0</v>
      </c>
      <c r="AI111" s="27">
        <f>SUM(ENERO:DICIEMBRE!AI111)</f>
        <v>0</v>
      </c>
      <c r="AJ111" s="410">
        <f t="shared" si="16"/>
        <v>0</v>
      </c>
    </row>
    <row r="112" spans="1:36" customFormat="1" x14ac:dyDescent="0.25">
      <c r="A112" s="41" t="s">
        <v>80</v>
      </c>
      <c r="B112" s="113">
        <f t="shared" si="17"/>
        <v>0</v>
      </c>
      <c r="C112" s="27">
        <f>SUM(ENERO:DICIEMBRE!C112)</f>
        <v>0</v>
      </c>
      <c r="D112" s="27">
        <f>SUM(ENERO:DICIEMBRE!D112)</f>
        <v>0</v>
      </c>
      <c r="E112" s="27">
        <f>SUM(ENERO:DICIEMBRE!E112)</f>
        <v>0</v>
      </c>
      <c r="F112" s="113">
        <f t="shared" si="14"/>
        <v>0</v>
      </c>
      <c r="G112" s="27">
        <f>SUM(ENERO:DICIEMBRE!G112)</f>
        <v>0</v>
      </c>
      <c r="H112" s="27">
        <f>SUM(ENERO:DICIEMBRE!H112)</f>
        <v>0</v>
      </c>
      <c r="I112" s="27">
        <f>SUM(ENERO:DICIEMBRE!I112)</f>
        <v>0</v>
      </c>
      <c r="J112" s="113">
        <f t="shared" si="18"/>
        <v>0</v>
      </c>
      <c r="K112" s="27">
        <f>SUM(ENERO:DICIEMBRE!K112)</f>
        <v>0</v>
      </c>
      <c r="L112" s="27">
        <f>SUM(ENERO:DICIEMBRE!L112)</f>
        <v>0</v>
      </c>
      <c r="M112" s="27">
        <f>SUM(ENERO:DICIEMBRE!M112)</f>
        <v>0</v>
      </c>
      <c r="N112" s="117">
        <f t="shared" si="15"/>
        <v>0</v>
      </c>
      <c r="O112" s="27">
        <f>SUM(ENERO:DICIEMBRE!O112)</f>
        <v>0</v>
      </c>
      <c r="P112" s="27">
        <f>SUM(ENERO:DICIEMBRE!P112)</f>
        <v>0</v>
      </c>
      <c r="Q112" s="27">
        <f>SUM(ENERO:DICIEMBRE!Q112)</f>
        <v>0</v>
      </c>
      <c r="R112" s="27">
        <f>SUM(ENERO:DICIEMBRE!R112)</f>
        <v>0</v>
      </c>
      <c r="S112" s="27">
        <f>SUM(ENERO:DICIEMBRE!S112)</f>
        <v>0</v>
      </c>
      <c r="T112" s="27">
        <f>SUM(ENERO:DICIEMBRE!T112)</f>
        <v>0</v>
      </c>
      <c r="U112" s="27">
        <f>SUM(ENERO:DICIEMBRE!U112)</f>
        <v>0</v>
      </c>
      <c r="V112" s="27">
        <f>SUM(ENERO:DICIEMBRE!V112)</f>
        <v>0</v>
      </c>
      <c r="W112" s="27">
        <f>SUM(ENERO:DICIEMBRE!W112)</f>
        <v>0</v>
      </c>
      <c r="X112" s="27">
        <f>SUM(ENERO:DICIEMBRE!X112)</f>
        <v>0</v>
      </c>
      <c r="Y112" s="27">
        <f>SUM(ENERO:DICIEMBRE!Y112)</f>
        <v>4</v>
      </c>
      <c r="Z112" s="27">
        <f>SUM(ENERO:DICIEMBRE!Z112)</f>
        <v>0</v>
      </c>
      <c r="AA112" s="27">
        <f>SUM(ENERO:DICIEMBRE!AA112)</f>
        <v>0</v>
      </c>
      <c r="AB112" s="27">
        <f>SUM(ENERO:DICIEMBRE!AB112)</f>
        <v>0</v>
      </c>
      <c r="AC112" s="27">
        <f>SUM(ENERO:DICIEMBRE!AC112)</f>
        <v>0</v>
      </c>
      <c r="AD112" s="27">
        <f>SUM(ENERO:DICIEMBRE!AD112)</f>
        <v>0</v>
      </c>
      <c r="AE112" s="27">
        <f>SUM(ENERO:DICIEMBRE!AE112)</f>
        <v>0</v>
      </c>
      <c r="AF112" s="27">
        <f>SUM(ENERO:DICIEMBRE!AF112)</f>
        <v>0</v>
      </c>
      <c r="AG112" s="27">
        <f>SUM(ENERO:DICIEMBRE!AG112)</f>
        <v>0</v>
      </c>
      <c r="AH112" s="27">
        <f>SUM(ENERO:DICIEMBRE!AH112)</f>
        <v>0</v>
      </c>
      <c r="AI112" s="27">
        <f>SUM(ENERO:DICIEMBRE!AI112)</f>
        <v>0</v>
      </c>
      <c r="AJ112" s="410">
        <f t="shared" si="16"/>
        <v>0</v>
      </c>
    </row>
    <row r="113" spans="1:98" x14ac:dyDescent="0.25">
      <c r="A113" s="25" t="s">
        <v>81</v>
      </c>
      <c r="B113" s="113">
        <f t="shared" si="17"/>
        <v>0</v>
      </c>
      <c r="C113" s="27">
        <f>SUM(ENERO:DICIEMBRE!C113)</f>
        <v>0</v>
      </c>
      <c r="D113" s="27">
        <f>SUM(ENERO:DICIEMBRE!D113)</f>
        <v>0</v>
      </c>
      <c r="E113" s="27">
        <f>SUM(ENERO:DICIEMBRE!E113)</f>
        <v>0</v>
      </c>
      <c r="F113" s="113">
        <f t="shared" si="14"/>
        <v>4</v>
      </c>
      <c r="G113" s="27">
        <f>SUM(ENERO:DICIEMBRE!G113)</f>
        <v>1</v>
      </c>
      <c r="H113" s="27">
        <f>SUM(ENERO:DICIEMBRE!H113)</f>
        <v>3</v>
      </c>
      <c r="I113" s="27">
        <f>SUM(ENERO:DICIEMBRE!I113)</f>
        <v>0</v>
      </c>
      <c r="J113" s="113">
        <f t="shared" si="18"/>
        <v>4</v>
      </c>
      <c r="K113" s="27">
        <f>SUM(ENERO:DICIEMBRE!K113)</f>
        <v>1</v>
      </c>
      <c r="L113" s="27">
        <f>SUM(ENERO:DICIEMBRE!L113)</f>
        <v>3</v>
      </c>
      <c r="M113" s="27">
        <f>SUM(ENERO:DICIEMBRE!M113)</f>
        <v>0</v>
      </c>
      <c r="N113" s="117">
        <f t="shared" si="15"/>
        <v>5</v>
      </c>
      <c r="O113" s="27">
        <f>SUM(ENERO:DICIEMBRE!O113)</f>
        <v>0</v>
      </c>
      <c r="P113" s="27">
        <f>SUM(ENERO:DICIEMBRE!P113)</f>
        <v>5</v>
      </c>
      <c r="Q113" s="27">
        <f>SUM(ENERO:DICIEMBRE!Q113)</f>
        <v>0</v>
      </c>
      <c r="R113" s="27">
        <f>SUM(ENERO:DICIEMBRE!R113)</f>
        <v>0</v>
      </c>
      <c r="S113" s="27">
        <f>SUM(ENERO:DICIEMBRE!S113)</f>
        <v>4</v>
      </c>
      <c r="T113" s="27">
        <f>SUM(ENERO:DICIEMBRE!T113)</f>
        <v>527</v>
      </c>
      <c r="U113" s="27">
        <f>SUM(ENERO:DICIEMBRE!U113)</f>
        <v>97</v>
      </c>
      <c r="V113" s="27">
        <f>SUM(ENERO:DICIEMBRE!V113)</f>
        <v>0</v>
      </c>
      <c r="W113" s="27">
        <f>SUM(ENERO:DICIEMBRE!W113)</f>
        <v>84</v>
      </c>
      <c r="X113" s="27">
        <f>SUM(ENERO:DICIEMBRE!X113)</f>
        <v>0</v>
      </c>
      <c r="Y113" s="27">
        <f>SUM(ENERO:DICIEMBRE!Y113)</f>
        <v>2</v>
      </c>
      <c r="Z113" s="27">
        <f>SUM(ENERO:DICIEMBRE!Z113)</f>
        <v>0</v>
      </c>
      <c r="AA113" s="27">
        <f>SUM(ENERO:DICIEMBRE!AA113)</f>
        <v>0</v>
      </c>
      <c r="AB113" s="27">
        <f>SUM(ENERO:DICIEMBRE!AB113)</f>
        <v>0</v>
      </c>
      <c r="AC113" s="27">
        <f>SUM(ENERO:DICIEMBRE!AC113)</f>
        <v>0</v>
      </c>
      <c r="AD113" s="27">
        <f>SUM(ENERO:DICIEMBRE!AD113)</f>
        <v>0</v>
      </c>
      <c r="AE113" s="27">
        <f>SUM(ENERO:DICIEMBRE!AE113)</f>
        <v>0</v>
      </c>
      <c r="AF113" s="27">
        <f>SUM(ENERO:DICIEMBRE!AF113)</f>
        <v>0</v>
      </c>
      <c r="AG113" s="27">
        <f>SUM(ENERO:DICIEMBRE!AG113)</f>
        <v>0</v>
      </c>
      <c r="AH113" s="27">
        <f>SUM(ENERO:DICIEMBRE!AH113)</f>
        <v>0</v>
      </c>
      <c r="AI113" s="27">
        <f>SUM(ENERO:DICIEMBRE!AI113)</f>
        <v>0</v>
      </c>
      <c r="AJ113" s="410">
        <f t="shared" si="16"/>
        <v>0</v>
      </c>
    </row>
    <row r="114" spans="1:98" x14ac:dyDescent="0.25">
      <c r="A114" s="58" t="s">
        <v>82</v>
      </c>
      <c r="B114" s="113">
        <f t="shared" si="17"/>
        <v>0</v>
      </c>
      <c r="C114" s="27">
        <f>SUM(ENERO:DICIEMBRE!C114)</f>
        <v>0</v>
      </c>
      <c r="D114" s="27">
        <f>SUM(ENERO:DICIEMBRE!D114)</f>
        <v>0</v>
      </c>
      <c r="E114" s="27">
        <f>SUM(ENERO:DICIEMBRE!E114)</f>
        <v>0</v>
      </c>
      <c r="F114" s="113">
        <f t="shared" si="14"/>
        <v>1204</v>
      </c>
      <c r="G114" s="27">
        <f>SUM(ENERO:DICIEMBRE!G114)</f>
        <v>1161</v>
      </c>
      <c r="H114" s="27">
        <f>SUM(ENERO:DICIEMBRE!H114)</f>
        <v>42</v>
      </c>
      <c r="I114" s="27">
        <f>SUM(ENERO:DICIEMBRE!I114)</f>
        <v>1</v>
      </c>
      <c r="J114" s="113">
        <f t="shared" si="18"/>
        <v>1471</v>
      </c>
      <c r="K114" s="27">
        <f>SUM(ENERO:DICIEMBRE!K114)</f>
        <v>1418</v>
      </c>
      <c r="L114" s="27">
        <f>SUM(ENERO:DICIEMBRE!L114)</f>
        <v>52</v>
      </c>
      <c r="M114" s="27">
        <f>SUM(ENERO:DICIEMBRE!M114)</f>
        <v>1</v>
      </c>
      <c r="N114" s="117">
        <f t="shared" si="15"/>
        <v>1613</v>
      </c>
      <c r="O114" s="27">
        <f>SUM(ENERO:DICIEMBRE!O114)</f>
        <v>131</v>
      </c>
      <c r="P114" s="27">
        <f>SUM(ENERO:DICIEMBRE!P114)</f>
        <v>1482</v>
      </c>
      <c r="Q114" s="27">
        <f>SUM(ENERO:DICIEMBRE!Q114)</f>
        <v>0</v>
      </c>
      <c r="R114" s="27">
        <f>SUM(ENERO:DICIEMBRE!R114)</f>
        <v>166</v>
      </c>
      <c r="S114" s="27">
        <f>SUM(ENERO:DICIEMBRE!S114)</f>
        <v>41</v>
      </c>
      <c r="T114" s="27">
        <f>SUM(ENERO:DICIEMBRE!T114)</f>
        <v>921</v>
      </c>
      <c r="U114" s="27">
        <f>SUM(ENERO:DICIEMBRE!U114)</f>
        <v>1148</v>
      </c>
      <c r="V114" s="27">
        <f>SUM(ENERO:DICIEMBRE!V114)</f>
        <v>855</v>
      </c>
      <c r="W114" s="27">
        <f>SUM(ENERO:DICIEMBRE!W114)</f>
        <v>731</v>
      </c>
      <c r="X114" s="27">
        <f>SUM(ENERO:DICIEMBRE!X114)</f>
        <v>5</v>
      </c>
      <c r="Y114" s="27">
        <f>SUM(ENERO:DICIEMBRE!Y114)</f>
        <v>40</v>
      </c>
      <c r="Z114" s="27">
        <f>SUM(ENERO:DICIEMBRE!Z114)</f>
        <v>0</v>
      </c>
      <c r="AA114" s="27">
        <f>SUM(ENERO:DICIEMBRE!AA114)</f>
        <v>0</v>
      </c>
      <c r="AB114" s="27">
        <f>SUM(ENERO:DICIEMBRE!AB114)</f>
        <v>697</v>
      </c>
      <c r="AC114" s="27">
        <f>SUM(ENERO:DICIEMBRE!AC114)</f>
        <v>0</v>
      </c>
      <c r="AD114" s="27">
        <f>SUM(ENERO:DICIEMBRE!AD114)</f>
        <v>0</v>
      </c>
      <c r="AE114" s="27">
        <f>SUM(ENERO:DICIEMBRE!AE114)</f>
        <v>0</v>
      </c>
      <c r="AF114" s="27">
        <f>SUM(ENERO:DICIEMBRE!AF114)</f>
        <v>0</v>
      </c>
      <c r="AG114" s="27">
        <f>SUM(ENERO:DICIEMBRE!AG114)</f>
        <v>0</v>
      </c>
      <c r="AH114" s="27">
        <f>SUM(ENERO:DICIEMBRE!AH114)</f>
        <v>0</v>
      </c>
      <c r="AI114" s="27">
        <f>SUM(ENERO:DICIEMBRE!AI114)</f>
        <v>0</v>
      </c>
      <c r="AJ114" s="410">
        <f t="shared" si="16"/>
        <v>697</v>
      </c>
    </row>
    <row r="115" spans="1:98" x14ac:dyDescent="0.25">
      <c r="A115" s="58" t="s">
        <v>83</v>
      </c>
      <c r="B115" s="113">
        <f t="shared" si="17"/>
        <v>0</v>
      </c>
      <c r="C115" s="27">
        <f>SUM(ENERO:DICIEMBRE!C115)</f>
        <v>0</v>
      </c>
      <c r="D115" s="27">
        <f>SUM(ENERO:DICIEMBRE!D115)</f>
        <v>0</v>
      </c>
      <c r="E115" s="27">
        <f>SUM(ENERO:DICIEMBRE!E115)</f>
        <v>0</v>
      </c>
      <c r="F115" s="113">
        <f t="shared" si="14"/>
        <v>0</v>
      </c>
      <c r="G115" s="27">
        <f>SUM(ENERO:DICIEMBRE!G115)</f>
        <v>0</v>
      </c>
      <c r="H115" s="27">
        <f>SUM(ENERO:DICIEMBRE!H115)</f>
        <v>0</v>
      </c>
      <c r="I115" s="27">
        <f>SUM(ENERO:DICIEMBRE!I115)</f>
        <v>0</v>
      </c>
      <c r="J115" s="113">
        <f t="shared" si="18"/>
        <v>0</v>
      </c>
      <c r="K115" s="27">
        <f>SUM(ENERO:DICIEMBRE!K115)</f>
        <v>0</v>
      </c>
      <c r="L115" s="27">
        <f>SUM(ENERO:DICIEMBRE!L115)</f>
        <v>0</v>
      </c>
      <c r="M115" s="27">
        <f>SUM(ENERO:DICIEMBRE!M115)</f>
        <v>0</v>
      </c>
      <c r="N115" s="117">
        <f t="shared" si="15"/>
        <v>0</v>
      </c>
      <c r="O115" s="27">
        <f>SUM(ENERO:DICIEMBRE!O115)</f>
        <v>0</v>
      </c>
      <c r="P115" s="27">
        <f>SUM(ENERO:DICIEMBRE!P115)</f>
        <v>0</v>
      </c>
      <c r="Q115" s="27">
        <f>SUM(ENERO:DICIEMBRE!Q115)</f>
        <v>0</v>
      </c>
      <c r="R115" s="27">
        <f>SUM(ENERO:DICIEMBRE!R115)</f>
        <v>0</v>
      </c>
      <c r="S115" s="27">
        <f>SUM(ENERO:DICIEMBRE!S115)</f>
        <v>0</v>
      </c>
      <c r="T115" s="27">
        <f>SUM(ENERO:DICIEMBRE!T115)</f>
        <v>0</v>
      </c>
      <c r="U115" s="27">
        <f>SUM(ENERO:DICIEMBRE!U115)</f>
        <v>0</v>
      </c>
      <c r="V115" s="27">
        <f>SUM(ENERO:DICIEMBRE!V115)</f>
        <v>0</v>
      </c>
      <c r="W115" s="27">
        <f>SUM(ENERO:DICIEMBRE!W115)</f>
        <v>0</v>
      </c>
      <c r="X115" s="27">
        <f>SUM(ENERO:DICIEMBRE!X115)</f>
        <v>0</v>
      </c>
      <c r="Y115" s="27">
        <f>SUM(ENERO:DICIEMBRE!Y115)</f>
        <v>0</v>
      </c>
      <c r="Z115" s="27">
        <f>SUM(ENERO:DICIEMBRE!Z115)</f>
        <v>0</v>
      </c>
      <c r="AA115" s="27">
        <f>SUM(ENERO:DICIEMBRE!AA115)</f>
        <v>0</v>
      </c>
      <c r="AB115" s="27">
        <f>SUM(ENERO:DICIEMBRE!AB115)</f>
        <v>0</v>
      </c>
      <c r="AC115" s="27">
        <f>SUM(ENERO:DICIEMBRE!AC115)</f>
        <v>0</v>
      </c>
      <c r="AD115" s="27">
        <f>SUM(ENERO:DICIEMBRE!AD115)</f>
        <v>0</v>
      </c>
      <c r="AE115" s="27">
        <f>SUM(ENERO:DICIEMBRE!AE115)</f>
        <v>0</v>
      </c>
      <c r="AF115" s="27">
        <f>SUM(ENERO:DICIEMBRE!AF115)</f>
        <v>0</v>
      </c>
      <c r="AG115" s="27">
        <f>SUM(ENERO:DICIEMBRE!AG115)</f>
        <v>0</v>
      </c>
      <c r="AH115" s="27">
        <f>SUM(ENERO:DICIEMBRE!AH115)</f>
        <v>0</v>
      </c>
      <c r="AI115" s="27">
        <f>SUM(ENERO:DICIEMBRE!AI115)</f>
        <v>0</v>
      </c>
      <c r="AJ115" s="410">
        <f t="shared" si="16"/>
        <v>0</v>
      </c>
    </row>
    <row r="116" spans="1:98" x14ac:dyDescent="0.25">
      <c r="A116" s="58" t="s">
        <v>129</v>
      </c>
      <c r="B116" s="113">
        <f t="shared" si="17"/>
        <v>0</v>
      </c>
      <c r="C116" s="27">
        <f>SUM(ENERO:DICIEMBRE!C116)</f>
        <v>0</v>
      </c>
      <c r="D116" s="27">
        <f>SUM(ENERO:DICIEMBRE!D116)</f>
        <v>0</v>
      </c>
      <c r="E116" s="27">
        <f>SUM(ENERO:DICIEMBRE!E116)</f>
        <v>0</v>
      </c>
      <c r="F116" s="113">
        <f t="shared" si="14"/>
        <v>0</v>
      </c>
      <c r="G116" s="27">
        <f>SUM(ENERO:DICIEMBRE!G116)</f>
        <v>0</v>
      </c>
      <c r="H116" s="27">
        <f>SUM(ENERO:DICIEMBRE!H116)</f>
        <v>0</v>
      </c>
      <c r="I116" s="27">
        <f>SUM(ENERO:DICIEMBRE!I116)</f>
        <v>0</v>
      </c>
      <c r="J116" s="113">
        <f t="shared" si="18"/>
        <v>0</v>
      </c>
      <c r="K116" s="27">
        <f>SUM(ENERO:DICIEMBRE!K116)</f>
        <v>0</v>
      </c>
      <c r="L116" s="27">
        <f>SUM(ENERO:DICIEMBRE!L116)</f>
        <v>0</v>
      </c>
      <c r="M116" s="27">
        <f>SUM(ENERO:DICIEMBRE!M116)</f>
        <v>0</v>
      </c>
      <c r="N116" s="117">
        <f t="shared" si="15"/>
        <v>0</v>
      </c>
      <c r="O116" s="27">
        <f>SUM(ENERO:DICIEMBRE!O116)</f>
        <v>0</v>
      </c>
      <c r="P116" s="27">
        <f>SUM(ENERO:DICIEMBRE!P116)</f>
        <v>0</v>
      </c>
      <c r="Q116" s="27">
        <f>SUM(ENERO:DICIEMBRE!Q116)</f>
        <v>0</v>
      </c>
      <c r="R116" s="27">
        <f>SUM(ENERO:DICIEMBRE!R116)</f>
        <v>0</v>
      </c>
      <c r="S116" s="27">
        <f>SUM(ENERO:DICIEMBRE!S116)</f>
        <v>0</v>
      </c>
      <c r="T116" s="27">
        <f>SUM(ENERO:DICIEMBRE!T116)</f>
        <v>0</v>
      </c>
      <c r="U116" s="27">
        <f>SUM(ENERO:DICIEMBRE!U116)</f>
        <v>0</v>
      </c>
      <c r="V116" s="27">
        <f>SUM(ENERO:DICIEMBRE!V116)</f>
        <v>0</v>
      </c>
      <c r="W116" s="27">
        <f>SUM(ENERO:DICIEMBRE!W116)</f>
        <v>0</v>
      </c>
      <c r="X116" s="27">
        <f>SUM(ENERO:DICIEMBRE!X116)</f>
        <v>0</v>
      </c>
      <c r="Y116" s="27">
        <f>SUM(ENERO:DICIEMBRE!Y116)</f>
        <v>0</v>
      </c>
      <c r="Z116" s="27">
        <f>SUM(ENERO:DICIEMBRE!Z116)</f>
        <v>0</v>
      </c>
      <c r="AA116" s="27">
        <f>SUM(ENERO:DICIEMBRE!AA116)</f>
        <v>0</v>
      </c>
      <c r="AB116" s="27">
        <f>SUM(ENERO:DICIEMBRE!AB116)</f>
        <v>0</v>
      </c>
      <c r="AC116" s="27">
        <f>SUM(ENERO:DICIEMBRE!AC116)</f>
        <v>0</v>
      </c>
      <c r="AD116" s="27">
        <f>SUM(ENERO:DICIEMBRE!AD116)</f>
        <v>0</v>
      </c>
      <c r="AE116" s="27">
        <f>SUM(ENERO:DICIEMBRE!AE116)</f>
        <v>0</v>
      </c>
      <c r="AF116" s="27">
        <f>SUM(ENERO:DICIEMBRE!AF116)</f>
        <v>0</v>
      </c>
      <c r="AG116" s="27">
        <f>SUM(ENERO:DICIEMBRE!AG116)</f>
        <v>0</v>
      </c>
      <c r="AH116" s="27">
        <f>SUM(ENERO:DICIEMBRE!AH116)</f>
        <v>0</v>
      </c>
      <c r="AI116" s="27">
        <f>SUM(ENERO:DICIEMBRE!AI116)</f>
        <v>0</v>
      </c>
      <c r="AJ116" s="410">
        <f t="shared" si="16"/>
        <v>0</v>
      </c>
    </row>
    <row r="117" spans="1:98" x14ac:dyDescent="0.25">
      <c r="A117" s="41" t="s">
        <v>85</v>
      </c>
      <c r="B117" s="113">
        <f t="shared" si="17"/>
        <v>0</v>
      </c>
      <c r="C117" s="27">
        <f>SUM(ENERO:DICIEMBRE!C117)</f>
        <v>0</v>
      </c>
      <c r="D117" s="27">
        <f>SUM(ENERO:DICIEMBRE!D117)</f>
        <v>0</v>
      </c>
      <c r="E117" s="27">
        <f>SUM(ENERO:DICIEMBRE!E117)</f>
        <v>0</v>
      </c>
      <c r="F117" s="113">
        <f t="shared" si="14"/>
        <v>1625</v>
      </c>
      <c r="G117" s="27">
        <f>SUM(ENERO:DICIEMBRE!G117)</f>
        <v>1428</v>
      </c>
      <c r="H117" s="27">
        <f>SUM(ENERO:DICIEMBRE!H117)</f>
        <v>136</v>
      </c>
      <c r="I117" s="27">
        <f>SUM(ENERO:DICIEMBRE!I117)</f>
        <v>61</v>
      </c>
      <c r="J117" s="113">
        <f t="shared" si="18"/>
        <v>1849</v>
      </c>
      <c r="K117" s="27">
        <f>SUM(ENERO:DICIEMBRE!K117)</f>
        <v>1605</v>
      </c>
      <c r="L117" s="27">
        <f>SUM(ENERO:DICIEMBRE!L117)</f>
        <v>159</v>
      </c>
      <c r="M117" s="27">
        <f>SUM(ENERO:DICIEMBRE!M117)</f>
        <v>85</v>
      </c>
      <c r="N117" s="117">
        <f t="shared" si="15"/>
        <v>1988</v>
      </c>
      <c r="O117" s="27">
        <f>SUM(ENERO:DICIEMBRE!O117)</f>
        <v>208</v>
      </c>
      <c r="P117" s="27">
        <f>SUM(ENERO:DICIEMBRE!P117)</f>
        <v>1780</v>
      </c>
      <c r="Q117" s="27">
        <f>SUM(ENERO:DICIEMBRE!Q117)</f>
        <v>87</v>
      </c>
      <c r="R117" s="27">
        <f>SUM(ENERO:DICIEMBRE!R117)</f>
        <v>377</v>
      </c>
      <c r="S117" s="27">
        <f>SUM(ENERO:DICIEMBRE!S117)</f>
        <v>108</v>
      </c>
      <c r="T117" s="27">
        <f>SUM(ENERO:DICIEMBRE!T117)</f>
        <v>694</v>
      </c>
      <c r="U117" s="27">
        <f>SUM(ENERO:DICIEMBRE!U117)</f>
        <v>350</v>
      </c>
      <c r="V117" s="27">
        <f>SUM(ENERO:DICIEMBRE!V117)</f>
        <v>105</v>
      </c>
      <c r="W117" s="27">
        <f>SUM(ENERO:DICIEMBRE!W117)</f>
        <v>1316</v>
      </c>
      <c r="X117" s="27">
        <f>SUM(ENERO:DICIEMBRE!X117)</f>
        <v>6</v>
      </c>
      <c r="Y117" s="27">
        <f>SUM(ENERO:DICIEMBRE!Y117)</f>
        <v>27</v>
      </c>
      <c r="Z117" s="27">
        <f>SUM(ENERO:DICIEMBRE!Z117)</f>
        <v>0</v>
      </c>
      <c r="AA117" s="27">
        <f>SUM(ENERO:DICIEMBRE!AA117)</f>
        <v>0</v>
      </c>
      <c r="AB117" s="27">
        <f>SUM(ENERO:DICIEMBRE!AB117)</f>
        <v>2446</v>
      </c>
      <c r="AC117" s="27">
        <f>SUM(ENERO:DICIEMBRE!AC117)</f>
        <v>2328</v>
      </c>
      <c r="AD117" s="27">
        <f>SUM(ENERO:DICIEMBRE!AD117)</f>
        <v>2265</v>
      </c>
      <c r="AE117" s="27">
        <f>SUM(ENERO:DICIEMBRE!AE117)</f>
        <v>0</v>
      </c>
      <c r="AF117" s="27">
        <f>SUM(ENERO:DICIEMBRE!AF117)</f>
        <v>0</v>
      </c>
      <c r="AG117" s="27">
        <f>SUM(ENERO:DICIEMBRE!AG117)</f>
        <v>0</v>
      </c>
      <c r="AH117" s="27">
        <f>SUM(ENERO:DICIEMBRE!AH117)</f>
        <v>0</v>
      </c>
      <c r="AI117" s="27">
        <f>SUM(ENERO:DICIEMBRE!AI117)</f>
        <v>0</v>
      </c>
      <c r="AJ117" s="410">
        <f t="shared" si="16"/>
        <v>7039</v>
      </c>
    </row>
    <row r="118" spans="1:98" x14ac:dyDescent="0.25">
      <c r="A118" s="41" t="s">
        <v>86</v>
      </c>
      <c r="B118" s="117">
        <f t="shared" si="17"/>
        <v>0</v>
      </c>
      <c r="C118" s="27">
        <f>SUM(ENERO:DICIEMBRE!C118)</f>
        <v>0</v>
      </c>
      <c r="D118" s="27">
        <f>SUM(ENERO:DICIEMBRE!D118)</f>
        <v>0</v>
      </c>
      <c r="E118" s="27">
        <f>SUM(ENERO:DICIEMBRE!E118)</f>
        <v>0</v>
      </c>
      <c r="F118" s="117">
        <f t="shared" si="14"/>
        <v>2072</v>
      </c>
      <c r="G118" s="27">
        <f>SUM(ENERO:DICIEMBRE!G118)</f>
        <v>1871</v>
      </c>
      <c r="H118" s="27">
        <f>SUM(ENERO:DICIEMBRE!H118)</f>
        <v>117</v>
      </c>
      <c r="I118" s="27">
        <f>SUM(ENERO:DICIEMBRE!I118)</f>
        <v>84</v>
      </c>
      <c r="J118" s="117">
        <f t="shared" si="18"/>
        <v>2152</v>
      </c>
      <c r="K118" s="27">
        <f>SUM(ENERO:DICIEMBRE!K118)</f>
        <v>1946</v>
      </c>
      <c r="L118" s="27">
        <f>SUM(ENERO:DICIEMBRE!L118)</f>
        <v>120</v>
      </c>
      <c r="M118" s="27">
        <f>SUM(ENERO:DICIEMBRE!M118)</f>
        <v>86</v>
      </c>
      <c r="N118" s="117">
        <f t="shared" si="15"/>
        <v>2180</v>
      </c>
      <c r="O118" s="27">
        <f>SUM(ENERO:DICIEMBRE!O118)</f>
        <v>885</v>
      </c>
      <c r="P118" s="27">
        <f>SUM(ENERO:DICIEMBRE!P118)</f>
        <v>1295</v>
      </c>
      <c r="Q118" s="27">
        <f>SUM(ENERO:DICIEMBRE!Q118)</f>
        <v>124</v>
      </c>
      <c r="R118" s="27">
        <f>SUM(ENERO:DICIEMBRE!R118)</f>
        <v>175</v>
      </c>
      <c r="S118" s="27">
        <f>SUM(ENERO:DICIEMBRE!S118)</f>
        <v>261</v>
      </c>
      <c r="T118" s="27">
        <f>SUM(ENERO:DICIEMBRE!T118)</f>
        <v>399</v>
      </c>
      <c r="U118" s="27">
        <f>SUM(ENERO:DICIEMBRE!U118)</f>
        <v>338</v>
      </c>
      <c r="V118" s="27">
        <f>SUM(ENERO:DICIEMBRE!V118)</f>
        <v>198</v>
      </c>
      <c r="W118" s="27">
        <f>SUM(ENERO:DICIEMBRE!W118)</f>
        <v>6</v>
      </c>
      <c r="X118" s="27">
        <f>SUM(ENERO:DICIEMBRE!X118)</f>
        <v>2</v>
      </c>
      <c r="Y118" s="27">
        <f>SUM(ENERO:DICIEMBRE!Y118)</f>
        <v>68</v>
      </c>
      <c r="Z118" s="27">
        <f>SUM(ENERO:DICIEMBRE!Z118)</f>
        <v>0</v>
      </c>
      <c r="AA118" s="27">
        <f>SUM(ENERO:DICIEMBRE!AA118)</f>
        <v>0</v>
      </c>
      <c r="AB118" s="27">
        <f>SUM(ENERO:DICIEMBRE!AB118)</f>
        <v>1274</v>
      </c>
      <c r="AC118" s="27">
        <f>SUM(ENERO:DICIEMBRE!AC118)</f>
        <v>1987</v>
      </c>
      <c r="AD118" s="27">
        <f>SUM(ENERO:DICIEMBRE!AD118)</f>
        <v>0</v>
      </c>
      <c r="AE118" s="27">
        <f>SUM(ENERO:DICIEMBRE!AE118)</f>
        <v>0</v>
      </c>
      <c r="AF118" s="27">
        <f>SUM(ENERO:DICIEMBRE!AF118)</f>
        <v>0</v>
      </c>
      <c r="AG118" s="27">
        <f>SUM(ENERO:DICIEMBRE!AG118)</f>
        <v>0</v>
      </c>
      <c r="AH118" s="27">
        <f>SUM(ENERO:DICIEMBRE!AH118)</f>
        <v>0</v>
      </c>
      <c r="AI118" s="27">
        <f>SUM(ENERO:DICIEMBRE!AI118)</f>
        <v>0</v>
      </c>
      <c r="AJ118" s="410">
        <f t="shared" si="16"/>
        <v>3261</v>
      </c>
    </row>
    <row r="119" spans="1:98" x14ac:dyDescent="0.25">
      <c r="A119" s="41" t="s">
        <v>130</v>
      </c>
      <c r="B119" s="117">
        <f t="shared" si="17"/>
        <v>0</v>
      </c>
      <c r="C119" s="27">
        <f>SUM(ENERO:DICIEMBRE!C119)</f>
        <v>0</v>
      </c>
      <c r="D119" s="27">
        <f>SUM(ENERO:DICIEMBRE!D119)</f>
        <v>0</v>
      </c>
      <c r="E119" s="27">
        <f>SUM(ENERO:DICIEMBRE!E119)</f>
        <v>0</v>
      </c>
      <c r="F119" s="117">
        <f t="shared" si="14"/>
        <v>1857</v>
      </c>
      <c r="G119" s="27">
        <f>SUM(ENERO:DICIEMBRE!G119)</f>
        <v>1359</v>
      </c>
      <c r="H119" s="27">
        <f>SUM(ENERO:DICIEMBRE!H119)</f>
        <v>169</v>
      </c>
      <c r="I119" s="27">
        <f>SUM(ENERO:DICIEMBRE!I119)</f>
        <v>329</v>
      </c>
      <c r="J119" s="117">
        <f t="shared" si="18"/>
        <v>2347</v>
      </c>
      <c r="K119" s="27">
        <f>SUM(ENERO:DICIEMBRE!K119)</f>
        <v>1739</v>
      </c>
      <c r="L119" s="27">
        <f>SUM(ENERO:DICIEMBRE!L119)</f>
        <v>207</v>
      </c>
      <c r="M119" s="27">
        <f>SUM(ENERO:DICIEMBRE!M119)</f>
        <v>401</v>
      </c>
      <c r="N119" s="117">
        <f t="shared" si="15"/>
        <v>2573</v>
      </c>
      <c r="O119" s="27">
        <f>SUM(ENERO:DICIEMBRE!O119)</f>
        <v>600</v>
      </c>
      <c r="P119" s="27">
        <f>SUM(ENERO:DICIEMBRE!P119)</f>
        <v>1973</v>
      </c>
      <c r="Q119" s="27">
        <f>SUM(ENERO:DICIEMBRE!Q119)</f>
        <v>35</v>
      </c>
      <c r="R119" s="27">
        <f>SUM(ENERO:DICIEMBRE!R119)</f>
        <v>299</v>
      </c>
      <c r="S119" s="27">
        <f>SUM(ENERO:DICIEMBRE!S119)</f>
        <v>545</v>
      </c>
      <c r="T119" s="27">
        <f>SUM(ENERO:DICIEMBRE!T119)</f>
        <v>865</v>
      </c>
      <c r="U119" s="27">
        <f>SUM(ENERO:DICIEMBRE!U119)</f>
        <v>681</v>
      </c>
      <c r="V119" s="27">
        <f>SUM(ENERO:DICIEMBRE!V119)</f>
        <v>704</v>
      </c>
      <c r="W119" s="27">
        <f>SUM(ENERO:DICIEMBRE!W119)</f>
        <v>544</v>
      </c>
      <c r="X119" s="27">
        <f>SUM(ENERO:DICIEMBRE!X119)</f>
        <v>9</v>
      </c>
      <c r="Y119" s="27">
        <f>SUM(ENERO:DICIEMBRE!Y119)</f>
        <v>468</v>
      </c>
      <c r="Z119" s="27">
        <f>SUM(ENERO:DICIEMBRE!Z119)</f>
        <v>0</v>
      </c>
      <c r="AA119" s="27">
        <f>SUM(ENERO:DICIEMBRE!AA119)</f>
        <v>0</v>
      </c>
      <c r="AB119" s="27">
        <f>SUM(ENERO:DICIEMBRE!AB119)</f>
        <v>172</v>
      </c>
      <c r="AC119" s="27">
        <f>SUM(ENERO:DICIEMBRE!AC119)</f>
        <v>0</v>
      </c>
      <c r="AD119" s="27">
        <f>SUM(ENERO:DICIEMBRE!AD119)</f>
        <v>0</v>
      </c>
      <c r="AE119" s="27">
        <f>SUM(ENERO:DICIEMBRE!AE119)</f>
        <v>0</v>
      </c>
      <c r="AF119" s="27">
        <f>SUM(ENERO:DICIEMBRE!AF119)</f>
        <v>0</v>
      </c>
      <c r="AG119" s="27">
        <f>SUM(ENERO:DICIEMBRE!AG119)</f>
        <v>0</v>
      </c>
      <c r="AH119" s="27">
        <f>SUM(ENERO:DICIEMBRE!AH119)</f>
        <v>0</v>
      </c>
      <c r="AI119" s="27">
        <f>SUM(ENERO:DICIEMBRE!AI119)</f>
        <v>0</v>
      </c>
      <c r="AJ119" s="410">
        <f t="shared" si="16"/>
        <v>172</v>
      </c>
    </row>
    <row r="120" spans="1:98" x14ac:dyDescent="0.25">
      <c r="A120" s="41" t="s">
        <v>131</v>
      </c>
      <c r="B120" s="113">
        <f t="shared" si="17"/>
        <v>0</v>
      </c>
      <c r="C120" s="27">
        <f>SUM(ENERO:DICIEMBRE!C120)</f>
        <v>0</v>
      </c>
      <c r="D120" s="27">
        <f>SUM(ENERO:DICIEMBRE!D120)</f>
        <v>0</v>
      </c>
      <c r="E120" s="27">
        <f>SUM(ENERO:DICIEMBRE!E120)</f>
        <v>0</v>
      </c>
      <c r="F120" s="113">
        <f t="shared" si="14"/>
        <v>1381</v>
      </c>
      <c r="G120" s="27">
        <f>SUM(ENERO:DICIEMBRE!G120)</f>
        <v>1280</v>
      </c>
      <c r="H120" s="27">
        <f>SUM(ENERO:DICIEMBRE!H120)</f>
        <v>94</v>
      </c>
      <c r="I120" s="27">
        <f>SUM(ENERO:DICIEMBRE!I120)</f>
        <v>7</v>
      </c>
      <c r="J120" s="113">
        <f t="shared" si="18"/>
        <v>1585</v>
      </c>
      <c r="K120" s="27">
        <f>SUM(ENERO:DICIEMBRE!K120)</f>
        <v>1472</v>
      </c>
      <c r="L120" s="27">
        <f>SUM(ENERO:DICIEMBRE!L120)</f>
        <v>97</v>
      </c>
      <c r="M120" s="27">
        <f>SUM(ENERO:DICIEMBRE!M120)</f>
        <v>16</v>
      </c>
      <c r="N120" s="117">
        <f t="shared" si="15"/>
        <v>1651</v>
      </c>
      <c r="O120" s="27">
        <f>SUM(ENERO:DICIEMBRE!O120)</f>
        <v>1</v>
      </c>
      <c r="P120" s="27">
        <f>SUM(ENERO:DICIEMBRE!P120)</f>
        <v>1650</v>
      </c>
      <c r="Q120" s="27">
        <f>SUM(ENERO:DICIEMBRE!Q120)</f>
        <v>0</v>
      </c>
      <c r="R120" s="27">
        <f>SUM(ENERO:DICIEMBRE!R120)</f>
        <v>70</v>
      </c>
      <c r="S120" s="27">
        <f>SUM(ENERO:DICIEMBRE!S120)</f>
        <v>6</v>
      </c>
      <c r="T120" s="27">
        <f>SUM(ENERO:DICIEMBRE!T120)</f>
        <v>96</v>
      </c>
      <c r="U120" s="27">
        <f>SUM(ENERO:DICIEMBRE!U120)</f>
        <v>132</v>
      </c>
      <c r="V120" s="27">
        <f>SUM(ENERO:DICIEMBRE!V120)</f>
        <v>84</v>
      </c>
      <c r="W120" s="27">
        <f>SUM(ENERO:DICIEMBRE!W120)</f>
        <v>498</v>
      </c>
      <c r="X120" s="27">
        <f>SUM(ENERO:DICIEMBRE!X120)</f>
        <v>0</v>
      </c>
      <c r="Y120" s="27">
        <f>SUM(ENERO:DICIEMBRE!Y120)</f>
        <v>177</v>
      </c>
      <c r="Z120" s="27">
        <f>SUM(ENERO:DICIEMBRE!Z120)</f>
        <v>0</v>
      </c>
      <c r="AA120" s="27">
        <f>SUM(ENERO:DICIEMBRE!AA120)</f>
        <v>0</v>
      </c>
      <c r="AB120" s="27">
        <f>SUM(ENERO:DICIEMBRE!AB120)</f>
        <v>1037</v>
      </c>
      <c r="AC120" s="27">
        <f>SUM(ENERO:DICIEMBRE!AC120)</f>
        <v>1952</v>
      </c>
      <c r="AD120" s="27">
        <f>SUM(ENERO:DICIEMBRE!AD120)</f>
        <v>0</v>
      </c>
      <c r="AE120" s="27">
        <f>SUM(ENERO:DICIEMBRE!AE120)</f>
        <v>0</v>
      </c>
      <c r="AF120" s="27">
        <f>SUM(ENERO:DICIEMBRE!AF120)</f>
        <v>0</v>
      </c>
      <c r="AG120" s="27">
        <f>SUM(ENERO:DICIEMBRE!AG120)</f>
        <v>0</v>
      </c>
      <c r="AH120" s="27">
        <f>SUM(ENERO:DICIEMBRE!AH120)</f>
        <v>0</v>
      </c>
      <c r="AI120" s="27">
        <f>SUM(ENERO:DICIEMBRE!AI120)</f>
        <v>0</v>
      </c>
      <c r="AJ120" s="410">
        <f t="shared" si="16"/>
        <v>2989</v>
      </c>
    </row>
    <row r="121" spans="1:98" x14ac:dyDescent="0.25">
      <c r="A121" s="41" t="s">
        <v>89</v>
      </c>
      <c r="B121" s="117">
        <f t="shared" si="17"/>
        <v>0</v>
      </c>
      <c r="C121" s="27">
        <f>SUM(ENERO:DICIEMBRE!C121)</f>
        <v>0</v>
      </c>
      <c r="D121" s="27">
        <f>SUM(ENERO:DICIEMBRE!D121)</f>
        <v>0</v>
      </c>
      <c r="E121" s="27">
        <f>SUM(ENERO:DICIEMBRE!E121)</f>
        <v>0</v>
      </c>
      <c r="F121" s="117">
        <f t="shared" si="14"/>
        <v>0</v>
      </c>
      <c r="G121" s="27">
        <f>SUM(ENERO:DICIEMBRE!G121)</f>
        <v>0</v>
      </c>
      <c r="H121" s="27">
        <f>SUM(ENERO:DICIEMBRE!H121)</f>
        <v>0</v>
      </c>
      <c r="I121" s="27">
        <f>SUM(ENERO:DICIEMBRE!I121)</f>
        <v>0</v>
      </c>
      <c r="J121" s="117">
        <f t="shared" si="18"/>
        <v>0</v>
      </c>
      <c r="K121" s="27">
        <f>SUM(ENERO:DICIEMBRE!K121)</f>
        <v>0</v>
      </c>
      <c r="L121" s="27">
        <f>SUM(ENERO:DICIEMBRE!L121)</f>
        <v>0</v>
      </c>
      <c r="M121" s="27">
        <f>SUM(ENERO:DICIEMBRE!M121)</f>
        <v>0</v>
      </c>
      <c r="N121" s="117">
        <f t="shared" si="15"/>
        <v>0</v>
      </c>
      <c r="O121" s="27">
        <f>SUM(ENERO:DICIEMBRE!O121)</f>
        <v>0</v>
      </c>
      <c r="P121" s="27">
        <f>SUM(ENERO:DICIEMBRE!P121)</f>
        <v>0</v>
      </c>
      <c r="Q121" s="27">
        <f>SUM(ENERO:DICIEMBRE!Q121)</f>
        <v>0</v>
      </c>
      <c r="R121" s="27">
        <f>SUM(ENERO:DICIEMBRE!R121)</f>
        <v>0</v>
      </c>
      <c r="S121" s="27">
        <f>SUM(ENERO:DICIEMBRE!S121)</f>
        <v>0</v>
      </c>
      <c r="T121" s="27">
        <f>SUM(ENERO:DICIEMBRE!T121)</f>
        <v>3</v>
      </c>
      <c r="U121" s="27">
        <f>SUM(ENERO:DICIEMBRE!U121)</f>
        <v>61</v>
      </c>
      <c r="V121" s="27">
        <f>SUM(ENERO:DICIEMBRE!V121)</f>
        <v>90</v>
      </c>
      <c r="W121" s="27">
        <f>SUM(ENERO:DICIEMBRE!W121)</f>
        <v>950</v>
      </c>
      <c r="X121" s="27">
        <f>SUM(ENERO:DICIEMBRE!X121)</f>
        <v>0</v>
      </c>
      <c r="Y121" s="27">
        <f>SUM(ENERO:DICIEMBRE!Y121)</f>
        <v>6</v>
      </c>
      <c r="Z121" s="27">
        <f>SUM(ENERO:DICIEMBRE!Z121)</f>
        <v>0</v>
      </c>
      <c r="AA121" s="27">
        <f>SUM(ENERO:DICIEMBRE!AA121)</f>
        <v>0</v>
      </c>
      <c r="AB121" s="27">
        <f>SUM(ENERO:DICIEMBRE!AB121)</f>
        <v>0</v>
      </c>
      <c r="AC121" s="27">
        <f>SUM(ENERO:DICIEMBRE!AC121)</f>
        <v>0</v>
      </c>
      <c r="AD121" s="27">
        <f>SUM(ENERO:DICIEMBRE!AD121)</f>
        <v>0</v>
      </c>
      <c r="AE121" s="27">
        <f>SUM(ENERO:DICIEMBRE!AE121)</f>
        <v>0</v>
      </c>
      <c r="AF121" s="27">
        <f>SUM(ENERO:DICIEMBRE!AF121)</f>
        <v>0</v>
      </c>
      <c r="AG121" s="27">
        <f>SUM(ENERO:DICIEMBRE!AG121)</f>
        <v>0</v>
      </c>
      <c r="AH121" s="27">
        <f>SUM(ENERO:DICIEMBRE!AH121)</f>
        <v>0</v>
      </c>
      <c r="AI121" s="27">
        <f>SUM(ENERO:DICIEMBRE!AI121)</f>
        <v>0</v>
      </c>
      <c r="AJ121" s="410">
        <f t="shared" si="16"/>
        <v>0</v>
      </c>
    </row>
    <row r="122" spans="1:98" x14ac:dyDescent="0.25">
      <c r="A122" s="41" t="s">
        <v>90</v>
      </c>
      <c r="B122" s="117">
        <f t="shared" si="17"/>
        <v>0</v>
      </c>
      <c r="C122" s="27">
        <f>SUM(ENERO:DICIEMBRE!C122)</f>
        <v>0</v>
      </c>
      <c r="D122" s="27">
        <f>SUM(ENERO:DICIEMBRE!D122)</f>
        <v>0</v>
      </c>
      <c r="E122" s="27">
        <f>SUM(ENERO:DICIEMBRE!E122)</f>
        <v>0</v>
      </c>
      <c r="F122" s="117">
        <f t="shared" si="14"/>
        <v>0</v>
      </c>
      <c r="G122" s="27">
        <f>SUM(ENERO:DICIEMBRE!G122)</f>
        <v>0</v>
      </c>
      <c r="H122" s="27">
        <f>SUM(ENERO:DICIEMBRE!H122)</f>
        <v>0</v>
      </c>
      <c r="I122" s="27">
        <f>SUM(ENERO:DICIEMBRE!I122)</f>
        <v>0</v>
      </c>
      <c r="J122" s="117">
        <f t="shared" si="18"/>
        <v>0</v>
      </c>
      <c r="K122" s="27">
        <f>SUM(ENERO:DICIEMBRE!K122)</f>
        <v>0</v>
      </c>
      <c r="L122" s="27">
        <f>SUM(ENERO:DICIEMBRE!L122)</f>
        <v>0</v>
      </c>
      <c r="M122" s="27">
        <f>SUM(ENERO:DICIEMBRE!M122)</f>
        <v>0</v>
      </c>
      <c r="N122" s="117">
        <f t="shared" si="15"/>
        <v>0</v>
      </c>
      <c r="O122" s="27">
        <f>SUM(ENERO:DICIEMBRE!O122)</f>
        <v>0</v>
      </c>
      <c r="P122" s="27">
        <f>SUM(ENERO:DICIEMBRE!P122)</f>
        <v>0</v>
      </c>
      <c r="Q122" s="27">
        <f>SUM(ENERO:DICIEMBRE!Q122)</f>
        <v>0</v>
      </c>
      <c r="R122" s="27">
        <f>SUM(ENERO:DICIEMBRE!R122)</f>
        <v>0</v>
      </c>
      <c r="S122" s="27">
        <f>SUM(ENERO:DICIEMBRE!S122)</f>
        <v>0</v>
      </c>
      <c r="T122" s="27">
        <f>SUM(ENERO:DICIEMBRE!T122)</f>
        <v>0</v>
      </c>
      <c r="U122" s="27">
        <f>SUM(ENERO:DICIEMBRE!U122)</f>
        <v>0</v>
      </c>
      <c r="V122" s="27">
        <f>SUM(ENERO:DICIEMBRE!V122)</f>
        <v>0</v>
      </c>
      <c r="W122" s="27">
        <f>SUM(ENERO:DICIEMBRE!W122)</f>
        <v>0</v>
      </c>
      <c r="X122" s="27">
        <f>SUM(ENERO:DICIEMBRE!X122)</f>
        <v>0</v>
      </c>
      <c r="Y122" s="27">
        <f>SUM(ENERO:DICIEMBRE!Y122)</f>
        <v>0</v>
      </c>
      <c r="Z122" s="27">
        <f>SUM(ENERO:DICIEMBRE!Z122)</f>
        <v>0</v>
      </c>
      <c r="AA122" s="27">
        <f>SUM(ENERO:DICIEMBRE!AA122)</f>
        <v>0</v>
      </c>
      <c r="AB122" s="27">
        <f>SUM(ENERO:DICIEMBRE!AB122)</f>
        <v>0</v>
      </c>
      <c r="AC122" s="27">
        <f>SUM(ENERO:DICIEMBRE!AC122)</f>
        <v>0</v>
      </c>
      <c r="AD122" s="27">
        <f>SUM(ENERO:DICIEMBRE!AD122)</f>
        <v>0</v>
      </c>
      <c r="AE122" s="27">
        <f>SUM(ENERO:DICIEMBRE!AE122)</f>
        <v>0</v>
      </c>
      <c r="AF122" s="27">
        <f>SUM(ENERO:DICIEMBRE!AF122)</f>
        <v>0</v>
      </c>
      <c r="AG122" s="27">
        <f>SUM(ENERO:DICIEMBRE!AG122)</f>
        <v>0</v>
      </c>
      <c r="AH122" s="27">
        <f>SUM(ENERO:DICIEMBRE!AH122)</f>
        <v>0</v>
      </c>
      <c r="AI122" s="27">
        <f>SUM(ENERO:DICIEMBRE!AI122)</f>
        <v>0</v>
      </c>
      <c r="AJ122" s="410">
        <f t="shared" si="16"/>
        <v>0</v>
      </c>
    </row>
    <row r="123" spans="1:98" x14ac:dyDescent="0.25">
      <c r="A123" s="41" t="s">
        <v>91</v>
      </c>
      <c r="B123" s="117">
        <f t="shared" si="17"/>
        <v>0</v>
      </c>
      <c r="C123" s="27">
        <f>SUM(ENERO:DICIEMBRE!C123)</f>
        <v>0</v>
      </c>
      <c r="D123" s="27">
        <f>SUM(ENERO:DICIEMBRE!D123)</f>
        <v>0</v>
      </c>
      <c r="E123" s="27">
        <f>SUM(ENERO:DICIEMBRE!E123)</f>
        <v>0</v>
      </c>
      <c r="F123" s="117">
        <f t="shared" si="14"/>
        <v>0</v>
      </c>
      <c r="G123" s="27">
        <f>SUM(ENERO:DICIEMBRE!G123)</f>
        <v>0</v>
      </c>
      <c r="H123" s="27">
        <f>SUM(ENERO:DICIEMBRE!H123)</f>
        <v>0</v>
      </c>
      <c r="I123" s="27">
        <f>SUM(ENERO:DICIEMBRE!I123)</f>
        <v>0</v>
      </c>
      <c r="J123" s="117">
        <f t="shared" si="18"/>
        <v>0</v>
      </c>
      <c r="K123" s="27">
        <f>SUM(ENERO:DICIEMBRE!K123)</f>
        <v>0</v>
      </c>
      <c r="L123" s="27">
        <f>SUM(ENERO:DICIEMBRE!L123)</f>
        <v>0</v>
      </c>
      <c r="M123" s="27">
        <f>SUM(ENERO:DICIEMBRE!M123)</f>
        <v>0</v>
      </c>
      <c r="N123" s="117">
        <f t="shared" si="15"/>
        <v>0</v>
      </c>
      <c r="O123" s="27">
        <f>SUM(ENERO:DICIEMBRE!O123)</f>
        <v>0</v>
      </c>
      <c r="P123" s="27">
        <f>SUM(ENERO:DICIEMBRE!P123)</f>
        <v>0</v>
      </c>
      <c r="Q123" s="27">
        <f>SUM(ENERO:DICIEMBRE!Q123)</f>
        <v>0</v>
      </c>
      <c r="R123" s="27">
        <f>SUM(ENERO:DICIEMBRE!R123)</f>
        <v>0</v>
      </c>
      <c r="S123" s="27">
        <f>SUM(ENERO:DICIEMBRE!S123)</f>
        <v>0</v>
      </c>
      <c r="T123" s="27">
        <f>SUM(ENERO:DICIEMBRE!T123)</f>
        <v>0</v>
      </c>
      <c r="U123" s="27">
        <f>SUM(ENERO:DICIEMBRE!U123)</f>
        <v>0</v>
      </c>
      <c r="V123" s="27">
        <f>SUM(ENERO:DICIEMBRE!V123)</f>
        <v>0</v>
      </c>
      <c r="W123" s="27">
        <f>SUM(ENERO:DICIEMBRE!W123)</f>
        <v>0</v>
      </c>
      <c r="X123" s="27">
        <f>SUM(ENERO:DICIEMBRE!X123)</f>
        <v>0</v>
      </c>
      <c r="Y123" s="27">
        <f>SUM(ENERO:DICIEMBRE!Y123)</f>
        <v>0</v>
      </c>
      <c r="Z123" s="27">
        <f>SUM(ENERO:DICIEMBRE!Z123)</f>
        <v>0</v>
      </c>
      <c r="AA123" s="27">
        <f>SUM(ENERO:DICIEMBRE!AA123)</f>
        <v>0</v>
      </c>
      <c r="AB123" s="27">
        <f>SUM(ENERO:DICIEMBRE!AB123)</f>
        <v>0</v>
      </c>
      <c r="AC123" s="27">
        <f>SUM(ENERO:DICIEMBRE!AC123)</f>
        <v>0</v>
      </c>
      <c r="AD123" s="27">
        <f>SUM(ENERO:DICIEMBRE!AD123)</f>
        <v>0</v>
      </c>
      <c r="AE123" s="27">
        <f>SUM(ENERO:DICIEMBRE!AE123)</f>
        <v>0</v>
      </c>
      <c r="AF123" s="27">
        <f>SUM(ENERO:DICIEMBRE!AF123)</f>
        <v>0</v>
      </c>
      <c r="AG123" s="27">
        <f>SUM(ENERO:DICIEMBRE!AG123)</f>
        <v>0</v>
      </c>
      <c r="AH123" s="27">
        <f>SUM(ENERO:DICIEMBRE!AH123)</f>
        <v>0</v>
      </c>
      <c r="AI123" s="27">
        <f>SUM(ENERO:DICIEMBRE!AI123)</f>
        <v>0</v>
      </c>
      <c r="AJ123" s="410">
        <f t="shared" si="16"/>
        <v>0</v>
      </c>
    </row>
    <row r="124" spans="1:98" x14ac:dyDescent="0.25">
      <c r="A124" s="25" t="s">
        <v>92</v>
      </c>
      <c r="B124" s="125">
        <f t="shared" si="17"/>
        <v>0</v>
      </c>
      <c r="C124" s="27">
        <f>SUM(ENERO:DICIEMBRE!C124)</f>
        <v>0</v>
      </c>
      <c r="D124" s="27">
        <f>SUM(ENERO:DICIEMBRE!D124)</f>
        <v>0</v>
      </c>
      <c r="E124" s="27">
        <f>SUM(ENERO:DICIEMBRE!E124)</f>
        <v>0</v>
      </c>
      <c r="F124" s="125">
        <f t="shared" si="14"/>
        <v>0</v>
      </c>
      <c r="G124" s="27">
        <f>SUM(ENERO:DICIEMBRE!G124)</f>
        <v>0</v>
      </c>
      <c r="H124" s="27">
        <f>SUM(ENERO:DICIEMBRE!H124)</f>
        <v>0</v>
      </c>
      <c r="I124" s="27">
        <f>SUM(ENERO:DICIEMBRE!I124)</f>
        <v>0</v>
      </c>
      <c r="J124" s="125">
        <f t="shared" si="18"/>
        <v>0</v>
      </c>
      <c r="K124" s="27">
        <f>SUM(ENERO:DICIEMBRE!K124)</f>
        <v>0</v>
      </c>
      <c r="L124" s="27">
        <f>SUM(ENERO:DICIEMBRE!L124)</f>
        <v>0</v>
      </c>
      <c r="M124" s="27">
        <f>SUM(ENERO:DICIEMBRE!M124)</f>
        <v>0</v>
      </c>
      <c r="N124" s="117">
        <f t="shared" si="15"/>
        <v>0</v>
      </c>
      <c r="O124" s="27">
        <f>SUM(ENERO:DICIEMBRE!O124)</f>
        <v>0</v>
      </c>
      <c r="P124" s="27">
        <f>SUM(ENERO:DICIEMBRE!P124)</f>
        <v>0</v>
      </c>
      <c r="Q124" s="27">
        <f>SUM(ENERO:DICIEMBRE!Q124)</f>
        <v>0</v>
      </c>
      <c r="R124" s="27">
        <f>SUM(ENERO:DICIEMBRE!R124)</f>
        <v>0</v>
      </c>
      <c r="S124" s="27">
        <f>SUM(ENERO:DICIEMBRE!S124)</f>
        <v>0</v>
      </c>
      <c r="T124" s="27">
        <f>SUM(ENERO:DICIEMBRE!T124)</f>
        <v>0</v>
      </c>
      <c r="U124" s="27">
        <f>SUM(ENERO:DICIEMBRE!U124)</f>
        <v>0</v>
      </c>
      <c r="V124" s="27">
        <f>SUM(ENERO:DICIEMBRE!V124)</f>
        <v>0</v>
      </c>
      <c r="W124" s="27">
        <f>SUM(ENERO:DICIEMBRE!W124)</f>
        <v>7028</v>
      </c>
      <c r="X124" s="27">
        <f>SUM(ENERO:DICIEMBRE!X124)</f>
        <v>0</v>
      </c>
      <c r="Y124" s="27">
        <f>SUM(ENERO:DICIEMBRE!Y124)</f>
        <v>0</v>
      </c>
      <c r="Z124" s="27">
        <f>SUM(ENERO:DICIEMBRE!Z124)</f>
        <v>0</v>
      </c>
      <c r="AA124" s="27">
        <f>SUM(ENERO:DICIEMBRE!AA124)</f>
        <v>0</v>
      </c>
      <c r="AB124" s="27">
        <f>SUM(ENERO:DICIEMBRE!AB124)</f>
        <v>0</v>
      </c>
      <c r="AC124" s="27">
        <f>SUM(ENERO:DICIEMBRE!AC124)</f>
        <v>0</v>
      </c>
      <c r="AD124" s="27">
        <f>SUM(ENERO:DICIEMBRE!AD124)</f>
        <v>0</v>
      </c>
      <c r="AE124" s="27">
        <f>SUM(ENERO:DICIEMBRE!AE124)</f>
        <v>0</v>
      </c>
      <c r="AF124" s="27">
        <f>SUM(ENERO:DICIEMBRE!AF124)</f>
        <v>0</v>
      </c>
      <c r="AG124" s="27">
        <f>SUM(ENERO:DICIEMBRE!AG124)</f>
        <v>0</v>
      </c>
      <c r="AH124" s="27">
        <f>SUM(ENERO:DICIEMBRE!AH124)</f>
        <v>0</v>
      </c>
      <c r="AI124" s="27">
        <f>SUM(ENERO:DICIEMBRE!AI124)</f>
        <v>0</v>
      </c>
      <c r="AJ124" s="410">
        <f t="shared" si="16"/>
        <v>0</v>
      </c>
    </row>
    <row r="125" spans="1:98" x14ac:dyDescent="0.25">
      <c r="A125" s="52" t="s">
        <v>93</v>
      </c>
      <c r="B125" s="133">
        <f t="shared" si="17"/>
        <v>0</v>
      </c>
      <c r="C125" s="27">
        <f>SUM(ENERO:DICIEMBRE!C125)</f>
        <v>0</v>
      </c>
      <c r="D125" s="27">
        <f>SUM(ENERO:DICIEMBRE!D125)</f>
        <v>0</v>
      </c>
      <c r="E125" s="27">
        <f>SUM(ENERO:DICIEMBRE!E125)</f>
        <v>0</v>
      </c>
      <c r="F125" s="133">
        <f t="shared" si="14"/>
        <v>0</v>
      </c>
      <c r="G125" s="27">
        <f>SUM(ENERO:DICIEMBRE!G125)</f>
        <v>0</v>
      </c>
      <c r="H125" s="27">
        <f>SUM(ENERO:DICIEMBRE!H125)</f>
        <v>0</v>
      </c>
      <c r="I125" s="27">
        <f>SUM(ENERO:DICIEMBRE!I125)</f>
        <v>0</v>
      </c>
      <c r="J125" s="133">
        <f t="shared" si="18"/>
        <v>0</v>
      </c>
      <c r="K125" s="27">
        <f>SUM(ENERO:DICIEMBRE!K125)</f>
        <v>0</v>
      </c>
      <c r="L125" s="27">
        <f>SUM(ENERO:DICIEMBRE!L125)</f>
        <v>0</v>
      </c>
      <c r="M125" s="27">
        <f>SUM(ENERO:DICIEMBRE!M125)</f>
        <v>0</v>
      </c>
      <c r="N125" s="133">
        <f t="shared" si="15"/>
        <v>0</v>
      </c>
      <c r="O125" s="27">
        <f>SUM(ENERO:DICIEMBRE!O125)</f>
        <v>0</v>
      </c>
      <c r="P125" s="27">
        <f>SUM(ENERO:DICIEMBRE!P125)</f>
        <v>0</v>
      </c>
      <c r="Q125" s="27">
        <f>SUM(ENERO:DICIEMBRE!Q125)</f>
        <v>0</v>
      </c>
      <c r="R125" s="27">
        <f>SUM(ENERO:DICIEMBRE!R125)</f>
        <v>0</v>
      </c>
      <c r="S125" s="27">
        <f>SUM(ENERO:DICIEMBRE!S125)</f>
        <v>0</v>
      </c>
      <c r="T125" s="27">
        <f>SUM(ENERO:DICIEMBRE!T125)</f>
        <v>0</v>
      </c>
      <c r="U125" s="27">
        <f>SUM(ENERO:DICIEMBRE!U125)</f>
        <v>0</v>
      </c>
      <c r="V125" s="27">
        <f>SUM(ENERO:DICIEMBRE!V125)</f>
        <v>0</v>
      </c>
      <c r="W125" s="27">
        <f>SUM(ENERO:DICIEMBRE!W125)</f>
        <v>0</v>
      </c>
      <c r="X125" s="27">
        <f>SUM(ENERO:DICIEMBRE!X125)</f>
        <v>0</v>
      </c>
      <c r="Y125" s="27">
        <f>SUM(ENERO:DICIEMBRE!Y125)</f>
        <v>0</v>
      </c>
      <c r="Z125" s="27">
        <f>SUM(ENERO:DICIEMBRE!Z125)</f>
        <v>0</v>
      </c>
      <c r="AA125" s="27">
        <f>SUM(ENERO:DICIEMBRE!AA125)</f>
        <v>0</v>
      </c>
      <c r="AB125" s="27">
        <f>SUM(ENERO:DICIEMBRE!AB125)</f>
        <v>0</v>
      </c>
      <c r="AC125" s="27">
        <f>SUM(ENERO:DICIEMBRE!AC125)</f>
        <v>0</v>
      </c>
      <c r="AD125" s="27">
        <f>SUM(ENERO:DICIEMBRE!AD125)</f>
        <v>0</v>
      </c>
      <c r="AE125" s="27">
        <f>SUM(ENERO:DICIEMBRE!AE125)</f>
        <v>0</v>
      </c>
      <c r="AF125" s="27">
        <f>SUM(ENERO:DICIEMBRE!AF125)</f>
        <v>0</v>
      </c>
      <c r="AG125" s="27">
        <f>SUM(ENERO:DICIEMBRE!AG125)</f>
        <v>0</v>
      </c>
      <c r="AH125" s="27">
        <f>SUM(ENERO:DICIEMBRE!AH125)</f>
        <v>0</v>
      </c>
      <c r="AI125" s="27">
        <f>SUM(ENERO:DICIEMBRE!AI125)</f>
        <v>0</v>
      </c>
      <c r="AJ125" s="410">
        <f t="shared" si="16"/>
        <v>0</v>
      </c>
    </row>
    <row r="126" spans="1:98" x14ac:dyDescent="0.25">
      <c r="A126" s="137" t="s">
        <v>94</v>
      </c>
      <c r="B126" s="138">
        <f t="shared" ref="B126:AI126" si="19">SUM(B71:B125)</f>
        <v>0</v>
      </c>
      <c r="C126" s="74">
        <f t="shared" si="19"/>
        <v>0</v>
      </c>
      <c r="D126" s="75">
        <f t="shared" si="19"/>
        <v>0</v>
      </c>
      <c r="E126" s="75">
        <f t="shared" si="19"/>
        <v>0</v>
      </c>
      <c r="F126" s="138">
        <f t="shared" si="19"/>
        <v>13635</v>
      </c>
      <c r="G126" s="74">
        <f t="shared" si="19"/>
        <v>11894</v>
      </c>
      <c r="H126" s="75">
        <f t="shared" si="19"/>
        <v>1229</v>
      </c>
      <c r="I126" s="75">
        <f t="shared" si="19"/>
        <v>512</v>
      </c>
      <c r="J126" s="138">
        <f t="shared" si="19"/>
        <v>16358</v>
      </c>
      <c r="K126" s="74">
        <f t="shared" si="19"/>
        <v>14275</v>
      </c>
      <c r="L126" s="75">
        <f t="shared" si="19"/>
        <v>1453</v>
      </c>
      <c r="M126" s="75">
        <f t="shared" si="19"/>
        <v>630</v>
      </c>
      <c r="N126" s="138">
        <f t="shared" si="19"/>
        <v>16768</v>
      </c>
      <c r="O126" s="81">
        <f t="shared" si="19"/>
        <v>3152</v>
      </c>
      <c r="P126" s="77">
        <f t="shared" si="19"/>
        <v>13616</v>
      </c>
      <c r="Q126" s="74">
        <f t="shared" si="19"/>
        <v>333</v>
      </c>
      <c r="R126" s="139">
        <f t="shared" si="19"/>
        <v>1742</v>
      </c>
      <c r="S126" s="140">
        <f t="shared" si="19"/>
        <v>2088</v>
      </c>
      <c r="T126" s="141">
        <f t="shared" si="19"/>
        <v>6758</v>
      </c>
      <c r="U126" s="81">
        <f t="shared" si="19"/>
        <v>4348</v>
      </c>
      <c r="V126" s="142">
        <f t="shared" si="19"/>
        <v>4485</v>
      </c>
      <c r="W126" s="139">
        <f t="shared" si="19"/>
        <v>47663</v>
      </c>
      <c r="X126" s="78">
        <f t="shared" si="19"/>
        <v>354</v>
      </c>
      <c r="Y126" s="142">
        <f t="shared" si="19"/>
        <v>3908</v>
      </c>
      <c r="Z126" s="139">
        <f t="shared" si="19"/>
        <v>0</v>
      </c>
      <c r="AA126" s="139">
        <f t="shared" si="19"/>
        <v>0</v>
      </c>
      <c r="AB126" s="139">
        <f t="shared" si="19"/>
        <v>7103</v>
      </c>
      <c r="AC126" s="139">
        <f t="shared" si="19"/>
        <v>6473</v>
      </c>
      <c r="AD126" s="138">
        <f t="shared" si="19"/>
        <v>2409</v>
      </c>
      <c r="AE126" s="74">
        <f t="shared" si="19"/>
        <v>0</v>
      </c>
      <c r="AF126" s="77">
        <f t="shared" si="19"/>
        <v>0</v>
      </c>
      <c r="AG126" s="74">
        <f t="shared" si="19"/>
        <v>29</v>
      </c>
      <c r="AH126" s="75">
        <f t="shared" si="19"/>
        <v>105</v>
      </c>
      <c r="AI126" s="139">
        <f t="shared" si="19"/>
        <v>105</v>
      </c>
      <c r="AJ126" s="410">
        <f t="shared" si="16"/>
        <v>15985</v>
      </c>
    </row>
    <row r="127" spans="1:98" s="14" customFormat="1" ht="12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37" t="s">
        <v>133</v>
      </c>
      <c r="B128" s="146" t="s">
        <v>94</v>
      </c>
      <c r="C128" s="94" t="s">
        <v>13</v>
      </c>
      <c r="D128" s="147" t="s">
        <v>14</v>
      </c>
      <c r="E128" s="148" t="s">
        <v>15</v>
      </c>
      <c r="F128" s="148" t="s">
        <v>16</v>
      </c>
      <c r="G128" s="148" t="s">
        <v>134</v>
      </c>
      <c r="H128" s="148" t="s">
        <v>18</v>
      </c>
      <c r="I128" s="149" t="s">
        <v>19</v>
      </c>
      <c r="J128" s="149" t="s">
        <v>20</v>
      </c>
      <c r="K128" s="149" t="s">
        <v>21</v>
      </c>
      <c r="L128" s="149" t="s">
        <v>22</v>
      </c>
      <c r="M128" s="149" t="s">
        <v>23</v>
      </c>
      <c r="N128" s="149" t="s">
        <v>24</v>
      </c>
      <c r="O128" s="149" t="s">
        <v>25</v>
      </c>
      <c r="P128" s="149" t="s">
        <v>26</v>
      </c>
      <c r="Q128" s="149" t="s">
        <v>27</v>
      </c>
      <c r="R128" s="149" t="s">
        <v>28</v>
      </c>
      <c r="S128" s="149" t="s">
        <v>29</v>
      </c>
      <c r="T128" s="150" t="s">
        <v>135</v>
      </c>
      <c r="U128" s="151" t="s">
        <v>136</v>
      </c>
      <c r="V128" s="151" t="s">
        <v>137</v>
      </c>
    </row>
    <row r="129" spans="1:93" customFormat="1" x14ac:dyDescent="0.25">
      <c r="A129" s="152" t="s">
        <v>138</v>
      </c>
      <c r="B129" s="153">
        <f t="shared" ref="B129:B145" si="20">SUM(C129:T129)</f>
        <v>0</v>
      </c>
      <c r="C129" s="27">
        <f>SUM(ENERO:DICIEMBRE!C129)</f>
        <v>0</v>
      </c>
      <c r="D129" s="27">
        <f>SUM(ENERO:DICIEMBRE!D129)</f>
        <v>0</v>
      </c>
      <c r="E129" s="27">
        <f>SUM(ENERO:DICIEMBRE!E129)</f>
        <v>0</v>
      </c>
      <c r="F129" s="27">
        <f>SUM(ENERO:DICIEMBRE!F129)</f>
        <v>0</v>
      </c>
      <c r="G129" s="27">
        <f>SUM(ENERO:DICIEMBRE!G129)</f>
        <v>0</v>
      </c>
      <c r="H129" s="27">
        <f>SUM(ENERO:DICIEMBRE!H129)</f>
        <v>0</v>
      </c>
      <c r="I129" s="27">
        <f>SUM(ENERO:DICIEMBRE!I129)</f>
        <v>0</v>
      </c>
      <c r="J129" s="27">
        <f>SUM(ENERO:DICIEMBRE!J129)</f>
        <v>0</v>
      </c>
      <c r="K129" s="27">
        <f>SUM(ENERO:DICIEMBRE!K129)</f>
        <v>0</v>
      </c>
      <c r="L129" s="27">
        <f>SUM(ENERO:DICIEMBRE!L129)</f>
        <v>0</v>
      </c>
      <c r="M129" s="27">
        <f>SUM(ENERO:DICIEMBRE!M129)</f>
        <v>0</v>
      </c>
      <c r="N129" s="27">
        <f>SUM(ENERO:DICIEMBRE!N129)</f>
        <v>0</v>
      </c>
      <c r="O129" s="27">
        <f>SUM(ENERO:DICIEMBRE!O129)</f>
        <v>0</v>
      </c>
      <c r="P129" s="27">
        <f>SUM(ENERO:DICIEMBRE!P129)</f>
        <v>0</v>
      </c>
      <c r="Q129" s="27">
        <f>SUM(ENERO:DICIEMBRE!Q129)</f>
        <v>0</v>
      </c>
      <c r="R129" s="27">
        <f>SUM(ENERO:DICIEMBRE!R129)</f>
        <v>0</v>
      </c>
      <c r="S129" s="27">
        <f>SUM(ENERO:DICIEMBRE!S129)</f>
        <v>0</v>
      </c>
      <c r="T129" s="27">
        <f>SUM(ENERO:DICIEMBRE!T129)</f>
        <v>0</v>
      </c>
      <c r="U129" s="27">
        <f>SUM(ENERO:DICIEMBRE!U129)</f>
        <v>0</v>
      </c>
      <c r="V129" s="27">
        <f>SUM(ENERO:DICIEMBRE!V129)</f>
        <v>0</v>
      </c>
      <c r="W129" t="str">
        <f t="shared" ref="W129:W143" si="21">CB129&amp;CC129&amp;CD129</f>
        <v/>
      </c>
      <c r="CB129" s="39" t="str">
        <f t="shared" ref="CB129:CB144" si="22">IF(AND(B129&gt;0,U129="")," * No olvide digitar Trans Masculino. (Digite CERO si no tiene).","")</f>
        <v/>
      </c>
      <c r="CC129" s="39" t="str">
        <f t="shared" ref="CC129:CC145" si="23">IF(AND(B129&gt;0,V129="")," * No olvide digitar Trans Femenino. (Digite CERO si no tiene).","")</f>
        <v/>
      </c>
      <c r="CD129" s="39" t="str">
        <f t="shared" ref="CD129:CD145" si="24">IF((U129+V129)&gt;B129," * La suma de Trans Masculino + Trans Femenino No puede ser Mayor al Total.","")</f>
        <v/>
      </c>
      <c r="CE129" s="2"/>
      <c r="CF129" s="2"/>
      <c r="CG129" s="2"/>
      <c r="CH129" s="2"/>
      <c r="CI129" s="2"/>
      <c r="CJ129" s="2"/>
      <c r="CK129" s="2"/>
      <c r="CL129" s="2"/>
      <c r="CM129" s="40">
        <f t="shared" ref="CM129:CM145" si="25">IF(AND(B129&gt;0,U129=""),1,0)</f>
        <v>0</v>
      </c>
      <c r="CN129" s="40">
        <f t="shared" ref="CN129:CN145" si="26">IF(AND(B129&gt;0,V129=""),1,0)</f>
        <v>0</v>
      </c>
      <c r="CO129" s="40">
        <f t="shared" ref="CO129:CO145" si="27">IF((U129+V129)&gt;B129,1,0)</f>
        <v>0</v>
      </c>
    </row>
    <row r="130" spans="1:93" customFormat="1" x14ac:dyDescent="0.25">
      <c r="A130" s="155" t="s">
        <v>139</v>
      </c>
      <c r="B130" s="47">
        <f t="shared" si="20"/>
        <v>1043</v>
      </c>
      <c r="C130" s="27">
        <f>SUM(ENERO:DICIEMBRE!C130)</f>
        <v>27</v>
      </c>
      <c r="D130" s="27">
        <f>SUM(ENERO:DICIEMBRE!D130)</f>
        <v>90</v>
      </c>
      <c r="E130" s="27">
        <f>SUM(ENERO:DICIEMBRE!E130)</f>
        <v>125</v>
      </c>
      <c r="F130" s="27">
        <f>SUM(ENERO:DICIEMBRE!F130)</f>
        <v>44</v>
      </c>
      <c r="G130" s="27">
        <f>SUM(ENERO:DICIEMBRE!G130)</f>
        <v>22</v>
      </c>
      <c r="H130" s="27">
        <f>SUM(ENERO:DICIEMBRE!H130)</f>
        <v>35</v>
      </c>
      <c r="I130" s="27">
        <f>SUM(ENERO:DICIEMBRE!I130)</f>
        <v>31</v>
      </c>
      <c r="J130" s="27">
        <f>SUM(ENERO:DICIEMBRE!J130)</f>
        <v>34</v>
      </c>
      <c r="K130" s="27">
        <f>SUM(ENERO:DICIEMBRE!K130)</f>
        <v>43</v>
      </c>
      <c r="L130" s="27">
        <f>SUM(ENERO:DICIEMBRE!L130)</f>
        <v>49</v>
      </c>
      <c r="M130" s="27">
        <f>SUM(ENERO:DICIEMBRE!M130)</f>
        <v>71</v>
      </c>
      <c r="N130" s="27">
        <f>SUM(ENERO:DICIEMBRE!N130)</f>
        <v>81</v>
      </c>
      <c r="O130" s="27">
        <f>SUM(ENERO:DICIEMBRE!O130)</f>
        <v>78</v>
      </c>
      <c r="P130" s="27">
        <f>SUM(ENERO:DICIEMBRE!P130)</f>
        <v>129</v>
      </c>
      <c r="Q130" s="27">
        <f>SUM(ENERO:DICIEMBRE!Q130)</f>
        <v>80</v>
      </c>
      <c r="R130" s="27">
        <f>SUM(ENERO:DICIEMBRE!R130)</f>
        <v>50</v>
      </c>
      <c r="S130" s="27">
        <f>SUM(ENERO:DICIEMBRE!S130)</f>
        <v>40</v>
      </c>
      <c r="T130" s="27">
        <f>SUM(ENERO:DICIEMBRE!T130)</f>
        <v>14</v>
      </c>
      <c r="U130" s="27">
        <f>SUM(ENERO:DICIEMBRE!U130)</f>
        <v>0</v>
      </c>
      <c r="V130" s="27">
        <f>SUM(ENERO:DICIEMBRE!V130)</f>
        <v>0</v>
      </c>
      <c r="W130" t="str">
        <f t="shared" si="21"/>
        <v/>
      </c>
      <c r="CB130" s="39" t="str">
        <f t="shared" si="22"/>
        <v/>
      </c>
      <c r="CC130" s="39" t="str">
        <f t="shared" si="23"/>
        <v/>
      </c>
      <c r="CD130" s="39" t="str">
        <f t="shared" si="24"/>
        <v/>
      </c>
      <c r="CE130" s="2"/>
      <c r="CF130" s="2"/>
      <c r="CG130" s="2"/>
      <c r="CH130" s="2"/>
      <c r="CI130" s="2"/>
      <c r="CJ130" s="2"/>
      <c r="CK130" s="2"/>
      <c r="CL130" s="2"/>
      <c r="CM130" s="40">
        <f t="shared" si="25"/>
        <v>0</v>
      </c>
      <c r="CN130" s="40">
        <f t="shared" si="26"/>
        <v>0</v>
      </c>
      <c r="CO130" s="40">
        <f t="shared" si="27"/>
        <v>0</v>
      </c>
    </row>
    <row r="131" spans="1:93" customFormat="1" x14ac:dyDescent="0.25">
      <c r="A131" s="155" t="s">
        <v>140</v>
      </c>
      <c r="B131" s="47">
        <f t="shared" si="20"/>
        <v>2246</v>
      </c>
      <c r="C131" s="27">
        <f>SUM(ENERO:DICIEMBRE!C131)</f>
        <v>0</v>
      </c>
      <c r="D131" s="27">
        <f>SUM(ENERO:DICIEMBRE!D131)</f>
        <v>0</v>
      </c>
      <c r="E131" s="27">
        <f>SUM(ENERO:DICIEMBRE!E131)</f>
        <v>0</v>
      </c>
      <c r="F131" s="27">
        <f>SUM(ENERO:DICIEMBRE!F131)</f>
        <v>14</v>
      </c>
      <c r="G131" s="27">
        <f>SUM(ENERO:DICIEMBRE!G131)</f>
        <v>24</v>
      </c>
      <c r="H131" s="27">
        <f>SUM(ENERO:DICIEMBRE!H131)</f>
        <v>55</v>
      </c>
      <c r="I131" s="27">
        <f>SUM(ENERO:DICIEMBRE!I131)</f>
        <v>65</v>
      </c>
      <c r="J131" s="27">
        <f>SUM(ENERO:DICIEMBRE!J131)</f>
        <v>91</v>
      </c>
      <c r="K131" s="27">
        <f>SUM(ENERO:DICIEMBRE!K131)</f>
        <v>130</v>
      </c>
      <c r="L131" s="27">
        <f>SUM(ENERO:DICIEMBRE!L131)</f>
        <v>147</v>
      </c>
      <c r="M131" s="27">
        <f>SUM(ENERO:DICIEMBRE!M131)</f>
        <v>237</v>
      </c>
      <c r="N131" s="27">
        <f>SUM(ENERO:DICIEMBRE!N131)</f>
        <v>261</v>
      </c>
      <c r="O131" s="27">
        <f>SUM(ENERO:DICIEMBRE!O131)</f>
        <v>287</v>
      </c>
      <c r="P131" s="27">
        <f>SUM(ENERO:DICIEMBRE!P131)</f>
        <v>269</v>
      </c>
      <c r="Q131" s="27">
        <f>SUM(ENERO:DICIEMBRE!Q131)</f>
        <v>244</v>
      </c>
      <c r="R131" s="27">
        <f>SUM(ENERO:DICIEMBRE!R131)</f>
        <v>193</v>
      </c>
      <c r="S131" s="27">
        <f>SUM(ENERO:DICIEMBRE!S131)</f>
        <v>151</v>
      </c>
      <c r="T131" s="27">
        <f>SUM(ENERO:DICIEMBRE!T131)</f>
        <v>78</v>
      </c>
      <c r="U131" s="27">
        <f>SUM(ENERO:DICIEMBRE!U131)</f>
        <v>0</v>
      </c>
      <c r="V131" s="27">
        <f>SUM(ENERO:DICIEMBRE!V131)</f>
        <v>0</v>
      </c>
      <c r="W131" t="str">
        <f t="shared" si="21"/>
        <v/>
      </c>
      <c r="CB131" s="39" t="str">
        <f t="shared" si="22"/>
        <v/>
      </c>
      <c r="CC131" s="39" t="str">
        <f t="shared" si="23"/>
        <v/>
      </c>
      <c r="CD131" s="39" t="str">
        <f t="shared" si="24"/>
        <v/>
      </c>
      <c r="CE131" s="2"/>
      <c r="CF131" s="2"/>
      <c r="CG131" s="2"/>
      <c r="CH131" s="2"/>
      <c r="CI131" s="2"/>
      <c r="CJ131" s="2"/>
      <c r="CK131" s="2"/>
      <c r="CL131" s="2"/>
      <c r="CM131" s="40">
        <f t="shared" si="25"/>
        <v>0</v>
      </c>
      <c r="CN131" s="40">
        <f t="shared" si="26"/>
        <v>0</v>
      </c>
      <c r="CO131" s="40">
        <f t="shared" si="27"/>
        <v>0</v>
      </c>
    </row>
    <row r="132" spans="1:93" customFormat="1" x14ac:dyDescent="0.25">
      <c r="A132" s="155" t="s">
        <v>141</v>
      </c>
      <c r="B132" s="47">
        <f t="shared" si="20"/>
        <v>2599</v>
      </c>
      <c r="C132" s="27">
        <f>SUM(ENERO:DICIEMBRE!C132)</f>
        <v>0</v>
      </c>
      <c r="D132" s="27">
        <f>SUM(ENERO:DICIEMBRE!D132)</f>
        <v>0</v>
      </c>
      <c r="E132" s="27">
        <f>SUM(ENERO:DICIEMBRE!E132)</f>
        <v>16</v>
      </c>
      <c r="F132" s="27">
        <f>SUM(ENERO:DICIEMBRE!F132)</f>
        <v>19</v>
      </c>
      <c r="G132" s="27">
        <f>SUM(ENERO:DICIEMBRE!G132)</f>
        <v>64</v>
      </c>
      <c r="H132" s="27">
        <f>SUM(ENERO:DICIEMBRE!H132)</f>
        <v>311</v>
      </c>
      <c r="I132" s="27">
        <f>SUM(ENERO:DICIEMBRE!I132)</f>
        <v>576</v>
      </c>
      <c r="J132" s="27">
        <f>SUM(ENERO:DICIEMBRE!J132)</f>
        <v>676</v>
      </c>
      <c r="K132" s="27">
        <f>SUM(ENERO:DICIEMBRE!K132)</f>
        <v>662</v>
      </c>
      <c r="L132" s="27">
        <f>SUM(ENERO:DICIEMBRE!L132)</f>
        <v>203</v>
      </c>
      <c r="M132" s="27">
        <f>SUM(ENERO:DICIEMBRE!M132)</f>
        <v>60</v>
      </c>
      <c r="N132" s="27">
        <f>SUM(ENERO:DICIEMBRE!N132)</f>
        <v>10</v>
      </c>
      <c r="O132" s="27">
        <f>SUM(ENERO:DICIEMBRE!O132)</f>
        <v>2</v>
      </c>
      <c r="P132" s="27">
        <f>SUM(ENERO:DICIEMBRE!P132)</f>
        <v>0</v>
      </c>
      <c r="Q132" s="27">
        <f>SUM(ENERO:DICIEMBRE!Q132)</f>
        <v>0</v>
      </c>
      <c r="R132" s="27">
        <f>SUM(ENERO:DICIEMBRE!R132)</f>
        <v>0</v>
      </c>
      <c r="S132" s="27">
        <f>SUM(ENERO:DICIEMBRE!S132)</f>
        <v>0</v>
      </c>
      <c r="T132" s="27">
        <f>SUM(ENERO:DICIEMBRE!T132)</f>
        <v>0</v>
      </c>
      <c r="U132" s="27">
        <f>SUM(ENERO:DICIEMBRE!U132)</f>
        <v>0</v>
      </c>
      <c r="V132" s="27">
        <f>SUM(ENERO:DICIEMBRE!V132)</f>
        <v>0</v>
      </c>
      <c r="W132" t="str">
        <f t="shared" si="21"/>
        <v/>
      </c>
      <c r="CB132" s="39" t="str">
        <f t="shared" si="22"/>
        <v/>
      </c>
      <c r="CC132" s="39" t="str">
        <f t="shared" si="23"/>
        <v/>
      </c>
      <c r="CD132" s="39" t="str">
        <f t="shared" si="24"/>
        <v/>
      </c>
      <c r="CE132" s="2"/>
      <c r="CF132" s="2"/>
      <c r="CG132" s="2"/>
      <c r="CH132" s="2"/>
      <c r="CI132" s="2"/>
      <c r="CJ132" s="2"/>
      <c r="CK132" s="2"/>
      <c r="CL132" s="2"/>
      <c r="CM132" s="40">
        <f t="shared" si="25"/>
        <v>0</v>
      </c>
      <c r="CN132" s="40">
        <f t="shared" si="26"/>
        <v>0</v>
      </c>
      <c r="CO132" s="40">
        <f t="shared" si="27"/>
        <v>0</v>
      </c>
    </row>
    <row r="133" spans="1:93" customFormat="1" x14ac:dyDescent="0.25">
      <c r="A133" s="155" t="s">
        <v>142</v>
      </c>
      <c r="B133" s="47">
        <f t="shared" si="20"/>
        <v>1</v>
      </c>
      <c r="C133" s="27">
        <f>SUM(ENERO:DICIEMBRE!C133)</f>
        <v>0</v>
      </c>
      <c r="D133" s="27">
        <f>SUM(ENERO:DICIEMBRE!D133)</f>
        <v>0</v>
      </c>
      <c r="E133" s="27">
        <f>SUM(ENERO:DICIEMBRE!E133)</f>
        <v>0</v>
      </c>
      <c r="F133" s="27">
        <f>SUM(ENERO:DICIEMBRE!F133)</f>
        <v>0</v>
      </c>
      <c r="G133" s="27">
        <f>SUM(ENERO:DICIEMBRE!G133)</f>
        <v>1</v>
      </c>
      <c r="H133" s="27">
        <f>SUM(ENERO:DICIEMBRE!H133)</f>
        <v>0</v>
      </c>
      <c r="I133" s="27">
        <f>SUM(ENERO:DICIEMBRE!I133)</f>
        <v>0</v>
      </c>
      <c r="J133" s="27">
        <f>SUM(ENERO:DICIEMBRE!J133)</f>
        <v>0</v>
      </c>
      <c r="K133" s="27">
        <f>SUM(ENERO:DICIEMBRE!K133)</f>
        <v>0</v>
      </c>
      <c r="L133" s="27">
        <f>SUM(ENERO:DICIEMBRE!L133)</f>
        <v>0</v>
      </c>
      <c r="M133" s="27">
        <f>SUM(ENERO:DICIEMBRE!M133)</f>
        <v>0</v>
      </c>
      <c r="N133" s="27">
        <f>SUM(ENERO:DICIEMBRE!N133)</f>
        <v>0</v>
      </c>
      <c r="O133" s="27">
        <f>SUM(ENERO:DICIEMBRE!O133)</f>
        <v>0</v>
      </c>
      <c r="P133" s="27">
        <f>SUM(ENERO:DICIEMBRE!P133)</f>
        <v>0</v>
      </c>
      <c r="Q133" s="27">
        <f>SUM(ENERO:DICIEMBRE!Q133)</f>
        <v>0</v>
      </c>
      <c r="R133" s="27">
        <f>SUM(ENERO:DICIEMBRE!R133)</f>
        <v>0</v>
      </c>
      <c r="S133" s="27">
        <f>SUM(ENERO:DICIEMBRE!S133)</f>
        <v>0</v>
      </c>
      <c r="T133" s="27">
        <f>SUM(ENERO:DICIEMBRE!T133)</f>
        <v>0</v>
      </c>
      <c r="U133" s="27">
        <f>SUM(ENERO:DICIEMBRE!U133)</f>
        <v>0</v>
      </c>
      <c r="V133" s="27">
        <f>SUM(ENERO:DICIEMBRE!V133)</f>
        <v>0</v>
      </c>
      <c r="W133" t="str">
        <f t="shared" si="21"/>
        <v/>
      </c>
      <c r="CB133" s="39" t="str">
        <f t="shared" si="22"/>
        <v/>
      </c>
      <c r="CC133" s="39" t="str">
        <f t="shared" si="23"/>
        <v/>
      </c>
      <c r="CD133" s="39" t="str">
        <f t="shared" si="24"/>
        <v/>
      </c>
      <c r="CE133" s="2"/>
      <c r="CF133" s="2"/>
      <c r="CG133" s="2"/>
      <c r="CH133" s="2"/>
      <c r="CI133" s="2"/>
      <c r="CJ133" s="2"/>
      <c r="CK133" s="2"/>
      <c r="CL133" s="2"/>
      <c r="CM133" s="40">
        <f t="shared" si="25"/>
        <v>0</v>
      </c>
      <c r="CN133" s="40">
        <f t="shared" si="26"/>
        <v>0</v>
      </c>
      <c r="CO133" s="40">
        <f t="shared" si="27"/>
        <v>0</v>
      </c>
    </row>
    <row r="134" spans="1:93" customFormat="1" x14ac:dyDescent="0.25">
      <c r="A134" s="155" t="s">
        <v>143</v>
      </c>
      <c r="B134" s="47">
        <f t="shared" si="20"/>
        <v>2848</v>
      </c>
      <c r="C134" s="27">
        <f>SUM(ENERO:DICIEMBRE!C134)</f>
        <v>0</v>
      </c>
      <c r="D134" s="27">
        <f>SUM(ENERO:DICIEMBRE!D134)</f>
        <v>0</v>
      </c>
      <c r="E134" s="27">
        <f>SUM(ENERO:DICIEMBRE!E134)</f>
        <v>0</v>
      </c>
      <c r="F134" s="27">
        <f>SUM(ENERO:DICIEMBRE!F134)</f>
        <v>2</v>
      </c>
      <c r="G134" s="27">
        <f>SUM(ENERO:DICIEMBRE!G134)</f>
        <v>16</v>
      </c>
      <c r="H134" s="27">
        <f>SUM(ENERO:DICIEMBRE!H134)</f>
        <v>14</v>
      </c>
      <c r="I134" s="27">
        <f>SUM(ENERO:DICIEMBRE!I134)</f>
        <v>16</v>
      </c>
      <c r="J134" s="27">
        <f>SUM(ENERO:DICIEMBRE!J134)</f>
        <v>36</v>
      </c>
      <c r="K134" s="27">
        <f>SUM(ENERO:DICIEMBRE!K134)</f>
        <v>62</v>
      </c>
      <c r="L134" s="27">
        <f>SUM(ENERO:DICIEMBRE!L134)</f>
        <v>60</v>
      </c>
      <c r="M134" s="27">
        <f>SUM(ENERO:DICIEMBRE!M134)</f>
        <v>111</v>
      </c>
      <c r="N134" s="27">
        <f>SUM(ENERO:DICIEMBRE!N134)</f>
        <v>137</v>
      </c>
      <c r="O134" s="27">
        <f>SUM(ENERO:DICIEMBRE!O134)</f>
        <v>276</v>
      </c>
      <c r="P134" s="27">
        <f>SUM(ENERO:DICIEMBRE!P134)</f>
        <v>355</v>
      </c>
      <c r="Q134" s="27">
        <f>SUM(ENERO:DICIEMBRE!Q134)</f>
        <v>471</v>
      </c>
      <c r="R134" s="27">
        <f>SUM(ENERO:DICIEMBRE!R134)</f>
        <v>517</v>
      </c>
      <c r="S134" s="27">
        <f>SUM(ENERO:DICIEMBRE!S134)</f>
        <v>462</v>
      </c>
      <c r="T134" s="27">
        <f>SUM(ENERO:DICIEMBRE!T134)</f>
        <v>313</v>
      </c>
      <c r="U134" s="27">
        <f>SUM(ENERO:DICIEMBRE!U134)</f>
        <v>0</v>
      </c>
      <c r="V134" s="27">
        <f>SUM(ENERO:DICIEMBRE!V134)</f>
        <v>0</v>
      </c>
      <c r="W134" t="str">
        <f t="shared" si="21"/>
        <v/>
      </c>
      <c r="CB134" s="39" t="str">
        <f t="shared" si="22"/>
        <v/>
      </c>
      <c r="CC134" s="39" t="str">
        <f t="shared" si="23"/>
        <v/>
      </c>
      <c r="CD134" s="39" t="str">
        <f t="shared" si="24"/>
        <v/>
      </c>
      <c r="CE134" s="2"/>
      <c r="CF134" s="2"/>
      <c r="CG134" s="2"/>
      <c r="CH134" s="2"/>
      <c r="CI134" s="2"/>
      <c r="CJ134" s="2"/>
      <c r="CK134" s="2"/>
      <c r="CL134" s="2"/>
      <c r="CM134" s="40">
        <f t="shared" si="25"/>
        <v>0</v>
      </c>
      <c r="CN134" s="40">
        <f t="shared" si="26"/>
        <v>0</v>
      </c>
      <c r="CO134" s="40">
        <f t="shared" si="27"/>
        <v>0</v>
      </c>
    </row>
    <row r="135" spans="1:93" customFormat="1" x14ac:dyDescent="0.25">
      <c r="A135" s="155" t="s">
        <v>144</v>
      </c>
      <c r="B135" s="47">
        <f t="shared" si="20"/>
        <v>1817</v>
      </c>
      <c r="C135" s="27">
        <f>SUM(ENERO:DICIEMBRE!C135)</f>
        <v>0</v>
      </c>
      <c r="D135" s="27">
        <f>SUM(ENERO:DICIEMBRE!D135)</f>
        <v>0</v>
      </c>
      <c r="E135" s="27">
        <f>SUM(ENERO:DICIEMBRE!E135)</f>
        <v>0</v>
      </c>
      <c r="F135" s="27">
        <f>SUM(ENERO:DICIEMBRE!F135)</f>
        <v>0</v>
      </c>
      <c r="G135" s="27">
        <f>SUM(ENERO:DICIEMBRE!G135)</f>
        <v>0</v>
      </c>
      <c r="H135" s="27">
        <f>SUM(ENERO:DICIEMBRE!H135)</f>
        <v>6</v>
      </c>
      <c r="I135" s="27">
        <f>SUM(ENERO:DICIEMBRE!I135)</f>
        <v>30</v>
      </c>
      <c r="J135" s="27">
        <f>SUM(ENERO:DICIEMBRE!J135)</f>
        <v>22</v>
      </c>
      <c r="K135" s="27">
        <f>SUM(ENERO:DICIEMBRE!K135)</f>
        <v>38</v>
      </c>
      <c r="L135" s="27">
        <f>SUM(ENERO:DICIEMBRE!L135)</f>
        <v>49</v>
      </c>
      <c r="M135" s="27">
        <f>SUM(ENERO:DICIEMBRE!M135)</f>
        <v>73</v>
      </c>
      <c r="N135" s="27">
        <f>SUM(ENERO:DICIEMBRE!N135)</f>
        <v>103</v>
      </c>
      <c r="O135" s="27">
        <f>SUM(ENERO:DICIEMBRE!O135)</f>
        <v>130</v>
      </c>
      <c r="P135" s="27">
        <f>SUM(ENERO:DICIEMBRE!P135)</f>
        <v>185</v>
      </c>
      <c r="Q135" s="27">
        <f>SUM(ENERO:DICIEMBRE!Q135)</f>
        <v>265</v>
      </c>
      <c r="R135" s="27">
        <f>SUM(ENERO:DICIEMBRE!R135)</f>
        <v>279</v>
      </c>
      <c r="S135" s="27">
        <f>SUM(ENERO:DICIEMBRE!S135)</f>
        <v>312</v>
      </c>
      <c r="T135" s="27">
        <f>SUM(ENERO:DICIEMBRE!T135)</f>
        <v>325</v>
      </c>
      <c r="U135" s="27">
        <f>SUM(ENERO:DICIEMBRE!U135)</f>
        <v>0</v>
      </c>
      <c r="V135" s="27">
        <f>SUM(ENERO:DICIEMBRE!V135)</f>
        <v>0</v>
      </c>
      <c r="W135" t="str">
        <f t="shared" si="21"/>
        <v/>
      </c>
      <c r="CB135" s="39" t="str">
        <f t="shared" si="22"/>
        <v/>
      </c>
      <c r="CC135" s="39" t="str">
        <f t="shared" si="23"/>
        <v/>
      </c>
      <c r="CD135" s="39" t="str">
        <f t="shared" si="24"/>
        <v/>
      </c>
      <c r="CE135" s="2"/>
      <c r="CF135" s="2"/>
      <c r="CG135" s="2"/>
      <c r="CH135" s="2"/>
      <c r="CI135" s="2"/>
      <c r="CJ135" s="2"/>
      <c r="CK135" s="2"/>
      <c r="CL135" s="2"/>
      <c r="CM135" s="40">
        <f t="shared" si="25"/>
        <v>0</v>
      </c>
      <c r="CN135" s="40">
        <f t="shared" si="26"/>
        <v>0</v>
      </c>
      <c r="CO135" s="40">
        <f t="shared" si="27"/>
        <v>0</v>
      </c>
    </row>
    <row r="136" spans="1:93" customFormat="1" x14ac:dyDescent="0.25">
      <c r="A136" s="155" t="s">
        <v>145</v>
      </c>
      <c r="B136" s="47">
        <f t="shared" si="20"/>
        <v>0</v>
      </c>
      <c r="C136" s="27">
        <f>SUM(ENERO:DICIEMBRE!C136)</f>
        <v>0</v>
      </c>
      <c r="D136" s="27">
        <f>SUM(ENERO:DICIEMBRE!D136)</f>
        <v>0</v>
      </c>
      <c r="E136" s="27">
        <f>SUM(ENERO:DICIEMBRE!E136)</f>
        <v>0</v>
      </c>
      <c r="F136" s="27">
        <f>SUM(ENERO:DICIEMBRE!F136)</f>
        <v>0</v>
      </c>
      <c r="G136" s="27">
        <f>SUM(ENERO:DICIEMBRE!G136)</f>
        <v>0</v>
      </c>
      <c r="H136" s="27">
        <f>SUM(ENERO:DICIEMBRE!H136)</f>
        <v>0</v>
      </c>
      <c r="I136" s="27">
        <f>SUM(ENERO:DICIEMBRE!I136)</f>
        <v>0</v>
      </c>
      <c r="J136" s="27">
        <f>SUM(ENERO:DICIEMBRE!J136)</f>
        <v>0</v>
      </c>
      <c r="K136" s="27">
        <f>SUM(ENERO:DICIEMBRE!K136)</f>
        <v>0</v>
      </c>
      <c r="L136" s="27">
        <f>SUM(ENERO:DICIEMBRE!L136)</f>
        <v>0</v>
      </c>
      <c r="M136" s="27">
        <f>SUM(ENERO:DICIEMBRE!M136)</f>
        <v>0</v>
      </c>
      <c r="N136" s="27">
        <f>SUM(ENERO:DICIEMBRE!N136)</f>
        <v>0</v>
      </c>
      <c r="O136" s="27">
        <f>SUM(ENERO:DICIEMBRE!O136)</f>
        <v>0</v>
      </c>
      <c r="P136" s="27">
        <f>SUM(ENERO:DICIEMBRE!P136)</f>
        <v>0</v>
      </c>
      <c r="Q136" s="27">
        <f>SUM(ENERO:DICIEMBRE!Q136)</f>
        <v>0</v>
      </c>
      <c r="R136" s="27">
        <f>SUM(ENERO:DICIEMBRE!R136)</f>
        <v>0</v>
      </c>
      <c r="S136" s="27">
        <f>SUM(ENERO:DICIEMBRE!S136)</f>
        <v>0</v>
      </c>
      <c r="T136" s="27">
        <f>SUM(ENERO:DICIEMBRE!T136)</f>
        <v>0</v>
      </c>
      <c r="U136" s="27">
        <f>SUM(ENERO:DICIEMBRE!U136)</f>
        <v>0</v>
      </c>
      <c r="V136" s="27">
        <f>SUM(ENERO:DICIEMBRE!V136)</f>
        <v>0</v>
      </c>
      <c r="W136" t="str">
        <f t="shared" si="21"/>
        <v/>
      </c>
      <c r="CB136" s="39" t="str">
        <f t="shared" si="22"/>
        <v/>
      </c>
      <c r="CC136" s="39" t="str">
        <f t="shared" si="23"/>
        <v/>
      </c>
      <c r="CD136" s="39" t="str">
        <f t="shared" si="24"/>
        <v/>
      </c>
      <c r="CE136" s="2"/>
      <c r="CF136" s="2"/>
      <c r="CG136" s="2"/>
      <c r="CH136" s="2"/>
      <c r="CI136" s="2"/>
      <c r="CJ136" s="2"/>
      <c r="CK136" s="2"/>
      <c r="CL136" s="2"/>
      <c r="CM136" s="40">
        <f t="shared" si="25"/>
        <v>0</v>
      </c>
      <c r="CN136" s="40">
        <f t="shared" si="26"/>
        <v>0</v>
      </c>
      <c r="CO136" s="40">
        <f t="shared" si="27"/>
        <v>0</v>
      </c>
    </row>
    <row r="137" spans="1:93" customFormat="1" x14ac:dyDescent="0.25">
      <c r="A137" s="155" t="s">
        <v>146</v>
      </c>
      <c r="B137" s="47">
        <f t="shared" si="20"/>
        <v>2653</v>
      </c>
      <c r="C137" s="27">
        <f>SUM(ENERO:DICIEMBRE!C137)</f>
        <v>4</v>
      </c>
      <c r="D137" s="27">
        <f>SUM(ENERO:DICIEMBRE!D137)</f>
        <v>17</v>
      </c>
      <c r="E137" s="27">
        <f>SUM(ENERO:DICIEMBRE!E137)</f>
        <v>38</v>
      </c>
      <c r="F137" s="27">
        <f>SUM(ENERO:DICIEMBRE!F137)</f>
        <v>27</v>
      </c>
      <c r="G137" s="27">
        <f>SUM(ENERO:DICIEMBRE!G137)</f>
        <v>21</v>
      </c>
      <c r="H137" s="27">
        <f>SUM(ENERO:DICIEMBRE!H137)</f>
        <v>63</v>
      </c>
      <c r="I137" s="27">
        <f>SUM(ENERO:DICIEMBRE!I137)</f>
        <v>260</v>
      </c>
      <c r="J137" s="27">
        <f>SUM(ENERO:DICIEMBRE!J137)</f>
        <v>440</v>
      </c>
      <c r="K137" s="27">
        <f>SUM(ENERO:DICIEMBRE!K137)</f>
        <v>464</v>
      </c>
      <c r="L137" s="27">
        <f>SUM(ENERO:DICIEMBRE!L137)</f>
        <v>324</v>
      </c>
      <c r="M137" s="27">
        <f>SUM(ENERO:DICIEMBRE!M137)</f>
        <v>296</v>
      </c>
      <c r="N137" s="27">
        <f>SUM(ENERO:DICIEMBRE!N137)</f>
        <v>254</v>
      </c>
      <c r="O137" s="27">
        <f>SUM(ENERO:DICIEMBRE!O137)</f>
        <v>169</v>
      </c>
      <c r="P137" s="27">
        <f>SUM(ENERO:DICIEMBRE!P137)</f>
        <v>145</v>
      </c>
      <c r="Q137" s="27">
        <f>SUM(ENERO:DICIEMBRE!Q137)</f>
        <v>81</v>
      </c>
      <c r="R137" s="27">
        <f>SUM(ENERO:DICIEMBRE!R137)</f>
        <v>38</v>
      </c>
      <c r="S137" s="27">
        <f>SUM(ENERO:DICIEMBRE!S137)</f>
        <v>10</v>
      </c>
      <c r="T137" s="27">
        <f>SUM(ENERO:DICIEMBRE!T137)</f>
        <v>2</v>
      </c>
      <c r="U137" s="27">
        <f>SUM(ENERO:DICIEMBRE!U137)</f>
        <v>0</v>
      </c>
      <c r="V137" s="27">
        <f>SUM(ENERO:DICIEMBRE!V137)</f>
        <v>0</v>
      </c>
      <c r="W137" t="str">
        <f t="shared" si="21"/>
        <v/>
      </c>
      <c r="CB137" s="39" t="str">
        <f t="shared" si="22"/>
        <v/>
      </c>
      <c r="CC137" s="39" t="str">
        <f t="shared" si="23"/>
        <v/>
      </c>
      <c r="CD137" s="39" t="str">
        <f t="shared" si="24"/>
        <v/>
      </c>
      <c r="CE137" s="2"/>
      <c r="CF137" s="2"/>
      <c r="CG137" s="2"/>
      <c r="CH137" s="2"/>
      <c r="CI137" s="2"/>
      <c r="CJ137" s="2"/>
      <c r="CK137" s="2"/>
      <c r="CL137" s="2"/>
      <c r="CM137" s="40">
        <f t="shared" si="25"/>
        <v>0</v>
      </c>
      <c r="CN137" s="40">
        <f t="shared" si="26"/>
        <v>0</v>
      </c>
      <c r="CO137" s="40">
        <f t="shared" si="27"/>
        <v>0</v>
      </c>
    </row>
    <row r="138" spans="1:93" customFormat="1" x14ac:dyDescent="0.25">
      <c r="A138" s="155" t="s">
        <v>147</v>
      </c>
      <c r="B138" s="47">
        <f t="shared" si="20"/>
        <v>1731</v>
      </c>
      <c r="C138" s="27">
        <f>SUM(ENERO:DICIEMBRE!C138)</f>
        <v>0</v>
      </c>
      <c r="D138" s="27">
        <f>SUM(ENERO:DICIEMBRE!D138)</f>
        <v>0</v>
      </c>
      <c r="E138" s="27">
        <f>SUM(ENERO:DICIEMBRE!E138)</f>
        <v>0</v>
      </c>
      <c r="F138" s="27">
        <f>SUM(ENERO:DICIEMBRE!F138)</f>
        <v>10</v>
      </c>
      <c r="G138" s="27">
        <f>SUM(ENERO:DICIEMBRE!G138)</f>
        <v>20</v>
      </c>
      <c r="H138" s="27">
        <f>SUM(ENERO:DICIEMBRE!H138)</f>
        <v>47</v>
      </c>
      <c r="I138" s="27">
        <f>SUM(ENERO:DICIEMBRE!I138)</f>
        <v>51</v>
      </c>
      <c r="J138" s="27">
        <f>SUM(ENERO:DICIEMBRE!J138)</f>
        <v>75</v>
      </c>
      <c r="K138" s="27">
        <f>SUM(ENERO:DICIEMBRE!K138)</f>
        <v>131</v>
      </c>
      <c r="L138" s="27">
        <f>SUM(ENERO:DICIEMBRE!L138)</f>
        <v>156</v>
      </c>
      <c r="M138" s="27">
        <f>SUM(ENERO:DICIEMBRE!M138)</f>
        <v>186</v>
      </c>
      <c r="N138" s="27">
        <f>SUM(ENERO:DICIEMBRE!N138)</f>
        <v>203</v>
      </c>
      <c r="O138" s="27">
        <f>SUM(ENERO:DICIEMBRE!O138)</f>
        <v>197</v>
      </c>
      <c r="P138" s="27">
        <f>SUM(ENERO:DICIEMBRE!P138)</f>
        <v>217</v>
      </c>
      <c r="Q138" s="27">
        <f>SUM(ENERO:DICIEMBRE!Q138)</f>
        <v>171</v>
      </c>
      <c r="R138" s="27">
        <f>SUM(ENERO:DICIEMBRE!R138)</f>
        <v>133</v>
      </c>
      <c r="S138" s="27">
        <f>SUM(ENERO:DICIEMBRE!S138)</f>
        <v>71</v>
      </c>
      <c r="T138" s="27">
        <f>SUM(ENERO:DICIEMBRE!T138)</f>
        <v>63</v>
      </c>
      <c r="U138" s="27">
        <f>SUM(ENERO:DICIEMBRE!U138)</f>
        <v>0</v>
      </c>
      <c r="V138" s="27">
        <f>SUM(ENERO:DICIEMBRE!V138)</f>
        <v>0</v>
      </c>
      <c r="W138" t="str">
        <f t="shared" si="21"/>
        <v/>
      </c>
      <c r="CB138" s="39" t="str">
        <f t="shared" si="22"/>
        <v/>
      </c>
      <c r="CC138" s="39" t="str">
        <f t="shared" si="23"/>
        <v/>
      </c>
      <c r="CD138" s="39" t="str">
        <f t="shared" si="24"/>
        <v/>
      </c>
      <c r="CE138" s="2"/>
      <c r="CF138" s="2"/>
      <c r="CG138" s="2"/>
      <c r="CH138" s="2"/>
      <c r="CI138" s="2"/>
      <c r="CJ138" s="2"/>
      <c r="CK138" s="2"/>
      <c r="CL138" s="2"/>
      <c r="CM138" s="40">
        <f t="shared" si="25"/>
        <v>0</v>
      </c>
      <c r="CN138" s="40">
        <f t="shared" si="26"/>
        <v>0</v>
      </c>
      <c r="CO138" s="40">
        <f t="shared" si="27"/>
        <v>0</v>
      </c>
    </row>
    <row r="139" spans="1:93" customFormat="1" x14ac:dyDescent="0.25">
      <c r="A139" s="155" t="s">
        <v>148</v>
      </c>
      <c r="B139" s="47">
        <f t="shared" si="20"/>
        <v>1883</v>
      </c>
      <c r="C139" s="27">
        <f>SUM(ENERO:DICIEMBRE!C139)</f>
        <v>25</v>
      </c>
      <c r="D139" s="27">
        <f>SUM(ENERO:DICIEMBRE!D139)</f>
        <v>378</v>
      </c>
      <c r="E139" s="27">
        <f>SUM(ENERO:DICIEMBRE!E139)</f>
        <v>714</v>
      </c>
      <c r="F139" s="27">
        <f>SUM(ENERO:DICIEMBRE!F139)</f>
        <v>697</v>
      </c>
      <c r="G139" s="27">
        <f>SUM(ENERO:DICIEMBRE!G139)</f>
        <v>56</v>
      </c>
      <c r="H139" s="27">
        <f>SUM(ENERO:DICIEMBRE!H139)</f>
        <v>12</v>
      </c>
      <c r="I139" s="27">
        <f>SUM(ENERO:DICIEMBRE!I139)</f>
        <v>1</v>
      </c>
      <c r="J139" s="27">
        <f>SUM(ENERO:DICIEMBRE!J139)</f>
        <v>0</v>
      </c>
      <c r="K139" s="27">
        <f>SUM(ENERO:DICIEMBRE!K139)</f>
        <v>0</v>
      </c>
      <c r="L139" s="27">
        <f>SUM(ENERO:DICIEMBRE!L139)</f>
        <v>0</v>
      </c>
      <c r="M139" s="27">
        <f>SUM(ENERO:DICIEMBRE!M139)</f>
        <v>0</v>
      </c>
      <c r="N139" s="27">
        <f>SUM(ENERO:DICIEMBRE!N139)</f>
        <v>0</v>
      </c>
      <c r="O139" s="27">
        <f>SUM(ENERO:DICIEMBRE!O139)</f>
        <v>0</v>
      </c>
      <c r="P139" s="27">
        <f>SUM(ENERO:DICIEMBRE!P139)</f>
        <v>0</v>
      </c>
      <c r="Q139" s="27">
        <f>SUM(ENERO:DICIEMBRE!Q139)</f>
        <v>0</v>
      </c>
      <c r="R139" s="27">
        <f>SUM(ENERO:DICIEMBRE!R139)</f>
        <v>0</v>
      </c>
      <c r="S139" s="27">
        <f>SUM(ENERO:DICIEMBRE!S139)</f>
        <v>0</v>
      </c>
      <c r="T139" s="27">
        <f>SUM(ENERO:DICIEMBRE!T139)</f>
        <v>0</v>
      </c>
      <c r="U139" s="27">
        <f>SUM(ENERO:DICIEMBRE!U139)</f>
        <v>0</v>
      </c>
      <c r="V139" s="27">
        <f>SUM(ENERO:DICIEMBRE!V139)</f>
        <v>0</v>
      </c>
      <c r="W139" t="str">
        <f t="shared" si="21"/>
        <v/>
      </c>
      <c r="CB139" s="39" t="str">
        <f t="shared" si="22"/>
        <v/>
      </c>
      <c r="CC139" s="39" t="str">
        <f t="shared" si="23"/>
        <v/>
      </c>
      <c r="CD139" s="39" t="str">
        <f t="shared" si="24"/>
        <v/>
      </c>
      <c r="CE139" s="2"/>
      <c r="CF139" s="2"/>
      <c r="CG139" s="2"/>
      <c r="CH139" s="2"/>
      <c r="CI139" s="2"/>
      <c r="CJ139" s="2"/>
      <c r="CK139" s="2"/>
      <c r="CL139" s="2"/>
      <c r="CM139" s="40">
        <f t="shared" si="25"/>
        <v>0</v>
      </c>
      <c r="CN139" s="40">
        <f t="shared" si="26"/>
        <v>0</v>
      </c>
      <c r="CO139" s="40">
        <f t="shared" si="27"/>
        <v>0</v>
      </c>
    </row>
    <row r="140" spans="1:93" customFormat="1" x14ac:dyDescent="0.25">
      <c r="A140" s="155" t="s">
        <v>149</v>
      </c>
      <c r="B140" s="47">
        <f t="shared" si="20"/>
        <v>712</v>
      </c>
      <c r="C140" s="27">
        <f>SUM(ENERO:DICIEMBRE!C140)</f>
        <v>400</v>
      </c>
      <c r="D140" s="27">
        <f>SUM(ENERO:DICIEMBRE!D140)</f>
        <v>131</v>
      </c>
      <c r="E140" s="27">
        <f>SUM(ENERO:DICIEMBRE!E140)</f>
        <v>90</v>
      </c>
      <c r="F140" s="27">
        <f>SUM(ENERO:DICIEMBRE!F140)</f>
        <v>61</v>
      </c>
      <c r="G140" s="27">
        <f>SUM(ENERO:DICIEMBRE!G140)</f>
        <v>19</v>
      </c>
      <c r="H140" s="27">
        <f>SUM(ENERO:DICIEMBRE!H140)</f>
        <v>7</v>
      </c>
      <c r="I140" s="27">
        <f>SUM(ENERO:DICIEMBRE!I140)</f>
        <v>3</v>
      </c>
      <c r="J140" s="27">
        <f>SUM(ENERO:DICIEMBRE!J140)</f>
        <v>1</v>
      </c>
      <c r="K140" s="27">
        <f>SUM(ENERO:DICIEMBRE!K140)</f>
        <v>0</v>
      </c>
      <c r="L140" s="27">
        <f>SUM(ENERO:DICIEMBRE!L140)</f>
        <v>0</v>
      </c>
      <c r="M140" s="27">
        <f>SUM(ENERO:DICIEMBRE!M140)</f>
        <v>0</v>
      </c>
      <c r="N140" s="27">
        <f>SUM(ENERO:DICIEMBRE!N140)</f>
        <v>0</v>
      </c>
      <c r="O140" s="27">
        <f>SUM(ENERO:DICIEMBRE!O140)</f>
        <v>0</v>
      </c>
      <c r="P140" s="27">
        <f>SUM(ENERO:DICIEMBRE!P140)</f>
        <v>0</v>
      </c>
      <c r="Q140" s="27">
        <f>SUM(ENERO:DICIEMBRE!Q140)</f>
        <v>0</v>
      </c>
      <c r="R140" s="27">
        <f>SUM(ENERO:DICIEMBRE!R140)</f>
        <v>0</v>
      </c>
      <c r="S140" s="27">
        <f>SUM(ENERO:DICIEMBRE!S140)</f>
        <v>0</v>
      </c>
      <c r="T140" s="27">
        <f>SUM(ENERO:DICIEMBRE!T140)</f>
        <v>0</v>
      </c>
      <c r="U140" s="27">
        <f>SUM(ENERO:DICIEMBRE!U140)</f>
        <v>0</v>
      </c>
      <c r="V140" s="27">
        <f>SUM(ENERO:DICIEMBRE!V140)</f>
        <v>0</v>
      </c>
      <c r="W140" t="str">
        <f t="shared" si="21"/>
        <v/>
      </c>
      <c r="CB140" s="39" t="str">
        <f t="shared" si="22"/>
        <v/>
      </c>
      <c r="CC140" s="39" t="str">
        <f t="shared" si="23"/>
        <v/>
      </c>
      <c r="CD140" s="39" t="str">
        <f t="shared" si="24"/>
        <v/>
      </c>
      <c r="CE140" s="2"/>
      <c r="CF140" s="2"/>
      <c r="CG140" s="2"/>
      <c r="CH140" s="2"/>
      <c r="CI140" s="2"/>
      <c r="CJ140" s="2"/>
      <c r="CK140" s="2"/>
      <c r="CL140" s="2"/>
      <c r="CM140" s="40">
        <f t="shared" si="25"/>
        <v>0</v>
      </c>
      <c r="CN140" s="40">
        <f t="shared" si="26"/>
        <v>0</v>
      </c>
      <c r="CO140" s="40">
        <f t="shared" si="27"/>
        <v>0</v>
      </c>
    </row>
    <row r="141" spans="1:93" customFormat="1" x14ac:dyDescent="0.25">
      <c r="A141" s="155" t="s">
        <v>150</v>
      </c>
      <c r="B141" s="47">
        <f t="shared" si="20"/>
        <v>454</v>
      </c>
      <c r="C141" s="27">
        <f>SUM(ENERO:DICIEMBRE!C141)</f>
        <v>0</v>
      </c>
      <c r="D141" s="27">
        <f>SUM(ENERO:DICIEMBRE!D141)</f>
        <v>0</v>
      </c>
      <c r="E141" s="27">
        <f>SUM(ENERO:DICIEMBRE!E141)</f>
        <v>0</v>
      </c>
      <c r="F141" s="27">
        <f>SUM(ENERO:DICIEMBRE!F141)</f>
        <v>4</v>
      </c>
      <c r="G141" s="27">
        <f>SUM(ENERO:DICIEMBRE!G141)</f>
        <v>8</v>
      </c>
      <c r="H141" s="27">
        <f>SUM(ENERO:DICIEMBRE!H141)</f>
        <v>43</v>
      </c>
      <c r="I141" s="27">
        <f>SUM(ENERO:DICIEMBRE!I141)</f>
        <v>31</v>
      </c>
      <c r="J141" s="27">
        <f>SUM(ENERO:DICIEMBRE!J141)</f>
        <v>49</v>
      </c>
      <c r="K141" s="27">
        <f>SUM(ENERO:DICIEMBRE!K141)</f>
        <v>65</v>
      </c>
      <c r="L141" s="27">
        <f>SUM(ENERO:DICIEMBRE!L141)</f>
        <v>30</v>
      </c>
      <c r="M141" s="27">
        <f>SUM(ENERO:DICIEMBRE!M141)</f>
        <v>49</v>
      </c>
      <c r="N141" s="27">
        <f>SUM(ENERO:DICIEMBRE!N141)</f>
        <v>35</v>
      </c>
      <c r="O141" s="27">
        <f>SUM(ENERO:DICIEMBRE!O141)</f>
        <v>46</v>
      </c>
      <c r="P141" s="27">
        <f>SUM(ENERO:DICIEMBRE!P141)</f>
        <v>32</v>
      </c>
      <c r="Q141" s="27">
        <f>SUM(ENERO:DICIEMBRE!Q141)</f>
        <v>25</v>
      </c>
      <c r="R141" s="27">
        <f>SUM(ENERO:DICIEMBRE!R141)</f>
        <v>18</v>
      </c>
      <c r="S141" s="27">
        <f>SUM(ENERO:DICIEMBRE!S141)</f>
        <v>13</v>
      </c>
      <c r="T141" s="27">
        <f>SUM(ENERO:DICIEMBRE!T141)</f>
        <v>6</v>
      </c>
      <c r="U141" s="27">
        <f>SUM(ENERO:DICIEMBRE!U141)</f>
        <v>0</v>
      </c>
      <c r="V141" s="27">
        <f>SUM(ENERO:DICIEMBRE!V141)</f>
        <v>0</v>
      </c>
      <c r="W141" t="str">
        <f t="shared" si="21"/>
        <v/>
      </c>
      <c r="CB141" s="39" t="str">
        <f t="shared" si="22"/>
        <v/>
      </c>
      <c r="CC141" s="39" t="str">
        <f t="shared" si="23"/>
        <v/>
      </c>
      <c r="CD141" s="39" t="str">
        <f t="shared" si="24"/>
        <v/>
      </c>
      <c r="CE141" s="2"/>
      <c r="CF141" s="2"/>
      <c r="CG141" s="2"/>
      <c r="CH141" s="2"/>
      <c r="CI141" s="2"/>
      <c r="CJ141" s="2"/>
      <c r="CK141" s="2"/>
      <c r="CL141" s="2"/>
      <c r="CM141" s="40">
        <f t="shared" si="25"/>
        <v>0</v>
      </c>
      <c r="CN141" s="40">
        <f t="shared" si="26"/>
        <v>0</v>
      </c>
      <c r="CO141" s="40">
        <f t="shared" si="27"/>
        <v>0</v>
      </c>
    </row>
    <row r="142" spans="1:93" customFormat="1" x14ac:dyDescent="0.25">
      <c r="A142" s="155" t="s">
        <v>151</v>
      </c>
      <c r="B142" s="47">
        <f t="shared" si="20"/>
        <v>406</v>
      </c>
      <c r="C142" s="27">
        <f>SUM(ENERO:DICIEMBRE!C142)</f>
        <v>0</v>
      </c>
      <c r="D142" s="27">
        <f>SUM(ENERO:DICIEMBRE!D142)</f>
        <v>0</v>
      </c>
      <c r="E142" s="27">
        <f>SUM(ENERO:DICIEMBRE!E142)</f>
        <v>0</v>
      </c>
      <c r="F142" s="27">
        <f>SUM(ENERO:DICIEMBRE!F142)</f>
        <v>1</v>
      </c>
      <c r="G142" s="27">
        <f>SUM(ENERO:DICIEMBRE!G142)</f>
        <v>4</v>
      </c>
      <c r="H142" s="27">
        <f>SUM(ENERO:DICIEMBRE!H142)</f>
        <v>20</v>
      </c>
      <c r="I142" s="27">
        <f>SUM(ENERO:DICIEMBRE!I142)</f>
        <v>35</v>
      </c>
      <c r="J142" s="27">
        <f>SUM(ENERO:DICIEMBRE!J142)</f>
        <v>57</v>
      </c>
      <c r="K142" s="27">
        <f>SUM(ENERO:DICIEMBRE!K142)</f>
        <v>59</v>
      </c>
      <c r="L142" s="27">
        <f>SUM(ENERO:DICIEMBRE!L142)</f>
        <v>62</v>
      </c>
      <c r="M142" s="27">
        <f>SUM(ENERO:DICIEMBRE!M142)</f>
        <v>56</v>
      </c>
      <c r="N142" s="27">
        <f>SUM(ENERO:DICIEMBRE!N142)</f>
        <v>46</v>
      </c>
      <c r="O142" s="27">
        <f>SUM(ENERO:DICIEMBRE!O142)</f>
        <v>32</v>
      </c>
      <c r="P142" s="27">
        <f>SUM(ENERO:DICIEMBRE!P142)</f>
        <v>21</v>
      </c>
      <c r="Q142" s="27">
        <f>SUM(ENERO:DICIEMBRE!Q142)</f>
        <v>9</v>
      </c>
      <c r="R142" s="27">
        <f>SUM(ENERO:DICIEMBRE!R142)</f>
        <v>3</v>
      </c>
      <c r="S142" s="27">
        <f>SUM(ENERO:DICIEMBRE!S142)</f>
        <v>0</v>
      </c>
      <c r="T142" s="27">
        <f>SUM(ENERO:DICIEMBRE!T142)</f>
        <v>1</v>
      </c>
      <c r="U142" s="27">
        <f>SUM(ENERO:DICIEMBRE!U142)</f>
        <v>0</v>
      </c>
      <c r="V142" s="27">
        <f>SUM(ENERO:DICIEMBRE!V142)</f>
        <v>0</v>
      </c>
      <c r="W142" t="str">
        <f t="shared" si="21"/>
        <v/>
      </c>
      <c r="CB142" s="39" t="str">
        <f t="shared" si="22"/>
        <v/>
      </c>
      <c r="CC142" s="39" t="str">
        <f t="shared" si="23"/>
        <v/>
      </c>
      <c r="CD142" s="39" t="str">
        <f t="shared" si="24"/>
        <v/>
      </c>
      <c r="CE142" s="2"/>
      <c r="CF142" s="2"/>
      <c r="CG142" s="2"/>
      <c r="CH142" s="2"/>
      <c r="CI142" s="2"/>
      <c r="CJ142" s="2"/>
      <c r="CK142" s="2"/>
      <c r="CL142" s="2"/>
      <c r="CM142" s="40">
        <f t="shared" si="25"/>
        <v>0</v>
      </c>
      <c r="CN142" s="40">
        <f t="shared" si="26"/>
        <v>0</v>
      </c>
      <c r="CO142" s="40">
        <f t="shared" si="27"/>
        <v>0</v>
      </c>
    </row>
    <row r="143" spans="1:93" customFormat="1" x14ac:dyDescent="0.25">
      <c r="A143" s="155" t="s">
        <v>152</v>
      </c>
      <c r="B143" s="156">
        <f t="shared" si="20"/>
        <v>2388</v>
      </c>
      <c r="C143" s="27">
        <f>SUM(ENERO:DICIEMBRE!C143)</f>
        <v>0</v>
      </c>
      <c r="D143" s="27">
        <f>SUM(ENERO:DICIEMBRE!D143)</f>
        <v>0</v>
      </c>
      <c r="E143" s="27">
        <f>SUM(ENERO:DICIEMBRE!E143)</f>
        <v>0</v>
      </c>
      <c r="F143" s="27">
        <f>SUM(ENERO:DICIEMBRE!F143)</f>
        <v>2</v>
      </c>
      <c r="G143" s="27">
        <f>SUM(ENERO:DICIEMBRE!G143)</f>
        <v>9</v>
      </c>
      <c r="H143" s="27">
        <f>SUM(ENERO:DICIEMBRE!H143)</f>
        <v>68</v>
      </c>
      <c r="I143" s="27">
        <f>SUM(ENERO:DICIEMBRE!I143)</f>
        <v>176</v>
      </c>
      <c r="J143" s="27">
        <f>SUM(ENERO:DICIEMBRE!J143)</f>
        <v>249</v>
      </c>
      <c r="K143" s="27">
        <f>SUM(ENERO:DICIEMBRE!K143)</f>
        <v>377</v>
      </c>
      <c r="L143" s="27">
        <f>SUM(ENERO:DICIEMBRE!L143)</f>
        <v>351</v>
      </c>
      <c r="M143" s="27">
        <f>SUM(ENERO:DICIEMBRE!M143)</f>
        <v>263</v>
      </c>
      <c r="N143" s="27">
        <f>SUM(ENERO:DICIEMBRE!N143)</f>
        <v>267</v>
      </c>
      <c r="O143" s="27">
        <f>SUM(ENERO:DICIEMBRE!O143)</f>
        <v>229</v>
      </c>
      <c r="P143" s="27">
        <f>SUM(ENERO:DICIEMBRE!P143)</f>
        <v>207</v>
      </c>
      <c r="Q143" s="27">
        <f>SUM(ENERO:DICIEMBRE!Q143)</f>
        <v>104</v>
      </c>
      <c r="R143" s="27">
        <f>SUM(ENERO:DICIEMBRE!R143)</f>
        <v>61</v>
      </c>
      <c r="S143" s="27">
        <f>SUM(ENERO:DICIEMBRE!S143)</f>
        <v>21</v>
      </c>
      <c r="T143" s="27">
        <f>SUM(ENERO:DICIEMBRE!T143)</f>
        <v>4</v>
      </c>
      <c r="U143" s="27">
        <f>SUM(ENERO:DICIEMBRE!U143)</f>
        <v>0</v>
      </c>
      <c r="V143" s="27">
        <f>SUM(ENERO:DICIEMBRE!V143)</f>
        <v>0</v>
      </c>
      <c r="W143" t="str">
        <f t="shared" si="21"/>
        <v/>
      </c>
      <c r="CB143" s="39" t="str">
        <f t="shared" si="22"/>
        <v/>
      </c>
      <c r="CC143" s="39" t="str">
        <f t="shared" si="23"/>
        <v/>
      </c>
      <c r="CD143" s="39" t="str">
        <f t="shared" si="24"/>
        <v/>
      </c>
      <c r="CE143" s="2"/>
      <c r="CF143" s="2"/>
      <c r="CG143" s="2"/>
      <c r="CH143" s="2"/>
      <c r="CI143" s="2"/>
      <c r="CJ143" s="2"/>
      <c r="CK143" s="2"/>
      <c r="CL143" s="2"/>
      <c r="CM143" s="40">
        <f t="shared" si="25"/>
        <v>0</v>
      </c>
      <c r="CN143" s="40">
        <f t="shared" si="26"/>
        <v>0</v>
      </c>
      <c r="CO143" s="40">
        <f t="shared" si="27"/>
        <v>0</v>
      </c>
    </row>
    <row r="144" spans="1:93" customFormat="1" x14ac:dyDescent="0.25">
      <c r="A144" s="155" t="s">
        <v>153</v>
      </c>
      <c r="B144" s="47">
        <f t="shared" si="20"/>
        <v>0</v>
      </c>
      <c r="C144" s="27">
        <f>SUM(ENERO:DICIEMBRE!C144)</f>
        <v>0</v>
      </c>
      <c r="D144" s="27">
        <f>SUM(ENERO:DICIEMBRE!D144)</f>
        <v>0</v>
      </c>
      <c r="E144" s="27">
        <f>SUM(ENERO:DICIEMBRE!E144)</f>
        <v>0</v>
      </c>
      <c r="F144" s="27">
        <f>SUM(ENERO:DICIEMBRE!F144)</f>
        <v>0</v>
      </c>
      <c r="G144" s="27">
        <f>SUM(ENERO:DICIEMBRE!G144)</f>
        <v>0</v>
      </c>
      <c r="H144" s="27">
        <f>SUM(ENERO:DICIEMBRE!H144)</f>
        <v>0</v>
      </c>
      <c r="I144" s="27">
        <f>SUM(ENERO:DICIEMBRE!I144)</f>
        <v>0</v>
      </c>
      <c r="J144" s="27">
        <f>SUM(ENERO:DICIEMBRE!J144)</f>
        <v>0</v>
      </c>
      <c r="K144" s="27">
        <f>SUM(ENERO:DICIEMBRE!K144)</f>
        <v>0</v>
      </c>
      <c r="L144" s="27">
        <f>SUM(ENERO:DICIEMBRE!L144)</f>
        <v>0</v>
      </c>
      <c r="M144" s="27">
        <f>SUM(ENERO:DICIEMBRE!M144)</f>
        <v>0</v>
      </c>
      <c r="N144" s="27">
        <f>SUM(ENERO:DICIEMBRE!N144)</f>
        <v>0</v>
      </c>
      <c r="O144" s="27">
        <f>SUM(ENERO:DICIEMBRE!O144)</f>
        <v>0</v>
      </c>
      <c r="P144" s="27">
        <f>SUM(ENERO:DICIEMBRE!P144)</f>
        <v>0</v>
      </c>
      <c r="Q144" s="27">
        <f>SUM(ENERO:DICIEMBRE!Q144)</f>
        <v>0</v>
      </c>
      <c r="R144" s="27">
        <f>SUM(ENERO:DICIEMBRE!R144)</f>
        <v>0</v>
      </c>
      <c r="S144" s="27">
        <f>SUM(ENERO:DICIEMBRE!S144)</f>
        <v>0</v>
      </c>
      <c r="T144" s="27">
        <f>SUM(ENERO:DICIEMBRE!T144)</f>
        <v>0</v>
      </c>
      <c r="U144" s="27">
        <f>SUM(ENERO:DICIEMBRE!U144)</f>
        <v>0</v>
      </c>
      <c r="V144" s="27">
        <f>SUM(ENERO:DICIEMBRE!V144)</f>
        <v>0</v>
      </c>
      <c r="CB144" s="39" t="str">
        <f t="shared" si="22"/>
        <v/>
      </c>
      <c r="CC144" s="39" t="str">
        <f t="shared" si="23"/>
        <v/>
      </c>
      <c r="CD144" s="39" t="str">
        <f t="shared" si="24"/>
        <v/>
      </c>
      <c r="CE144" s="2"/>
      <c r="CF144" s="2"/>
      <c r="CG144" s="2"/>
      <c r="CH144" s="2"/>
      <c r="CI144" s="2"/>
      <c r="CJ144" s="2"/>
      <c r="CK144" s="2"/>
      <c r="CL144" s="2"/>
      <c r="CM144" s="40">
        <f t="shared" si="25"/>
        <v>0</v>
      </c>
      <c r="CN144" s="40">
        <f t="shared" si="26"/>
        <v>0</v>
      </c>
      <c r="CO144" s="40">
        <f t="shared" si="27"/>
        <v>0</v>
      </c>
    </row>
    <row r="145" spans="1:98" ht="33" x14ac:dyDescent="0.25">
      <c r="A145" s="157" t="s">
        <v>154</v>
      </c>
      <c r="B145" s="158">
        <f t="shared" si="20"/>
        <v>0</v>
      </c>
      <c r="C145" s="27">
        <f>SUM(ENERO:DICIEMBRE!C145)</f>
        <v>0</v>
      </c>
      <c r="D145" s="27">
        <f>SUM(ENERO:DICIEMBRE!D145)</f>
        <v>0</v>
      </c>
      <c r="E145" s="27">
        <f>SUM(ENERO:DICIEMBRE!E145)</f>
        <v>0</v>
      </c>
      <c r="F145" s="27">
        <f>SUM(ENERO:DICIEMBRE!F145)</f>
        <v>0</v>
      </c>
      <c r="G145" s="27">
        <f>SUM(ENERO:DICIEMBRE!G145)</f>
        <v>0</v>
      </c>
      <c r="H145" s="27">
        <f>SUM(ENERO:DICIEMBRE!H145)</f>
        <v>0</v>
      </c>
      <c r="I145" s="27">
        <f>SUM(ENERO:DICIEMBRE!I145)</f>
        <v>0</v>
      </c>
      <c r="J145" s="27">
        <f>SUM(ENERO:DICIEMBRE!J145)</f>
        <v>0</v>
      </c>
      <c r="K145" s="27">
        <f>SUM(ENERO:DICIEMBRE!K145)</f>
        <v>0</v>
      </c>
      <c r="L145" s="27">
        <f>SUM(ENERO:DICIEMBRE!L145)</f>
        <v>0</v>
      </c>
      <c r="M145" s="27">
        <f>SUM(ENERO:DICIEMBRE!M145)</f>
        <v>0</v>
      </c>
      <c r="N145" s="27">
        <f>SUM(ENERO:DICIEMBRE!N145)</f>
        <v>0</v>
      </c>
      <c r="O145" s="27">
        <f>SUM(ENERO:DICIEMBRE!O145)</f>
        <v>0</v>
      </c>
      <c r="P145" s="27">
        <f>SUM(ENERO:DICIEMBRE!P145)</f>
        <v>0</v>
      </c>
      <c r="Q145" s="27">
        <f>SUM(ENERO:DICIEMBRE!Q145)</f>
        <v>0</v>
      </c>
      <c r="R145" s="27">
        <f>SUM(ENERO:DICIEMBRE!R145)</f>
        <v>0</v>
      </c>
      <c r="S145" s="27">
        <f>SUM(ENERO:DICIEMBRE!S145)</f>
        <v>0</v>
      </c>
      <c r="T145" s="27">
        <f>SUM(ENERO:DICIEMBRE!T145)</f>
        <v>0</v>
      </c>
      <c r="U145" s="27">
        <f>SUM(ENERO:DICIEMBRE!U145)</f>
        <v>0</v>
      </c>
      <c r="V145" s="27">
        <f>SUM(ENERO:DICIEMBRE!V145)</f>
        <v>0</v>
      </c>
      <c r="CB145" s="39" t="str">
        <f>IF(AND(B145&gt;0,U145="")," * No olvide digitar Trans Masculino. (Digite CERO si no tiene).","")</f>
        <v/>
      </c>
      <c r="CC145" s="39" t="str">
        <f t="shared" si="23"/>
        <v/>
      </c>
      <c r="CD145" s="39" t="str">
        <f t="shared" si="24"/>
        <v/>
      </c>
      <c r="CM145" s="40">
        <f t="shared" si="25"/>
        <v>0</v>
      </c>
      <c r="CN145" s="40">
        <f t="shared" si="26"/>
        <v>0</v>
      </c>
      <c r="CO145" s="40">
        <f t="shared" si="27"/>
        <v>0</v>
      </c>
    </row>
    <row r="146" spans="1:98" x14ac:dyDescent="0.25">
      <c r="A146" s="161" t="s">
        <v>155</v>
      </c>
      <c r="B146" s="138">
        <f t="shared" ref="B146:V146" si="28">SUM(B129:B145)</f>
        <v>20781</v>
      </c>
      <c r="C146" s="74">
        <f t="shared" si="28"/>
        <v>456</v>
      </c>
      <c r="D146" s="75">
        <f t="shared" si="28"/>
        <v>616</v>
      </c>
      <c r="E146" s="75">
        <f t="shared" si="28"/>
        <v>983</v>
      </c>
      <c r="F146" s="75">
        <f t="shared" si="28"/>
        <v>881</v>
      </c>
      <c r="G146" s="75">
        <f>SUM(G129:G145)</f>
        <v>264</v>
      </c>
      <c r="H146" s="75">
        <f t="shared" si="28"/>
        <v>681</v>
      </c>
      <c r="I146" s="75">
        <f t="shared" si="28"/>
        <v>1275</v>
      </c>
      <c r="J146" s="75">
        <f t="shared" si="28"/>
        <v>1730</v>
      </c>
      <c r="K146" s="75">
        <f t="shared" si="28"/>
        <v>2031</v>
      </c>
      <c r="L146" s="75">
        <f t="shared" si="28"/>
        <v>1431</v>
      </c>
      <c r="M146" s="75">
        <f t="shared" si="28"/>
        <v>1402</v>
      </c>
      <c r="N146" s="75">
        <f t="shared" si="28"/>
        <v>1397</v>
      </c>
      <c r="O146" s="75">
        <f t="shared" si="28"/>
        <v>1446</v>
      </c>
      <c r="P146" s="75">
        <f t="shared" si="28"/>
        <v>1560</v>
      </c>
      <c r="Q146" s="75">
        <f t="shared" si="28"/>
        <v>1450</v>
      </c>
      <c r="R146" s="75">
        <f t="shared" si="28"/>
        <v>1292</v>
      </c>
      <c r="S146" s="75">
        <f t="shared" si="28"/>
        <v>1080</v>
      </c>
      <c r="T146" s="76">
        <f t="shared" si="28"/>
        <v>806</v>
      </c>
      <c r="U146" s="139">
        <f t="shared" si="28"/>
        <v>0</v>
      </c>
      <c r="V146" s="139">
        <f t="shared" si="28"/>
        <v>0</v>
      </c>
    </row>
    <row r="147" spans="1:98" s="14" customFormat="1" ht="12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x14ac:dyDescent="0.25">
      <c r="A148" s="514" t="s">
        <v>157</v>
      </c>
      <c r="B148" s="515"/>
      <c r="C148" s="514" t="s">
        <v>155</v>
      </c>
      <c r="D148" s="520"/>
      <c r="E148" s="515"/>
      <c r="F148" s="491" t="s">
        <v>158</v>
      </c>
      <c r="G148" s="493"/>
      <c r="H148" s="493"/>
      <c r="I148" s="493"/>
      <c r="J148" s="493"/>
      <c r="K148" s="493"/>
      <c r="L148" s="493"/>
      <c r="M148" s="493"/>
      <c r="N148" s="493"/>
      <c r="O148" s="493"/>
      <c r="P148" s="493"/>
      <c r="Q148" s="493"/>
      <c r="R148" s="493"/>
      <c r="S148" s="493"/>
      <c r="T148" s="493"/>
      <c r="U148" s="493"/>
      <c r="V148" s="493"/>
      <c r="W148" s="493"/>
      <c r="X148" s="493"/>
      <c r="Y148" s="493"/>
      <c r="Z148" s="493"/>
      <c r="AA148" s="493"/>
      <c r="AB148" s="493"/>
      <c r="AC148" s="493"/>
      <c r="AD148" s="493"/>
      <c r="AE148" s="493"/>
      <c r="AF148" s="493"/>
      <c r="AG148" s="493"/>
      <c r="AH148" s="493"/>
      <c r="AI148" s="493"/>
      <c r="AJ148" s="493"/>
      <c r="AK148" s="493"/>
      <c r="AL148" s="493"/>
      <c r="AM148" s="493"/>
      <c r="AN148" s="493"/>
      <c r="AO148" s="494"/>
      <c r="AP148" s="495" t="s">
        <v>9</v>
      </c>
      <c r="AQ148" s="498" t="s">
        <v>159</v>
      </c>
      <c r="AR148" s="498" t="s">
        <v>160</v>
      </c>
      <c r="AS148" s="482" t="s">
        <v>161</v>
      </c>
      <c r="AT148" s="485" t="s">
        <v>162</v>
      </c>
      <c r="AU148" s="486"/>
      <c r="AV148" s="466" t="s">
        <v>163</v>
      </c>
      <c r="AW148" s="467"/>
    </row>
    <row r="149" spans="1:98" x14ac:dyDescent="0.25">
      <c r="A149" s="516"/>
      <c r="B149" s="517"/>
      <c r="C149" s="518"/>
      <c r="D149" s="521"/>
      <c r="E149" s="519"/>
      <c r="F149" s="468" t="s">
        <v>13</v>
      </c>
      <c r="G149" s="469"/>
      <c r="H149" s="468" t="s">
        <v>14</v>
      </c>
      <c r="I149" s="469"/>
      <c r="J149" s="468" t="s">
        <v>15</v>
      </c>
      <c r="K149" s="469"/>
      <c r="L149" s="468" t="s">
        <v>16</v>
      </c>
      <c r="M149" s="469"/>
      <c r="N149" s="468" t="s">
        <v>164</v>
      </c>
      <c r="O149" s="469"/>
      <c r="P149" s="468" t="s">
        <v>18</v>
      </c>
      <c r="Q149" s="469"/>
      <c r="R149" s="491" t="s">
        <v>19</v>
      </c>
      <c r="S149" s="492"/>
      <c r="T149" s="491" t="s">
        <v>20</v>
      </c>
      <c r="U149" s="492"/>
      <c r="V149" s="491" t="s">
        <v>21</v>
      </c>
      <c r="W149" s="492"/>
      <c r="X149" s="491" t="s">
        <v>22</v>
      </c>
      <c r="Y149" s="492"/>
      <c r="Z149" s="491" t="s">
        <v>23</v>
      </c>
      <c r="AA149" s="492"/>
      <c r="AB149" s="491" t="s">
        <v>24</v>
      </c>
      <c r="AC149" s="492"/>
      <c r="AD149" s="491" t="s">
        <v>25</v>
      </c>
      <c r="AE149" s="492"/>
      <c r="AF149" s="491" t="s">
        <v>26</v>
      </c>
      <c r="AG149" s="492"/>
      <c r="AH149" s="491" t="s">
        <v>27</v>
      </c>
      <c r="AI149" s="492"/>
      <c r="AJ149" s="491" t="s">
        <v>28</v>
      </c>
      <c r="AK149" s="492"/>
      <c r="AL149" s="491" t="s">
        <v>29</v>
      </c>
      <c r="AM149" s="492"/>
      <c r="AN149" s="491" t="s">
        <v>30</v>
      </c>
      <c r="AO149" s="494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63" t="s">
        <v>165</v>
      </c>
      <c r="D150" s="18" t="s">
        <v>31</v>
      </c>
      <c r="E150" s="164" t="s">
        <v>32</v>
      </c>
      <c r="F150" s="94" t="s">
        <v>31</v>
      </c>
      <c r="G150" s="165" t="s">
        <v>32</v>
      </c>
      <c r="H150" s="94" t="s">
        <v>31</v>
      </c>
      <c r="I150" s="165" t="s">
        <v>32</v>
      </c>
      <c r="J150" s="94" t="s">
        <v>31</v>
      </c>
      <c r="K150" s="165" t="s">
        <v>32</v>
      </c>
      <c r="L150" s="94" t="s">
        <v>31</v>
      </c>
      <c r="M150" s="165" t="s">
        <v>32</v>
      </c>
      <c r="N150" s="94" t="s">
        <v>31</v>
      </c>
      <c r="O150" s="165" t="s">
        <v>32</v>
      </c>
      <c r="P150" s="94" t="s">
        <v>31</v>
      </c>
      <c r="Q150" s="165" t="s">
        <v>32</v>
      </c>
      <c r="R150" s="94" t="s">
        <v>31</v>
      </c>
      <c r="S150" s="165" t="s">
        <v>32</v>
      </c>
      <c r="T150" s="94" t="s">
        <v>31</v>
      </c>
      <c r="U150" s="165" t="s">
        <v>32</v>
      </c>
      <c r="V150" s="94" t="s">
        <v>31</v>
      </c>
      <c r="W150" s="165" t="s">
        <v>32</v>
      </c>
      <c r="X150" s="94" t="s">
        <v>31</v>
      </c>
      <c r="Y150" s="165" t="s">
        <v>32</v>
      </c>
      <c r="Z150" s="94" t="s">
        <v>31</v>
      </c>
      <c r="AA150" s="165" t="s">
        <v>32</v>
      </c>
      <c r="AB150" s="94" t="s">
        <v>31</v>
      </c>
      <c r="AC150" s="165" t="s">
        <v>32</v>
      </c>
      <c r="AD150" s="94" t="s">
        <v>31</v>
      </c>
      <c r="AE150" s="165" t="s">
        <v>32</v>
      </c>
      <c r="AF150" s="94" t="s">
        <v>31</v>
      </c>
      <c r="AG150" s="165" t="s">
        <v>32</v>
      </c>
      <c r="AH150" s="94" t="s">
        <v>31</v>
      </c>
      <c r="AI150" s="165" t="s">
        <v>32</v>
      </c>
      <c r="AJ150" s="94" t="s">
        <v>31</v>
      </c>
      <c r="AK150" s="165" t="s">
        <v>32</v>
      </c>
      <c r="AL150" s="94" t="s">
        <v>31</v>
      </c>
      <c r="AM150" s="165" t="s">
        <v>32</v>
      </c>
      <c r="AN150" s="94" t="s">
        <v>31</v>
      </c>
      <c r="AO150" s="166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508" t="s">
        <v>168</v>
      </c>
      <c r="B151" s="509"/>
      <c r="C151" s="171">
        <f>SUM(D151+E151)</f>
        <v>15970</v>
      </c>
      <c r="D151" s="172">
        <f>SUM(F151+H151+J151+L151+N151+P151+R151+T151+V151+X151+Z151+AB151+AD151+AF151+AH151+AJ151+AL151+AN151)</f>
        <v>7302</v>
      </c>
      <c r="E151" s="173">
        <f>SUM(G151+I151+K151+M151+O151+Q151+S151+U151+W151+Y151+AA151+AC151+AE151+AG151+AI151+AK151+AM151+AO151)</f>
        <v>8668</v>
      </c>
      <c r="F151" s="27">
        <f>SUM(ENERO:DICIEMBRE!F151)</f>
        <v>60</v>
      </c>
      <c r="G151" s="27">
        <f>SUM(ENERO:DICIEMBRE!G151)</f>
        <v>43</v>
      </c>
      <c r="H151" s="27">
        <f>SUM(ENERO:DICIEMBRE!H151)</f>
        <v>136</v>
      </c>
      <c r="I151" s="27">
        <f>SUM(ENERO:DICIEMBRE!I151)</f>
        <v>63</v>
      </c>
      <c r="J151" s="27">
        <f>SUM(ENERO:DICIEMBRE!J151)</f>
        <v>142</v>
      </c>
      <c r="K151" s="27">
        <f>SUM(ENERO:DICIEMBRE!K151)</f>
        <v>74</v>
      </c>
      <c r="L151" s="27">
        <f>SUM(ENERO:DICIEMBRE!L151)</f>
        <v>72</v>
      </c>
      <c r="M151" s="27">
        <f>SUM(ENERO:DICIEMBRE!M151)</f>
        <v>53</v>
      </c>
      <c r="N151" s="27">
        <f>SUM(ENERO:DICIEMBRE!N151)</f>
        <v>67</v>
      </c>
      <c r="O151" s="27">
        <f>SUM(ENERO:DICIEMBRE!O151)</f>
        <v>59</v>
      </c>
      <c r="P151" s="27">
        <f>SUM(ENERO:DICIEMBRE!P151)</f>
        <v>93</v>
      </c>
      <c r="Q151" s="27">
        <f>SUM(ENERO:DICIEMBRE!Q151)</f>
        <v>112</v>
      </c>
      <c r="R151" s="27">
        <f>SUM(ENERO:DICIEMBRE!R151)</f>
        <v>90</v>
      </c>
      <c r="S151" s="27">
        <f>SUM(ENERO:DICIEMBRE!S151)</f>
        <v>160</v>
      </c>
      <c r="T151" s="27">
        <f>SUM(ENERO:DICIEMBRE!T151)</f>
        <v>89</v>
      </c>
      <c r="U151" s="27">
        <f>SUM(ENERO:DICIEMBRE!U151)</f>
        <v>209</v>
      </c>
      <c r="V151" s="27">
        <f>SUM(ENERO:DICIEMBRE!V151)</f>
        <v>130</v>
      </c>
      <c r="W151" s="27">
        <f>SUM(ENERO:DICIEMBRE!W151)</f>
        <v>357</v>
      </c>
      <c r="X151" s="27">
        <f>SUM(ENERO:DICIEMBRE!X151)</f>
        <v>194</v>
      </c>
      <c r="Y151" s="27">
        <f>SUM(ENERO:DICIEMBRE!Y151)</f>
        <v>402</v>
      </c>
      <c r="Z151" s="27">
        <f>SUM(ENERO:DICIEMBRE!Z151)</f>
        <v>246</v>
      </c>
      <c r="AA151" s="27">
        <f>SUM(ENERO:DICIEMBRE!AA151)</f>
        <v>596</v>
      </c>
      <c r="AB151" s="27">
        <f>SUM(ENERO:DICIEMBRE!AB151)</f>
        <v>345</v>
      </c>
      <c r="AC151" s="27">
        <f>SUM(ENERO:DICIEMBRE!AC151)</f>
        <v>712</v>
      </c>
      <c r="AD151" s="27">
        <f>SUM(ENERO:DICIEMBRE!AD151)</f>
        <v>554</v>
      </c>
      <c r="AE151" s="27">
        <f>SUM(ENERO:DICIEMBRE!AE151)</f>
        <v>889</v>
      </c>
      <c r="AF151" s="27">
        <f>SUM(ENERO:DICIEMBRE!AF151)</f>
        <v>873</v>
      </c>
      <c r="AG151" s="27">
        <f>SUM(ENERO:DICIEMBRE!AG151)</f>
        <v>997</v>
      </c>
      <c r="AH151" s="27">
        <f>SUM(ENERO:DICIEMBRE!AH151)</f>
        <v>1010</v>
      </c>
      <c r="AI151" s="27">
        <f>SUM(ENERO:DICIEMBRE!AI151)</f>
        <v>1099</v>
      </c>
      <c r="AJ151" s="27">
        <f>SUM(ENERO:DICIEMBRE!AJ151)</f>
        <v>1105</v>
      </c>
      <c r="AK151" s="27">
        <f>SUM(ENERO:DICIEMBRE!AK151)</f>
        <v>1060</v>
      </c>
      <c r="AL151" s="27">
        <f>SUM(ENERO:DICIEMBRE!AL151)</f>
        <v>1067</v>
      </c>
      <c r="AM151" s="27">
        <f>SUM(ENERO:DICIEMBRE!AM151)</f>
        <v>935</v>
      </c>
      <c r="AN151" s="27">
        <f>SUM(ENERO:DICIEMBRE!AN151)</f>
        <v>1029</v>
      </c>
      <c r="AO151" s="27">
        <f>SUM(ENERO:DICIEMBRE!AO151)</f>
        <v>848</v>
      </c>
      <c r="AP151" s="27">
        <f>SUM(ENERO:DICIEMBRE!AP151)</f>
        <v>15970</v>
      </c>
      <c r="AQ151" s="27">
        <f>SUM(ENERO:DICIEMBRE!AQ151)</f>
        <v>4436</v>
      </c>
      <c r="AR151" s="27">
        <f>SUM(ENERO:DICIEMBRE!AR151)</f>
        <v>21</v>
      </c>
      <c r="AS151" s="27">
        <f>SUM(ENERO:DICIEMBRE!AS151)</f>
        <v>49</v>
      </c>
      <c r="AT151" s="27">
        <f>SUM(ENERO:DICIEMBRE!AT151)</f>
        <v>3</v>
      </c>
      <c r="AU151" s="27">
        <f>SUM(ENERO:DICIEMBRE!AU151)</f>
        <v>1959</v>
      </c>
      <c r="AV151" s="27">
        <f>SUM(ENERO:DICIEMBRE!AV151)</f>
        <v>0</v>
      </c>
      <c r="AW151" s="27">
        <f>SUM(ENERO:DICIEMBRE!AW151)</f>
        <v>0</v>
      </c>
      <c r="AX151" t="str">
        <f t="shared" ref="AX151:AX156" si="29">CB151&amp;CC151&amp;CD151&amp;CE151&amp;CF151&amp;CG151</f>
        <v/>
      </c>
      <c r="CB151" s="39" t="str">
        <f t="shared" ref="CB151:CB161" si="30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1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2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3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4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5">IF(AND(C151&gt;0,AP151=""),1,IF(AP151&gt;C151,1,0))</f>
        <v>0</v>
      </c>
      <c r="CO151" s="40">
        <f t="shared" ref="CO151:CO161" si="36">IF(AND(C151&gt;0,AQ151=""),1,IF(AQ151&gt;C151,1,0))</f>
        <v>0</v>
      </c>
      <c r="CP151" s="40">
        <f t="shared" ref="CP151:CP161" si="37">IF(AND(C151&gt;0,AR151=""),1,IF(AR151&gt;C151,1,0))</f>
        <v>0</v>
      </c>
      <c r="CQ151" s="40">
        <f t="shared" ref="CQ151:CQ161" si="38">IF(AND(C151&gt;0,AS151=""),1,IF(AS151&gt;C151,1,0))</f>
        <v>0</v>
      </c>
      <c r="CR151" s="177">
        <f t="shared" ref="CR151:CR161" si="39">IF(AND($C151&gt;0,AT151="",AU151=""),1,IF(AT151+AU151&gt;$C151,1,0))</f>
        <v>0</v>
      </c>
      <c r="CS151" s="176"/>
    </row>
    <row r="152" spans="1:98" x14ac:dyDescent="0.25">
      <c r="A152" s="470" t="s">
        <v>169</v>
      </c>
      <c r="B152" s="152" t="s">
        <v>170</v>
      </c>
      <c r="C152" s="178">
        <f>SUM(D152:E152)</f>
        <v>2420</v>
      </c>
      <c r="D152" s="179"/>
      <c r="E152" s="180">
        <f>SUM(K152+M152+O152+Q152+S152+U152+W152+Y152+AA152+AC152+AE152+AG152+AI152+AK152+AM152+AO152)</f>
        <v>2420</v>
      </c>
      <c r="F152" s="27">
        <f>SUM(ENERO:DICIEMBRE!F152)</f>
        <v>0</v>
      </c>
      <c r="G152" s="27">
        <f>SUM(ENERO:DICIEMBRE!G152)</f>
        <v>0</v>
      </c>
      <c r="H152" s="27">
        <f>SUM(ENERO:DICIEMBRE!H152)</f>
        <v>0</v>
      </c>
      <c r="I152" s="27">
        <f>SUM(ENERO:DICIEMBRE!I152)</f>
        <v>0</v>
      </c>
      <c r="J152" s="27">
        <f>SUM(ENERO:DICIEMBRE!J152)</f>
        <v>0</v>
      </c>
      <c r="K152" s="27">
        <f>SUM(ENERO:DICIEMBRE!K152)</f>
        <v>18</v>
      </c>
      <c r="L152" s="27">
        <f>SUM(ENERO:DICIEMBRE!L152)</f>
        <v>0</v>
      </c>
      <c r="M152" s="27">
        <f>SUM(ENERO:DICIEMBRE!M152)</f>
        <v>46</v>
      </c>
      <c r="N152" s="27">
        <f>SUM(ENERO:DICIEMBRE!N152)</f>
        <v>0</v>
      </c>
      <c r="O152" s="27">
        <f>SUM(ENERO:DICIEMBRE!O152)</f>
        <v>53</v>
      </c>
      <c r="P152" s="27">
        <f>SUM(ENERO:DICIEMBRE!P152)</f>
        <v>0</v>
      </c>
      <c r="Q152" s="27">
        <f>SUM(ENERO:DICIEMBRE!Q152)</f>
        <v>342</v>
      </c>
      <c r="R152" s="27">
        <f>SUM(ENERO:DICIEMBRE!R152)</f>
        <v>0</v>
      </c>
      <c r="S152" s="27">
        <f>SUM(ENERO:DICIEMBRE!S152)</f>
        <v>603</v>
      </c>
      <c r="T152" s="27">
        <f>SUM(ENERO:DICIEMBRE!T152)</f>
        <v>0</v>
      </c>
      <c r="U152" s="27">
        <f>SUM(ENERO:DICIEMBRE!U152)</f>
        <v>644</v>
      </c>
      <c r="V152" s="27">
        <f>SUM(ENERO:DICIEMBRE!V152)</f>
        <v>0</v>
      </c>
      <c r="W152" s="27">
        <f>SUM(ENERO:DICIEMBRE!W152)</f>
        <v>577</v>
      </c>
      <c r="X152" s="27">
        <f>SUM(ENERO:DICIEMBRE!X152)</f>
        <v>0</v>
      </c>
      <c r="Y152" s="27">
        <f>SUM(ENERO:DICIEMBRE!Y152)</f>
        <v>125</v>
      </c>
      <c r="Z152" s="27">
        <f>SUM(ENERO:DICIEMBRE!Z152)</f>
        <v>0</v>
      </c>
      <c r="AA152" s="27">
        <f>SUM(ENERO:DICIEMBRE!AA152)</f>
        <v>12</v>
      </c>
      <c r="AB152" s="27">
        <f>SUM(ENERO:DICIEMBRE!AB152)</f>
        <v>0</v>
      </c>
      <c r="AC152" s="27">
        <f>SUM(ENERO:DICIEMBRE!AC152)</f>
        <v>0</v>
      </c>
      <c r="AD152" s="27">
        <f>SUM(ENERO:DICIEMBRE!AD152)</f>
        <v>0</v>
      </c>
      <c r="AE152" s="27">
        <f>SUM(ENERO:DICIEMBRE!AE152)</f>
        <v>0</v>
      </c>
      <c r="AF152" s="27">
        <f>SUM(ENERO:DICIEMBRE!AF152)</f>
        <v>0</v>
      </c>
      <c r="AG152" s="27">
        <f>SUM(ENERO:DICIEMBRE!AG152)</f>
        <v>0</v>
      </c>
      <c r="AH152" s="27">
        <f>SUM(ENERO:DICIEMBRE!AH152)</f>
        <v>0</v>
      </c>
      <c r="AI152" s="27">
        <f>SUM(ENERO:DICIEMBRE!AI152)</f>
        <v>0</v>
      </c>
      <c r="AJ152" s="27">
        <f>SUM(ENERO:DICIEMBRE!AJ152)</f>
        <v>0</v>
      </c>
      <c r="AK152" s="27">
        <f>SUM(ENERO:DICIEMBRE!AK152)</f>
        <v>0</v>
      </c>
      <c r="AL152" s="27">
        <f>SUM(ENERO:DICIEMBRE!AL152)</f>
        <v>0</v>
      </c>
      <c r="AM152" s="27">
        <f>SUM(ENERO:DICIEMBRE!AM152)</f>
        <v>0</v>
      </c>
      <c r="AN152" s="27">
        <f>SUM(ENERO:DICIEMBRE!AN152)</f>
        <v>0</v>
      </c>
      <c r="AO152" s="27">
        <f>SUM(ENERO:DICIEMBRE!AO152)</f>
        <v>0</v>
      </c>
      <c r="AP152" s="27">
        <f>SUM(ENERO:DICIEMBRE!AP152)</f>
        <v>2420</v>
      </c>
      <c r="AQ152" s="27">
        <f>SUM(ENERO:DICIEMBRE!AQ152)</f>
        <v>0</v>
      </c>
      <c r="AR152" s="27">
        <f>SUM(ENERO:DICIEMBRE!AR152)</f>
        <v>1</v>
      </c>
      <c r="AS152" s="27">
        <f>SUM(ENERO:DICIEMBRE!AS152)</f>
        <v>3</v>
      </c>
      <c r="AT152" s="27">
        <f>SUM(ENERO:DICIEMBRE!AT152)</f>
        <v>0</v>
      </c>
      <c r="AU152" s="27">
        <f>SUM(ENERO:DICIEMBRE!AU152)</f>
        <v>0</v>
      </c>
      <c r="AV152" s="27">
        <f>SUM(ENERO:DICIEMBRE!AV152)</f>
        <v>0</v>
      </c>
      <c r="AW152" s="27">
        <f>SUM(ENERO:DICIEMBRE!AW152)</f>
        <v>0</v>
      </c>
      <c r="AX152" t="str">
        <f t="shared" si="29"/>
        <v/>
      </c>
      <c r="CB152" s="39" t="str">
        <f t="shared" si="30"/>
        <v/>
      </c>
      <c r="CC152" s="39" t="str">
        <f t="shared" si="31"/>
        <v/>
      </c>
      <c r="CD152" s="39" t="str">
        <f t="shared" si="32"/>
        <v/>
      </c>
      <c r="CE152" s="39" t="str">
        <f t="shared" si="33"/>
        <v/>
      </c>
      <c r="CF152" s="39" t="str">
        <f t="shared" si="34"/>
        <v/>
      </c>
      <c r="CG152" s="176"/>
      <c r="CN152" s="40">
        <f t="shared" si="35"/>
        <v>0</v>
      </c>
      <c r="CO152" s="40">
        <f t="shared" si="36"/>
        <v>0</v>
      </c>
      <c r="CP152" s="40">
        <f t="shared" si="37"/>
        <v>0</v>
      </c>
      <c r="CQ152" s="40">
        <f t="shared" si="38"/>
        <v>0</v>
      </c>
      <c r="CR152" s="177">
        <f t="shared" si="39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27">
        <f>SUM(ENERO:DICIEMBRE!F153)</f>
        <v>0</v>
      </c>
      <c r="G153" s="27">
        <f>SUM(ENERO:DICIEMBRE!G153)</f>
        <v>0</v>
      </c>
      <c r="H153" s="27">
        <f>SUM(ENERO:DICIEMBRE!H153)</f>
        <v>0</v>
      </c>
      <c r="I153" s="27">
        <f>SUM(ENERO:DICIEMBRE!I153)</f>
        <v>0</v>
      </c>
      <c r="J153" s="27">
        <f>SUM(ENERO:DICIEMBRE!J153)</f>
        <v>0</v>
      </c>
      <c r="K153" s="27">
        <f>SUM(ENERO:DICIEMBRE!K153)</f>
        <v>0</v>
      </c>
      <c r="L153" s="27">
        <f>SUM(ENERO:DICIEMBRE!L153)</f>
        <v>0</v>
      </c>
      <c r="M153" s="27">
        <f>SUM(ENERO:DICIEMBRE!M153)</f>
        <v>0</v>
      </c>
      <c r="N153" s="27">
        <f>SUM(ENERO:DICIEMBRE!N153)</f>
        <v>0</v>
      </c>
      <c r="O153" s="27">
        <f>SUM(ENERO:DICIEMBRE!O153)</f>
        <v>0</v>
      </c>
      <c r="P153" s="27">
        <f>SUM(ENERO:DICIEMBRE!P153)</f>
        <v>0</v>
      </c>
      <c r="Q153" s="27">
        <f>SUM(ENERO:DICIEMBRE!Q153)</f>
        <v>0</v>
      </c>
      <c r="R153" s="27">
        <f>SUM(ENERO:DICIEMBRE!R153)</f>
        <v>0</v>
      </c>
      <c r="S153" s="27">
        <f>SUM(ENERO:DICIEMBRE!S153)</f>
        <v>0</v>
      </c>
      <c r="T153" s="27">
        <f>SUM(ENERO:DICIEMBRE!T153)</f>
        <v>0</v>
      </c>
      <c r="U153" s="27">
        <f>SUM(ENERO:DICIEMBRE!U153)</f>
        <v>0</v>
      </c>
      <c r="V153" s="27">
        <f>SUM(ENERO:DICIEMBRE!V153)</f>
        <v>0</v>
      </c>
      <c r="W153" s="27">
        <f>SUM(ENERO:DICIEMBRE!W153)</f>
        <v>0</v>
      </c>
      <c r="X153" s="27">
        <f>SUM(ENERO:DICIEMBRE!X153)</f>
        <v>0</v>
      </c>
      <c r="Y153" s="27">
        <f>SUM(ENERO:DICIEMBRE!Y153)</f>
        <v>0</v>
      </c>
      <c r="Z153" s="27">
        <f>SUM(ENERO:DICIEMBRE!Z153)</f>
        <v>0</v>
      </c>
      <c r="AA153" s="27">
        <f>SUM(ENERO:DICIEMBRE!AA153)</f>
        <v>0</v>
      </c>
      <c r="AB153" s="27">
        <f>SUM(ENERO:DICIEMBRE!AB153)</f>
        <v>0</v>
      </c>
      <c r="AC153" s="27">
        <f>SUM(ENERO:DICIEMBRE!AC153)</f>
        <v>0</v>
      </c>
      <c r="AD153" s="27">
        <f>SUM(ENERO:DICIEMBRE!AD153)</f>
        <v>0</v>
      </c>
      <c r="AE153" s="27">
        <f>SUM(ENERO:DICIEMBRE!AE153)</f>
        <v>0</v>
      </c>
      <c r="AF153" s="27">
        <f>SUM(ENERO:DICIEMBRE!AF153)</f>
        <v>0</v>
      </c>
      <c r="AG153" s="27">
        <f>SUM(ENERO:DICIEMBRE!AG153)</f>
        <v>0</v>
      </c>
      <c r="AH153" s="27">
        <f>SUM(ENERO:DICIEMBRE!AH153)</f>
        <v>0</v>
      </c>
      <c r="AI153" s="27">
        <f>SUM(ENERO:DICIEMBRE!AI153)</f>
        <v>0</v>
      </c>
      <c r="AJ153" s="27">
        <f>SUM(ENERO:DICIEMBRE!AJ153)</f>
        <v>0</v>
      </c>
      <c r="AK153" s="27">
        <f>SUM(ENERO:DICIEMBRE!AK153)</f>
        <v>0</v>
      </c>
      <c r="AL153" s="27">
        <f>SUM(ENERO:DICIEMBRE!AL153)</f>
        <v>0</v>
      </c>
      <c r="AM153" s="27">
        <f>SUM(ENERO:DICIEMBRE!AM153)</f>
        <v>0</v>
      </c>
      <c r="AN153" s="27">
        <f>SUM(ENERO:DICIEMBRE!AN153)</f>
        <v>0</v>
      </c>
      <c r="AO153" s="27">
        <f>SUM(ENERO:DICIEMBRE!AO153)</f>
        <v>0</v>
      </c>
      <c r="AP153" s="27">
        <f>SUM(ENERO:DICIEMBRE!AP153)</f>
        <v>0</v>
      </c>
      <c r="AQ153" s="27">
        <f>SUM(ENERO:DICIEMBRE!AQ153)</f>
        <v>0</v>
      </c>
      <c r="AR153" s="27">
        <f>SUM(ENERO:DICIEMBRE!AR153)</f>
        <v>0</v>
      </c>
      <c r="AS153" s="27">
        <f>SUM(ENERO:DICIEMBRE!AS153)</f>
        <v>0</v>
      </c>
      <c r="AT153" s="27">
        <f>SUM(ENERO:DICIEMBRE!AT153)</f>
        <v>0</v>
      </c>
      <c r="AU153" s="27">
        <f>SUM(ENERO:DICIEMBRE!AU153)</f>
        <v>0</v>
      </c>
      <c r="AV153" s="27">
        <f>SUM(ENERO:DICIEMBRE!AV153)</f>
        <v>0</v>
      </c>
      <c r="AW153" s="27">
        <f>SUM(ENERO:DICIEMBRE!AW153)</f>
        <v>0</v>
      </c>
      <c r="AX153" t="str">
        <f t="shared" si="29"/>
        <v/>
      </c>
      <c r="CB153" s="39" t="str">
        <f t="shared" si="30"/>
        <v/>
      </c>
      <c r="CC153" s="39" t="str">
        <f t="shared" si="31"/>
        <v/>
      </c>
      <c r="CD153" s="39" t="str">
        <f t="shared" si="32"/>
        <v/>
      </c>
      <c r="CE153" s="39" t="str">
        <f t="shared" si="33"/>
        <v/>
      </c>
      <c r="CF153" s="39" t="str">
        <f t="shared" si="34"/>
        <v/>
      </c>
      <c r="CG153" s="176"/>
      <c r="CN153" s="40">
        <f t="shared" si="35"/>
        <v>0</v>
      </c>
      <c r="CO153" s="40">
        <f t="shared" si="36"/>
        <v>0</v>
      </c>
      <c r="CP153" s="40">
        <f t="shared" si="37"/>
        <v>0</v>
      </c>
      <c r="CQ153" s="40">
        <f t="shared" si="38"/>
        <v>0</v>
      </c>
      <c r="CR153" s="177">
        <f t="shared" si="39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40">SUM(D154+E154)</f>
        <v>5041</v>
      </c>
      <c r="D154" s="195">
        <f>SUM(F154+H154+J154+L154+N154+P154+R154+T154+V154+X154+Z154+AB154+AD154+AF154+AH154+AJ154+AL154+AN154)</f>
        <v>1485</v>
      </c>
      <c r="E154" s="196">
        <f>SUM(G154+I154+K154+M154+O154+Q154+S154+U154+W154+Y154+AA154+AC154+AE154+AG154+AI154+AK154+AM154+AO154)</f>
        <v>3556</v>
      </c>
      <c r="F154" s="27">
        <f>SUM(ENERO:DICIEMBRE!F154)</f>
        <v>2</v>
      </c>
      <c r="G154" s="27">
        <f>SUM(ENERO:DICIEMBRE!G154)</f>
        <v>0</v>
      </c>
      <c r="H154" s="27">
        <f>SUM(ENERO:DICIEMBRE!H154)</f>
        <v>1</v>
      </c>
      <c r="I154" s="27">
        <f>SUM(ENERO:DICIEMBRE!I154)</f>
        <v>1</v>
      </c>
      <c r="J154" s="27">
        <f>SUM(ENERO:DICIEMBRE!J154)</f>
        <v>2</v>
      </c>
      <c r="K154" s="27">
        <f>SUM(ENERO:DICIEMBRE!K154)</f>
        <v>3</v>
      </c>
      <c r="L154" s="27">
        <f>SUM(ENERO:DICIEMBRE!L154)</f>
        <v>7</v>
      </c>
      <c r="M154" s="27">
        <f>SUM(ENERO:DICIEMBRE!M154)</f>
        <v>6</v>
      </c>
      <c r="N154" s="27">
        <f>SUM(ENERO:DICIEMBRE!N154)</f>
        <v>5</v>
      </c>
      <c r="O154" s="27">
        <f>SUM(ENERO:DICIEMBRE!O154)</f>
        <v>9</v>
      </c>
      <c r="P154" s="27">
        <f>SUM(ENERO:DICIEMBRE!P154)</f>
        <v>90</v>
      </c>
      <c r="Q154" s="27">
        <f>SUM(ENERO:DICIEMBRE!Q154)</f>
        <v>144</v>
      </c>
      <c r="R154" s="27">
        <f>SUM(ENERO:DICIEMBRE!R154)</f>
        <v>121</v>
      </c>
      <c r="S154" s="27">
        <f>SUM(ENERO:DICIEMBRE!S154)</f>
        <v>334</v>
      </c>
      <c r="T154" s="27">
        <f>SUM(ENERO:DICIEMBRE!T154)</f>
        <v>259</v>
      </c>
      <c r="U154" s="27">
        <f>SUM(ENERO:DICIEMBRE!U154)</f>
        <v>498</v>
      </c>
      <c r="V154" s="27">
        <f>SUM(ENERO:DICIEMBRE!V154)</f>
        <v>225</v>
      </c>
      <c r="W154" s="27">
        <f>SUM(ENERO:DICIEMBRE!W154)</f>
        <v>544</v>
      </c>
      <c r="X154" s="27">
        <f>SUM(ENERO:DICIEMBRE!X154)</f>
        <v>199</v>
      </c>
      <c r="Y154" s="27">
        <f>SUM(ENERO:DICIEMBRE!Y154)</f>
        <v>487</v>
      </c>
      <c r="Z154" s="27">
        <f>SUM(ENERO:DICIEMBRE!Z154)</f>
        <v>165</v>
      </c>
      <c r="AA154" s="27">
        <f>SUM(ENERO:DICIEMBRE!AA154)</f>
        <v>381</v>
      </c>
      <c r="AB154" s="27">
        <f>SUM(ENERO:DICIEMBRE!AB154)</f>
        <v>155</v>
      </c>
      <c r="AC154" s="27">
        <f>SUM(ENERO:DICIEMBRE!AC154)</f>
        <v>395</v>
      </c>
      <c r="AD154" s="27">
        <f>SUM(ENERO:DICIEMBRE!AD154)</f>
        <v>127</v>
      </c>
      <c r="AE154" s="27">
        <f>SUM(ENERO:DICIEMBRE!AE154)</f>
        <v>306</v>
      </c>
      <c r="AF154" s="27">
        <f>SUM(ENERO:DICIEMBRE!AF154)</f>
        <v>55</v>
      </c>
      <c r="AG154" s="27">
        <f>SUM(ENERO:DICIEMBRE!AG154)</f>
        <v>210</v>
      </c>
      <c r="AH154" s="27">
        <f>SUM(ENERO:DICIEMBRE!AH154)</f>
        <v>34</v>
      </c>
      <c r="AI154" s="27">
        <f>SUM(ENERO:DICIEMBRE!AI154)</f>
        <v>117</v>
      </c>
      <c r="AJ154" s="27">
        <f>SUM(ENERO:DICIEMBRE!AJ154)</f>
        <v>24</v>
      </c>
      <c r="AK154" s="27">
        <f>SUM(ENERO:DICIEMBRE!AK154)</f>
        <v>76</v>
      </c>
      <c r="AL154" s="27">
        <f>SUM(ENERO:DICIEMBRE!AL154)</f>
        <v>7</v>
      </c>
      <c r="AM154" s="27">
        <f>SUM(ENERO:DICIEMBRE!AM154)</f>
        <v>24</v>
      </c>
      <c r="AN154" s="27">
        <f>SUM(ENERO:DICIEMBRE!AN154)</f>
        <v>7</v>
      </c>
      <c r="AO154" s="27">
        <f>SUM(ENERO:DICIEMBRE!AO154)</f>
        <v>21</v>
      </c>
      <c r="AP154" s="27">
        <f>SUM(ENERO:DICIEMBRE!AP154)</f>
        <v>5041</v>
      </c>
      <c r="AQ154" s="27">
        <f>SUM(ENERO:DICIEMBRE!AQ154)</f>
        <v>2189</v>
      </c>
      <c r="AR154" s="27">
        <f>SUM(ENERO:DICIEMBRE!AR154)</f>
        <v>27</v>
      </c>
      <c r="AS154" s="27">
        <f>SUM(ENERO:DICIEMBRE!AS154)</f>
        <v>3</v>
      </c>
      <c r="AT154" s="27">
        <f>SUM(ENERO:DICIEMBRE!AT154)</f>
        <v>0</v>
      </c>
      <c r="AU154" s="27">
        <f>SUM(ENERO:DICIEMBRE!AU154)</f>
        <v>99</v>
      </c>
      <c r="AV154" s="27">
        <f>SUM(ENERO:DICIEMBRE!AV154)</f>
        <v>0</v>
      </c>
      <c r="AW154" s="27">
        <f>SUM(ENERO:DICIEMBRE!AW154)</f>
        <v>0</v>
      </c>
      <c r="AX154" t="str">
        <f t="shared" si="29"/>
        <v/>
      </c>
      <c r="CB154" s="39" t="str">
        <f t="shared" si="30"/>
        <v/>
      </c>
      <c r="CC154" s="39" t="str">
        <f t="shared" si="31"/>
        <v/>
      </c>
      <c r="CD154" s="39" t="str">
        <f t="shared" si="32"/>
        <v/>
      </c>
      <c r="CE154" s="39" t="str">
        <f t="shared" si="33"/>
        <v/>
      </c>
      <c r="CF154" s="39" t="str">
        <f t="shared" si="34"/>
        <v/>
      </c>
      <c r="CG154" s="176"/>
      <c r="CN154" s="40">
        <f t="shared" si="35"/>
        <v>0</v>
      </c>
      <c r="CO154" s="40">
        <f t="shared" si="36"/>
        <v>0</v>
      </c>
      <c r="CP154" s="40">
        <f t="shared" si="37"/>
        <v>0</v>
      </c>
      <c r="CQ154" s="40">
        <f t="shared" si="38"/>
        <v>0</v>
      </c>
      <c r="CR154" s="177">
        <f t="shared" si="39"/>
        <v>0</v>
      </c>
      <c r="CS154" s="176"/>
    </row>
    <row r="155" spans="1:98" x14ac:dyDescent="0.25">
      <c r="A155" s="461"/>
      <c r="B155" s="198" t="s">
        <v>173</v>
      </c>
      <c r="C155" s="199">
        <f t="shared" si="40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7">
        <f>SUM(ENERO:DICIEMBRE!F155)</f>
        <v>0</v>
      </c>
      <c r="G155" s="27">
        <f>SUM(ENERO:DICIEMBRE!G155)</f>
        <v>0</v>
      </c>
      <c r="H155" s="27">
        <f>SUM(ENERO:DICIEMBRE!H155)</f>
        <v>0</v>
      </c>
      <c r="I155" s="27">
        <f>SUM(ENERO:DICIEMBRE!I155)</f>
        <v>0</v>
      </c>
      <c r="J155" s="27">
        <f>SUM(ENERO:DICIEMBRE!J155)</f>
        <v>0</v>
      </c>
      <c r="K155" s="27">
        <f>SUM(ENERO:DICIEMBRE!K155)</f>
        <v>0</v>
      </c>
      <c r="L155" s="27">
        <f>SUM(ENERO:DICIEMBRE!L155)</f>
        <v>0</v>
      </c>
      <c r="M155" s="27">
        <f>SUM(ENERO:DICIEMBRE!M155)</f>
        <v>0</v>
      </c>
      <c r="N155" s="27">
        <f>SUM(ENERO:DICIEMBRE!N155)</f>
        <v>0</v>
      </c>
      <c r="O155" s="27">
        <f>SUM(ENERO:DICIEMBRE!O155)</f>
        <v>0</v>
      </c>
      <c r="P155" s="27">
        <f>SUM(ENERO:DICIEMBRE!P155)</f>
        <v>0</v>
      </c>
      <c r="Q155" s="27">
        <f>SUM(ENERO:DICIEMBRE!Q155)</f>
        <v>0</v>
      </c>
      <c r="R155" s="27">
        <f>SUM(ENERO:DICIEMBRE!R155)</f>
        <v>0</v>
      </c>
      <c r="S155" s="27">
        <f>SUM(ENERO:DICIEMBRE!S155)</f>
        <v>0</v>
      </c>
      <c r="T155" s="27">
        <f>SUM(ENERO:DICIEMBRE!T155)</f>
        <v>0</v>
      </c>
      <c r="U155" s="27">
        <f>SUM(ENERO:DICIEMBRE!U155)</f>
        <v>0</v>
      </c>
      <c r="V155" s="27">
        <f>SUM(ENERO:DICIEMBRE!V155)</f>
        <v>0</v>
      </c>
      <c r="W155" s="27">
        <f>SUM(ENERO:DICIEMBRE!W155)</f>
        <v>0</v>
      </c>
      <c r="X155" s="27">
        <f>SUM(ENERO:DICIEMBRE!X155)</f>
        <v>0</v>
      </c>
      <c r="Y155" s="27">
        <f>SUM(ENERO:DICIEMBRE!Y155)</f>
        <v>0</v>
      </c>
      <c r="Z155" s="27">
        <f>SUM(ENERO:DICIEMBRE!Z155)</f>
        <v>0</v>
      </c>
      <c r="AA155" s="27">
        <f>SUM(ENERO:DICIEMBRE!AA155)</f>
        <v>0</v>
      </c>
      <c r="AB155" s="27">
        <f>SUM(ENERO:DICIEMBRE!AB155)</f>
        <v>0</v>
      </c>
      <c r="AC155" s="27">
        <f>SUM(ENERO:DICIEMBRE!AC155)</f>
        <v>0</v>
      </c>
      <c r="AD155" s="27">
        <f>SUM(ENERO:DICIEMBRE!AD155)</f>
        <v>0</v>
      </c>
      <c r="AE155" s="27">
        <f>SUM(ENERO:DICIEMBRE!AE155)</f>
        <v>0</v>
      </c>
      <c r="AF155" s="27">
        <f>SUM(ENERO:DICIEMBRE!AF155)</f>
        <v>0</v>
      </c>
      <c r="AG155" s="27">
        <f>SUM(ENERO:DICIEMBRE!AG155)</f>
        <v>0</v>
      </c>
      <c r="AH155" s="27">
        <f>SUM(ENERO:DICIEMBRE!AH155)</f>
        <v>0</v>
      </c>
      <c r="AI155" s="27">
        <f>SUM(ENERO:DICIEMBRE!AI155)</f>
        <v>0</v>
      </c>
      <c r="AJ155" s="27">
        <f>SUM(ENERO:DICIEMBRE!AJ155)</f>
        <v>0</v>
      </c>
      <c r="AK155" s="27">
        <f>SUM(ENERO:DICIEMBRE!AK155)</f>
        <v>0</v>
      </c>
      <c r="AL155" s="27">
        <f>SUM(ENERO:DICIEMBRE!AL155)</f>
        <v>0</v>
      </c>
      <c r="AM155" s="27">
        <f>SUM(ENERO:DICIEMBRE!AM155)</f>
        <v>0</v>
      </c>
      <c r="AN155" s="27">
        <f>SUM(ENERO:DICIEMBRE!AN155)</f>
        <v>0</v>
      </c>
      <c r="AO155" s="27">
        <f>SUM(ENERO:DICIEMBRE!AO155)</f>
        <v>0</v>
      </c>
      <c r="AP155" s="27">
        <f>SUM(ENERO:DICIEMBRE!AP155)</f>
        <v>0</v>
      </c>
      <c r="AQ155" s="27">
        <f>SUM(ENERO:DICIEMBRE!AQ155)</f>
        <v>0</v>
      </c>
      <c r="AR155" s="27">
        <f>SUM(ENERO:DICIEMBRE!AR155)</f>
        <v>0</v>
      </c>
      <c r="AS155" s="27">
        <f>SUM(ENERO:DICIEMBRE!AS155)</f>
        <v>0</v>
      </c>
      <c r="AT155" s="27">
        <f>SUM(ENERO:DICIEMBRE!AT155)</f>
        <v>0</v>
      </c>
      <c r="AU155" s="27">
        <f>SUM(ENERO:DICIEMBRE!AU155)</f>
        <v>0</v>
      </c>
      <c r="AV155" s="27">
        <f>SUM(ENERO:DICIEMBRE!AV155)</f>
        <v>0</v>
      </c>
      <c r="AW155" s="27">
        <f>SUM(ENERO:DICIEMBRE!AW155)</f>
        <v>0</v>
      </c>
      <c r="AX155" t="str">
        <f t="shared" si="29"/>
        <v/>
      </c>
      <c r="CB155" s="39" t="str">
        <f t="shared" si="30"/>
        <v/>
      </c>
      <c r="CC155" s="39" t="str">
        <f t="shared" si="31"/>
        <v/>
      </c>
      <c r="CD155" s="39" t="str">
        <f t="shared" si="32"/>
        <v/>
      </c>
      <c r="CE155" s="39" t="str">
        <f t="shared" si="33"/>
        <v/>
      </c>
      <c r="CF155" s="39" t="str">
        <f t="shared" si="34"/>
        <v/>
      </c>
      <c r="CG155" s="176"/>
      <c r="CN155" s="40">
        <f t="shared" si="35"/>
        <v>0</v>
      </c>
      <c r="CO155" s="40">
        <f t="shared" si="36"/>
        <v>0</v>
      </c>
      <c r="CP155" s="40">
        <f t="shared" si="37"/>
        <v>0</v>
      </c>
      <c r="CQ155" s="40">
        <f t="shared" si="38"/>
        <v>0</v>
      </c>
      <c r="CR155" s="177">
        <f t="shared" si="39"/>
        <v>0</v>
      </c>
      <c r="CS155" s="176"/>
    </row>
    <row r="156" spans="1:98" x14ac:dyDescent="0.25">
      <c r="A156" s="510" t="s">
        <v>174</v>
      </c>
      <c r="B156" s="511"/>
      <c r="C156" s="208">
        <f t="shared" si="40"/>
        <v>5465</v>
      </c>
      <c r="D156" s="209">
        <f>SUM(F156+H156+J156+L156+N156+P156+R156+T156+V156+X156+Z156+AB156+AD156+AF156+AH156+AJ156+AL156+AN156)</f>
        <v>2291</v>
      </c>
      <c r="E156" s="196">
        <f>SUM(G156+I156+K156+M156+O156+Q156+S156+U156+W156+Y156+AA156+AC156+AE156+AG156+AI156+AK156+AM156+AO156)</f>
        <v>3174</v>
      </c>
      <c r="F156" s="27">
        <f>SUM(ENERO:DICIEMBRE!F156)</f>
        <v>491</v>
      </c>
      <c r="G156" s="27">
        <f>SUM(ENERO:DICIEMBRE!G156)</f>
        <v>394</v>
      </c>
      <c r="H156" s="27">
        <f>SUM(ENERO:DICIEMBRE!H156)</f>
        <v>183</v>
      </c>
      <c r="I156" s="27">
        <f>SUM(ENERO:DICIEMBRE!I156)</f>
        <v>170</v>
      </c>
      <c r="J156" s="27">
        <f>SUM(ENERO:DICIEMBRE!J156)</f>
        <v>135</v>
      </c>
      <c r="K156" s="27">
        <f>SUM(ENERO:DICIEMBRE!K156)</f>
        <v>89</v>
      </c>
      <c r="L156" s="27">
        <f>SUM(ENERO:DICIEMBRE!L156)</f>
        <v>48</v>
      </c>
      <c r="M156" s="27">
        <f>SUM(ENERO:DICIEMBRE!M156)</f>
        <v>31</v>
      </c>
      <c r="N156" s="27">
        <f>SUM(ENERO:DICIEMBRE!N156)</f>
        <v>40</v>
      </c>
      <c r="O156" s="27">
        <f>SUM(ENERO:DICIEMBRE!O156)</f>
        <v>36</v>
      </c>
      <c r="P156" s="27">
        <f>SUM(ENERO:DICIEMBRE!P156)</f>
        <v>18</v>
      </c>
      <c r="Q156" s="27">
        <f>SUM(ENERO:DICIEMBRE!Q156)</f>
        <v>18</v>
      </c>
      <c r="R156" s="27">
        <f>SUM(ENERO:DICIEMBRE!R156)</f>
        <v>21</v>
      </c>
      <c r="S156" s="27">
        <f>SUM(ENERO:DICIEMBRE!S156)</f>
        <v>46</v>
      </c>
      <c r="T156" s="27">
        <f>SUM(ENERO:DICIEMBRE!T156)</f>
        <v>28</v>
      </c>
      <c r="U156" s="27">
        <f>SUM(ENERO:DICIEMBRE!U156)</f>
        <v>107</v>
      </c>
      <c r="V156" s="27">
        <f>SUM(ENERO:DICIEMBRE!V156)</f>
        <v>30</v>
      </c>
      <c r="W156" s="27">
        <f>SUM(ENERO:DICIEMBRE!W156)</f>
        <v>178</v>
      </c>
      <c r="X156" s="27">
        <f>SUM(ENERO:DICIEMBRE!X156)</f>
        <v>48</v>
      </c>
      <c r="Y156" s="27">
        <f>SUM(ENERO:DICIEMBRE!Y156)</f>
        <v>162</v>
      </c>
      <c r="Z156" s="27">
        <f>SUM(ENERO:DICIEMBRE!Z156)</f>
        <v>40</v>
      </c>
      <c r="AA156" s="27">
        <f>SUM(ENERO:DICIEMBRE!AA156)</f>
        <v>178</v>
      </c>
      <c r="AB156" s="27">
        <f>SUM(ENERO:DICIEMBRE!AB156)</f>
        <v>73</v>
      </c>
      <c r="AC156" s="27">
        <f>SUM(ENERO:DICIEMBRE!AC156)</f>
        <v>197</v>
      </c>
      <c r="AD156" s="27">
        <f>SUM(ENERO:DICIEMBRE!AD156)</f>
        <v>67</v>
      </c>
      <c r="AE156" s="27">
        <f>SUM(ENERO:DICIEMBRE!AE156)</f>
        <v>222</v>
      </c>
      <c r="AF156" s="27">
        <f>SUM(ENERO:DICIEMBRE!AF156)</f>
        <v>105</v>
      </c>
      <c r="AG156" s="27">
        <f>SUM(ENERO:DICIEMBRE!AG156)</f>
        <v>242</v>
      </c>
      <c r="AH156" s="27">
        <f>SUM(ENERO:DICIEMBRE!AH156)</f>
        <v>186</v>
      </c>
      <c r="AI156" s="27">
        <f>SUM(ENERO:DICIEMBRE!AI156)</f>
        <v>277</v>
      </c>
      <c r="AJ156" s="27">
        <f>SUM(ENERO:DICIEMBRE!AJ156)</f>
        <v>171</v>
      </c>
      <c r="AK156" s="27">
        <f>SUM(ENERO:DICIEMBRE!AK156)</f>
        <v>218</v>
      </c>
      <c r="AL156" s="27">
        <f>SUM(ENERO:DICIEMBRE!AL156)</f>
        <v>273</v>
      </c>
      <c r="AM156" s="27">
        <f>SUM(ENERO:DICIEMBRE!AM156)</f>
        <v>253</v>
      </c>
      <c r="AN156" s="27">
        <f>SUM(ENERO:DICIEMBRE!AN156)</f>
        <v>334</v>
      </c>
      <c r="AO156" s="27">
        <f>SUM(ENERO:DICIEMBRE!AO156)</f>
        <v>356</v>
      </c>
      <c r="AP156" s="27">
        <f>SUM(ENERO:DICIEMBRE!AP156)</f>
        <v>5465</v>
      </c>
      <c r="AQ156" s="27">
        <f>SUM(ENERO:DICIEMBRE!AQ156)</f>
        <v>4193</v>
      </c>
      <c r="AR156" s="27">
        <f>SUM(ENERO:DICIEMBRE!AR156)</f>
        <v>1</v>
      </c>
      <c r="AS156" s="27">
        <f>SUM(ENERO:DICIEMBRE!AS156)</f>
        <v>38</v>
      </c>
      <c r="AT156" s="27">
        <f>SUM(ENERO:DICIEMBRE!AT156)</f>
        <v>0</v>
      </c>
      <c r="AU156" s="27">
        <f>SUM(ENERO:DICIEMBRE!AU156)</f>
        <v>178</v>
      </c>
      <c r="AV156" s="27">
        <f>SUM(ENERO:DICIEMBRE!AV156)</f>
        <v>0</v>
      </c>
      <c r="AW156" s="27">
        <f>SUM(ENERO:DICIEMBRE!AW156)</f>
        <v>0</v>
      </c>
      <c r="AX156" t="str">
        <f t="shared" si="29"/>
        <v/>
      </c>
      <c r="CB156" s="39" t="str">
        <f t="shared" si="30"/>
        <v/>
      </c>
      <c r="CC156" s="39" t="str">
        <f t="shared" si="31"/>
        <v/>
      </c>
      <c r="CD156" s="39" t="str">
        <f t="shared" si="32"/>
        <v/>
      </c>
      <c r="CE156" s="39" t="str">
        <f t="shared" si="33"/>
        <v/>
      </c>
      <c r="CF156" s="39" t="str">
        <f t="shared" si="34"/>
        <v/>
      </c>
      <c r="CG156" s="176"/>
      <c r="CN156" s="40">
        <f t="shared" si="35"/>
        <v>0</v>
      </c>
      <c r="CO156" s="40">
        <f t="shared" si="36"/>
        <v>0</v>
      </c>
      <c r="CP156" s="40">
        <f t="shared" si="37"/>
        <v>0</v>
      </c>
      <c r="CQ156" s="40">
        <f t="shared" si="38"/>
        <v>0</v>
      </c>
      <c r="CR156" s="177">
        <f t="shared" si="39"/>
        <v>0</v>
      </c>
      <c r="CS156" s="176"/>
    </row>
    <row r="157" spans="1:98" x14ac:dyDescent="0.25">
      <c r="A157" s="501" t="s">
        <v>175</v>
      </c>
      <c r="B157" s="502"/>
      <c r="C157" s="210">
        <f t="shared" si="40"/>
        <v>2031</v>
      </c>
      <c r="D157" s="195">
        <f>SUM(F157+H157+J157+N157+L157+P157+R157+T157+V157+X157+Z157+AB157+AD157+AF157+AH157+AJ157+AL157+AN157)</f>
        <v>451</v>
      </c>
      <c r="E157" s="196">
        <f>SUM(G157+I157+K157+M157+O157+Q157+S157+U157+W157+Y157+AA157+AC157+AE157+AG157+AI157+AK157+AM157+AO157)</f>
        <v>1580</v>
      </c>
      <c r="F157" s="27">
        <f>SUM(ENERO:DICIEMBRE!F157)</f>
        <v>0</v>
      </c>
      <c r="G157" s="27">
        <f>SUM(ENERO:DICIEMBRE!G157)</f>
        <v>0</v>
      </c>
      <c r="H157" s="27">
        <f>SUM(ENERO:DICIEMBRE!H157)</f>
        <v>0</v>
      </c>
      <c r="I157" s="27">
        <f>SUM(ENERO:DICIEMBRE!I157)</f>
        <v>0</v>
      </c>
      <c r="J157" s="27">
        <f>SUM(ENERO:DICIEMBRE!J157)</f>
        <v>0</v>
      </c>
      <c r="K157" s="27">
        <f>SUM(ENERO:DICIEMBRE!K157)</f>
        <v>3</v>
      </c>
      <c r="L157" s="27">
        <f>SUM(ENERO:DICIEMBRE!L157)</f>
        <v>7</v>
      </c>
      <c r="M157" s="27">
        <f>SUM(ENERO:DICIEMBRE!M157)</f>
        <v>11</v>
      </c>
      <c r="N157" s="27">
        <f>SUM(ENERO:DICIEMBRE!N157)</f>
        <v>4</v>
      </c>
      <c r="O157" s="27">
        <f>SUM(ENERO:DICIEMBRE!O157)</f>
        <v>14</v>
      </c>
      <c r="P157" s="27">
        <f>SUM(ENERO:DICIEMBRE!P157)</f>
        <v>9</v>
      </c>
      <c r="Q157" s="27">
        <f>SUM(ENERO:DICIEMBRE!Q157)</f>
        <v>20</v>
      </c>
      <c r="R157" s="27">
        <f>SUM(ENERO:DICIEMBRE!R157)</f>
        <v>4</v>
      </c>
      <c r="S157" s="27">
        <f>SUM(ENERO:DICIEMBRE!S157)</f>
        <v>52</v>
      </c>
      <c r="T157" s="27">
        <f>SUM(ENERO:DICIEMBRE!T157)</f>
        <v>21</v>
      </c>
      <c r="U157" s="27">
        <f>SUM(ENERO:DICIEMBRE!U157)</f>
        <v>103</v>
      </c>
      <c r="V157" s="27">
        <f>SUM(ENERO:DICIEMBRE!V157)</f>
        <v>12</v>
      </c>
      <c r="W157" s="27">
        <f>SUM(ENERO:DICIEMBRE!W157)</f>
        <v>154</v>
      </c>
      <c r="X157" s="27">
        <f>SUM(ENERO:DICIEMBRE!X157)</f>
        <v>20</v>
      </c>
      <c r="Y157" s="27">
        <f>SUM(ENERO:DICIEMBRE!Y157)</f>
        <v>163</v>
      </c>
      <c r="Z157" s="27">
        <f>SUM(ENERO:DICIEMBRE!Z157)</f>
        <v>33</v>
      </c>
      <c r="AA157" s="27">
        <f>SUM(ENERO:DICIEMBRE!AA157)</f>
        <v>181</v>
      </c>
      <c r="AB157" s="27">
        <f>SUM(ENERO:DICIEMBRE!AB157)</f>
        <v>35</v>
      </c>
      <c r="AC157" s="27">
        <f>SUM(ENERO:DICIEMBRE!AC157)</f>
        <v>187</v>
      </c>
      <c r="AD157" s="27">
        <f>SUM(ENERO:DICIEMBRE!AD157)</f>
        <v>55</v>
      </c>
      <c r="AE157" s="27">
        <f>SUM(ENERO:DICIEMBRE!AE157)</f>
        <v>224</v>
      </c>
      <c r="AF157" s="27">
        <f>SUM(ENERO:DICIEMBRE!AF157)</f>
        <v>54</v>
      </c>
      <c r="AG157" s="27">
        <f>SUM(ENERO:DICIEMBRE!AG157)</f>
        <v>126</v>
      </c>
      <c r="AH157" s="27">
        <f>SUM(ENERO:DICIEMBRE!AH157)</f>
        <v>58</v>
      </c>
      <c r="AI157" s="27">
        <f>SUM(ENERO:DICIEMBRE!AI157)</f>
        <v>61</v>
      </c>
      <c r="AJ157" s="27">
        <f>SUM(ENERO:DICIEMBRE!AJ157)</f>
        <v>63</v>
      </c>
      <c r="AK157" s="27">
        <f>SUM(ENERO:DICIEMBRE!AK157)</f>
        <v>139</v>
      </c>
      <c r="AL157" s="27">
        <f>SUM(ENERO:DICIEMBRE!AL157)</f>
        <v>45</v>
      </c>
      <c r="AM157" s="27">
        <f>SUM(ENERO:DICIEMBRE!AM157)</f>
        <v>65</v>
      </c>
      <c r="AN157" s="27">
        <f>SUM(ENERO:DICIEMBRE!AN157)</f>
        <v>31</v>
      </c>
      <c r="AO157" s="27">
        <f>SUM(ENERO:DICIEMBRE!AO157)</f>
        <v>77</v>
      </c>
      <c r="AP157" s="27">
        <f>SUM(ENERO:DICIEMBRE!AP157)</f>
        <v>2031</v>
      </c>
      <c r="AQ157" s="27">
        <f>SUM(ENERO:DICIEMBRE!AQ157)</f>
        <v>778</v>
      </c>
      <c r="AR157" s="27">
        <f>SUM(ENERO:DICIEMBRE!AR157)</f>
        <v>89</v>
      </c>
      <c r="AS157" s="27">
        <f>SUM(ENERO:DICIEMBRE!AS157)</f>
        <v>6</v>
      </c>
      <c r="AT157" s="27">
        <f>SUM(ENERO:DICIEMBRE!AT157)</f>
        <v>0</v>
      </c>
      <c r="AU157" s="27">
        <f>SUM(ENERO:DICIEMBRE!AU157)</f>
        <v>0</v>
      </c>
      <c r="AV157" s="27">
        <f>SUM(ENERO:DICIEMBRE!AV157)</f>
        <v>0</v>
      </c>
      <c r="AW157" s="27">
        <f>SUM(ENERO:DICIEMBRE!AW157)</f>
        <v>0</v>
      </c>
      <c r="AX157" t="str">
        <f>CB157&amp;CC157&amp;CD157&amp;CE157&amp;CF157&amp;CG157&amp;CH157</f>
        <v/>
      </c>
      <c r="CB157" s="39" t="str">
        <f t="shared" si="30"/>
        <v/>
      </c>
      <c r="CC157" s="39" t="str">
        <f t="shared" si="31"/>
        <v/>
      </c>
      <c r="CD157" s="39" t="str">
        <f t="shared" si="32"/>
        <v/>
      </c>
      <c r="CE157" s="39" t="str">
        <f t="shared" si="33"/>
        <v/>
      </c>
      <c r="CF157" s="39" t="str">
        <f t="shared" si="34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5"/>
        <v>0</v>
      </c>
      <c r="CO157" s="40">
        <f t="shared" si="36"/>
        <v>0</v>
      </c>
      <c r="CP157" s="40">
        <f t="shared" si="37"/>
        <v>0</v>
      </c>
      <c r="CQ157" s="40">
        <f t="shared" si="38"/>
        <v>0</v>
      </c>
      <c r="CR157" s="177">
        <f t="shared" si="39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40"/>
        <v>743</v>
      </c>
      <c r="D158" s="195">
        <f>SUM(F158+H158+J158+N158+L158+P158+R158+T158+V158+X158+Z158+AB158+AD158+AF158+AH158+AJ158+AL158+AN158)</f>
        <v>519</v>
      </c>
      <c r="E158" s="196">
        <f>SUM(G158+I158+K158+M158+O158+Q158+S158+U158+W158+Y158+AA158+AC158+AE158+AG158+AI158+AK158+AM158+AO158)</f>
        <v>224</v>
      </c>
      <c r="F158" s="27">
        <f>SUM(ENERO:DICIEMBRE!F158)</f>
        <v>225</v>
      </c>
      <c r="G158" s="27">
        <f>SUM(ENERO:DICIEMBRE!G158)</f>
        <v>75</v>
      </c>
      <c r="H158" s="27">
        <f>SUM(ENERO:DICIEMBRE!H158)</f>
        <v>207</v>
      </c>
      <c r="I158" s="27">
        <f>SUM(ENERO:DICIEMBRE!I158)</f>
        <v>89</v>
      </c>
      <c r="J158" s="27">
        <f>SUM(ENERO:DICIEMBRE!J158)</f>
        <v>59</v>
      </c>
      <c r="K158" s="27">
        <f>SUM(ENERO:DICIEMBRE!K158)</f>
        <v>10</v>
      </c>
      <c r="L158" s="27">
        <f>SUM(ENERO:DICIEMBRE!L158)</f>
        <v>0</v>
      </c>
      <c r="M158" s="27">
        <f>SUM(ENERO:DICIEMBRE!M158)</f>
        <v>1</v>
      </c>
      <c r="N158" s="27">
        <f>SUM(ENERO:DICIEMBRE!N158)</f>
        <v>0</v>
      </c>
      <c r="O158" s="27">
        <f>SUM(ENERO:DICIEMBRE!O158)</f>
        <v>2</v>
      </c>
      <c r="P158" s="27">
        <f>SUM(ENERO:DICIEMBRE!P158)</f>
        <v>0</v>
      </c>
      <c r="Q158" s="27">
        <f>SUM(ENERO:DICIEMBRE!Q158)</f>
        <v>0</v>
      </c>
      <c r="R158" s="27">
        <f>SUM(ENERO:DICIEMBRE!R158)</f>
        <v>0</v>
      </c>
      <c r="S158" s="27">
        <f>SUM(ENERO:DICIEMBRE!S158)</f>
        <v>0</v>
      </c>
      <c r="T158" s="27">
        <f>SUM(ENERO:DICIEMBRE!T158)</f>
        <v>0</v>
      </c>
      <c r="U158" s="27">
        <f>SUM(ENERO:DICIEMBRE!U158)</f>
        <v>4</v>
      </c>
      <c r="V158" s="27">
        <f>SUM(ENERO:DICIEMBRE!V158)</f>
        <v>3</v>
      </c>
      <c r="W158" s="27">
        <f>SUM(ENERO:DICIEMBRE!W158)</f>
        <v>2</v>
      </c>
      <c r="X158" s="27">
        <f>SUM(ENERO:DICIEMBRE!X158)</f>
        <v>0</v>
      </c>
      <c r="Y158" s="27">
        <f>SUM(ENERO:DICIEMBRE!Y158)</f>
        <v>3</v>
      </c>
      <c r="Z158" s="27">
        <f>SUM(ENERO:DICIEMBRE!Z158)</f>
        <v>0</v>
      </c>
      <c r="AA158" s="27">
        <f>SUM(ENERO:DICIEMBRE!AA158)</f>
        <v>6</v>
      </c>
      <c r="AB158" s="27">
        <f>SUM(ENERO:DICIEMBRE!AB158)</f>
        <v>1</v>
      </c>
      <c r="AC158" s="27">
        <f>SUM(ENERO:DICIEMBRE!AC158)</f>
        <v>4</v>
      </c>
      <c r="AD158" s="27">
        <f>SUM(ENERO:DICIEMBRE!AD158)</f>
        <v>0</v>
      </c>
      <c r="AE158" s="27">
        <f>SUM(ENERO:DICIEMBRE!AE158)</f>
        <v>3</v>
      </c>
      <c r="AF158" s="27">
        <f>SUM(ENERO:DICIEMBRE!AF158)</f>
        <v>1</v>
      </c>
      <c r="AG158" s="27">
        <f>SUM(ENERO:DICIEMBRE!AG158)</f>
        <v>4</v>
      </c>
      <c r="AH158" s="27">
        <f>SUM(ENERO:DICIEMBRE!AH158)</f>
        <v>1</v>
      </c>
      <c r="AI158" s="27">
        <f>SUM(ENERO:DICIEMBRE!AI158)</f>
        <v>2</v>
      </c>
      <c r="AJ158" s="27">
        <f>SUM(ENERO:DICIEMBRE!AJ158)</f>
        <v>6</v>
      </c>
      <c r="AK158" s="27">
        <f>SUM(ENERO:DICIEMBRE!AK158)</f>
        <v>8</v>
      </c>
      <c r="AL158" s="27">
        <f>SUM(ENERO:DICIEMBRE!AL158)</f>
        <v>5</v>
      </c>
      <c r="AM158" s="27">
        <f>SUM(ENERO:DICIEMBRE!AM158)</f>
        <v>5</v>
      </c>
      <c r="AN158" s="27">
        <f>SUM(ENERO:DICIEMBRE!AN158)</f>
        <v>11</v>
      </c>
      <c r="AO158" s="27">
        <f>SUM(ENERO:DICIEMBRE!AO158)</f>
        <v>6</v>
      </c>
      <c r="AP158" s="27">
        <f>SUM(ENERO:DICIEMBRE!AP158)</f>
        <v>743</v>
      </c>
      <c r="AQ158" s="27">
        <f>SUM(ENERO:DICIEMBRE!AQ158)</f>
        <v>71</v>
      </c>
      <c r="AR158" s="27">
        <f>SUM(ENERO:DICIEMBRE!AR158)</f>
        <v>1</v>
      </c>
      <c r="AS158" s="27">
        <f>SUM(ENERO:DICIEMBRE!AS158)</f>
        <v>3</v>
      </c>
      <c r="AT158" s="27">
        <f>SUM(ENERO:DICIEMBRE!AT158)</f>
        <v>0</v>
      </c>
      <c r="AU158" s="27">
        <f>SUM(ENERO:DICIEMBRE!AU158)</f>
        <v>0</v>
      </c>
      <c r="AV158" s="27">
        <f>SUM(ENERO:DICIEMBRE!AV158)</f>
        <v>0</v>
      </c>
      <c r="AW158" s="27">
        <f>SUM(ENERO:DICIEMBRE!AW158)</f>
        <v>0</v>
      </c>
      <c r="AX158" t="str">
        <f>CB158&amp;CC158&amp;CD158&amp;CE158&amp;CF158&amp;CG158</f>
        <v/>
      </c>
      <c r="CB158" s="39" t="str">
        <f t="shared" si="30"/>
        <v/>
      </c>
      <c r="CC158" s="39" t="str">
        <f t="shared" si="31"/>
        <v/>
      </c>
      <c r="CD158" s="39" t="str">
        <f t="shared" si="32"/>
        <v/>
      </c>
      <c r="CE158" s="39" t="str">
        <f t="shared" si="33"/>
        <v/>
      </c>
      <c r="CF158" s="39" t="str">
        <f t="shared" si="34"/>
        <v/>
      </c>
      <c r="CG158" s="176"/>
      <c r="CN158" s="40">
        <f t="shared" si="35"/>
        <v>0</v>
      </c>
      <c r="CO158" s="40">
        <f t="shared" si="36"/>
        <v>0</v>
      </c>
      <c r="CP158" s="40">
        <f t="shared" si="37"/>
        <v>0</v>
      </c>
      <c r="CQ158" s="40">
        <f t="shared" si="38"/>
        <v>0</v>
      </c>
      <c r="CR158" s="177">
        <f t="shared" si="39"/>
        <v>0</v>
      </c>
      <c r="CS158" s="176"/>
    </row>
    <row r="159" spans="1:98" x14ac:dyDescent="0.25">
      <c r="A159" s="501" t="s">
        <v>177</v>
      </c>
      <c r="B159" s="502"/>
      <c r="C159" s="210">
        <f t="shared" si="40"/>
        <v>6771</v>
      </c>
      <c r="D159" s="195">
        <f>SUM(F159+H159+J159+N159+L159+P159+R159+T159+V159+X159+Z159+AB159+AD159+AF159+AH159+AJ159+AL159+AN159)</f>
        <v>3034</v>
      </c>
      <c r="E159" s="196">
        <f>SUM(G159+I159+K159+M159+O159+Q159+S159+U159+W159+Y159+AA159+AC159+AE159+AG159+AI159+AK159+AM159+AO159)</f>
        <v>3737</v>
      </c>
      <c r="F159" s="27">
        <f>SUM(ENERO:DICIEMBRE!F159)</f>
        <v>98</v>
      </c>
      <c r="G159" s="27">
        <f>SUM(ENERO:DICIEMBRE!G159)</f>
        <v>91</v>
      </c>
      <c r="H159" s="27">
        <f>SUM(ENERO:DICIEMBRE!H159)</f>
        <v>340</v>
      </c>
      <c r="I159" s="27">
        <f>SUM(ENERO:DICIEMBRE!I159)</f>
        <v>361</v>
      </c>
      <c r="J159" s="27">
        <f>SUM(ENERO:DICIEMBRE!J159)</f>
        <v>319</v>
      </c>
      <c r="K159" s="27">
        <f>SUM(ENERO:DICIEMBRE!K159)</f>
        <v>320</v>
      </c>
      <c r="L159" s="27">
        <f>SUM(ENERO:DICIEMBRE!L159)</f>
        <v>45</v>
      </c>
      <c r="M159" s="27">
        <f>SUM(ENERO:DICIEMBRE!M159)</f>
        <v>30</v>
      </c>
      <c r="N159" s="27">
        <f>SUM(ENERO:DICIEMBRE!N159)</f>
        <v>45</v>
      </c>
      <c r="O159" s="27">
        <f>SUM(ENERO:DICIEMBRE!O159)</f>
        <v>42</v>
      </c>
      <c r="P159" s="27">
        <f>SUM(ENERO:DICIEMBRE!P159)</f>
        <v>16</v>
      </c>
      <c r="Q159" s="27">
        <f>SUM(ENERO:DICIEMBRE!Q159)</f>
        <v>14</v>
      </c>
      <c r="R159" s="27">
        <f>SUM(ENERO:DICIEMBRE!R159)</f>
        <v>22</v>
      </c>
      <c r="S159" s="27">
        <f>SUM(ENERO:DICIEMBRE!S159)</f>
        <v>7</v>
      </c>
      <c r="T159" s="27">
        <f>SUM(ENERO:DICIEMBRE!T159)</f>
        <v>58</v>
      </c>
      <c r="U159" s="27">
        <f>SUM(ENERO:DICIEMBRE!U159)</f>
        <v>7</v>
      </c>
      <c r="V159" s="27">
        <f>SUM(ENERO:DICIEMBRE!V159)</f>
        <v>71</v>
      </c>
      <c r="W159" s="27">
        <f>SUM(ENERO:DICIEMBRE!W159)</f>
        <v>17</v>
      </c>
      <c r="X159" s="27">
        <f>SUM(ENERO:DICIEMBRE!X159)</f>
        <v>55</v>
      </c>
      <c r="Y159" s="27">
        <f>SUM(ENERO:DICIEMBRE!Y159)</f>
        <v>21</v>
      </c>
      <c r="Z159" s="27">
        <f>SUM(ENERO:DICIEMBRE!Z159)</f>
        <v>75</v>
      </c>
      <c r="AA159" s="27">
        <f>SUM(ENERO:DICIEMBRE!AA159)</f>
        <v>27</v>
      </c>
      <c r="AB159" s="27">
        <f>SUM(ENERO:DICIEMBRE!AB159)</f>
        <v>83</v>
      </c>
      <c r="AC159" s="27">
        <f>SUM(ENERO:DICIEMBRE!AC159)</f>
        <v>44</v>
      </c>
      <c r="AD159" s="27">
        <f>SUM(ENERO:DICIEMBRE!AD159)</f>
        <v>92</v>
      </c>
      <c r="AE159" s="27">
        <f>SUM(ENERO:DICIEMBRE!AE159)</f>
        <v>68</v>
      </c>
      <c r="AF159" s="27">
        <f>SUM(ENERO:DICIEMBRE!AF159)</f>
        <v>85</v>
      </c>
      <c r="AG159" s="27">
        <f>SUM(ENERO:DICIEMBRE!AG159)</f>
        <v>99</v>
      </c>
      <c r="AH159" s="27">
        <f>SUM(ENERO:DICIEMBRE!AH159)</f>
        <v>444</v>
      </c>
      <c r="AI159" s="27">
        <f>SUM(ENERO:DICIEMBRE!AI159)</f>
        <v>875</v>
      </c>
      <c r="AJ159" s="27">
        <f>SUM(ENERO:DICIEMBRE!AJ159)</f>
        <v>460</v>
      </c>
      <c r="AK159" s="27">
        <f>SUM(ENERO:DICIEMBRE!AK159)</f>
        <v>759</v>
      </c>
      <c r="AL159" s="27">
        <f>SUM(ENERO:DICIEMBRE!AL159)</f>
        <v>390</v>
      </c>
      <c r="AM159" s="27">
        <f>SUM(ENERO:DICIEMBRE!AM159)</f>
        <v>516</v>
      </c>
      <c r="AN159" s="27">
        <f>SUM(ENERO:DICIEMBRE!AN159)</f>
        <v>336</v>
      </c>
      <c r="AO159" s="27">
        <f>SUM(ENERO:DICIEMBRE!AO159)</f>
        <v>439</v>
      </c>
      <c r="AP159" s="27">
        <f>SUM(ENERO:DICIEMBRE!AP159)</f>
        <v>6771</v>
      </c>
      <c r="AQ159" s="27">
        <f>SUM(ENERO:DICIEMBRE!AQ159)</f>
        <v>796</v>
      </c>
      <c r="AR159" s="27">
        <f>SUM(ENERO:DICIEMBRE!AR159)</f>
        <v>3</v>
      </c>
      <c r="AS159" s="27">
        <f>SUM(ENERO:DICIEMBRE!AS159)</f>
        <v>3</v>
      </c>
      <c r="AT159" s="27">
        <f>SUM(ENERO:DICIEMBRE!AT159)</f>
        <v>0</v>
      </c>
      <c r="AU159" s="27">
        <f>SUM(ENERO:DICIEMBRE!AU159)</f>
        <v>0</v>
      </c>
      <c r="AV159" s="27">
        <f>SUM(ENERO:DICIEMBRE!AV159)</f>
        <v>0</v>
      </c>
      <c r="AW159" s="27">
        <f>SUM(ENERO:DICIEMBRE!AW159)</f>
        <v>0</v>
      </c>
      <c r="AX159" t="str">
        <f>CB159&amp;CC159&amp;CD159&amp;CE159&amp;CF159&amp;CG159&amp;CH159</f>
        <v/>
      </c>
      <c r="CB159" s="39" t="str">
        <f t="shared" si="30"/>
        <v/>
      </c>
      <c r="CC159" s="39" t="str">
        <f t="shared" si="31"/>
        <v/>
      </c>
      <c r="CD159" s="39" t="str">
        <f t="shared" si="32"/>
        <v/>
      </c>
      <c r="CE159" s="39" t="str">
        <f t="shared" si="33"/>
        <v/>
      </c>
      <c r="CF159" s="39" t="str">
        <f t="shared" si="34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5"/>
        <v>0</v>
      </c>
      <c r="CO159" s="40">
        <f t="shared" si="36"/>
        <v>0</v>
      </c>
      <c r="CP159" s="40">
        <f t="shared" si="37"/>
        <v>0</v>
      </c>
      <c r="CQ159" s="40">
        <f t="shared" si="38"/>
        <v>0</v>
      </c>
      <c r="CR159" s="177">
        <f t="shared" si="39"/>
        <v>0</v>
      </c>
      <c r="CS159" s="177">
        <f t="shared" ref="CS159:CS161" si="41">IF(AND(N159+O159+P159+Q159+R159+S159&gt;0,AV159=""),1,IF(AV159&gt;N159+O159+P159+Q159+R159+S159,1,0))</f>
        <v>0</v>
      </c>
      <c r="CT159" s="177">
        <f t="shared" ref="CT159:CT161" si="42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3571</v>
      </c>
      <c r="D160" s="195">
        <f>SUM(F160+H160+J160+N160+L160+P160+R160+T160+V160+X160+Z160+AB160+AD160+AF160+AH160+AJ160+AL160+AN160)</f>
        <v>2152</v>
      </c>
      <c r="E160" s="196">
        <f>SUM(G160+I160+K160+M160+O160+Q160+S160+U160+W160+Y160+AA160+AC160+AE160+AG160+AI160+AK160+AM160+AO160)</f>
        <v>1419</v>
      </c>
      <c r="F160" s="27">
        <f>SUM(ENERO:DICIEMBRE!F160)</f>
        <v>112</v>
      </c>
      <c r="G160" s="27">
        <f>SUM(ENERO:DICIEMBRE!G160)</f>
        <v>45</v>
      </c>
      <c r="H160" s="27">
        <f>SUM(ENERO:DICIEMBRE!H160)</f>
        <v>78</v>
      </c>
      <c r="I160" s="27">
        <f>SUM(ENERO:DICIEMBRE!I160)</f>
        <v>94</v>
      </c>
      <c r="J160" s="27">
        <f>SUM(ENERO:DICIEMBRE!J160)</f>
        <v>78</v>
      </c>
      <c r="K160" s="27">
        <f>SUM(ENERO:DICIEMBRE!K160)</f>
        <v>44</v>
      </c>
      <c r="L160" s="27">
        <f>SUM(ENERO:DICIEMBRE!L160)</f>
        <v>40</v>
      </c>
      <c r="M160" s="27">
        <f>SUM(ENERO:DICIEMBRE!M160)</f>
        <v>50</v>
      </c>
      <c r="N160" s="27">
        <f>SUM(ENERO:DICIEMBRE!N160)</f>
        <v>9</v>
      </c>
      <c r="O160" s="27">
        <f>SUM(ENERO:DICIEMBRE!O160)</f>
        <v>12</v>
      </c>
      <c r="P160" s="27">
        <f>SUM(ENERO:DICIEMBRE!P160)</f>
        <v>54</v>
      </c>
      <c r="Q160" s="27">
        <f>SUM(ENERO:DICIEMBRE!Q160)</f>
        <v>16</v>
      </c>
      <c r="R160" s="27">
        <f>SUM(ENERO:DICIEMBRE!R160)</f>
        <v>16</v>
      </c>
      <c r="S160" s="27">
        <f>SUM(ENERO:DICIEMBRE!S160)</f>
        <v>38</v>
      </c>
      <c r="T160" s="27">
        <f>SUM(ENERO:DICIEMBRE!T160)</f>
        <v>11</v>
      </c>
      <c r="U160" s="27">
        <f>SUM(ENERO:DICIEMBRE!U160)</f>
        <v>19</v>
      </c>
      <c r="V160" s="27">
        <f>SUM(ENERO:DICIEMBRE!V160)</f>
        <v>40</v>
      </c>
      <c r="W160" s="27">
        <f>SUM(ENERO:DICIEMBRE!W160)</f>
        <v>42</v>
      </c>
      <c r="X160" s="27">
        <f>SUM(ENERO:DICIEMBRE!X160)</f>
        <v>52</v>
      </c>
      <c r="Y160" s="27">
        <f>SUM(ENERO:DICIEMBRE!Y160)</f>
        <v>65</v>
      </c>
      <c r="Z160" s="27">
        <f>SUM(ENERO:DICIEMBRE!Z160)</f>
        <v>61</v>
      </c>
      <c r="AA160" s="27">
        <f>SUM(ENERO:DICIEMBRE!AA160)</f>
        <v>61</v>
      </c>
      <c r="AB160" s="27">
        <f>SUM(ENERO:DICIEMBRE!AB160)</f>
        <v>127</v>
      </c>
      <c r="AC160" s="27">
        <f>SUM(ENERO:DICIEMBRE!AC160)</f>
        <v>67</v>
      </c>
      <c r="AD160" s="27">
        <f>SUM(ENERO:DICIEMBRE!AD160)</f>
        <v>112</v>
      </c>
      <c r="AE160" s="27">
        <f>SUM(ENERO:DICIEMBRE!AE160)</f>
        <v>72</v>
      </c>
      <c r="AF160" s="27">
        <f>SUM(ENERO:DICIEMBRE!AF160)</f>
        <v>149</v>
      </c>
      <c r="AG160" s="27">
        <f>SUM(ENERO:DICIEMBRE!AG160)</f>
        <v>144</v>
      </c>
      <c r="AH160" s="27">
        <f>SUM(ENERO:DICIEMBRE!AH160)</f>
        <v>226</v>
      </c>
      <c r="AI160" s="27">
        <f>SUM(ENERO:DICIEMBRE!AI160)</f>
        <v>184</v>
      </c>
      <c r="AJ160" s="27">
        <f>SUM(ENERO:DICIEMBRE!AJ160)</f>
        <v>263</v>
      </c>
      <c r="AK160" s="27">
        <f>SUM(ENERO:DICIEMBRE!AK160)</f>
        <v>120</v>
      </c>
      <c r="AL160" s="27">
        <f>SUM(ENERO:DICIEMBRE!AL160)</f>
        <v>490</v>
      </c>
      <c r="AM160" s="27">
        <f>SUM(ENERO:DICIEMBRE!AM160)</f>
        <v>187</v>
      </c>
      <c r="AN160" s="27">
        <f>SUM(ENERO:DICIEMBRE!AN160)</f>
        <v>234</v>
      </c>
      <c r="AO160" s="27">
        <f>SUM(ENERO:DICIEMBRE!AO160)</f>
        <v>159</v>
      </c>
      <c r="AP160" s="27">
        <f>SUM(ENERO:DICIEMBRE!AP160)</f>
        <v>3553</v>
      </c>
      <c r="AQ160" s="27">
        <f>SUM(ENERO:DICIEMBRE!AQ160)</f>
        <v>2049</v>
      </c>
      <c r="AR160" s="27">
        <f>SUM(ENERO:DICIEMBRE!AR160)</f>
        <v>24</v>
      </c>
      <c r="AS160" s="27">
        <f>SUM(ENERO:DICIEMBRE!AS160)</f>
        <v>43</v>
      </c>
      <c r="AT160" s="27">
        <f>SUM(ENERO:DICIEMBRE!AT160)</f>
        <v>10</v>
      </c>
      <c r="AU160" s="27">
        <f>SUM(ENERO:DICIEMBRE!AU160)</f>
        <v>266</v>
      </c>
      <c r="AV160" s="27">
        <f>SUM(ENERO:DICIEMBRE!AV160)</f>
        <v>0</v>
      </c>
      <c r="AW160" s="27">
        <f>SUM(ENERO:DICIEMBRE!AW160)</f>
        <v>0</v>
      </c>
      <c r="AX160" t="str">
        <f>CB160&amp;CC160&amp;CD160&amp;CE160&amp;CF160&amp;CG160&amp;CH160</f>
        <v/>
      </c>
      <c r="CB160" s="39" t="str">
        <f t="shared" si="30"/>
        <v/>
      </c>
      <c r="CC160" s="39" t="str">
        <f t="shared" si="31"/>
        <v/>
      </c>
      <c r="CD160" s="39" t="str">
        <f t="shared" si="32"/>
        <v/>
      </c>
      <c r="CE160" s="39" t="str">
        <f t="shared" si="33"/>
        <v/>
      </c>
      <c r="CF160" s="39" t="str">
        <f t="shared" si="34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5"/>
        <v>0</v>
      </c>
      <c r="CO160" s="40">
        <f t="shared" si="36"/>
        <v>0</v>
      </c>
      <c r="CP160" s="40">
        <f t="shared" si="37"/>
        <v>0</v>
      </c>
      <c r="CQ160" s="40">
        <f t="shared" si="38"/>
        <v>0</v>
      </c>
      <c r="CR160" s="177">
        <f t="shared" si="39"/>
        <v>0</v>
      </c>
      <c r="CS160" s="177">
        <f t="shared" si="41"/>
        <v>0</v>
      </c>
      <c r="CT160" s="177">
        <f t="shared" si="42"/>
        <v>0</v>
      </c>
    </row>
    <row r="161" spans="1:98" x14ac:dyDescent="0.25">
      <c r="A161" s="503" t="s">
        <v>179</v>
      </c>
      <c r="B161" s="504"/>
      <c r="C161" s="218">
        <f t="shared" si="40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27">
        <f>SUM(ENERO:DICIEMBRE!F161)</f>
        <v>0</v>
      </c>
      <c r="G161" s="27">
        <f>SUM(ENERO:DICIEMBRE!G161)</f>
        <v>0</v>
      </c>
      <c r="H161" s="27">
        <f>SUM(ENERO:DICIEMBRE!H161)</f>
        <v>0</v>
      </c>
      <c r="I161" s="27">
        <f>SUM(ENERO:DICIEMBRE!I161)</f>
        <v>0</v>
      </c>
      <c r="J161" s="27">
        <f>SUM(ENERO:DICIEMBRE!J161)</f>
        <v>0</v>
      </c>
      <c r="K161" s="27">
        <f>SUM(ENERO:DICIEMBRE!K161)</f>
        <v>0</v>
      </c>
      <c r="L161" s="27">
        <f>SUM(ENERO:DICIEMBRE!L161)</f>
        <v>0</v>
      </c>
      <c r="M161" s="27">
        <f>SUM(ENERO:DICIEMBRE!M161)</f>
        <v>0</v>
      </c>
      <c r="N161" s="27">
        <f>SUM(ENERO:DICIEMBRE!N161)</f>
        <v>0</v>
      </c>
      <c r="O161" s="27">
        <f>SUM(ENERO:DICIEMBRE!O161)</f>
        <v>0</v>
      </c>
      <c r="P161" s="27">
        <f>SUM(ENERO:DICIEMBRE!P161)</f>
        <v>0</v>
      </c>
      <c r="Q161" s="27">
        <f>SUM(ENERO:DICIEMBRE!Q161)</f>
        <v>0</v>
      </c>
      <c r="R161" s="27">
        <f>SUM(ENERO:DICIEMBRE!R161)</f>
        <v>0</v>
      </c>
      <c r="S161" s="27">
        <f>SUM(ENERO:DICIEMBRE!S161)</f>
        <v>0</v>
      </c>
      <c r="T161" s="27">
        <f>SUM(ENERO:DICIEMBRE!T161)</f>
        <v>0</v>
      </c>
      <c r="U161" s="27">
        <f>SUM(ENERO:DICIEMBRE!U161)</f>
        <v>0</v>
      </c>
      <c r="V161" s="27">
        <f>SUM(ENERO:DICIEMBRE!V161)</f>
        <v>0</v>
      </c>
      <c r="W161" s="27">
        <f>SUM(ENERO:DICIEMBRE!W161)</f>
        <v>0</v>
      </c>
      <c r="X161" s="27">
        <f>SUM(ENERO:DICIEMBRE!X161)</f>
        <v>0</v>
      </c>
      <c r="Y161" s="27">
        <f>SUM(ENERO:DICIEMBRE!Y161)</f>
        <v>0</v>
      </c>
      <c r="Z161" s="27">
        <f>SUM(ENERO:DICIEMBRE!Z161)</f>
        <v>0</v>
      </c>
      <c r="AA161" s="27">
        <f>SUM(ENERO:DICIEMBRE!AA161)</f>
        <v>0</v>
      </c>
      <c r="AB161" s="27">
        <f>SUM(ENERO:DICIEMBRE!AB161)</f>
        <v>0</v>
      </c>
      <c r="AC161" s="27">
        <f>SUM(ENERO:DICIEMBRE!AC161)</f>
        <v>0</v>
      </c>
      <c r="AD161" s="27">
        <f>SUM(ENERO:DICIEMBRE!AD161)</f>
        <v>0</v>
      </c>
      <c r="AE161" s="27">
        <f>SUM(ENERO:DICIEMBRE!AE161)</f>
        <v>0</v>
      </c>
      <c r="AF161" s="27">
        <f>SUM(ENERO:DICIEMBRE!AF161)</f>
        <v>0</v>
      </c>
      <c r="AG161" s="27">
        <f>SUM(ENERO:DICIEMBRE!AG161)</f>
        <v>0</v>
      </c>
      <c r="AH161" s="27">
        <f>SUM(ENERO:DICIEMBRE!AH161)</f>
        <v>0</v>
      </c>
      <c r="AI161" s="27">
        <f>SUM(ENERO:DICIEMBRE!AI161)</f>
        <v>0</v>
      </c>
      <c r="AJ161" s="27">
        <f>SUM(ENERO:DICIEMBRE!AJ161)</f>
        <v>0</v>
      </c>
      <c r="AK161" s="27">
        <f>SUM(ENERO:DICIEMBRE!AK161)</f>
        <v>0</v>
      </c>
      <c r="AL161" s="27">
        <f>SUM(ENERO:DICIEMBRE!AL161)</f>
        <v>0</v>
      </c>
      <c r="AM161" s="27">
        <f>SUM(ENERO:DICIEMBRE!AM161)</f>
        <v>0</v>
      </c>
      <c r="AN161" s="27">
        <f>SUM(ENERO:DICIEMBRE!AN161)</f>
        <v>0</v>
      </c>
      <c r="AO161" s="27">
        <f>SUM(ENERO:DICIEMBRE!AO161)</f>
        <v>0</v>
      </c>
      <c r="AP161" s="27">
        <f>SUM(ENERO:DICIEMBRE!AP161)</f>
        <v>0</v>
      </c>
      <c r="AQ161" s="27">
        <f>SUM(ENERO:DICIEMBRE!AQ161)</f>
        <v>0</v>
      </c>
      <c r="AR161" s="27">
        <f>SUM(ENERO:DICIEMBRE!AR161)</f>
        <v>0</v>
      </c>
      <c r="AS161" s="27">
        <f>SUM(ENERO:DICIEMBRE!AS161)</f>
        <v>0</v>
      </c>
      <c r="AT161" s="27">
        <f>SUM(ENERO:DICIEMBRE!AT161)</f>
        <v>0</v>
      </c>
      <c r="AU161" s="27">
        <f>SUM(ENERO:DICIEMBRE!AU161)</f>
        <v>0</v>
      </c>
      <c r="AV161" s="27">
        <f>SUM(ENERO:DICIEMBRE!AV161)</f>
        <v>0</v>
      </c>
      <c r="AW161" s="27">
        <f>SUM(ENERO:DICIEMBRE!AW161)</f>
        <v>0</v>
      </c>
      <c r="AX161" t="str">
        <f>CB161&amp;CC161&amp;CD161&amp;CE161&amp;CF161&amp;CG161&amp;CH161</f>
        <v/>
      </c>
      <c r="CB161" s="39" t="str">
        <f t="shared" si="30"/>
        <v/>
      </c>
      <c r="CC161" s="39" t="str">
        <f t="shared" si="31"/>
        <v/>
      </c>
      <c r="CD161" s="39" t="str">
        <f t="shared" si="32"/>
        <v/>
      </c>
      <c r="CE161" s="39" t="str">
        <f t="shared" si="33"/>
        <v/>
      </c>
      <c r="CF161" s="39" t="str">
        <f t="shared" si="34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5"/>
        <v>0</v>
      </c>
      <c r="CO161" s="40">
        <f t="shared" si="36"/>
        <v>0</v>
      </c>
      <c r="CP161" s="40">
        <f t="shared" si="37"/>
        <v>0</v>
      </c>
      <c r="CQ161" s="40">
        <f t="shared" si="38"/>
        <v>0</v>
      </c>
      <c r="CR161" s="177">
        <f t="shared" si="39"/>
        <v>0</v>
      </c>
      <c r="CS161" s="177">
        <f t="shared" si="41"/>
        <v>0</v>
      </c>
      <c r="CT161" s="177">
        <f t="shared" si="42"/>
        <v>0</v>
      </c>
    </row>
    <row r="162" spans="1:98" x14ac:dyDescent="0.25">
      <c r="A162" s="468" t="s">
        <v>94</v>
      </c>
      <c r="B162" s="469"/>
      <c r="C162" s="221">
        <f t="shared" ref="C162:AS162" si="43">SUM(C151:C161)</f>
        <v>42012</v>
      </c>
      <c r="D162" s="222">
        <f t="shared" si="43"/>
        <v>17234</v>
      </c>
      <c r="E162" s="223">
        <f t="shared" si="43"/>
        <v>24778</v>
      </c>
      <c r="F162" s="74">
        <f t="shared" si="43"/>
        <v>988</v>
      </c>
      <c r="G162" s="139">
        <f t="shared" si="43"/>
        <v>648</v>
      </c>
      <c r="H162" s="74">
        <f t="shared" si="43"/>
        <v>945</v>
      </c>
      <c r="I162" s="139">
        <f t="shared" si="43"/>
        <v>778</v>
      </c>
      <c r="J162" s="140">
        <f t="shared" si="43"/>
        <v>735</v>
      </c>
      <c r="K162" s="141">
        <f t="shared" si="43"/>
        <v>561</v>
      </c>
      <c r="L162" s="140">
        <f t="shared" si="43"/>
        <v>219</v>
      </c>
      <c r="M162" s="141">
        <f t="shared" si="43"/>
        <v>228</v>
      </c>
      <c r="N162" s="140">
        <f t="shared" ref="N162:O162" si="44">SUM(N151:N161)</f>
        <v>170</v>
      </c>
      <c r="O162" s="141">
        <f t="shared" si="44"/>
        <v>227</v>
      </c>
      <c r="P162" s="140">
        <f t="shared" si="43"/>
        <v>280</v>
      </c>
      <c r="Q162" s="141">
        <f t="shared" si="43"/>
        <v>666</v>
      </c>
      <c r="R162" s="140">
        <f t="shared" si="43"/>
        <v>274</v>
      </c>
      <c r="S162" s="141">
        <f t="shared" si="43"/>
        <v>1240</v>
      </c>
      <c r="T162" s="140">
        <f t="shared" si="43"/>
        <v>466</v>
      </c>
      <c r="U162" s="141">
        <f t="shared" si="43"/>
        <v>1591</v>
      </c>
      <c r="V162" s="140">
        <f t="shared" si="43"/>
        <v>511</v>
      </c>
      <c r="W162" s="141">
        <f t="shared" si="43"/>
        <v>1871</v>
      </c>
      <c r="X162" s="140">
        <f t="shared" si="43"/>
        <v>568</v>
      </c>
      <c r="Y162" s="141">
        <f t="shared" si="43"/>
        <v>1428</v>
      </c>
      <c r="Z162" s="140">
        <f t="shared" si="43"/>
        <v>620</v>
      </c>
      <c r="AA162" s="141">
        <f t="shared" si="43"/>
        <v>1442</v>
      </c>
      <c r="AB162" s="140">
        <f t="shared" si="43"/>
        <v>819</v>
      </c>
      <c r="AC162" s="141">
        <f t="shared" si="43"/>
        <v>1606</v>
      </c>
      <c r="AD162" s="140">
        <f t="shared" si="43"/>
        <v>1007</v>
      </c>
      <c r="AE162" s="141">
        <f t="shared" si="43"/>
        <v>1784</v>
      </c>
      <c r="AF162" s="140">
        <f t="shared" si="43"/>
        <v>1322</v>
      </c>
      <c r="AG162" s="141">
        <f t="shared" si="43"/>
        <v>1822</v>
      </c>
      <c r="AH162" s="140">
        <f t="shared" si="43"/>
        <v>1959</v>
      </c>
      <c r="AI162" s="141">
        <f t="shared" si="43"/>
        <v>2615</v>
      </c>
      <c r="AJ162" s="140">
        <f t="shared" si="43"/>
        <v>2092</v>
      </c>
      <c r="AK162" s="141">
        <f t="shared" si="43"/>
        <v>2380</v>
      </c>
      <c r="AL162" s="140">
        <f t="shared" si="43"/>
        <v>2277</v>
      </c>
      <c r="AM162" s="141">
        <f t="shared" si="43"/>
        <v>1985</v>
      </c>
      <c r="AN162" s="224">
        <f t="shared" si="43"/>
        <v>1982</v>
      </c>
      <c r="AO162" s="225">
        <f t="shared" si="43"/>
        <v>1906</v>
      </c>
      <c r="AP162" s="139">
        <f t="shared" si="43"/>
        <v>41994</v>
      </c>
      <c r="AQ162" s="138">
        <f t="shared" si="43"/>
        <v>14512</v>
      </c>
      <c r="AR162" s="138">
        <f t="shared" si="43"/>
        <v>167</v>
      </c>
      <c r="AS162" s="139">
        <f t="shared" si="43"/>
        <v>148</v>
      </c>
      <c r="AT162" s="73">
        <f>SUM(AT151:AT161)</f>
        <v>13</v>
      </c>
      <c r="AU162" s="73">
        <f>SUM(AU151:AU161)</f>
        <v>2502</v>
      </c>
      <c r="AV162" s="138">
        <f>SUM(AV159:AV161)+AV157</f>
        <v>0</v>
      </c>
      <c r="AW162" s="138">
        <f>SUM(AW159:AW161)+AW157</f>
        <v>0</v>
      </c>
    </row>
    <row r="163" spans="1:98" s="14" customFormat="1" ht="12" x14ac:dyDescent="0.2">
      <c r="A163" s="162" t="s">
        <v>180</v>
      </c>
      <c r="B163" s="226"/>
      <c r="C163" s="226"/>
      <c r="D163" s="226"/>
      <c r="E163" s="226"/>
      <c r="F163" s="227"/>
      <c r="G163" s="227"/>
      <c r="H163" s="227"/>
      <c r="I163" s="227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x14ac:dyDescent="0.25">
      <c r="A164" s="505" t="s">
        <v>181</v>
      </c>
      <c r="B164" s="470" t="s">
        <v>157</v>
      </c>
      <c r="C164" s="514" t="s">
        <v>155</v>
      </c>
      <c r="D164" s="520"/>
      <c r="E164" s="515"/>
      <c r="F164" s="491" t="s">
        <v>158</v>
      </c>
      <c r="G164" s="493"/>
      <c r="H164" s="493"/>
      <c r="I164" s="493"/>
      <c r="J164" s="493"/>
      <c r="K164" s="493"/>
      <c r="L164" s="493"/>
      <c r="M164" s="493"/>
      <c r="N164" s="493"/>
      <c r="O164" s="493"/>
      <c r="P164" s="493"/>
      <c r="Q164" s="493"/>
      <c r="R164" s="493"/>
      <c r="S164" s="493"/>
      <c r="T164" s="493"/>
      <c r="U164" s="493"/>
      <c r="V164" s="493"/>
      <c r="W164" s="493"/>
      <c r="X164" s="493"/>
      <c r="Y164" s="493"/>
      <c r="Z164" s="493"/>
      <c r="AA164" s="493"/>
      <c r="AB164" s="493"/>
      <c r="AC164" s="493"/>
      <c r="AD164" s="493"/>
      <c r="AE164" s="493"/>
      <c r="AF164" s="493"/>
      <c r="AG164" s="493"/>
      <c r="AH164" s="493"/>
      <c r="AI164" s="493"/>
      <c r="AJ164" s="493"/>
      <c r="AK164" s="493"/>
      <c r="AL164" s="493"/>
      <c r="AM164" s="493"/>
      <c r="AN164" s="493"/>
      <c r="AO164" s="494"/>
      <c r="AP164" s="467" t="s">
        <v>9</v>
      </c>
      <c r="AQ164" s="466" t="s">
        <v>182</v>
      </c>
      <c r="AR164" s="467"/>
      <c r="AS164" s="470" t="s">
        <v>160</v>
      </c>
      <c r="AT164" s="470" t="s">
        <v>161</v>
      </c>
      <c r="AU164" s="470" t="s">
        <v>183</v>
      </c>
      <c r="AV164" s="470" t="s">
        <v>184</v>
      </c>
    </row>
    <row r="165" spans="1:98" x14ac:dyDescent="0.25">
      <c r="A165" s="506"/>
      <c r="B165" s="460"/>
      <c r="C165" s="518"/>
      <c r="D165" s="521"/>
      <c r="E165" s="519"/>
      <c r="F165" s="468" t="s">
        <v>13</v>
      </c>
      <c r="G165" s="469"/>
      <c r="H165" s="468" t="s">
        <v>14</v>
      </c>
      <c r="I165" s="469"/>
      <c r="J165" s="468" t="s">
        <v>15</v>
      </c>
      <c r="K165" s="469"/>
      <c r="L165" s="468" t="s">
        <v>16</v>
      </c>
      <c r="M165" s="469"/>
      <c r="N165" s="468" t="s">
        <v>17</v>
      </c>
      <c r="O165" s="469"/>
      <c r="P165" s="468" t="s">
        <v>18</v>
      </c>
      <c r="Q165" s="469"/>
      <c r="R165" s="491" t="s">
        <v>19</v>
      </c>
      <c r="S165" s="492"/>
      <c r="T165" s="491" t="s">
        <v>20</v>
      </c>
      <c r="U165" s="492"/>
      <c r="V165" s="491" t="s">
        <v>21</v>
      </c>
      <c r="W165" s="492"/>
      <c r="X165" s="491" t="s">
        <v>22</v>
      </c>
      <c r="Y165" s="492"/>
      <c r="Z165" s="491" t="s">
        <v>23</v>
      </c>
      <c r="AA165" s="492"/>
      <c r="AB165" s="491" t="s">
        <v>24</v>
      </c>
      <c r="AC165" s="492"/>
      <c r="AD165" s="491" t="s">
        <v>25</v>
      </c>
      <c r="AE165" s="492"/>
      <c r="AF165" s="491" t="s">
        <v>26</v>
      </c>
      <c r="AG165" s="492"/>
      <c r="AH165" s="491" t="s">
        <v>27</v>
      </c>
      <c r="AI165" s="492"/>
      <c r="AJ165" s="491" t="s">
        <v>28</v>
      </c>
      <c r="AK165" s="492"/>
      <c r="AL165" s="491" t="s">
        <v>29</v>
      </c>
      <c r="AM165" s="492"/>
      <c r="AN165" s="491" t="s">
        <v>30</v>
      </c>
      <c r="AO165" s="494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228" t="s">
        <v>165</v>
      </c>
      <c r="D166" s="229" t="s">
        <v>31</v>
      </c>
      <c r="E166" s="230" t="s">
        <v>32</v>
      </c>
      <c r="F166" s="231" t="s">
        <v>185</v>
      </c>
      <c r="G166" s="95" t="s">
        <v>186</v>
      </c>
      <c r="H166" s="94" t="s">
        <v>185</v>
      </c>
      <c r="I166" s="165" t="s">
        <v>186</v>
      </c>
      <c r="J166" s="231" t="s">
        <v>185</v>
      </c>
      <c r="K166" s="95" t="s">
        <v>186</v>
      </c>
      <c r="L166" s="231" t="s">
        <v>185</v>
      </c>
      <c r="M166" s="95" t="s">
        <v>186</v>
      </c>
      <c r="N166" s="231" t="s">
        <v>185</v>
      </c>
      <c r="O166" s="95" t="s">
        <v>186</v>
      </c>
      <c r="P166" s="231" t="s">
        <v>185</v>
      </c>
      <c r="Q166" s="95" t="s">
        <v>186</v>
      </c>
      <c r="R166" s="94" t="s">
        <v>185</v>
      </c>
      <c r="S166" s="165" t="s">
        <v>186</v>
      </c>
      <c r="T166" s="94" t="s">
        <v>185</v>
      </c>
      <c r="U166" s="165" t="s">
        <v>186</v>
      </c>
      <c r="V166" s="231" t="s">
        <v>185</v>
      </c>
      <c r="W166" s="95" t="s">
        <v>186</v>
      </c>
      <c r="X166" s="94" t="s">
        <v>185</v>
      </c>
      <c r="Y166" s="165" t="s">
        <v>186</v>
      </c>
      <c r="Z166" s="94" t="s">
        <v>185</v>
      </c>
      <c r="AA166" s="165" t="s">
        <v>186</v>
      </c>
      <c r="AB166" s="231" t="s">
        <v>185</v>
      </c>
      <c r="AC166" s="95" t="s">
        <v>186</v>
      </c>
      <c r="AD166" s="231" t="s">
        <v>185</v>
      </c>
      <c r="AE166" s="95" t="s">
        <v>186</v>
      </c>
      <c r="AF166" s="94" t="s">
        <v>185</v>
      </c>
      <c r="AG166" s="165" t="s">
        <v>186</v>
      </c>
      <c r="AH166" s="94" t="s">
        <v>185</v>
      </c>
      <c r="AI166" s="165" t="s">
        <v>186</v>
      </c>
      <c r="AJ166" s="231" t="s">
        <v>185</v>
      </c>
      <c r="AK166" s="95" t="s">
        <v>186</v>
      </c>
      <c r="AL166" s="94" t="s">
        <v>185</v>
      </c>
      <c r="AM166" s="165" t="s">
        <v>186</v>
      </c>
      <c r="AN166" s="231" t="s">
        <v>185</v>
      </c>
      <c r="AO166" s="150" t="s">
        <v>186</v>
      </c>
      <c r="AP166" s="464"/>
      <c r="AQ166" s="232" t="s">
        <v>187</v>
      </c>
      <c r="AR166" s="95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5">SUM(D167+E167)</f>
        <v>0</v>
      </c>
      <c r="D167" s="235">
        <f t="shared" ref="D167:E175" si="46">SUM(F167+H167+J167+L167+N167+P167+R167+T167+V167+X167+Z167+AB167+AD167+AF167+AH167+AJ167+AL167+AN167)</f>
        <v>0</v>
      </c>
      <c r="E167" s="236">
        <f t="shared" si="46"/>
        <v>0</v>
      </c>
      <c r="F167" s="27">
        <f>SUM(ENERO:DICIEMBRE!F167)</f>
        <v>0</v>
      </c>
      <c r="G167" s="27">
        <f>SUM(ENERO:DICIEMBRE!G167)</f>
        <v>0</v>
      </c>
      <c r="H167" s="27">
        <f>SUM(ENERO:DICIEMBRE!H167)</f>
        <v>0</v>
      </c>
      <c r="I167" s="27">
        <f>SUM(ENERO:DICIEMBRE!I167)</f>
        <v>0</v>
      </c>
      <c r="J167" s="27">
        <f>SUM(ENERO:DICIEMBRE!J167)</f>
        <v>0</v>
      </c>
      <c r="K167" s="27">
        <f>SUM(ENERO:DICIEMBRE!K167)</f>
        <v>0</v>
      </c>
      <c r="L167" s="27">
        <f>SUM(ENERO:DICIEMBRE!L167)</f>
        <v>0</v>
      </c>
      <c r="M167" s="27">
        <f>SUM(ENERO:DICIEMBRE!M167)</f>
        <v>0</v>
      </c>
      <c r="N167" s="27">
        <f>SUM(ENERO:DICIEMBRE!N167)</f>
        <v>0</v>
      </c>
      <c r="O167" s="27">
        <f>SUM(ENERO:DICIEMBRE!O167)</f>
        <v>0</v>
      </c>
      <c r="P167" s="27">
        <f>SUM(ENERO:DICIEMBRE!P167)</f>
        <v>0</v>
      </c>
      <c r="Q167" s="27">
        <f>SUM(ENERO:DICIEMBRE!Q167)</f>
        <v>0</v>
      </c>
      <c r="R167" s="27">
        <f>SUM(ENERO:DICIEMBRE!R167)</f>
        <v>0</v>
      </c>
      <c r="S167" s="27">
        <f>SUM(ENERO:DICIEMBRE!S167)</f>
        <v>0</v>
      </c>
      <c r="T167" s="27">
        <f>SUM(ENERO:DICIEMBRE!T167)</f>
        <v>0</v>
      </c>
      <c r="U167" s="27">
        <f>SUM(ENERO:DICIEMBRE!U167)</f>
        <v>0</v>
      </c>
      <c r="V167" s="27">
        <f>SUM(ENERO:DICIEMBRE!V167)</f>
        <v>0</v>
      </c>
      <c r="W167" s="27">
        <f>SUM(ENERO:DICIEMBRE!W167)</f>
        <v>0</v>
      </c>
      <c r="X167" s="27">
        <f>SUM(ENERO:DICIEMBRE!X167)</f>
        <v>0</v>
      </c>
      <c r="Y167" s="27">
        <f>SUM(ENERO:DICIEMBRE!Y167)</f>
        <v>0</v>
      </c>
      <c r="Z167" s="27">
        <f>SUM(ENERO:DICIEMBRE!Z167)</f>
        <v>0</v>
      </c>
      <c r="AA167" s="27">
        <f>SUM(ENERO:DICIEMBRE!AA167)</f>
        <v>0</v>
      </c>
      <c r="AB167" s="27">
        <f>SUM(ENERO:DICIEMBRE!AB167)</f>
        <v>0</v>
      </c>
      <c r="AC167" s="27">
        <f>SUM(ENERO:DICIEMBRE!AC167)</f>
        <v>0</v>
      </c>
      <c r="AD167" s="27">
        <f>SUM(ENERO:DICIEMBRE!AD167)</f>
        <v>0</v>
      </c>
      <c r="AE167" s="27">
        <f>SUM(ENERO:DICIEMBRE!AE167)</f>
        <v>0</v>
      </c>
      <c r="AF167" s="27">
        <f>SUM(ENERO:DICIEMBRE!AF167)</f>
        <v>0</v>
      </c>
      <c r="AG167" s="27">
        <f>SUM(ENERO:DICIEMBRE!AG167)</f>
        <v>0</v>
      </c>
      <c r="AH167" s="27">
        <f>SUM(ENERO:DICIEMBRE!AH167)</f>
        <v>0</v>
      </c>
      <c r="AI167" s="27">
        <f>SUM(ENERO:DICIEMBRE!AI167)</f>
        <v>0</v>
      </c>
      <c r="AJ167" s="27">
        <f>SUM(ENERO:DICIEMBRE!AJ167)</f>
        <v>0</v>
      </c>
      <c r="AK167" s="27">
        <f>SUM(ENERO:DICIEMBRE!AK167)</f>
        <v>0</v>
      </c>
      <c r="AL167" s="27">
        <f>SUM(ENERO:DICIEMBRE!AL167)</f>
        <v>0</v>
      </c>
      <c r="AM167" s="27">
        <f>SUM(ENERO:DICIEMBRE!AM167)</f>
        <v>0</v>
      </c>
      <c r="AN167" s="27">
        <f>SUM(ENERO:DICIEMBRE!AN167)</f>
        <v>0</v>
      </c>
      <c r="AO167" s="27">
        <f>SUM(ENERO:DICIEMBRE!AO167)</f>
        <v>0</v>
      </c>
      <c r="AP167" s="27">
        <f>SUM(ENERO:DICIEMBRE!AP167)</f>
        <v>0</v>
      </c>
      <c r="AQ167" s="27">
        <f>SUM(ENERO:DICIEMBRE!AQ167)</f>
        <v>0</v>
      </c>
      <c r="AR167" s="27">
        <f>SUM(ENERO:DICIEMBRE!AR167)</f>
        <v>0</v>
      </c>
      <c r="AS167" s="27">
        <f>SUM(ENERO:DICIEMBRE!AS167)</f>
        <v>0</v>
      </c>
      <c r="AT167" s="27">
        <f>SUM(ENERO:DICIEMBRE!AT167)</f>
        <v>0</v>
      </c>
      <c r="AU167" s="27">
        <f>SUM(ENERO:DICIEMBRE!AU167)</f>
        <v>0</v>
      </c>
      <c r="AV167" s="27">
        <f>SUM(ENERO:DICIEMBRE!AV167)</f>
        <v>0</v>
      </c>
      <c r="AW167" t="str">
        <f t="shared" ref="AW167:AW177" si="47">CB167&amp;CC167&amp;CD167&amp;CE167&amp;CF167&amp;CG167&amp;CH167</f>
        <v/>
      </c>
      <c r="CB167" s="39" t="str">
        <f t="shared" ref="CB167:CB177" si="48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9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50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1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2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3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4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5">IF(AND(C167&gt;0,AP167=""),1,IF(AP167&gt;C167,1,0))</f>
        <v>0</v>
      </c>
      <c r="CO167" s="40">
        <f t="shared" ref="CO167:CO177" si="56">IF(AND(E167&gt;0,OR(AQ167="")),1,IF((AQ167)&gt;E167,1,0))</f>
        <v>0</v>
      </c>
      <c r="CP167" s="40">
        <f t="shared" ref="CP167:CP177" si="57">IF(AND(D167&gt;0,OR(AR167="")),1,IF((AR167)&gt;D167,1,0))</f>
        <v>0</v>
      </c>
      <c r="CQ167" s="40">
        <f t="shared" ref="CQ167:CQ177" si="58">IF(AND(C167&gt;0,AS167=""),1,IF(AS167&gt;C167,1,0))</f>
        <v>0</v>
      </c>
      <c r="CR167" s="40">
        <f t="shared" ref="CR167:CR177" si="59">IF(AND(C167&gt;0,AT167=""),1,IF(AT167&gt;C167,1,0))</f>
        <v>0</v>
      </c>
      <c r="CS167" s="40">
        <f t="shared" ref="CS167:CS177" si="60">IF(AND(C167&gt;0,AU167=""),1,IF(AU167&gt;C167,1,0))</f>
        <v>0</v>
      </c>
      <c r="CT167" s="40">
        <f t="shared" ref="CT167:CT177" si="61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5"/>
        <v>616</v>
      </c>
      <c r="D168" s="219">
        <f t="shared" si="46"/>
        <v>119</v>
      </c>
      <c r="E168" s="239">
        <f t="shared" si="46"/>
        <v>497</v>
      </c>
      <c r="F168" s="27">
        <f>SUM(ENERO:DICIEMBRE!F168)</f>
        <v>0</v>
      </c>
      <c r="G168" s="27">
        <f>SUM(ENERO:DICIEMBRE!G168)</f>
        <v>0</v>
      </c>
      <c r="H168" s="27">
        <f>SUM(ENERO:DICIEMBRE!H168)</f>
        <v>0</v>
      </c>
      <c r="I168" s="27">
        <f>SUM(ENERO:DICIEMBRE!I168)</f>
        <v>0</v>
      </c>
      <c r="J168" s="27">
        <f>SUM(ENERO:DICIEMBRE!J168)</f>
        <v>1</v>
      </c>
      <c r="K168" s="27">
        <f>SUM(ENERO:DICIEMBRE!K168)</f>
        <v>2</v>
      </c>
      <c r="L168" s="27">
        <f>SUM(ENERO:DICIEMBRE!L168)</f>
        <v>3</v>
      </c>
      <c r="M168" s="27">
        <f>SUM(ENERO:DICIEMBRE!M168)</f>
        <v>5</v>
      </c>
      <c r="N168" s="27">
        <f>SUM(ENERO:DICIEMBRE!N168)</f>
        <v>4</v>
      </c>
      <c r="O168" s="27">
        <f>SUM(ENERO:DICIEMBRE!O168)</f>
        <v>6</v>
      </c>
      <c r="P168" s="27">
        <f>SUM(ENERO:DICIEMBRE!P168)</f>
        <v>14</v>
      </c>
      <c r="Q168" s="27">
        <f>SUM(ENERO:DICIEMBRE!Q168)</f>
        <v>71</v>
      </c>
      <c r="R168" s="27">
        <f>SUM(ENERO:DICIEMBRE!R168)</f>
        <v>10</v>
      </c>
      <c r="S168" s="27">
        <f>SUM(ENERO:DICIEMBRE!S168)</f>
        <v>83</v>
      </c>
      <c r="T168" s="27">
        <f>SUM(ENERO:DICIEMBRE!T168)</f>
        <v>26</v>
      </c>
      <c r="U168" s="27">
        <f>SUM(ENERO:DICIEMBRE!U168)</f>
        <v>52</v>
      </c>
      <c r="V168" s="27">
        <f>SUM(ENERO:DICIEMBRE!V168)</f>
        <v>12</v>
      </c>
      <c r="W168" s="27">
        <f>SUM(ENERO:DICIEMBRE!W168)</f>
        <v>42</v>
      </c>
      <c r="X168" s="27">
        <f>SUM(ENERO:DICIEMBRE!X168)</f>
        <v>13</v>
      </c>
      <c r="Y168" s="27">
        <f>SUM(ENERO:DICIEMBRE!Y168)</f>
        <v>45</v>
      </c>
      <c r="Z168" s="27">
        <f>SUM(ENERO:DICIEMBRE!Z168)</f>
        <v>12</v>
      </c>
      <c r="AA168" s="27">
        <f>SUM(ENERO:DICIEMBRE!AA168)</f>
        <v>26</v>
      </c>
      <c r="AB168" s="27">
        <f>SUM(ENERO:DICIEMBRE!AB168)</f>
        <v>6</v>
      </c>
      <c r="AC168" s="27">
        <f>SUM(ENERO:DICIEMBRE!AC168)</f>
        <v>59</v>
      </c>
      <c r="AD168" s="27">
        <f>SUM(ENERO:DICIEMBRE!AD168)</f>
        <v>5</v>
      </c>
      <c r="AE168" s="27">
        <f>SUM(ENERO:DICIEMBRE!AE168)</f>
        <v>41</v>
      </c>
      <c r="AF168" s="27">
        <f>SUM(ENERO:DICIEMBRE!AF168)</f>
        <v>9</v>
      </c>
      <c r="AG168" s="27">
        <f>SUM(ENERO:DICIEMBRE!AG168)</f>
        <v>27</v>
      </c>
      <c r="AH168" s="27">
        <f>SUM(ENERO:DICIEMBRE!AH168)</f>
        <v>0</v>
      </c>
      <c r="AI168" s="27">
        <f>SUM(ENERO:DICIEMBRE!AI168)</f>
        <v>26</v>
      </c>
      <c r="AJ168" s="27">
        <f>SUM(ENERO:DICIEMBRE!AJ168)</f>
        <v>2</v>
      </c>
      <c r="AK168" s="27">
        <f>SUM(ENERO:DICIEMBRE!AK168)</f>
        <v>6</v>
      </c>
      <c r="AL168" s="27">
        <f>SUM(ENERO:DICIEMBRE!AL168)</f>
        <v>2</v>
      </c>
      <c r="AM168" s="27">
        <f>SUM(ENERO:DICIEMBRE!AM168)</f>
        <v>0</v>
      </c>
      <c r="AN168" s="27">
        <f>SUM(ENERO:DICIEMBRE!AN168)</f>
        <v>0</v>
      </c>
      <c r="AO168" s="27">
        <f>SUM(ENERO:DICIEMBRE!AO168)</f>
        <v>6</v>
      </c>
      <c r="AP168" s="27">
        <f>SUM(ENERO:DICIEMBRE!AP168)</f>
        <v>616</v>
      </c>
      <c r="AQ168" s="27">
        <f>SUM(ENERO:DICIEMBRE!AQ168)</f>
        <v>8</v>
      </c>
      <c r="AR168" s="27">
        <f>SUM(ENERO:DICIEMBRE!AR168)</f>
        <v>0</v>
      </c>
      <c r="AS168" s="27">
        <f>SUM(ENERO:DICIEMBRE!AS168)</f>
        <v>8</v>
      </c>
      <c r="AT168" s="27">
        <f>SUM(ENERO:DICIEMBRE!AT168)</f>
        <v>2</v>
      </c>
      <c r="AU168" s="27">
        <f>SUM(ENERO:DICIEMBRE!AU168)</f>
        <v>0</v>
      </c>
      <c r="AV168" s="27">
        <f>SUM(ENERO:DICIEMBRE!AV168)</f>
        <v>0</v>
      </c>
      <c r="AW168" t="str">
        <f t="shared" si="47"/>
        <v/>
      </c>
      <c r="CB168" s="39" t="str">
        <f t="shared" si="48"/>
        <v/>
      </c>
      <c r="CC168" s="39" t="str">
        <f t="shared" si="49"/>
        <v/>
      </c>
      <c r="CD168" s="39" t="str">
        <f t="shared" si="50"/>
        <v/>
      </c>
      <c r="CE168" s="39" t="str">
        <f t="shared" si="51"/>
        <v/>
      </c>
      <c r="CF168" s="39" t="str">
        <f t="shared" si="52"/>
        <v/>
      </c>
      <c r="CG168" s="39" t="str">
        <f t="shared" si="53"/>
        <v/>
      </c>
      <c r="CH168" s="39" t="str">
        <f t="shared" si="54"/>
        <v/>
      </c>
      <c r="CN168" s="40">
        <f t="shared" si="55"/>
        <v>0</v>
      </c>
      <c r="CO168" s="40">
        <f t="shared" si="56"/>
        <v>0</v>
      </c>
      <c r="CP168" s="40">
        <f t="shared" si="57"/>
        <v>0</v>
      </c>
      <c r="CQ168" s="40">
        <f t="shared" si="58"/>
        <v>0</v>
      </c>
      <c r="CR168" s="40">
        <f t="shared" si="59"/>
        <v>0</v>
      </c>
      <c r="CS168" s="40">
        <f t="shared" si="60"/>
        <v>0</v>
      </c>
      <c r="CT168" s="40">
        <f t="shared" si="61"/>
        <v>0</v>
      </c>
    </row>
    <row r="169" spans="1:98" x14ac:dyDescent="0.25">
      <c r="A169" s="524" t="s">
        <v>190</v>
      </c>
      <c r="B169" s="233" t="s">
        <v>168</v>
      </c>
      <c r="C169" s="234">
        <f t="shared" si="45"/>
        <v>0</v>
      </c>
      <c r="D169" s="235">
        <f t="shared" si="46"/>
        <v>0</v>
      </c>
      <c r="E169" s="236">
        <f t="shared" si="46"/>
        <v>0</v>
      </c>
      <c r="F169" s="27">
        <f>SUM(ENERO:DICIEMBRE!F169)</f>
        <v>0</v>
      </c>
      <c r="G169" s="27">
        <f>SUM(ENERO:DICIEMBRE!G169)</f>
        <v>0</v>
      </c>
      <c r="H169" s="27">
        <f>SUM(ENERO:DICIEMBRE!H169)</f>
        <v>0</v>
      </c>
      <c r="I169" s="27">
        <f>SUM(ENERO:DICIEMBRE!I169)</f>
        <v>0</v>
      </c>
      <c r="J169" s="27">
        <f>SUM(ENERO:DICIEMBRE!J169)</f>
        <v>0</v>
      </c>
      <c r="K169" s="27">
        <f>SUM(ENERO:DICIEMBRE!K169)</f>
        <v>0</v>
      </c>
      <c r="L169" s="27">
        <f>SUM(ENERO:DICIEMBRE!L169)</f>
        <v>0</v>
      </c>
      <c r="M169" s="27">
        <f>SUM(ENERO:DICIEMBRE!M169)</f>
        <v>0</v>
      </c>
      <c r="N169" s="27">
        <f>SUM(ENERO:DICIEMBRE!N169)</f>
        <v>0</v>
      </c>
      <c r="O169" s="27">
        <f>SUM(ENERO:DICIEMBRE!O169)</f>
        <v>0</v>
      </c>
      <c r="P169" s="27">
        <f>SUM(ENERO:DICIEMBRE!P169)</f>
        <v>0</v>
      </c>
      <c r="Q169" s="27">
        <f>SUM(ENERO:DICIEMBRE!Q169)</f>
        <v>0</v>
      </c>
      <c r="R169" s="27">
        <f>SUM(ENERO:DICIEMBRE!R169)</f>
        <v>0</v>
      </c>
      <c r="S169" s="27">
        <f>SUM(ENERO:DICIEMBRE!S169)</f>
        <v>0</v>
      </c>
      <c r="T169" s="27">
        <f>SUM(ENERO:DICIEMBRE!T169)</f>
        <v>0</v>
      </c>
      <c r="U169" s="27">
        <f>SUM(ENERO:DICIEMBRE!U169)</f>
        <v>0</v>
      </c>
      <c r="V169" s="27">
        <f>SUM(ENERO:DICIEMBRE!V169)</f>
        <v>0</v>
      </c>
      <c r="W169" s="27">
        <f>SUM(ENERO:DICIEMBRE!W169)</f>
        <v>0</v>
      </c>
      <c r="X169" s="27">
        <f>SUM(ENERO:DICIEMBRE!X169)</f>
        <v>0</v>
      </c>
      <c r="Y169" s="27">
        <f>SUM(ENERO:DICIEMBRE!Y169)</f>
        <v>0</v>
      </c>
      <c r="Z169" s="27">
        <f>SUM(ENERO:DICIEMBRE!Z169)</f>
        <v>0</v>
      </c>
      <c r="AA169" s="27">
        <f>SUM(ENERO:DICIEMBRE!AA169)</f>
        <v>0</v>
      </c>
      <c r="AB169" s="27">
        <f>SUM(ENERO:DICIEMBRE!AB169)</f>
        <v>0</v>
      </c>
      <c r="AC169" s="27">
        <f>SUM(ENERO:DICIEMBRE!AC169)</f>
        <v>0</v>
      </c>
      <c r="AD169" s="27">
        <f>SUM(ENERO:DICIEMBRE!AD169)</f>
        <v>0</v>
      </c>
      <c r="AE169" s="27">
        <f>SUM(ENERO:DICIEMBRE!AE169)</f>
        <v>0</v>
      </c>
      <c r="AF169" s="27">
        <f>SUM(ENERO:DICIEMBRE!AF169)</f>
        <v>0</v>
      </c>
      <c r="AG169" s="27">
        <f>SUM(ENERO:DICIEMBRE!AG169)</f>
        <v>0</v>
      </c>
      <c r="AH169" s="27">
        <f>SUM(ENERO:DICIEMBRE!AH169)</f>
        <v>0</v>
      </c>
      <c r="AI169" s="27">
        <f>SUM(ENERO:DICIEMBRE!AI169)</f>
        <v>0</v>
      </c>
      <c r="AJ169" s="27">
        <f>SUM(ENERO:DICIEMBRE!AJ169)</f>
        <v>0</v>
      </c>
      <c r="AK169" s="27">
        <f>SUM(ENERO:DICIEMBRE!AK169)</f>
        <v>0</v>
      </c>
      <c r="AL169" s="27">
        <f>SUM(ENERO:DICIEMBRE!AL169)</f>
        <v>0</v>
      </c>
      <c r="AM169" s="27">
        <f>SUM(ENERO:DICIEMBRE!AM169)</f>
        <v>0</v>
      </c>
      <c r="AN169" s="27">
        <f>SUM(ENERO:DICIEMBRE!AN169)</f>
        <v>0</v>
      </c>
      <c r="AO169" s="27">
        <f>SUM(ENERO:DICIEMBRE!AO169)</f>
        <v>0</v>
      </c>
      <c r="AP169" s="27">
        <f>SUM(ENERO:DICIEMBRE!AP169)</f>
        <v>0</v>
      </c>
      <c r="AQ169" s="27">
        <f>SUM(ENERO:DICIEMBRE!AQ169)</f>
        <v>0</v>
      </c>
      <c r="AR169" s="27">
        <f>SUM(ENERO:DICIEMBRE!AR169)</f>
        <v>0</v>
      </c>
      <c r="AS169" s="27">
        <f>SUM(ENERO:DICIEMBRE!AS169)</f>
        <v>0</v>
      </c>
      <c r="AT169" s="27">
        <f>SUM(ENERO:DICIEMBRE!AT169)</f>
        <v>0</v>
      </c>
      <c r="AU169" s="27">
        <f>SUM(ENERO:DICIEMBRE!AU169)</f>
        <v>0</v>
      </c>
      <c r="AV169" s="27">
        <f>SUM(ENERO:DICIEMBRE!AV169)</f>
        <v>0</v>
      </c>
      <c r="AW169" t="str">
        <f t="shared" si="47"/>
        <v/>
      </c>
      <c r="CB169" s="39" t="str">
        <f t="shared" si="48"/>
        <v/>
      </c>
      <c r="CC169" s="39" t="str">
        <f t="shared" si="49"/>
        <v/>
      </c>
      <c r="CD169" s="39" t="str">
        <f t="shared" si="50"/>
        <v/>
      </c>
      <c r="CE169" s="39" t="str">
        <f t="shared" si="51"/>
        <v/>
      </c>
      <c r="CF169" s="39" t="str">
        <f t="shared" si="52"/>
        <v/>
      </c>
      <c r="CG169" s="39" t="str">
        <f t="shared" si="53"/>
        <v/>
      </c>
      <c r="CH169" s="39" t="str">
        <f t="shared" si="54"/>
        <v/>
      </c>
      <c r="CN169" s="40">
        <f t="shared" si="55"/>
        <v>0</v>
      </c>
      <c r="CO169" s="40">
        <f t="shared" si="56"/>
        <v>0</v>
      </c>
      <c r="CP169" s="40">
        <f t="shared" si="57"/>
        <v>0</v>
      </c>
      <c r="CQ169" s="40">
        <f t="shared" si="58"/>
        <v>0</v>
      </c>
      <c r="CR169" s="40">
        <f t="shared" si="59"/>
        <v>0</v>
      </c>
      <c r="CS169" s="40">
        <f t="shared" si="60"/>
        <v>0</v>
      </c>
      <c r="CT169" s="40">
        <f t="shared" si="61"/>
        <v>0</v>
      </c>
    </row>
    <row r="170" spans="1:98" x14ac:dyDescent="0.25">
      <c r="A170" s="525"/>
      <c r="B170" s="240" t="s">
        <v>169</v>
      </c>
      <c r="C170" s="210">
        <f t="shared" si="45"/>
        <v>0</v>
      </c>
      <c r="D170" s="195">
        <f t="shared" si="46"/>
        <v>0</v>
      </c>
      <c r="E170" s="196">
        <f t="shared" si="46"/>
        <v>0</v>
      </c>
      <c r="F170" s="27">
        <f>SUM(ENERO:DICIEMBRE!F170)</f>
        <v>0</v>
      </c>
      <c r="G170" s="27">
        <f>SUM(ENERO:DICIEMBRE!G170)</f>
        <v>0</v>
      </c>
      <c r="H170" s="27">
        <f>SUM(ENERO:DICIEMBRE!H170)</f>
        <v>0</v>
      </c>
      <c r="I170" s="27">
        <f>SUM(ENERO:DICIEMBRE!I170)</f>
        <v>0</v>
      </c>
      <c r="J170" s="27">
        <f>SUM(ENERO:DICIEMBRE!J170)</f>
        <v>0</v>
      </c>
      <c r="K170" s="27">
        <f>SUM(ENERO:DICIEMBRE!K170)</f>
        <v>0</v>
      </c>
      <c r="L170" s="27">
        <f>SUM(ENERO:DICIEMBRE!L170)</f>
        <v>0</v>
      </c>
      <c r="M170" s="27">
        <f>SUM(ENERO:DICIEMBRE!M170)</f>
        <v>0</v>
      </c>
      <c r="N170" s="27">
        <f>SUM(ENERO:DICIEMBRE!N170)</f>
        <v>0</v>
      </c>
      <c r="O170" s="27">
        <f>SUM(ENERO:DICIEMBRE!O170)</f>
        <v>0</v>
      </c>
      <c r="P170" s="27">
        <f>SUM(ENERO:DICIEMBRE!P170)</f>
        <v>0</v>
      </c>
      <c r="Q170" s="27">
        <f>SUM(ENERO:DICIEMBRE!Q170)</f>
        <v>0</v>
      </c>
      <c r="R170" s="27">
        <f>SUM(ENERO:DICIEMBRE!R170)</f>
        <v>0</v>
      </c>
      <c r="S170" s="27">
        <f>SUM(ENERO:DICIEMBRE!S170)</f>
        <v>0</v>
      </c>
      <c r="T170" s="27">
        <f>SUM(ENERO:DICIEMBRE!T170)</f>
        <v>0</v>
      </c>
      <c r="U170" s="27">
        <f>SUM(ENERO:DICIEMBRE!U170)</f>
        <v>0</v>
      </c>
      <c r="V170" s="27">
        <f>SUM(ENERO:DICIEMBRE!V170)</f>
        <v>0</v>
      </c>
      <c r="W170" s="27">
        <f>SUM(ENERO:DICIEMBRE!W170)</f>
        <v>0</v>
      </c>
      <c r="X170" s="27">
        <f>SUM(ENERO:DICIEMBRE!X170)</f>
        <v>0</v>
      </c>
      <c r="Y170" s="27">
        <f>SUM(ENERO:DICIEMBRE!Y170)</f>
        <v>0</v>
      </c>
      <c r="Z170" s="27">
        <f>SUM(ENERO:DICIEMBRE!Z170)</f>
        <v>0</v>
      </c>
      <c r="AA170" s="27">
        <f>SUM(ENERO:DICIEMBRE!AA170)</f>
        <v>0</v>
      </c>
      <c r="AB170" s="27">
        <f>SUM(ENERO:DICIEMBRE!AB170)</f>
        <v>0</v>
      </c>
      <c r="AC170" s="27">
        <f>SUM(ENERO:DICIEMBRE!AC170)</f>
        <v>0</v>
      </c>
      <c r="AD170" s="27">
        <f>SUM(ENERO:DICIEMBRE!AD170)</f>
        <v>0</v>
      </c>
      <c r="AE170" s="27">
        <f>SUM(ENERO:DICIEMBRE!AE170)</f>
        <v>0</v>
      </c>
      <c r="AF170" s="27">
        <f>SUM(ENERO:DICIEMBRE!AF170)</f>
        <v>0</v>
      </c>
      <c r="AG170" s="27">
        <f>SUM(ENERO:DICIEMBRE!AG170)</f>
        <v>0</v>
      </c>
      <c r="AH170" s="27">
        <f>SUM(ENERO:DICIEMBRE!AH170)</f>
        <v>0</v>
      </c>
      <c r="AI170" s="27">
        <f>SUM(ENERO:DICIEMBRE!AI170)</f>
        <v>0</v>
      </c>
      <c r="AJ170" s="27">
        <f>SUM(ENERO:DICIEMBRE!AJ170)</f>
        <v>0</v>
      </c>
      <c r="AK170" s="27">
        <f>SUM(ENERO:DICIEMBRE!AK170)</f>
        <v>0</v>
      </c>
      <c r="AL170" s="27">
        <f>SUM(ENERO:DICIEMBRE!AL170)</f>
        <v>0</v>
      </c>
      <c r="AM170" s="27">
        <f>SUM(ENERO:DICIEMBRE!AM170)</f>
        <v>0</v>
      </c>
      <c r="AN170" s="27">
        <f>SUM(ENERO:DICIEMBRE!AN170)</f>
        <v>0</v>
      </c>
      <c r="AO170" s="27">
        <f>SUM(ENERO:DICIEMBRE!AO170)</f>
        <v>0</v>
      </c>
      <c r="AP170" s="27">
        <f>SUM(ENERO:DICIEMBRE!AP170)</f>
        <v>0</v>
      </c>
      <c r="AQ170" s="27">
        <f>SUM(ENERO:DICIEMBRE!AQ170)</f>
        <v>0</v>
      </c>
      <c r="AR170" s="27">
        <f>SUM(ENERO:DICIEMBRE!AR170)</f>
        <v>0</v>
      </c>
      <c r="AS170" s="27">
        <f>SUM(ENERO:DICIEMBRE!AS170)</f>
        <v>0</v>
      </c>
      <c r="AT170" s="27">
        <f>SUM(ENERO:DICIEMBRE!AT170)</f>
        <v>0</v>
      </c>
      <c r="AU170" s="27">
        <f>SUM(ENERO:DICIEMBRE!AU170)</f>
        <v>0</v>
      </c>
      <c r="AV170" s="27">
        <f>SUM(ENERO:DICIEMBRE!AV170)</f>
        <v>0</v>
      </c>
      <c r="AW170" t="str">
        <f t="shared" si="47"/>
        <v/>
      </c>
      <c r="CB170" s="39" t="str">
        <f t="shared" si="48"/>
        <v/>
      </c>
      <c r="CC170" s="39" t="str">
        <f t="shared" si="49"/>
        <v/>
      </c>
      <c r="CD170" s="39" t="str">
        <f t="shared" si="50"/>
        <v/>
      </c>
      <c r="CE170" s="39" t="str">
        <f t="shared" si="51"/>
        <v/>
      </c>
      <c r="CF170" s="39" t="str">
        <f t="shared" si="52"/>
        <v/>
      </c>
      <c r="CG170" s="39" t="str">
        <f t="shared" si="53"/>
        <v/>
      </c>
      <c r="CH170" s="39" t="str">
        <f t="shared" si="54"/>
        <v/>
      </c>
      <c r="CN170" s="40">
        <f t="shared" si="55"/>
        <v>0</v>
      </c>
      <c r="CO170" s="40">
        <f t="shared" si="56"/>
        <v>0</v>
      </c>
      <c r="CP170" s="40">
        <f t="shared" si="57"/>
        <v>0</v>
      </c>
      <c r="CQ170" s="40">
        <f t="shared" si="58"/>
        <v>0</v>
      </c>
      <c r="CR170" s="40">
        <f t="shared" si="59"/>
        <v>0</v>
      </c>
      <c r="CS170" s="40">
        <f t="shared" si="60"/>
        <v>0</v>
      </c>
      <c r="CT170" s="40">
        <f t="shared" si="61"/>
        <v>0</v>
      </c>
    </row>
    <row r="171" spans="1:98" x14ac:dyDescent="0.25">
      <c r="A171" s="526"/>
      <c r="B171" s="238" t="s">
        <v>191</v>
      </c>
      <c r="C171" s="218">
        <f t="shared" si="45"/>
        <v>0</v>
      </c>
      <c r="D171" s="219">
        <f t="shared" si="46"/>
        <v>0</v>
      </c>
      <c r="E171" s="239">
        <f t="shared" si="46"/>
        <v>0</v>
      </c>
      <c r="F171" s="27">
        <f>SUM(ENERO:DICIEMBRE!F171)</f>
        <v>0</v>
      </c>
      <c r="G171" s="27">
        <f>SUM(ENERO:DICIEMBRE!G171)</f>
        <v>0</v>
      </c>
      <c r="H171" s="27">
        <f>SUM(ENERO:DICIEMBRE!H171)</f>
        <v>0</v>
      </c>
      <c r="I171" s="27">
        <f>SUM(ENERO:DICIEMBRE!I171)</f>
        <v>0</v>
      </c>
      <c r="J171" s="27">
        <f>SUM(ENERO:DICIEMBRE!J171)</f>
        <v>0</v>
      </c>
      <c r="K171" s="27">
        <f>SUM(ENERO:DICIEMBRE!K171)</f>
        <v>0</v>
      </c>
      <c r="L171" s="27">
        <f>SUM(ENERO:DICIEMBRE!L171)</f>
        <v>0</v>
      </c>
      <c r="M171" s="27">
        <f>SUM(ENERO:DICIEMBRE!M171)</f>
        <v>0</v>
      </c>
      <c r="N171" s="27">
        <f>SUM(ENERO:DICIEMBRE!N171)</f>
        <v>0</v>
      </c>
      <c r="O171" s="27">
        <f>SUM(ENERO:DICIEMBRE!O171)</f>
        <v>0</v>
      </c>
      <c r="P171" s="27">
        <f>SUM(ENERO:DICIEMBRE!P171)</f>
        <v>0</v>
      </c>
      <c r="Q171" s="27">
        <f>SUM(ENERO:DICIEMBRE!Q171)</f>
        <v>0</v>
      </c>
      <c r="R171" s="27">
        <f>SUM(ENERO:DICIEMBRE!R171)</f>
        <v>0</v>
      </c>
      <c r="S171" s="27">
        <f>SUM(ENERO:DICIEMBRE!S171)</f>
        <v>0</v>
      </c>
      <c r="T171" s="27">
        <f>SUM(ENERO:DICIEMBRE!T171)</f>
        <v>0</v>
      </c>
      <c r="U171" s="27">
        <f>SUM(ENERO:DICIEMBRE!U171)</f>
        <v>0</v>
      </c>
      <c r="V171" s="27">
        <f>SUM(ENERO:DICIEMBRE!V171)</f>
        <v>0</v>
      </c>
      <c r="W171" s="27">
        <f>SUM(ENERO:DICIEMBRE!W171)</f>
        <v>0</v>
      </c>
      <c r="X171" s="27">
        <f>SUM(ENERO:DICIEMBRE!X171)</f>
        <v>0</v>
      </c>
      <c r="Y171" s="27">
        <f>SUM(ENERO:DICIEMBRE!Y171)</f>
        <v>0</v>
      </c>
      <c r="Z171" s="27">
        <f>SUM(ENERO:DICIEMBRE!Z171)</f>
        <v>0</v>
      </c>
      <c r="AA171" s="27">
        <f>SUM(ENERO:DICIEMBRE!AA171)</f>
        <v>0</v>
      </c>
      <c r="AB171" s="27">
        <f>SUM(ENERO:DICIEMBRE!AB171)</f>
        <v>0</v>
      </c>
      <c r="AC171" s="27">
        <f>SUM(ENERO:DICIEMBRE!AC171)</f>
        <v>0</v>
      </c>
      <c r="AD171" s="27">
        <f>SUM(ENERO:DICIEMBRE!AD171)</f>
        <v>0</v>
      </c>
      <c r="AE171" s="27">
        <f>SUM(ENERO:DICIEMBRE!AE171)</f>
        <v>0</v>
      </c>
      <c r="AF171" s="27">
        <f>SUM(ENERO:DICIEMBRE!AF171)</f>
        <v>0</v>
      </c>
      <c r="AG171" s="27">
        <f>SUM(ENERO:DICIEMBRE!AG171)</f>
        <v>0</v>
      </c>
      <c r="AH171" s="27">
        <f>SUM(ENERO:DICIEMBRE!AH171)</f>
        <v>0</v>
      </c>
      <c r="AI171" s="27">
        <f>SUM(ENERO:DICIEMBRE!AI171)</f>
        <v>0</v>
      </c>
      <c r="AJ171" s="27">
        <f>SUM(ENERO:DICIEMBRE!AJ171)</f>
        <v>0</v>
      </c>
      <c r="AK171" s="27">
        <f>SUM(ENERO:DICIEMBRE!AK171)</f>
        <v>0</v>
      </c>
      <c r="AL171" s="27">
        <f>SUM(ENERO:DICIEMBRE!AL171)</f>
        <v>0</v>
      </c>
      <c r="AM171" s="27">
        <f>SUM(ENERO:DICIEMBRE!AM171)</f>
        <v>0</v>
      </c>
      <c r="AN171" s="27">
        <f>SUM(ENERO:DICIEMBRE!AN171)</f>
        <v>0</v>
      </c>
      <c r="AO171" s="27">
        <f>SUM(ENERO:DICIEMBRE!AO171)</f>
        <v>0</v>
      </c>
      <c r="AP171" s="27">
        <f>SUM(ENERO:DICIEMBRE!AP171)</f>
        <v>0</v>
      </c>
      <c r="AQ171" s="27">
        <f>SUM(ENERO:DICIEMBRE!AQ171)</f>
        <v>0</v>
      </c>
      <c r="AR171" s="27">
        <f>SUM(ENERO:DICIEMBRE!AR171)</f>
        <v>0</v>
      </c>
      <c r="AS171" s="27">
        <f>SUM(ENERO:DICIEMBRE!AS171)</f>
        <v>0</v>
      </c>
      <c r="AT171" s="27">
        <f>SUM(ENERO:DICIEMBRE!AT171)</f>
        <v>0</v>
      </c>
      <c r="AU171" s="27">
        <f>SUM(ENERO:DICIEMBRE!AU171)</f>
        <v>0</v>
      </c>
      <c r="AV171" s="27">
        <f>SUM(ENERO:DICIEMBRE!AV171)</f>
        <v>0</v>
      </c>
      <c r="AW171" t="str">
        <f t="shared" si="47"/>
        <v/>
      </c>
      <c r="CB171" s="39" t="str">
        <f t="shared" si="48"/>
        <v/>
      </c>
      <c r="CC171" s="39" t="str">
        <f t="shared" si="49"/>
        <v/>
      </c>
      <c r="CD171" s="39" t="str">
        <f t="shared" si="50"/>
        <v/>
      </c>
      <c r="CE171" s="39" t="str">
        <f t="shared" si="51"/>
        <v/>
      </c>
      <c r="CF171" s="39" t="str">
        <f t="shared" si="52"/>
        <v/>
      </c>
      <c r="CG171" s="39" t="str">
        <f t="shared" si="53"/>
        <v/>
      </c>
      <c r="CH171" s="39" t="str">
        <f t="shared" si="54"/>
        <v/>
      </c>
      <c r="CN171" s="40">
        <f t="shared" si="55"/>
        <v>0</v>
      </c>
      <c r="CO171" s="40">
        <f t="shared" si="56"/>
        <v>0</v>
      </c>
      <c r="CP171" s="40">
        <f t="shared" si="57"/>
        <v>0</v>
      </c>
      <c r="CQ171" s="40">
        <f t="shared" si="58"/>
        <v>0</v>
      </c>
      <c r="CR171" s="40">
        <f t="shared" si="59"/>
        <v>0</v>
      </c>
      <c r="CS171" s="40">
        <f t="shared" si="60"/>
        <v>0</v>
      </c>
      <c r="CT171" s="40">
        <f t="shared" si="61"/>
        <v>0</v>
      </c>
    </row>
    <row r="172" spans="1:98" x14ac:dyDescent="0.25">
      <c r="A172" s="509" t="s">
        <v>192</v>
      </c>
      <c r="B172" s="233" t="s">
        <v>168</v>
      </c>
      <c r="C172" s="234">
        <f t="shared" si="45"/>
        <v>0</v>
      </c>
      <c r="D172" s="235">
        <f t="shared" si="46"/>
        <v>0</v>
      </c>
      <c r="E172" s="236">
        <f t="shared" si="46"/>
        <v>0</v>
      </c>
      <c r="F172" s="27">
        <f>SUM(ENERO:DICIEMBRE!F172)</f>
        <v>0</v>
      </c>
      <c r="G172" s="27">
        <f>SUM(ENERO:DICIEMBRE!G172)</f>
        <v>0</v>
      </c>
      <c r="H172" s="27">
        <f>SUM(ENERO:DICIEMBRE!H172)</f>
        <v>0</v>
      </c>
      <c r="I172" s="27">
        <f>SUM(ENERO:DICIEMBRE!I172)</f>
        <v>0</v>
      </c>
      <c r="J172" s="27">
        <f>SUM(ENERO:DICIEMBRE!J172)</f>
        <v>0</v>
      </c>
      <c r="K172" s="27">
        <f>SUM(ENERO:DICIEMBRE!K172)</f>
        <v>0</v>
      </c>
      <c r="L172" s="27">
        <f>SUM(ENERO:DICIEMBRE!L172)</f>
        <v>0</v>
      </c>
      <c r="M172" s="27">
        <f>SUM(ENERO:DICIEMBRE!M172)</f>
        <v>0</v>
      </c>
      <c r="N172" s="27">
        <f>SUM(ENERO:DICIEMBRE!N172)</f>
        <v>0</v>
      </c>
      <c r="O172" s="27">
        <f>SUM(ENERO:DICIEMBRE!O172)</f>
        <v>0</v>
      </c>
      <c r="P172" s="27">
        <f>SUM(ENERO:DICIEMBRE!P172)</f>
        <v>0</v>
      </c>
      <c r="Q172" s="27">
        <f>SUM(ENERO:DICIEMBRE!Q172)</f>
        <v>0</v>
      </c>
      <c r="R172" s="27">
        <f>SUM(ENERO:DICIEMBRE!R172)</f>
        <v>0</v>
      </c>
      <c r="S172" s="27">
        <f>SUM(ENERO:DICIEMBRE!S172)</f>
        <v>0</v>
      </c>
      <c r="T172" s="27">
        <f>SUM(ENERO:DICIEMBRE!T172)</f>
        <v>0</v>
      </c>
      <c r="U172" s="27">
        <f>SUM(ENERO:DICIEMBRE!U172)</f>
        <v>0</v>
      </c>
      <c r="V172" s="27">
        <f>SUM(ENERO:DICIEMBRE!V172)</f>
        <v>0</v>
      </c>
      <c r="W172" s="27">
        <f>SUM(ENERO:DICIEMBRE!W172)</f>
        <v>0</v>
      </c>
      <c r="X172" s="27">
        <f>SUM(ENERO:DICIEMBRE!X172)</f>
        <v>0</v>
      </c>
      <c r="Y172" s="27">
        <f>SUM(ENERO:DICIEMBRE!Y172)</f>
        <v>0</v>
      </c>
      <c r="Z172" s="27">
        <f>SUM(ENERO:DICIEMBRE!Z172)</f>
        <v>0</v>
      </c>
      <c r="AA172" s="27">
        <f>SUM(ENERO:DICIEMBRE!AA172)</f>
        <v>0</v>
      </c>
      <c r="AB172" s="27">
        <f>SUM(ENERO:DICIEMBRE!AB172)</f>
        <v>0</v>
      </c>
      <c r="AC172" s="27">
        <f>SUM(ENERO:DICIEMBRE!AC172)</f>
        <v>0</v>
      </c>
      <c r="AD172" s="27">
        <f>SUM(ENERO:DICIEMBRE!AD172)</f>
        <v>0</v>
      </c>
      <c r="AE172" s="27">
        <f>SUM(ENERO:DICIEMBRE!AE172)</f>
        <v>0</v>
      </c>
      <c r="AF172" s="27">
        <f>SUM(ENERO:DICIEMBRE!AF172)</f>
        <v>0</v>
      </c>
      <c r="AG172" s="27">
        <f>SUM(ENERO:DICIEMBRE!AG172)</f>
        <v>0</v>
      </c>
      <c r="AH172" s="27">
        <f>SUM(ENERO:DICIEMBRE!AH172)</f>
        <v>0</v>
      </c>
      <c r="AI172" s="27">
        <f>SUM(ENERO:DICIEMBRE!AI172)</f>
        <v>0</v>
      </c>
      <c r="AJ172" s="27">
        <f>SUM(ENERO:DICIEMBRE!AJ172)</f>
        <v>0</v>
      </c>
      <c r="AK172" s="27">
        <f>SUM(ENERO:DICIEMBRE!AK172)</f>
        <v>0</v>
      </c>
      <c r="AL172" s="27">
        <f>SUM(ENERO:DICIEMBRE!AL172)</f>
        <v>0</v>
      </c>
      <c r="AM172" s="27">
        <f>SUM(ENERO:DICIEMBRE!AM172)</f>
        <v>0</v>
      </c>
      <c r="AN172" s="27">
        <f>SUM(ENERO:DICIEMBRE!AN172)</f>
        <v>0</v>
      </c>
      <c r="AO172" s="27">
        <f>SUM(ENERO:DICIEMBRE!AO172)</f>
        <v>0</v>
      </c>
      <c r="AP172" s="27">
        <f>SUM(ENERO:DICIEMBRE!AP172)</f>
        <v>0</v>
      </c>
      <c r="AQ172" s="27">
        <f>SUM(ENERO:DICIEMBRE!AQ172)</f>
        <v>0</v>
      </c>
      <c r="AR172" s="27">
        <f>SUM(ENERO:DICIEMBRE!AR172)</f>
        <v>0</v>
      </c>
      <c r="AS172" s="27">
        <f>SUM(ENERO:DICIEMBRE!AS172)</f>
        <v>0</v>
      </c>
      <c r="AT172" s="27">
        <f>SUM(ENERO:DICIEMBRE!AT172)</f>
        <v>0</v>
      </c>
      <c r="AU172" s="27">
        <f>SUM(ENERO:DICIEMBRE!AU172)</f>
        <v>0</v>
      </c>
      <c r="AV172" s="27">
        <f>SUM(ENERO:DICIEMBRE!AV172)</f>
        <v>0</v>
      </c>
      <c r="AW172" t="str">
        <f t="shared" si="47"/>
        <v/>
      </c>
      <c r="CB172" s="39" t="str">
        <f t="shared" si="48"/>
        <v/>
      </c>
      <c r="CC172" s="39" t="str">
        <f t="shared" si="49"/>
        <v/>
      </c>
      <c r="CD172" s="39" t="str">
        <f t="shared" si="50"/>
        <v/>
      </c>
      <c r="CE172" s="39" t="str">
        <f t="shared" si="51"/>
        <v/>
      </c>
      <c r="CF172" s="39" t="str">
        <f t="shared" si="52"/>
        <v/>
      </c>
      <c r="CG172" s="39" t="str">
        <f t="shared" si="53"/>
        <v/>
      </c>
      <c r="CH172" s="39" t="str">
        <f t="shared" si="54"/>
        <v/>
      </c>
      <c r="CN172" s="40">
        <f t="shared" si="55"/>
        <v>0</v>
      </c>
      <c r="CO172" s="40">
        <f t="shared" si="56"/>
        <v>0</v>
      </c>
      <c r="CP172" s="40">
        <f t="shared" si="57"/>
        <v>0</v>
      </c>
      <c r="CQ172" s="40">
        <f t="shared" si="58"/>
        <v>0</v>
      </c>
      <c r="CR172" s="40">
        <f t="shared" si="59"/>
        <v>0</v>
      </c>
      <c r="CS172" s="40">
        <f t="shared" si="60"/>
        <v>0</v>
      </c>
      <c r="CT172" s="40">
        <f t="shared" si="61"/>
        <v>0</v>
      </c>
    </row>
    <row r="173" spans="1:98" x14ac:dyDescent="0.25">
      <c r="A173" s="527"/>
      <c r="B173" s="238" t="s">
        <v>169</v>
      </c>
      <c r="C173" s="210">
        <f t="shared" si="45"/>
        <v>1761</v>
      </c>
      <c r="D173" s="219">
        <f t="shared" si="46"/>
        <v>1320</v>
      </c>
      <c r="E173" s="239">
        <f t="shared" si="46"/>
        <v>441</v>
      </c>
      <c r="F173" s="27">
        <f>SUM(ENERO:DICIEMBRE!F173)</f>
        <v>2</v>
      </c>
      <c r="G173" s="27">
        <f>SUM(ENERO:DICIEMBRE!G173)</f>
        <v>0</v>
      </c>
      <c r="H173" s="27">
        <f>SUM(ENERO:DICIEMBRE!H173)</f>
        <v>0</v>
      </c>
      <c r="I173" s="27">
        <f>SUM(ENERO:DICIEMBRE!I173)</f>
        <v>0</v>
      </c>
      <c r="J173" s="27">
        <f>SUM(ENERO:DICIEMBRE!J173)</f>
        <v>1</v>
      </c>
      <c r="K173" s="27">
        <f>SUM(ENERO:DICIEMBRE!K173)</f>
        <v>0</v>
      </c>
      <c r="L173" s="27">
        <f>SUM(ENERO:DICIEMBRE!L173)</f>
        <v>2</v>
      </c>
      <c r="M173" s="27">
        <f>SUM(ENERO:DICIEMBRE!M173)</f>
        <v>0</v>
      </c>
      <c r="N173" s="27">
        <f>SUM(ENERO:DICIEMBRE!N173)</f>
        <v>2</v>
      </c>
      <c r="O173" s="27">
        <f>SUM(ENERO:DICIEMBRE!O173)</f>
        <v>0</v>
      </c>
      <c r="P173" s="27">
        <f>SUM(ENERO:DICIEMBRE!P173)</f>
        <v>69</v>
      </c>
      <c r="Q173" s="27">
        <f>SUM(ENERO:DICIEMBRE!Q173)</f>
        <v>13</v>
      </c>
      <c r="R173" s="27">
        <f>SUM(ENERO:DICIEMBRE!R173)</f>
        <v>102</v>
      </c>
      <c r="S173" s="27">
        <f>SUM(ENERO:DICIEMBRE!S173)</f>
        <v>26</v>
      </c>
      <c r="T173" s="27">
        <f>SUM(ENERO:DICIEMBRE!T173)</f>
        <v>224</v>
      </c>
      <c r="U173" s="27">
        <f>SUM(ENERO:DICIEMBRE!U173)</f>
        <v>51</v>
      </c>
      <c r="V173" s="27">
        <f>SUM(ENERO:DICIEMBRE!V173)</f>
        <v>207</v>
      </c>
      <c r="W173" s="27">
        <f>SUM(ENERO:DICIEMBRE!W173)</f>
        <v>92</v>
      </c>
      <c r="X173" s="27">
        <f>SUM(ENERO:DICIEMBRE!X173)</f>
        <v>183</v>
      </c>
      <c r="Y173" s="27">
        <f>SUM(ENERO:DICIEMBRE!Y173)</f>
        <v>86</v>
      </c>
      <c r="Z173" s="27">
        <f>SUM(ENERO:DICIEMBRE!Z173)</f>
        <v>148</v>
      </c>
      <c r="AA173" s="27">
        <f>SUM(ENERO:DICIEMBRE!AA173)</f>
        <v>65</v>
      </c>
      <c r="AB173" s="27">
        <f>SUM(ENERO:DICIEMBRE!AB173)</f>
        <v>146</v>
      </c>
      <c r="AC173" s="27">
        <f>SUM(ENERO:DICIEMBRE!AC173)</f>
        <v>45</v>
      </c>
      <c r="AD173" s="27">
        <f>SUM(ENERO:DICIEMBRE!AD173)</f>
        <v>120</v>
      </c>
      <c r="AE173" s="27">
        <f>SUM(ENERO:DICIEMBRE!AE173)</f>
        <v>43</v>
      </c>
      <c r="AF173" s="27">
        <f>SUM(ENERO:DICIEMBRE!AF173)</f>
        <v>46</v>
      </c>
      <c r="AG173" s="27">
        <f>SUM(ENERO:DICIEMBRE!AG173)</f>
        <v>2</v>
      </c>
      <c r="AH173" s="27">
        <f>SUM(ENERO:DICIEMBRE!AH173)</f>
        <v>34</v>
      </c>
      <c r="AI173" s="27">
        <f>SUM(ENERO:DICIEMBRE!AI173)</f>
        <v>8</v>
      </c>
      <c r="AJ173" s="27">
        <f>SUM(ENERO:DICIEMBRE!AJ173)</f>
        <v>22</v>
      </c>
      <c r="AK173" s="27">
        <f>SUM(ENERO:DICIEMBRE!AK173)</f>
        <v>9</v>
      </c>
      <c r="AL173" s="27">
        <f>SUM(ENERO:DICIEMBRE!AL173)</f>
        <v>5</v>
      </c>
      <c r="AM173" s="27">
        <f>SUM(ENERO:DICIEMBRE!AM173)</f>
        <v>1</v>
      </c>
      <c r="AN173" s="27">
        <f>SUM(ENERO:DICIEMBRE!AN173)</f>
        <v>7</v>
      </c>
      <c r="AO173" s="27">
        <f>SUM(ENERO:DICIEMBRE!AO173)</f>
        <v>0</v>
      </c>
      <c r="AP173" s="27">
        <f>SUM(ENERO:DICIEMBRE!AP173)</f>
        <v>1761</v>
      </c>
      <c r="AQ173" s="27">
        <f>SUM(ENERO:DICIEMBRE!AQ173)</f>
        <v>24</v>
      </c>
      <c r="AR173" s="27">
        <f>SUM(ENERO:DICIEMBRE!AR173)</f>
        <v>0</v>
      </c>
      <c r="AS173" s="27">
        <f>SUM(ENERO:DICIEMBRE!AS173)</f>
        <v>24</v>
      </c>
      <c r="AT173" s="27">
        <f>SUM(ENERO:DICIEMBRE!AT173)</f>
        <v>11</v>
      </c>
      <c r="AU173" s="27">
        <f>SUM(ENERO:DICIEMBRE!AU173)</f>
        <v>0</v>
      </c>
      <c r="AV173" s="27">
        <f>SUM(ENERO:DICIEMBRE!AV173)</f>
        <v>0</v>
      </c>
      <c r="AW173" t="str">
        <f t="shared" si="47"/>
        <v/>
      </c>
      <c r="CB173" s="39" t="str">
        <f t="shared" si="48"/>
        <v/>
      </c>
      <c r="CC173" s="39" t="str">
        <f t="shared" si="49"/>
        <v/>
      </c>
      <c r="CD173" s="39" t="str">
        <f t="shared" si="50"/>
        <v/>
      </c>
      <c r="CE173" s="39" t="str">
        <f t="shared" si="51"/>
        <v/>
      </c>
      <c r="CF173" s="39" t="str">
        <f t="shared" si="52"/>
        <v/>
      </c>
      <c r="CG173" s="39" t="str">
        <f t="shared" si="53"/>
        <v/>
      </c>
      <c r="CH173" s="39" t="str">
        <f t="shared" si="54"/>
        <v/>
      </c>
      <c r="CN173" s="40">
        <f t="shared" si="55"/>
        <v>0</v>
      </c>
      <c r="CO173" s="40">
        <f t="shared" si="56"/>
        <v>0</v>
      </c>
      <c r="CP173" s="40">
        <f t="shared" si="57"/>
        <v>0</v>
      </c>
      <c r="CQ173" s="40">
        <f t="shared" si="58"/>
        <v>0</v>
      </c>
      <c r="CR173" s="40">
        <f t="shared" si="59"/>
        <v>0</v>
      </c>
      <c r="CS173" s="40">
        <f t="shared" si="60"/>
        <v>0</v>
      </c>
      <c r="CT173" s="40">
        <f t="shared" si="61"/>
        <v>0</v>
      </c>
    </row>
    <row r="174" spans="1:98" x14ac:dyDescent="0.25">
      <c r="A174" s="509" t="s">
        <v>193</v>
      </c>
      <c r="B174" s="233" t="s">
        <v>168</v>
      </c>
      <c r="C174" s="234">
        <f t="shared" si="45"/>
        <v>0</v>
      </c>
      <c r="D174" s="235">
        <f>SUM(F174+H174+J174+L174+N174+P174+R174+T174+V174+X174+Z174+AB174+AD174+AF174+AH174+AJ174+AL174+AN174)</f>
        <v>0</v>
      </c>
      <c r="E174" s="236">
        <f>SUM(G174+I174+K174+M174+O174+Q174+S174+U174+W174+Y174+AA174+AC174+AE174+AG174+AI174+AK174+AM174+AO174)</f>
        <v>0</v>
      </c>
      <c r="F174" s="27">
        <f>SUM(ENERO:DICIEMBRE!F174)</f>
        <v>0</v>
      </c>
      <c r="G174" s="27">
        <f>SUM(ENERO:DICIEMBRE!G174)</f>
        <v>0</v>
      </c>
      <c r="H174" s="27">
        <f>SUM(ENERO:DICIEMBRE!H174)</f>
        <v>0</v>
      </c>
      <c r="I174" s="27">
        <f>SUM(ENERO:DICIEMBRE!I174)</f>
        <v>0</v>
      </c>
      <c r="J174" s="27">
        <f>SUM(ENERO:DICIEMBRE!J174)</f>
        <v>0</v>
      </c>
      <c r="K174" s="27">
        <f>SUM(ENERO:DICIEMBRE!K174)</f>
        <v>0</v>
      </c>
      <c r="L174" s="27">
        <f>SUM(ENERO:DICIEMBRE!L174)</f>
        <v>0</v>
      </c>
      <c r="M174" s="27">
        <f>SUM(ENERO:DICIEMBRE!M174)</f>
        <v>0</v>
      </c>
      <c r="N174" s="27">
        <f>SUM(ENERO:DICIEMBRE!N174)</f>
        <v>0</v>
      </c>
      <c r="O174" s="27">
        <f>SUM(ENERO:DICIEMBRE!O174)</f>
        <v>0</v>
      </c>
      <c r="P174" s="27">
        <f>SUM(ENERO:DICIEMBRE!P174)</f>
        <v>0</v>
      </c>
      <c r="Q174" s="27">
        <f>SUM(ENERO:DICIEMBRE!Q174)</f>
        <v>0</v>
      </c>
      <c r="R174" s="27">
        <f>SUM(ENERO:DICIEMBRE!R174)</f>
        <v>0</v>
      </c>
      <c r="S174" s="27">
        <f>SUM(ENERO:DICIEMBRE!S174)</f>
        <v>0</v>
      </c>
      <c r="T174" s="27">
        <f>SUM(ENERO:DICIEMBRE!T174)</f>
        <v>0</v>
      </c>
      <c r="U174" s="27">
        <f>SUM(ENERO:DICIEMBRE!U174)</f>
        <v>0</v>
      </c>
      <c r="V174" s="27">
        <f>SUM(ENERO:DICIEMBRE!V174)</f>
        <v>0</v>
      </c>
      <c r="W174" s="27">
        <f>SUM(ENERO:DICIEMBRE!W174)</f>
        <v>0</v>
      </c>
      <c r="X174" s="27">
        <f>SUM(ENERO:DICIEMBRE!X174)</f>
        <v>0</v>
      </c>
      <c r="Y174" s="27">
        <f>SUM(ENERO:DICIEMBRE!Y174)</f>
        <v>0</v>
      </c>
      <c r="Z174" s="27">
        <f>SUM(ENERO:DICIEMBRE!Z174)</f>
        <v>0</v>
      </c>
      <c r="AA174" s="27">
        <f>SUM(ENERO:DICIEMBRE!AA174)</f>
        <v>0</v>
      </c>
      <c r="AB174" s="27">
        <f>SUM(ENERO:DICIEMBRE!AB174)</f>
        <v>0</v>
      </c>
      <c r="AC174" s="27">
        <f>SUM(ENERO:DICIEMBRE!AC174)</f>
        <v>0</v>
      </c>
      <c r="AD174" s="27">
        <f>SUM(ENERO:DICIEMBRE!AD174)</f>
        <v>0</v>
      </c>
      <c r="AE174" s="27">
        <f>SUM(ENERO:DICIEMBRE!AE174)</f>
        <v>0</v>
      </c>
      <c r="AF174" s="27">
        <f>SUM(ENERO:DICIEMBRE!AF174)</f>
        <v>0</v>
      </c>
      <c r="AG174" s="27">
        <f>SUM(ENERO:DICIEMBRE!AG174)</f>
        <v>0</v>
      </c>
      <c r="AH174" s="27">
        <f>SUM(ENERO:DICIEMBRE!AH174)</f>
        <v>0</v>
      </c>
      <c r="AI174" s="27">
        <f>SUM(ENERO:DICIEMBRE!AI174)</f>
        <v>0</v>
      </c>
      <c r="AJ174" s="27">
        <f>SUM(ENERO:DICIEMBRE!AJ174)</f>
        <v>0</v>
      </c>
      <c r="AK174" s="27">
        <f>SUM(ENERO:DICIEMBRE!AK174)</f>
        <v>0</v>
      </c>
      <c r="AL174" s="27">
        <f>SUM(ENERO:DICIEMBRE!AL174)</f>
        <v>0</v>
      </c>
      <c r="AM174" s="27">
        <f>SUM(ENERO:DICIEMBRE!AM174)</f>
        <v>0</v>
      </c>
      <c r="AN174" s="27">
        <f>SUM(ENERO:DICIEMBRE!AN174)</f>
        <v>0</v>
      </c>
      <c r="AO174" s="27">
        <f>SUM(ENERO:DICIEMBRE!AO174)</f>
        <v>0</v>
      </c>
      <c r="AP174" s="27">
        <f>SUM(ENERO:DICIEMBRE!AP174)</f>
        <v>0</v>
      </c>
      <c r="AQ174" s="27">
        <f>SUM(ENERO:DICIEMBRE!AQ174)</f>
        <v>0</v>
      </c>
      <c r="AR174" s="27">
        <f>SUM(ENERO:DICIEMBRE!AR174)</f>
        <v>0</v>
      </c>
      <c r="AS174" s="27">
        <f>SUM(ENERO:DICIEMBRE!AS174)</f>
        <v>0</v>
      </c>
      <c r="AT174" s="27">
        <f>SUM(ENERO:DICIEMBRE!AT174)</f>
        <v>0</v>
      </c>
      <c r="AU174" s="27">
        <f>SUM(ENERO:DICIEMBRE!AU174)</f>
        <v>0</v>
      </c>
      <c r="AV174" s="27">
        <f>SUM(ENERO:DICIEMBRE!AV174)</f>
        <v>0</v>
      </c>
      <c r="AW174" t="str">
        <f t="shared" si="47"/>
        <v/>
      </c>
      <c r="CB174" s="39" t="str">
        <f t="shared" si="48"/>
        <v/>
      </c>
      <c r="CC174" s="39" t="str">
        <f t="shared" si="49"/>
        <v/>
      </c>
      <c r="CD174" s="39" t="str">
        <f t="shared" si="50"/>
        <v/>
      </c>
      <c r="CE174" s="39" t="str">
        <f t="shared" si="51"/>
        <v/>
      </c>
      <c r="CF174" s="39" t="str">
        <f t="shared" si="52"/>
        <v/>
      </c>
      <c r="CG174" s="39" t="str">
        <f t="shared" si="53"/>
        <v/>
      </c>
      <c r="CH174" s="39" t="str">
        <f t="shared" si="54"/>
        <v/>
      </c>
      <c r="CN174" s="40">
        <f t="shared" si="55"/>
        <v>0</v>
      </c>
      <c r="CO174" s="40">
        <f t="shared" si="56"/>
        <v>0</v>
      </c>
      <c r="CP174" s="40">
        <f t="shared" si="57"/>
        <v>0</v>
      </c>
      <c r="CQ174" s="40">
        <f t="shared" si="58"/>
        <v>0</v>
      </c>
      <c r="CR174" s="40">
        <f t="shared" si="59"/>
        <v>0</v>
      </c>
      <c r="CS174" s="40">
        <f t="shared" si="60"/>
        <v>0</v>
      </c>
      <c r="CT174" s="40">
        <f t="shared" si="61"/>
        <v>0</v>
      </c>
    </row>
    <row r="175" spans="1:98" x14ac:dyDescent="0.25">
      <c r="A175" s="527"/>
      <c r="B175" s="238" t="s">
        <v>169</v>
      </c>
      <c r="C175" s="210">
        <f t="shared" si="45"/>
        <v>48</v>
      </c>
      <c r="D175" s="219">
        <f t="shared" si="46"/>
        <v>32</v>
      </c>
      <c r="E175" s="239">
        <f t="shared" si="46"/>
        <v>16</v>
      </c>
      <c r="F175" s="27">
        <f>SUM(ENERO:DICIEMBRE!F175)</f>
        <v>0</v>
      </c>
      <c r="G175" s="27">
        <f>SUM(ENERO:DICIEMBRE!G175)</f>
        <v>0</v>
      </c>
      <c r="H175" s="27">
        <f>SUM(ENERO:DICIEMBRE!H175)</f>
        <v>1</v>
      </c>
      <c r="I175" s="27">
        <f>SUM(ENERO:DICIEMBRE!I175)</f>
        <v>0</v>
      </c>
      <c r="J175" s="27">
        <f>SUM(ENERO:DICIEMBRE!J175)</f>
        <v>0</v>
      </c>
      <c r="K175" s="27">
        <f>SUM(ENERO:DICIEMBRE!K175)</f>
        <v>0</v>
      </c>
      <c r="L175" s="27">
        <f>SUM(ENERO:DICIEMBRE!L175)</f>
        <v>1</v>
      </c>
      <c r="M175" s="27">
        <f>SUM(ENERO:DICIEMBRE!M175)</f>
        <v>0</v>
      </c>
      <c r="N175" s="27">
        <f>SUM(ENERO:DICIEMBRE!N175)</f>
        <v>0</v>
      </c>
      <c r="O175" s="27">
        <f>SUM(ENERO:DICIEMBRE!O175)</f>
        <v>0</v>
      </c>
      <c r="P175" s="27">
        <f>SUM(ENERO:DICIEMBRE!P175)</f>
        <v>2</v>
      </c>
      <c r="Q175" s="27">
        <f>SUM(ENERO:DICIEMBRE!Q175)</f>
        <v>0</v>
      </c>
      <c r="R175" s="27">
        <f>SUM(ENERO:DICIEMBRE!R175)</f>
        <v>9</v>
      </c>
      <c r="S175" s="27">
        <f>SUM(ENERO:DICIEMBRE!S175)</f>
        <v>7</v>
      </c>
      <c r="T175" s="27">
        <f>SUM(ENERO:DICIEMBRE!T175)</f>
        <v>8</v>
      </c>
      <c r="U175" s="27">
        <f>SUM(ENERO:DICIEMBRE!U175)</f>
        <v>1</v>
      </c>
      <c r="V175" s="27">
        <f>SUM(ENERO:DICIEMBRE!V175)</f>
        <v>3</v>
      </c>
      <c r="W175" s="27">
        <f>SUM(ENERO:DICIEMBRE!W175)</f>
        <v>3</v>
      </c>
      <c r="X175" s="27">
        <f>SUM(ENERO:DICIEMBRE!X175)</f>
        <v>2</v>
      </c>
      <c r="Y175" s="27">
        <f>SUM(ENERO:DICIEMBRE!Y175)</f>
        <v>1</v>
      </c>
      <c r="Z175" s="27">
        <f>SUM(ENERO:DICIEMBRE!Z175)</f>
        <v>4</v>
      </c>
      <c r="AA175" s="27">
        <f>SUM(ENERO:DICIEMBRE!AA175)</f>
        <v>2</v>
      </c>
      <c r="AB175" s="27">
        <f>SUM(ENERO:DICIEMBRE!AB175)</f>
        <v>1</v>
      </c>
      <c r="AC175" s="27">
        <f>SUM(ENERO:DICIEMBRE!AC175)</f>
        <v>1</v>
      </c>
      <c r="AD175" s="27">
        <f>SUM(ENERO:DICIEMBRE!AD175)</f>
        <v>1</v>
      </c>
      <c r="AE175" s="27">
        <f>SUM(ENERO:DICIEMBRE!AE175)</f>
        <v>0</v>
      </c>
      <c r="AF175" s="27">
        <f>SUM(ENERO:DICIEMBRE!AF175)</f>
        <v>0</v>
      </c>
      <c r="AG175" s="27">
        <f>SUM(ENERO:DICIEMBRE!AG175)</f>
        <v>0</v>
      </c>
      <c r="AH175" s="27">
        <f>SUM(ENERO:DICIEMBRE!AH175)</f>
        <v>0</v>
      </c>
      <c r="AI175" s="27">
        <f>SUM(ENERO:DICIEMBRE!AI175)</f>
        <v>1</v>
      </c>
      <c r="AJ175" s="27">
        <f>SUM(ENERO:DICIEMBRE!AJ175)</f>
        <v>0</v>
      </c>
      <c r="AK175" s="27">
        <f>SUM(ENERO:DICIEMBRE!AK175)</f>
        <v>0</v>
      </c>
      <c r="AL175" s="27">
        <f>SUM(ENERO:DICIEMBRE!AL175)</f>
        <v>0</v>
      </c>
      <c r="AM175" s="27">
        <f>SUM(ENERO:DICIEMBRE!AM175)</f>
        <v>0</v>
      </c>
      <c r="AN175" s="27">
        <f>SUM(ENERO:DICIEMBRE!AN175)</f>
        <v>0</v>
      </c>
      <c r="AO175" s="27">
        <f>SUM(ENERO:DICIEMBRE!AO175)</f>
        <v>0</v>
      </c>
      <c r="AP175" s="27">
        <f>SUM(ENERO:DICIEMBRE!AP175)</f>
        <v>48</v>
      </c>
      <c r="AQ175" s="27">
        <f>SUM(ENERO:DICIEMBRE!AQ175)</f>
        <v>2</v>
      </c>
      <c r="AR175" s="27">
        <f>SUM(ENERO:DICIEMBRE!AR175)</f>
        <v>0</v>
      </c>
      <c r="AS175" s="27">
        <f>SUM(ENERO:DICIEMBRE!AS175)</f>
        <v>2</v>
      </c>
      <c r="AT175" s="27">
        <f>SUM(ENERO:DICIEMBRE!AT175)</f>
        <v>1</v>
      </c>
      <c r="AU175" s="27">
        <f>SUM(ENERO:DICIEMBRE!AU175)</f>
        <v>0</v>
      </c>
      <c r="AV175" s="27">
        <f>SUM(ENERO:DICIEMBRE!AV175)</f>
        <v>0</v>
      </c>
      <c r="AW175" t="str">
        <f t="shared" si="47"/>
        <v/>
      </c>
      <c r="CB175" s="39" t="str">
        <f t="shared" si="48"/>
        <v/>
      </c>
      <c r="CC175" s="39" t="str">
        <f t="shared" si="49"/>
        <v/>
      </c>
      <c r="CD175" s="39" t="str">
        <f t="shared" si="50"/>
        <v/>
      </c>
      <c r="CE175" s="39" t="str">
        <f t="shared" si="51"/>
        <v/>
      </c>
      <c r="CF175" s="39" t="str">
        <f t="shared" si="52"/>
        <v/>
      </c>
      <c r="CG175" s="39" t="str">
        <f t="shared" si="53"/>
        <v/>
      </c>
      <c r="CH175" s="39" t="str">
        <f t="shared" si="54"/>
        <v/>
      </c>
      <c r="CN175" s="40">
        <f t="shared" si="55"/>
        <v>0</v>
      </c>
      <c r="CO175" s="40">
        <f t="shared" si="56"/>
        <v>0</v>
      </c>
      <c r="CP175" s="40">
        <f t="shared" si="57"/>
        <v>0</v>
      </c>
      <c r="CQ175" s="40">
        <f t="shared" si="58"/>
        <v>0</v>
      </c>
      <c r="CR175" s="40">
        <f t="shared" si="59"/>
        <v>0</v>
      </c>
      <c r="CS175" s="40">
        <f t="shared" si="60"/>
        <v>0</v>
      </c>
      <c r="CT175" s="40">
        <f t="shared" si="61"/>
        <v>0</v>
      </c>
    </row>
    <row r="176" spans="1:98" x14ac:dyDescent="0.25">
      <c r="A176" s="528" t="s">
        <v>194</v>
      </c>
      <c r="B176" s="233" t="s">
        <v>168</v>
      </c>
      <c r="C176" s="241">
        <f t="shared" si="45"/>
        <v>0</v>
      </c>
      <c r="D176" s="235">
        <f>SUM(L176+N176+P176+R176+T176+V176+X176+Z176+AB176+AD176+AF176+AH176+AJ176+AL176+AN176)</f>
        <v>0</v>
      </c>
      <c r="E176" s="173">
        <f>SUM(M176+O176+Q176+S176+U176+W176+Y176+AA176+AC176+AE176+AG176+AI176+AK176+AM176+AO176)</f>
        <v>0</v>
      </c>
      <c r="F176" s="27">
        <f>SUM(ENERO:DICIEMBRE!F176)</f>
        <v>0</v>
      </c>
      <c r="G176" s="27">
        <f>SUM(ENERO:DICIEMBRE!G176)</f>
        <v>0</v>
      </c>
      <c r="H176" s="27">
        <f>SUM(ENERO:DICIEMBRE!H176)</f>
        <v>0</v>
      </c>
      <c r="I176" s="27">
        <f>SUM(ENERO:DICIEMBRE!I176)</f>
        <v>0</v>
      </c>
      <c r="J176" s="27">
        <f>SUM(ENERO:DICIEMBRE!J176)</f>
        <v>0</v>
      </c>
      <c r="K176" s="27">
        <f>SUM(ENERO:DICIEMBRE!K176)</f>
        <v>0</v>
      </c>
      <c r="L176" s="27">
        <f>SUM(ENERO:DICIEMBRE!L176)</f>
        <v>0</v>
      </c>
      <c r="M176" s="27">
        <f>SUM(ENERO:DICIEMBRE!M176)</f>
        <v>0</v>
      </c>
      <c r="N176" s="27">
        <f>SUM(ENERO:DICIEMBRE!N176)</f>
        <v>0</v>
      </c>
      <c r="O176" s="27">
        <f>SUM(ENERO:DICIEMBRE!O176)</f>
        <v>0</v>
      </c>
      <c r="P176" s="27">
        <f>SUM(ENERO:DICIEMBRE!P176)</f>
        <v>0</v>
      </c>
      <c r="Q176" s="27">
        <f>SUM(ENERO:DICIEMBRE!Q176)</f>
        <v>0</v>
      </c>
      <c r="R176" s="27">
        <f>SUM(ENERO:DICIEMBRE!R176)</f>
        <v>0</v>
      </c>
      <c r="S176" s="27">
        <f>SUM(ENERO:DICIEMBRE!S176)</f>
        <v>0</v>
      </c>
      <c r="T176" s="27">
        <f>SUM(ENERO:DICIEMBRE!T176)</f>
        <v>0</v>
      </c>
      <c r="U176" s="27">
        <f>SUM(ENERO:DICIEMBRE!U176)</f>
        <v>0</v>
      </c>
      <c r="V176" s="27">
        <f>SUM(ENERO:DICIEMBRE!V176)</f>
        <v>0</v>
      </c>
      <c r="W176" s="27">
        <f>SUM(ENERO:DICIEMBRE!W176)</f>
        <v>0</v>
      </c>
      <c r="X176" s="27">
        <f>SUM(ENERO:DICIEMBRE!X176)</f>
        <v>0</v>
      </c>
      <c r="Y176" s="27">
        <f>SUM(ENERO:DICIEMBRE!Y176)</f>
        <v>0</v>
      </c>
      <c r="Z176" s="27">
        <f>SUM(ENERO:DICIEMBRE!Z176)</f>
        <v>0</v>
      </c>
      <c r="AA176" s="27">
        <f>SUM(ENERO:DICIEMBRE!AA176)</f>
        <v>0</v>
      </c>
      <c r="AB176" s="27">
        <f>SUM(ENERO:DICIEMBRE!AB176)</f>
        <v>0</v>
      </c>
      <c r="AC176" s="27">
        <f>SUM(ENERO:DICIEMBRE!AC176)</f>
        <v>0</v>
      </c>
      <c r="AD176" s="27">
        <f>SUM(ENERO:DICIEMBRE!AD176)</f>
        <v>0</v>
      </c>
      <c r="AE176" s="27">
        <f>SUM(ENERO:DICIEMBRE!AE176)</f>
        <v>0</v>
      </c>
      <c r="AF176" s="27">
        <f>SUM(ENERO:DICIEMBRE!AF176)</f>
        <v>0</v>
      </c>
      <c r="AG176" s="27">
        <f>SUM(ENERO:DICIEMBRE!AG176)</f>
        <v>0</v>
      </c>
      <c r="AH176" s="27">
        <f>SUM(ENERO:DICIEMBRE!AH176)</f>
        <v>0</v>
      </c>
      <c r="AI176" s="27">
        <f>SUM(ENERO:DICIEMBRE!AI176)</f>
        <v>0</v>
      </c>
      <c r="AJ176" s="27">
        <f>SUM(ENERO:DICIEMBRE!AJ176)</f>
        <v>0</v>
      </c>
      <c r="AK176" s="27">
        <f>SUM(ENERO:DICIEMBRE!AK176)</f>
        <v>0</v>
      </c>
      <c r="AL176" s="27">
        <f>SUM(ENERO:DICIEMBRE!AL176)</f>
        <v>0</v>
      </c>
      <c r="AM176" s="27">
        <f>SUM(ENERO:DICIEMBRE!AM176)</f>
        <v>0</v>
      </c>
      <c r="AN176" s="27">
        <f>SUM(ENERO:DICIEMBRE!AN176)</f>
        <v>0</v>
      </c>
      <c r="AO176" s="27">
        <f>SUM(ENERO:DICIEMBRE!AO176)</f>
        <v>0</v>
      </c>
      <c r="AP176" s="27">
        <f>SUM(ENERO:DICIEMBRE!AP176)</f>
        <v>0</v>
      </c>
      <c r="AQ176" s="27">
        <f>SUM(ENERO:DICIEMBRE!AQ176)</f>
        <v>0</v>
      </c>
      <c r="AR176" s="27">
        <f>SUM(ENERO:DICIEMBRE!AR176)</f>
        <v>0</v>
      </c>
      <c r="AS176" s="27">
        <f>SUM(ENERO:DICIEMBRE!AS176)</f>
        <v>0</v>
      </c>
      <c r="AT176" s="27">
        <f>SUM(ENERO:DICIEMBRE!AT176)</f>
        <v>0</v>
      </c>
      <c r="AU176" s="27">
        <f>SUM(ENERO:DICIEMBRE!AU176)</f>
        <v>0</v>
      </c>
      <c r="AV176" s="27">
        <f>SUM(ENERO:DICIEMBRE!AV176)</f>
        <v>0</v>
      </c>
      <c r="AW176" t="str">
        <f t="shared" si="47"/>
        <v/>
      </c>
      <c r="CB176" s="39" t="str">
        <f t="shared" si="48"/>
        <v/>
      </c>
      <c r="CC176" s="39" t="str">
        <f t="shared" si="49"/>
        <v/>
      </c>
      <c r="CD176" s="39" t="str">
        <f t="shared" si="50"/>
        <v/>
      </c>
      <c r="CE176" s="39" t="str">
        <f t="shared" si="51"/>
        <v/>
      </c>
      <c r="CF176" s="39" t="str">
        <f t="shared" si="52"/>
        <v/>
      </c>
      <c r="CG176" s="39" t="str">
        <f t="shared" si="53"/>
        <v/>
      </c>
      <c r="CH176" s="39" t="str">
        <f t="shared" si="54"/>
        <v/>
      </c>
      <c r="CN176" s="40">
        <f t="shared" si="55"/>
        <v>0</v>
      </c>
      <c r="CO176" s="40">
        <f t="shared" si="56"/>
        <v>0</v>
      </c>
      <c r="CP176" s="40">
        <f t="shared" si="57"/>
        <v>0</v>
      </c>
      <c r="CQ176" s="40">
        <f t="shared" si="58"/>
        <v>0</v>
      </c>
      <c r="CR176" s="40">
        <f t="shared" si="59"/>
        <v>0</v>
      </c>
      <c r="CS176" s="40">
        <f t="shared" si="60"/>
        <v>0</v>
      </c>
      <c r="CT176" s="40">
        <f t="shared" si="61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7">
        <f>SUM(ENERO:DICIEMBRE!F177)</f>
        <v>0</v>
      </c>
      <c r="G177" s="27">
        <f>SUM(ENERO:DICIEMBRE!G177)</f>
        <v>0</v>
      </c>
      <c r="H177" s="27">
        <f>SUM(ENERO:DICIEMBRE!H177)</f>
        <v>0</v>
      </c>
      <c r="I177" s="27">
        <f>SUM(ENERO:DICIEMBRE!I177)</f>
        <v>0</v>
      </c>
      <c r="J177" s="27">
        <f>SUM(ENERO:DICIEMBRE!J177)</f>
        <v>0</v>
      </c>
      <c r="K177" s="27">
        <f>SUM(ENERO:DICIEMBRE!K177)</f>
        <v>0</v>
      </c>
      <c r="L177" s="27">
        <f>SUM(ENERO:DICIEMBRE!L177)</f>
        <v>0</v>
      </c>
      <c r="M177" s="27">
        <f>SUM(ENERO:DICIEMBRE!M177)</f>
        <v>0</v>
      </c>
      <c r="N177" s="27">
        <f>SUM(ENERO:DICIEMBRE!N177)</f>
        <v>0</v>
      </c>
      <c r="O177" s="27">
        <f>SUM(ENERO:DICIEMBRE!O177)</f>
        <v>0</v>
      </c>
      <c r="P177" s="27">
        <f>SUM(ENERO:DICIEMBRE!P177)</f>
        <v>0</v>
      </c>
      <c r="Q177" s="27">
        <f>SUM(ENERO:DICIEMBRE!Q177)</f>
        <v>0</v>
      </c>
      <c r="R177" s="27">
        <f>SUM(ENERO:DICIEMBRE!R177)</f>
        <v>0</v>
      </c>
      <c r="S177" s="27">
        <f>SUM(ENERO:DICIEMBRE!S177)</f>
        <v>0</v>
      </c>
      <c r="T177" s="27">
        <f>SUM(ENERO:DICIEMBRE!T177)</f>
        <v>0</v>
      </c>
      <c r="U177" s="27">
        <f>SUM(ENERO:DICIEMBRE!U177)</f>
        <v>0</v>
      </c>
      <c r="V177" s="27">
        <f>SUM(ENERO:DICIEMBRE!V177)</f>
        <v>0</v>
      </c>
      <c r="W177" s="27">
        <f>SUM(ENERO:DICIEMBRE!W177)</f>
        <v>0</v>
      </c>
      <c r="X177" s="27">
        <f>SUM(ENERO:DICIEMBRE!X177)</f>
        <v>0</v>
      </c>
      <c r="Y177" s="27">
        <f>SUM(ENERO:DICIEMBRE!Y177)</f>
        <v>0</v>
      </c>
      <c r="Z177" s="27">
        <f>SUM(ENERO:DICIEMBRE!Z177)</f>
        <v>0</v>
      </c>
      <c r="AA177" s="27">
        <f>SUM(ENERO:DICIEMBRE!AA177)</f>
        <v>0</v>
      </c>
      <c r="AB177" s="27">
        <f>SUM(ENERO:DICIEMBRE!AB177)</f>
        <v>0</v>
      </c>
      <c r="AC177" s="27">
        <f>SUM(ENERO:DICIEMBRE!AC177)</f>
        <v>0</v>
      </c>
      <c r="AD177" s="27">
        <f>SUM(ENERO:DICIEMBRE!AD177)</f>
        <v>0</v>
      </c>
      <c r="AE177" s="27">
        <f>SUM(ENERO:DICIEMBRE!AE177)</f>
        <v>0</v>
      </c>
      <c r="AF177" s="27">
        <f>SUM(ENERO:DICIEMBRE!AF177)</f>
        <v>0</v>
      </c>
      <c r="AG177" s="27">
        <f>SUM(ENERO:DICIEMBRE!AG177)</f>
        <v>0</v>
      </c>
      <c r="AH177" s="27">
        <f>SUM(ENERO:DICIEMBRE!AH177)</f>
        <v>0</v>
      </c>
      <c r="AI177" s="27">
        <f>SUM(ENERO:DICIEMBRE!AI177)</f>
        <v>0</v>
      </c>
      <c r="AJ177" s="27">
        <f>SUM(ENERO:DICIEMBRE!AJ177)</f>
        <v>0</v>
      </c>
      <c r="AK177" s="27">
        <f>SUM(ENERO:DICIEMBRE!AK177)</f>
        <v>0</v>
      </c>
      <c r="AL177" s="27">
        <f>SUM(ENERO:DICIEMBRE!AL177)</f>
        <v>0</v>
      </c>
      <c r="AM177" s="27">
        <f>SUM(ENERO:DICIEMBRE!AM177)</f>
        <v>0</v>
      </c>
      <c r="AN177" s="27">
        <f>SUM(ENERO:DICIEMBRE!AN177)</f>
        <v>0</v>
      </c>
      <c r="AO177" s="27">
        <f>SUM(ENERO:DICIEMBRE!AO177)</f>
        <v>0</v>
      </c>
      <c r="AP177" s="27">
        <f>SUM(ENERO:DICIEMBRE!AP177)</f>
        <v>0</v>
      </c>
      <c r="AQ177" s="27">
        <f>SUM(ENERO:DICIEMBRE!AQ177)</f>
        <v>0</v>
      </c>
      <c r="AR177" s="27">
        <f>SUM(ENERO:DICIEMBRE!AR177)</f>
        <v>0</v>
      </c>
      <c r="AS177" s="27">
        <f>SUM(ENERO:DICIEMBRE!AS177)</f>
        <v>0</v>
      </c>
      <c r="AT177" s="27">
        <f>SUM(ENERO:DICIEMBRE!AT177)</f>
        <v>0</v>
      </c>
      <c r="AU177" s="27">
        <f>SUM(ENERO:DICIEMBRE!AU177)</f>
        <v>0</v>
      </c>
      <c r="AV177" s="27">
        <f>SUM(ENERO:DICIEMBRE!AV177)</f>
        <v>0</v>
      </c>
      <c r="AW177" t="str">
        <f t="shared" si="47"/>
        <v/>
      </c>
      <c r="CB177" s="39" t="str">
        <f t="shared" si="48"/>
        <v/>
      </c>
      <c r="CC177" s="39" t="str">
        <f t="shared" si="49"/>
        <v/>
      </c>
      <c r="CD177" s="39" t="str">
        <f t="shared" si="50"/>
        <v/>
      </c>
      <c r="CE177" s="39" t="str">
        <f t="shared" si="51"/>
        <v/>
      </c>
      <c r="CF177" s="39" t="str">
        <f t="shared" si="52"/>
        <v/>
      </c>
      <c r="CG177" s="39" t="str">
        <f t="shared" si="53"/>
        <v/>
      </c>
      <c r="CH177" s="39" t="str">
        <f t="shared" si="54"/>
        <v/>
      </c>
      <c r="CN177" s="40">
        <f t="shared" si="55"/>
        <v>0</v>
      </c>
      <c r="CO177" s="40">
        <f t="shared" si="56"/>
        <v>0</v>
      </c>
      <c r="CP177" s="40">
        <f t="shared" si="57"/>
        <v>0</v>
      </c>
      <c r="CQ177" s="40">
        <f t="shared" si="58"/>
        <v>0</v>
      </c>
      <c r="CR177" s="40">
        <f t="shared" si="59"/>
        <v>0</v>
      </c>
      <c r="CS177" s="40">
        <f t="shared" si="60"/>
        <v>0</v>
      </c>
      <c r="CT177" s="40">
        <f t="shared" si="61"/>
        <v>0</v>
      </c>
    </row>
    <row r="178" spans="1:98" s="14" customFormat="1" ht="12" x14ac:dyDescent="0.2">
      <c r="A178" s="530" t="s">
        <v>195</v>
      </c>
      <c r="B178" s="531"/>
      <c r="C178" s="531"/>
      <c r="D178" s="531"/>
      <c r="E178" s="531"/>
      <c r="F178" s="532"/>
      <c r="G178" s="532"/>
      <c r="H178" s="532"/>
      <c r="I178" s="532"/>
      <c r="J178" s="532"/>
      <c r="K178" s="532"/>
      <c r="L178" s="532"/>
      <c r="M178" s="532"/>
      <c r="N178" s="532"/>
      <c r="O178" s="532"/>
      <c r="P178" s="532"/>
      <c r="Q178" s="532"/>
      <c r="R178" s="532"/>
      <c r="S178" s="532"/>
      <c r="T178" s="532"/>
      <c r="U178" s="532"/>
      <c r="V178" s="532"/>
      <c r="W178" s="532"/>
      <c r="X178" s="532"/>
      <c r="Y178" s="532"/>
      <c r="Z178" s="532"/>
      <c r="AA178" s="532"/>
      <c r="AB178" s="532"/>
      <c r="AC178" s="532"/>
      <c r="AD178" s="532"/>
      <c r="AE178" s="532"/>
      <c r="AF178" s="532"/>
      <c r="AG178" s="532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x14ac:dyDescent="0.25">
      <c r="A179" s="584" t="s">
        <v>196</v>
      </c>
      <c r="B179" s="585"/>
      <c r="C179" s="589" t="s">
        <v>7</v>
      </c>
      <c r="D179" s="590"/>
      <c r="E179" s="590"/>
      <c r="F179" s="468" t="s">
        <v>158</v>
      </c>
      <c r="G179" s="541"/>
      <c r="H179" s="541"/>
      <c r="I179" s="541"/>
      <c r="J179" s="541"/>
      <c r="K179" s="541"/>
      <c r="L179" s="541"/>
      <c r="M179" s="541"/>
      <c r="N179" s="541"/>
      <c r="O179" s="541"/>
      <c r="P179" s="541"/>
      <c r="Q179" s="541"/>
      <c r="R179" s="541"/>
      <c r="S179" s="541"/>
      <c r="T179" s="541"/>
      <c r="U179" s="541"/>
      <c r="V179" s="541"/>
      <c r="W179" s="541"/>
      <c r="X179" s="541"/>
      <c r="Y179" s="541"/>
      <c r="Z179" s="541"/>
      <c r="AA179" s="541"/>
      <c r="AB179" s="541"/>
      <c r="AC179" s="541"/>
      <c r="AD179" s="541"/>
      <c r="AE179" s="541"/>
      <c r="AF179" s="541"/>
      <c r="AG179" s="541"/>
      <c r="AH179" s="541"/>
      <c r="AI179" s="542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x14ac:dyDescent="0.25">
      <c r="A182" s="554" t="s">
        <v>205</v>
      </c>
      <c r="B182" s="247" t="s">
        <v>206</v>
      </c>
      <c r="C182" s="248">
        <f>SUM(D182+E182)</f>
        <v>147</v>
      </c>
      <c r="D182" s="249">
        <f>SUM(F182+H182+J182+L182+N182+P182+R182+T182+V182+X182+Z182+AB182+AD182+AF182+AH182)</f>
        <v>53</v>
      </c>
      <c r="E182" s="250">
        <f t="shared" ref="E182:E191" si="62">SUM(G182+I182+K182+M182+O182+Q182+S182+U182+W182+Y182+AA182+AC182+AE182+AG182+AI182)</f>
        <v>94</v>
      </c>
      <c r="F182" s="27">
        <f>SUM(ENERO:DICIEMBRE!F182)</f>
        <v>0</v>
      </c>
      <c r="G182" s="27">
        <f>SUM(ENERO:DICIEMBRE!G182)</f>
        <v>1</v>
      </c>
      <c r="H182" s="27">
        <f>SUM(ENERO:DICIEMBRE!H182)</f>
        <v>0</v>
      </c>
      <c r="I182" s="27">
        <f>SUM(ENERO:DICIEMBRE!I182)</f>
        <v>0</v>
      </c>
      <c r="J182" s="27">
        <f>SUM(ENERO:DICIEMBRE!J182)</f>
        <v>0</v>
      </c>
      <c r="K182" s="27">
        <f>SUM(ENERO:DICIEMBRE!K182)</f>
        <v>0</v>
      </c>
      <c r="L182" s="27">
        <f>SUM(ENERO:DICIEMBRE!L182)</f>
        <v>0</v>
      </c>
      <c r="M182" s="27">
        <f>SUM(ENERO:DICIEMBRE!M182)</f>
        <v>0</v>
      </c>
      <c r="N182" s="27">
        <f>SUM(ENERO:DICIEMBRE!N182)</f>
        <v>1</v>
      </c>
      <c r="O182" s="27">
        <f>SUM(ENERO:DICIEMBRE!O182)</f>
        <v>2</v>
      </c>
      <c r="P182" s="27">
        <f>SUM(ENERO:DICIEMBRE!P182)</f>
        <v>2</v>
      </c>
      <c r="Q182" s="27">
        <f>SUM(ENERO:DICIEMBRE!Q182)</f>
        <v>3</v>
      </c>
      <c r="R182" s="27">
        <f>SUM(ENERO:DICIEMBRE!R182)</f>
        <v>2</v>
      </c>
      <c r="S182" s="27">
        <f>SUM(ENERO:DICIEMBRE!S182)</f>
        <v>3</v>
      </c>
      <c r="T182" s="27">
        <f>SUM(ENERO:DICIEMBRE!T182)</f>
        <v>1</v>
      </c>
      <c r="U182" s="27">
        <f>SUM(ENERO:DICIEMBRE!U182)</f>
        <v>9</v>
      </c>
      <c r="V182" s="27">
        <f>SUM(ENERO:DICIEMBRE!V182)</f>
        <v>3</v>
      </c>
      <c r="W182" s="27">
        <f>SUM(ENERO:DICIEMBRE!W182)</f>
        <v>9</v>
      </c>
      <c r="X182" s="27">
        <f>SUM(ENERO:DICIEMBRE!X182)</f>
        <v>6</v>
      </c>
      <c r="Y182" s="27">
        <f>SUM(ENERO:DICIEMBRE!Y182)</f>
        <v>9</v>
      </c>
      <c r="Z182" s="27">
        <f>SUM(ENERO:DICIEMBRE!Z182)</f>
        <v>5</v>
      </c>
      <c r="AA182" s="27">
        <f>SUM(ENERO:DICIEMBRE!AA182)</f>
        <v>9</v>
      </c>
      <c r="AB182" s="27">
        <f>SUM(ENERO:DICIEMBRE!AB182)</f>
        <v>8</v>
      </c>
      <c r="AC182" s="27">
        <f>SUM(ENERO:DICIEMBRE!AC182)</f>
        <v>21</v>
      </c>
      <c r="AD182" s="27">
        <f>SUM(ENERO:DICIEMBRE!AD182)</f>
        <v>8</v>
      </c>
      <c r="AE182" s="27">
        <f>SUM(ENERO:DICIEMBRE!AE182)</f>
        <v>8</v>
      </c>
      <c r="AF182" s="27">
        <f>SUM(ENERO:DICIEMBRE!AF182)</f>
        <v>8</v>
      </c>
      <c r="AG182" s="27">
        <f>SUM(ENERO:DICIEMBRE!AG182)</f>
        <v>7</v>
      </c>
      <c r="AH182" s="27">
        <f>SUM(ENERO:DICIEMBRE!AH182)</f>
        <v>9</v>
      </c>
      <c r="AI182" s="27">
        <f>SUM(ENERO:DICIEMBRE!AI182)</f>
        <v>13</v>
      </c>
      <c r="AJ182" s="27">
        <f>SUM(ENERO:DICIEMBRE!AJ182)</f>
        <v>28</v>
      </c>
      <c r="AK182" s="27">
        <f>SUM(ENERO:DICIEMBRE!AK182)</f>
        <v>103</v>
      </c>
      <c r="AL182" s="27">
        <f>SUM(ENERO:DICIEMBRE!AL182)</f>
        <v>0</v>
      </c>
      <c r="AM182" s="27">
        <f>SUM(ENERO:DICIEMBRE!AM182)</f>
        <v>0</v>
      </c>
      <c r="AN182" s="27">
        <f>SUM(ENERO:DICIEMBRE!AN182)</f>
        <v>0</v>
      </c>
      <c r="AO182" s="27">
        <f>SUM(ENERO:DICIEMBRE!AO182)</f>
        <v>88</v>
      </c>
      <c r="AP182" s="27">
        <f>SUM(ENERO:DICIEMBRE!AP182)</f>
        <v>43</v>
      </c>
      <c r="AQ182" s="27">
        <f>SUM(ENERO:DICIEMBRE!AQ182)</f>
        <v>1</v>
      </c>
      <c r="AR182" s="27">
        <f>SUM(ENERO:DICIEMBRE!AR182)</f>
        <v>5</v>
      </c>
      <c r="AS182" t="str">
        <f t="shared" ref="AS182:AS191" si="63">CB182&amp;CC182</f>
        <v/>
      </c>
      <c r="CB182" s="39" t="str">
        <f t="shared" ref="CB182:CB191" si="64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5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6">IF(AND(C182&gt;0,AQ182=""),1,IF(AQ182&gt;C182,1,0))</f>
        <v>0</v>
      </c>
      <c r="CO182" s="40">
        <f t="shared" ref="CO182:CO191" si="67">IF(AND(C182&gt;0,AR182=""),1,IF(AR182&gt;C182,1,0))</f>
        <v>0</v>
      </c>
    </row>
    <row r="183" spans="1:98" x14ac:dyDescent="0.25">
      <c r="A183" s="573"/>
      <c r="B183" s="260" t="s">
        <v>207</v>
      </c>
      <c r="C183" s="261">
        <f t="shared" ref="C183:C191" si="68">SUM(D183+E183)</f>
        <v>13</v>
      </c>
      <c r="D183" s="262">
        <f t="shared" ref="D183:D191" si="69">SUM(F183+H183+J183+L183+N183+P183+R183+T183+V183+X183+Z183+AB183+AD183+AF183+AH183)</f>
        <v>5</v>
      </c>
      <c r="E183" s="263">
        <f t="shared" si="62"/>
        <v>8</v>
      </c>
      <c r="F183" s="27">
        <f>SUM(ENERO:DICIEMBRE!F183)</f>
        <v>1</v>
      </c>
      <c r="G183" s="27">
        <f>SUM(ENERO:DICIEMBRE!G183)</f>
        <v>1</v>
      </c>
      <c r="H183" s="27">
        <f>SUM(ENERO:DICIEMBRE!H183)</f>
        <v>0</v>
      </c>
      <c r="I183" s="27">
        <f>SUM(ENERO:DICIEMBRE!I183)</f>
        <v>0</v>
      </c>
      <c r="J183" s="27">
        <f>SUM(ENERO:DICIEMBRE!J183)</f>
        <v>1</v>
      </c>
      <c r="K183" s="27">
        <f>SUM(ENERO:DICIEMBRE!K183)</f>
        <v>0</v>
      </c>
      <c r="L183" s="27">
        <f>SUM(ENERO:DICIEMBRE!L183)</f>
        <v>1</v>
      </c>
      <c r="M183" s="27">
        <f>SUM(ENERO:DICIEMBRE!M183)</f>
        <v>1</v>
      </c>
      <c r="N183" s="27">
        <f>SUM(ENERO:DICIEMBRE!N183)</f>
        <v>0</v>
      </c>
      <c r="O183" s="27">
        <f>SUM(ENERO:DICIEMBRE!O183)</f>
        <v>1</v>
      </c>
      <c r="P183" s="27">
        <f>SUM(ENERO:DICIEMBRE!P183)</f>
        <v>0</v>
      </c>
      <c r="Q183" s="27">
        <f>SUM(ENERO:DICIEMBRE!Q183)</f>
        <v>3</v>
      </c>
      <c r="R183" s="27">
        <f>SUM(ENERO:DICIEMBRE!R183)</f>
        <v>0</v>
      </c>
      <c r="S183" s="27">
        <f>SUM(ENERO:DICIEMBRE!S183)</f>
        <v>0</v>
      </c>
      <c r="T183" s="27">
        <f>SUM(ENERO:DICIEMBRE!T183)</f>
        <v>0</v>
      </c>
      <c r="U183" s="27">
        <f>SUM(ENERO:DICIEMBRE!U183)</f>
        <v>0</v>
      </c>
      <c r="V183" s="27">
        <f>SUM(ENERO:DICIEMBRE!V183)</f>
        <v>0</v>
      </c>
      <c r="W183" s="27">
        <f>SUM(ENERO:DICIEMBRE!W183)</f>
        <v>0</v>
      </c>
      <c r="X183" s="27">
        <f>SUM(ENERO:DICIEMBRE!X183)</f>
        <v>0</v>
      </c>
      <c r="Y183" s="27">
        <f>SUM(ENERO:DICIEMBRE!Y183)</f>
        <v>0</v>
      </c>
      <c r="Z183" s="27">
        <f>SUM(ENERO:DICIEMBRE!Z183)</f>
        <v>0</v>
      </c>
      <c r="AA183" s="27">
        <f>SUM(ENERO:DICIEMBRE!AA183)</f>
        <v>2</v>
      </c>
      <c r="AB183" s="27">
        <f>SUM(ENERO:DICIEMBRE!AB183)</f>
        <v>1</v>
      </c>
      <c r="AC183" s="27">
        <f>SUM(ENERO:DICIEMBRE!AC183)</f>
        <v>0</v>
      </c>
      <c r="AD183" s="27">
        <f>SUM(ENERO:DICIEMBRE!AD183)</f>
        <v>0</v>
      </c>
      <c r="AE183" s="27">
        <f>SUM(ENERO:DICIEMBRE!AE183)</f>
        <v>0</v>
      </c>
      <c r="AF183" s="27">
        <f>SUM(ENERO:DICIEMBRE!AF183)</f>
        <v>0</v>
      </c>
      <c r="AG183" s="27">
        <f>SUM(ENERO:DICIEMBRE!AG183)</f>
        <v>0</v>
      </c>
      <c r="AH183" s="27">
        <f>SUM(ENERO:DICIEMBRE!AH183)</f>
        <v>1</v>
      </c>
      <c r="AI183" s="27">
        <f>SUM(ENERO:DICIEMBRE!AI183)</f>
        <v>0</v>
      </c>
      <c r="AJ183" s="27">
        <f>SUM(ENERO:DICIEMBRE!AJ183)</f>
        <v>1</v>
      </c>
      <c r="AK183" s="27">
        <f>SUM(ENERO:DICIEMBRE!AK183)</f>
        <v>12</v>
      </c>
      <c r="AL183" s="27">
        <f>SUM(ENERO:DICIEMBRE!AL183)</f>
        <v>0</v>
      </c>
      <c r="AM183" s="27">
        <f>SUM(ENERO:DICIEMBRE!AM183)</f>
        <v>0</v>
      </c>
      <c r="AN183" s="27">
        <f>SUM(ENERO:DICIEMBRE!AN183)</f>
        <v>0</v>
      </c>
      <c r="AO183" s="27">
        <f>SUM(ENERO:DICIEMBRE!AO183)</f>
        <v>12</v>
      </c>
      <c r="AP183" s="27">
        <f>SUM(ENERO:DICIEMBRE!AP183)</f>
        <v>1</v>
      </c>
      <c r="AQ183" s="27">
        <f>SUM(ENERO:DICIEMBRE!AQ183)</f>
        <v>0</v>
      </c>
      <c r="AR183" s="27">
        <f>SUM(ENERO:DICIEMBRE!AR183)</f>
        <v>0</v>
      </c>
      <c r="AS183" t="str">
        <f t="shared" si="63"/>
        <v/>
      </c>
      <c r="CB183" s="39" t="str">
        <f t="shared" si="64"/>
        <v/>
      </c>
      <c r="CC183" s="39" t="str">
        <f t="shared" si="65"/>
        <v/>
      </c>
      <c r="CN183" s="40">
        <f t="shared" si="66"/>
        <v>0</v>
      </c>
      <c r="CO183" s="40">
        <f t="shared" si="67"/>
        <v>0</v>
      </c>
    </row>
    <row r="184" spans="1:98" x14ac:dyDescent="0.25">
      <c r="A184" s="574" t="s">
        <v>208</v>
      </c>
      <c r="B184" s="273" t="s">
        <v>206</v>
      </c>
      <c r="C184" s="274">
        <f t="shared" si="68"/>
        <v>14</v>
      </c>
      <c r="D184" s="275">
        <f t="shared" si="69"/>
        <v>3</v>
      </c>
      <c r="E184" s="250">
        <f t="shared" si="62"/>
        <v>11</v>
      </c>
      <c r="F184" s="27">
        <f>SUM(ENERO:DICIEMBRE!F184)</f>
        <v>0</v>
      </c>
      <c r="G184" s="27">
        <f>SUM(ENERO:DICIEMBRE!G184)</f>
        <v>1</v>
      </c>
      <c r="H184" s="27">
        <f>SUM(ENERO:DICIEMBRE!H184)</f>
        <v>0</v>
      </c>
      <c r="I184" s="27">
        <f>SUM(ENERO:DICIEMBRE!I184)</f>
        <v>0</v>
      </c>
      <c r="J184" s="27">
        <f>SUM(ENERO:DICIEMBRE!J184)</f>
        <v>0</v>
      </c>
      <c r="K184" s="27">
        <f>SUM(ENERO:DICIEMBRE!K184)</f>
        <v>0</v>
      </c>
      <c r="L184" s="27">
        <f>SUM(ENERO:DICIEMBRE!L184)</f>
        <v>0</v>
      </c>
      <c r="M184" s="27">
        <f>SUM(ENERO:DICIEMBRE!M184)</f>
        <v>0</v>
      </c>
      <c r="N184" s="27">
        <f>SUM(ENERO:DICIEMBRE!N184)</f>
        <v>0</v>
      </c>
      <c r="O184" s="27">
        <f>SUM(ENERO:DICIEMBRE!O184)</f>
        <v>0</v>
      </c>
      <c r="P184" s="27">
        <f>SUM(ENERO:DICIEMBRE!P184)</f>
        <v>0</v>
      </c>
      <c r="Q184" s="27">
        <f>SUM(ENERO:DICIEMBRE!Q184)</f>
        <v>0</v>
      </c>
      <c r="R184" s="27">
        <f>SUM(ENERO:DICIEMBRE!R184)</f>
        <v>0</v>
      </c>
      <c r="S184" s="27">
        <f>SUM(ENERO:DICIEMBRE!S184)</f>
        <v>1</v>
      </c>
      <c r="T184" s="27">
        <f>SUM(ENERO:DICIEMBRE!T184)</f>
        <v>1</v>
      </c>
      <c r="U184" s="27">
        <f>SUM(ENERO:DICIEMBRE!U184)</f>
        <v>0</v>
      </c>
      <c r="V184" s="27">
        <f>SUM(ENERO:DICIEMBRE!V184)</f>
        <v>0</v>
      </c>
      <c r="W184" s="27">
        <f>SUM(ENERO:DICIEMBRE!W184)</f>
        <v>1</v>
      </c>
      <c r="X184" s="27">
        <f>SUM(ENERO:DICIEMBRE!X184)</f>
        <v>0</v>
      </c>
      <c r="Y184" s="27">
        <f>SUM(ENERO:DICIEMBRE!Y184)</f>
        <v>3</v>
      </c>
      <c r="Z184" s="27">
        <f>SUM(ENERO:DICIEMBRE!Z184)</f>
        <v>0</v>
      </c>
      <c r="AA184" s="27">
        <f>SUM(ENERO:DICIEMBRE!AA184)</f>
        <v>1</v>
      </c>
      <c r="AB184" s="27">
        <f>SUM(ENERO:DICIEMBRE!AB184)</f>
        <v>1</v>
      </c>
      <c r="AC184" s="27">
        <f>SUM(ENERO:DICIEMBRE!AC184)</f>
        <v>1</v>
      </c>
      <c r="AD184" s="27">
        <f>SUM(ENERO:DICIEMBRE!AD184)</f>
        <v>1</v>
      </c>
      <c r="AE184" s="27">
        <f>SUM(ENERO:DICIEMBRE!AE184)</f>
        <v>1</v>
      </c>
      <c r="AF184" s="27">
        <f>SUM(ENERO:DICIEMBRE!AF184)</f>
        <v>0</v>
      </c>
      <c r="AG184" s="27">
        <f>SUM(ENERO:DICIEMBRE!AG184)</f>
        <v>2</v>
      </c>
      <c r="AH184" s="27">
        <f>SUM(ENERO:DICIEMBRE!AH184)</f>
        <v>0</v>
      </c>
      <c r="AI184" s="27">
        <f>SUM(ENERO:DICIEMBRE!AI184)</f>
        <v>0</v>
      </c>
      <c r="AJ184" s="27">
        <f>SUM(ENERO:DICIEMBRE!AJ184)</f>
        <v>0</v>
      </c>
      <c r="AK184" s="27">
        <f>SUM(ENERO:DICIEMBRE!AK184)</f>
        <v>14</v>
      </c>
      <c r="AL184" s="27">
        <f>SUM(ENERO:DICIEMBRE!AL184)</f>
        <v>0</v>
      </c>
      <c r="AM184" s="27">
        <f>SUM(ENERO:DICIEMBRE!AM184)</f>
        <v>0</v>
      </c>
      <c r="AN184" s="27">
        <f>SUM(ENERO:DICIEMBRE!AN184)</f>
        <v>0</v>
      </c>
      <c r="AO184" s="27">
        <f>SUM(ENERO:DICIEMBRE!AO184)</f>
        <v>14</v>
      </c>
      <c r="AP184" s="27">
        <f>SUM(ENERO:DICIEMBRE!AP184)</f>
        <v>0</v>
      </c>
      <c r="AQ184" s="27">
        <f>SUM(ENERO:DICIEMBRE!AQ184)</f>
        <v>0</v>
      </c>
      <c r="AR184" s="27">
        <f>SUM(ENERO:DICIEMBRE!AR184)</f>
        <v>0</v>
      </c>
      <c r="AS184" t="str">
        <f t="shared" si="63"/>
        <v/>
      </c>
      <c r="CB184" s="39" t="str">
        <f t="shared" si="64"/>
        <v/>
      </c>
      <c r="CC184" s="39" t="str">
        <f t="shared" si="65"/>
        <v/>
      </c>
      <c r="CN184" s="40">
        <f t="shared" si="66"/>
        <v>0</v>
      </c>
      <c r="CO184" s="40">
        <f t="shared" si="67"/>
        <v>0</v>
      </c>
    </row>
    <row r="185" spans="1:98" x14ac:dyDescent="0.25">
      <c r="A185" s="575"/>
      <c r="B185" s="277" t="s">
        <v>207</v>
      </c>
      <c r="C185" s="261">
        <f t="shared" si="68"/>
        <v>3</v>
      </c>
      <c r="D185" s="262">
        <f t="shared" si="69"/>
        <v>1</v>
      </c>
      <c r="E185" s="263">
        <f t="shared" si="62"/>
        <v>2</v>
      </c>
      <c r="F185" s="27">
        <f>SUM(ENERO:DICIEMBRE!F185)</f>
        <v>0</v>
      </c>
      <c r="G185" s="27">
        <f>SUM(ENERO:DICIEMBRE!G185)</f>
        <v>0</v>
      </c>
      <c r="H185" s="27">
        <f>SUM(ENERO:DICIEMBRE!H185)</f>
        <v>1</v>
      </c>
      <c r="I185" s="27">
        <f>SUM(ENERO:DICIEMBRE!I185)</f>
        <v>0</v>
      </c>
      <c r="J185" s="27">
        <f>SUM(ENERO:DICIEMBRE!J185)</f>
        <v>0</v>
      </c>
      <c r="K185" s="27">
        <f>SUM(ENERO:DICIEMBRE!K185)</f>
        <v>0</v>
      </c>
      <c r="L185" s="27">
        <f>SUM(ENERO:DICIEMBRE!L185)</f>
        <v>0</v>
      </c>
      <c r="M185" s="27">
        <f>SUM(ENERO:DICIEMBRE!M185)</f>
        <v>0</v>
      </c>
      <c r="N185" s="27">
        <f>SUM(ENERO:DICIEMBRE!N185)</f>
        <v>0</v>
      </c>
      <c r="O185" s="27">
        <f>SUM(ENERO:DICIEMBRE!O185)</f>
        <v>1</v>
      </c>
      <c r="P185" s="27">
        <f>SUM(ENERO:DICIEMBRE!P185)</f>
        <v>0</v>
      </c>
      <c r="Q185" s="27">
        <f>SUM(ENERO:DICIEMBRE!Q185)</f>
        <v>0</v>
      </c>
      <c r="R185" s="27">
        <f>SUM(ENERO:DICIEMBRE!R185)</f>
        <v>0</v>
      </c>
      <c r="S185" s="27">
        <f>SUM(ENERO:DICIEMBRE!S185)</f>
        <v>1</v>
      </c>
      <c r="T185" s="27">
        <f>SUM(ENERO:DICIEMBRE!T185)</f>
        <v>0</v>
      </c>
      <c r="U185" s="27">
        <f>SUM(ENERO:DICIEMBRE!U185)</f>
        <v>0</v>
      </c>
      <c r="V185" s="27">
        <f>SUM(ENERO:DICIEMBRE!V185)</f>
        <v>0</v>
      </c>
      <c r="W185" s="27">
        <f>SUM(ENERO:DICIEMBRE!W185)</f>
        <v>0</v>
      </c>
      <c r="X185" s="27">
        <f>SUM(ENERO:DICIEMBRE!X185)</f>
        <v>0</v>
      </c>
      <c r="Y185" s="27">
        <f>SUM(ENERO:DICIEMBRE!Y185)</f>
        <v>0</v>
      </c>
      <c r="Z185" s="27">
        <f>SUM(ENERO:DICIEMBRE!Z185)</f>
        <v>0</v>
      </c>
      <c r="AA185" s="27">
        <f>SUM(ENERO:DICIEMBRE!AA185)</f>
        <v>0</v>
      </c>
      <c r="AB185" s="27">
        <f>SUM(ENERO:DICIEMBRE!AB185)</f>
        <v>0</v>
      </c>
      <c r="AC185" s="27">
        <f>SUM(ENERO:DICIEMBRE!AC185)</f>
        <v>0</v>
      </c>
      <c r="AD185" s="27">
        <f>SUM(ENERO:DICIEMBRE!AD185)</f>
        <v>0</v>
      </c>
      <c r="AE185" s="27">
        <f>SUM(ENERO:DICIEMBRE!AE185)</f>
        <v>0</v>
      </c>
      <c r="AF185" s="27">
        <f>SUM(ENERO:DICIEMBRE!AF185)</f>
        <v>0</v>
      </c>
      <c r="AG185" s="27">
        <f>SUM(ENERO:DICIEMBRE!AG185)</f>
        <v>0</v>
      </c>
      <c r="AH185" s="27">
        <f>SUM(ENERO:DICIEMBRE!AH185)</f>
        <v>0</v>
      </c>
      <c r="AI185" s="27">
        <f>SUM(ENERO:DICIEMBRE!AI185)</f>
        <v>0</v>
      </c>
      <c r="AJ185" s="27">
        <f>SUM(ENERO:DICIEMBRE!AJ185)</f>
        <v>0</v>
      </c>
      <c r="AK185" s="27">
        <f>SUM(ENERO:DICIEMBRE!AK185)</f>
        <v>3</v>
      </c>
      <c r="AL185" s="27">
        <f>SUM(ENERO:DICIEMBRE!AL185)</f>
        <v>0</v>
      </c>
      <c r="AM185" s="27">
        <f>SUM(ENERO:DICIEMBRE!AM185)</f>
        <v>0</v>
      </c>
      <c r="AN185" s="27">
        <f>SUM(ENERO:DICIEMBRE!AN185)</f>
        <v>0</v>
      </c>
      <c r="AO185" s="27">
        <f>SUM(ENERO:DICIEMBRE!AO185)</f>
        <v>3</v>
      </c>
      <c r="AP185" s="27">
        <f>SUM(ENERO:DICIEMBRE!AP185)</f>
        <v>0</v>
      </c>
      <c r="AQ185" s="27">
        <f>SUM(ENERO:DICIEMBRE!AQ185)</f>
        <v>0</v>
      </c>
      <c r="AR185" s="27">
        <f>SUM(ENERO:DICIEMBRE!AR185)</f>
        <v>0</v>
      </c>
      <c r="AS185" t="str">
        <f t="shared" si="63"/>
        <v/>
      </c>
      <c r="CB185" s="39" t="str">
        <f t="shared" si="64"/>
        <v/>
      </c>
      <c r="CC185" s="39" t="str">
        <f t="shared" si="65"/>
        <v/>
      </c>
      <c r="CN185" s="40">
        <f t="shared" si="66"/>
        <v>0</v>
      </c>
      <c r="CO185" s="40">
        <f t="shared" si="67"/>
        <v>0</v>
      </c>
    </row>
    <row r="186" spans="1:98" x14ac:dyDescent="0.25">
      <c r="A186" s="576" t="s">
        <v>209</v>
      </c>
      <c r="B186" s="247" t="s">
        <v>206</v>
      </c>
      <c r="C186" s="274">
        <f>SUM(D186+E186)</f>
        <v>34</v>
      </c>
      <c r="D186" s="275">
        <f t="shared" si="69"/>
        <v>8</v>
      </c>
      <c r="E186" s="250">
        <f t="shared" si="62"/>
        <v>26</v>
      </c>
      <c r="F186" s="27">
        <f>SUM(ENERO:DICIEMBRE!F186)</f>
        <v>0</v>
      </c>
      <c r="G186" s="27">
        <f>SUM(ENERO:DICIEMBRE!G186)</f>
        <v>0</v>
      </c>
      <c r="H186" s="27">
        <f>SUM(ENERO:DICIEMBRE!H186)</f>
        <v>0</v>
      </c>
      <c r="I186" s="27">
        <f>SUM(ENERO:DICIEMBRE!I186)</f>
        <v>0</v>
      </c>
      <c r="J186" s="27">
        <f>SUM(ENERO:DICIEMBRE!J186)</f>
        <v>0</v>
      </c>
      <c r="K186" s="27">
        <f>SUM(ENERO:DICIEMBRE!K186)</f>
        <v>0</v>
      </c>
      <c r="L186" s="27">
        <f>SUM(ENERO:DICIEMBRE!L186)</f>
        <v>0</v>
      </c>
      <c r="M186" s="27">
        <f>SUM(ENERO:DICIEMBRE!M186)</f>
        <v>0</v>
      </c>
      <c r="N186" s="27">
        <f>SUM(ENERO:DICIEMBRE!N186)</f>
        <v>0</v>
      </c>
      <c r="O186" s="27">
        <f>SUM(ENERO:DICIEMBRE!O186)</f>
        <v>1</v>
      </c>
      <c r="P186" s="27">
        <f>SUM(ENERO:DICIEMBRE!P186)</f>
        <v>0</v>
      </c>
      <c r="Q186" s="27">
        <f>SUM(ENERO:DICIEMBRE!Q186)</f>
        <v>2</v>
      </c>
      <c r="R186" s="27">
        <f>SUM(ENERO:DICIEMBRE!R186)</f>
        <v>0</v>
      </c>
      <c r="S186" s="27">
        <f>SUM(ENERO:DICIEMBRE!S186)</f>
        <v>0</v>
      </c>
      <c r="T186" s="27">
        <f>SUM(ENERO:DICIEMBRE!T186)</f>
        <v>1</v>
      </c>
      <c r="U186" s="27">
        <f>SUM(ENERO:DICIEMBRE!U186)</f>
        <v>3</v>
      </c>
      <c r="V186" s="27">
        <f>SUM(ENERO:DICIEMBRE!V186)</f>
        <v>2</v>
      </c>
      <c r="W186" s="27">
        <f>SUM(ENERO:DICIEMBRE!W186)</f>
        <v>0</v>
      </c>
      <c r="X186" s="27">
        <f>SUM(ENERO:DICIEMBRE!X186)</f>
        <v>1</v>
      </c>
      <c r="Y186" s="27">
        <f>SUM(ENERO:DICIEMBRE!Y186)</f>
        <v>4</v>
      </c>
      <c r="Z186" s="27">
        <f>SUM(ENERO:DICIEMBRE!Z186)</f>
        <v>1</v>
      </c>
      <c r="AA186" s="27">
        <f>SUM(ENERO:DICIEMBRE!AA186)</f>
        <v>3</v>
      </c>
      <c r="AB186" s="27">
        <f>SUM(ENERO:DICIEMBRE!AB186)</f>
        <v>1</v>
      </c>
      <c r="AC186" s="27">
        <f>SUM(ENERO:DICIEMBRE!AC186)</f>
        <v>5</v>
      </c>
      <c r="AD186" s="27">
        <f>SUM(ENERO:DICIEMBRE!AD186)</f>
        <v>0</v>
      </c>
      <c r="AE186" s="27">
        <f>SUM(ENERO:DICIEMBRE!AE186)</f>
        <v>3</v>
      </c>
      <c r="AF186" s="27">
        <f>SUM(ENERO:DICIEMBRE!AF186)</f>
        <v>1</v>
      </c>
      <c r="AG186" s="27">
        <f>SUM(ENERO:DICIEMBRE!AG186)</f>
        <v>2</v>
      </c>
      <c r="AH186" s="27">
        <f>SUM(ENERO:DICIEMBRE!AH186)</f>
        <v>1</v>
      </c>
      <c r="AI186" s="27">
        <f>SUM(ENERO:DICIEMBRE!AI186)</f>
        <v>3</v>
      </c>
      <c r="AJ186" s="27">
        <f>SUM(ENERO:DICIEMBRE!AJ186)</f>
        <v>14</v>
      </c>
      <c r="AK186" s="27">
        <f>SUM(ENERO:DICIEMBRE!AK186)</f>
        <v>16</v>
      </c>
      <c r="AL186" s="27">
        <f>SUM(ENERO:DICIEMBRE!AL186)</f>
        <v>0</v>
      </c>
      <c r="AM186" s="27">
        <f>SUM(ENERO:DICIEMBRE!AM186)</f>
        <v>0</v>
      </c>
      <c r="AN186" s="27">
        <f>SUM(ENERO:DICIEMBRE!AN186)</f>
        <v>0</v>
      </c>
      <c r="AO186" s="27">
        <f>SUM(ENERO:DICIEMBRE!AO186)</f>
        <v>0</v>
      </c>
      <c r="AP186" s="27">
        <f>SUM(ENERO:DICIEMBRE!AP186)</f>
        <v>0</v>
      </c>
      <c r="AQ186" s="27">
        <f>SUM(ENERO:DICIEMBRE!AQ186)</f>
        <v>1</v>
      </c>
      <c r="AR186" s="27">
        <f>SUM(ENERO:DICIEMBRE!AR186)</f>
        <v>0</v>
      </c>
      <c r="AS186" t="str">
        <f t="shared" si="63"/>
        <v/>
      </c>
      <c r="CB186" s="39" t="str">
        <f t="shared" si="64"/>
        <v/>
      </c>
      <c r="CC186" s="39" t="str">
        <f t="shared" si="65"/>
        <v/>
      </c>
      <c r="CN186" s="40">
        <f t="shared" si="66"/>
        <v>0</v>
      </c>
      <c r="CO186" s="40">
        <f t="shared" si="67"/>
        <v>0</v>
      </c>
    </row>
    <row r="187" spans="1:98" x14ac:dyDescent="0.25">
      <c r="A187" s="577"/>
      <c r="B187" s="260" t="s">
        <v>207</v>
      </c>
      <c r="C187" s="261">
        <f>SUM(D187+E187)</f>
        <v>6</v>
      </c>
      <c r="D187" s="262">
        <f t="shared" si="69"/>
        <v>2</v>
      </c>
      <c r="E187" s="263">
        <f t="shared" si="62"/>
        <v>4</v>
      </c>
      <c r="F187" s="27">
        <f>SUM(ENERO:DICIEMBRE!F187)</f>
        <v>0</v>
      </c>
      <c r="G187" s="27">
        <f>SUM(ENERO:DICIEMBRE!G187)</f>
        <v>1</v>
      </c>
      <c r="H187" s="27">
        <f>SUM(ENERO:DICIEMBRE!H187)</f>
        <v>0</v>
      </c>
      <c r="I187" s="27">
        <f>SUM(ENERO:DICIEMBRE!I187)</f>
        <v>0</v>
      </c>
      <c r="J187" s="27">
        <f>SUM(ENERO:DICIEMBRE!J187)</f>
        <v>0</v>
      </c>
      <c r="K187" s="27">
        <f>SUM(ENERO:DICIEMBRE!K187)</f>
        <v>0</v>
      </c>
      <c r="L187" s="27">
        <f>SUM(ENERO:DICIEMBRE!L187)</f>
        <v>0</v>
      </c>
      <c r="M187" s="27">
        <f>SUM(ENERO:DICIEMBRE!M187)</f>
        <v>0</v>
      </c>
      <c r="N187" s="27">
        <f>SUM(ENERO:DICIEMBRE!N187)</f>
        <v>0</v>
      </c>
      <c r="O187" s="27">
        <f>SUM(ENERO:DICIEMBRE!O187)</f>
        <v>1</v>
      </c>
      <c r="P187" s="27">
        <f>SUM(ENERO:DICIEMBRE!P187)</f>
        <v>0</v>
      </c>
      <c r="Q187" s="27">
        <f>SUM(ENERO:DICIEMBRE!Q187)</f>
        <v>0</v>
      </c>
      <c r="R187" s="27">
        <f>SUM(ENERO:DICIEMBRE!R187)</f>
        <v>0</v>
      </c>
      <c r="S187" s="27">
        <f>SUM(ENERO:DICIEMBRE!S187)</f>
        <v>0</v>
      </c>
      <c r="T187" s="27">
        <f>SUM(ENERO:DICIEMBRE!T187)</f>
        <v>0</v>
      </c>
      <c r="U187" s="27">
        <f>SUM(ENERO:DICIEMBRE!U187)</f>
        <v>0</v>
      </c>
      <c r="V187" s="27">
        <f>SUM(ENERO:DICIEMBRE!V187)</f>
        <v>0</v>
      </c>
      <c r="W187" s="27">
        <f>SUM(ENERO:DICIEMBRE!W187)</f>
        <v>1</v>
      </c>
      <c r="X187" s="27">
        <f>SUM(ENERO:DICIEMBRE!X187)</f>
        <v>0</v>
      </c>
      <c r="Y187" s="27">
        <f>SUM(ENERO:DICIEMBRE!Y187)</f>
        <v>0</v>
      </c>
      <c r="Z187" s="27">
        <f>SUM(ENERO:DICIEMBRE!Z187)</f>
        <v>0</v>
      </c>
      <c r="AA187" s="27">
        <f>SUM(ENERO:DICIEMBRE!AA187)</f>
        <v>1</v>
      </c>
      <c r="AB187" s="27">
        <f>SUM(ENERO:DICIEMBRE!AB187)</f>
        <v>2</v>
      </c>
      <c r="AC187" s="27">
        <f>SUM(ENERO:DICIEMBRE!AC187)</f>
        <v>0</v>
      </c>
      <c r="AD187" s="27">
        <f>SUM(ENERO:DICIEMBRE!AD187)</f>
        <v>0</v>
      </c>
      <c r="AE187" s="27">
        <f>SUM(ENERO:DICIEMBRE!AE187)</f>
        <v>0</v>
      </c>
      <c r="AF187" s="27">
        <f>SUM(ENERO:DICIEMBRE!AF187)</f>
        <v>0</v>
      </c>
      <c r="AG187" s="27">
        <f>SUM(ENERO:DICIEMBRE!AG187)</f>
        <v>0</v>
      </c>
      <c r="AH187" s="27">
        <f>SUM(ENERO:DICIEMBRE!AH187)</f>
        <v>0</v>
      </c>
      <c r="AI187" s="27">
        <f>SUM(ENERO:DICIEMBRE!AI187)</f>
        <v>0</v>
      </c>
      <c r="AJ187" s="27">
        <f>SUM(ENERO:DICIEMBRE!AJ187)</f>
        <v>2</v>
      </c>
      <c r="AK187" s="27">
        <f>SUM(ENERO:DICIEMBRE!AK187)</f>
        <v>4</v>
      </c>
      <c r="AL187" s="27">
        <f>SUM(ENERO:DICIEMBRE!AL187)</f>
        <v>0</v>
      </c>
      <c r="AM187" s="27">
        <f>SUM(ENERO:DICIEMBRE!AM187)</f>
        <v>0</v>
      </c>
      <c r="AN187" s="27">
        <f>SUM(ENERO:DICIEMBRE!AN187)</f>
        <v>0</v>
      </c>
      <c r="AO187" s="27">
        <f>SUM(ENERO:DICIEMBRE!AO187)</f>
        <v>0</v>
      </c>
      <c r="AP187" s="27">
        <f>SUM(ENERO:DICIEMBRE!AP187)</f>
        <v>0</v>
      </c>
      <c r="AQ187" s="27">
        <f>SUM(ENERO:DICIEMBRE!AQ187)</f>
        <v>0</v>
      </c>
      <c r="AR187" s="27">
        <f>SUM(ENERO:DICIEMBRE!AR187)</f>
        <v>0</v>
      </c>
      <c r="AS187" t="str">
        <f t="shared" si="63"/>
        <v/>
      </c>
      <c r="CB187" s="39" t="str">
        <f t="shared" si="64"/>
        <v/>
      </c>
      <c r="CC187" s="39" t="str">
        <f t="shared" si="65"/>
        <v/>
      </c>
      <c r="CN187" s="40">
        <f t="shared" si="66"/>
        <v>0</v>
      </c>
      <c r="CO187" s="40">
        <f t="shared" si="67"/>
        <v>0</v>
      </c>
    </row>
    <row r="188" spans="1:98" x14ac:dyDescent="0.25">
      <c r="A188" s="554" t="s">
        <v>210</v>
      </c>
      <c r="B188" s="247" t="s">
        <v>206</v>
      </c>
      <c r="C188" s="274">
        <f>SUM(D188+E188)</f>
        <v>26</v>
      </c>
      <c r="D188" s="275">
        <f t="shared" si="69"/>
        <v>14</v>
      </c>
      <c r="E188" s="250">
        <f t="shared" si="62"/>
        <v>12</v>
      </c>
      <c r="F188" s="27">
        <f>SUM(ENERO:DICIEMBRE!F188)</f>
        <v>0</v>
      </c>
      <c r="G188" s="27">
        <f>SUM(ENERO:DICIEMBRE!G188)</f>
        <v>0</v>
      </c>
      <c r="H188" s="27">
        <f>SUM(ENERO:DICIEMBRE!H188)</f>
        <v>0</v>
      </c>
      <c r="I188" s="27">
        <f>SUM(ENERO:DICIEMBRE!I188)</f>
        <v>0</v>
      </c>
      <c r="J188" s="27">
        <f>SUM(ENERO:DICIEMBRE!J188)</f>
        <v>0</v>
      </c>
      <c r="K188" s="27">
        <f>SUM(ENERO:DICIEMBRE!K188)</f>
        <v>0</v>
      </c>
      <c r="L188" s="27">
        <f>SUM(ENERO:DICIEMBRE!L188)</f>
        <v>0</v>
      </c>
      <c r="M188" s="27">
        <f>SUM(ENERO:DICIEMBRE!M188)</f>
        <v>0</v>
      </c>
      <c r="N188" s="27">
        <f>SUM(ENERO:DICIEMBRE!N188)</f>
        <v>0</v>
      </c>
      <c r="O188" s="27">
        <f>SUM(ENERO:DICIEMBRE!O188)</f>
        <v>0</v>
      </c>
      <c r="P188" s="27">
        <f>SUM(ENERO:DICIEMBRE!P188)</f>
        <v>0</v>
      </c>
      <c r="Q188" s="27">
        <f>SUM(ENERO:DICIEMBRE!Q188)</f>
        <v>0</v>
      </c>
      <c r="R188" s="27">
        <f>SUM(ENERO:DICIEMBRE!R188)</f>
        <v>1</v>
      </c>
      <c r="S188" s="27">
        <f>SUM(ENERO:DICIEMBRE!S188)</f>
        <v>0</v>
      </c>
      <c r="T188" s="27">
        <f>SUM(ENERO:DICIEMBRE!T188)</f>
        <v>2</v>
      </c>
      <c r="U188" s="27">
        <f>SUM(ENERO:DICIEMBRE!U188)</f>
        <v>1</v>
      </c>
      <c r="V188" s="27">
        <f>SUM(ENERO:DICIEMBRE!V188)</f>
        <v>0</v>
      </c>
      <c r="W188" s="27">
        <f>SUM(ENERO:DICIEMBRE!W188)</f>
        <v>0</v>
      </c>
      <c r="X188" s="27">
        <f>SUM(ENERO:DICIEMBRE!X188)</f>
        <v>1</v>
      </c>
      <c r="Y188" s="27">
        <f>SUM(ENERO:DICIEMBRE!Y188)</f>
        <v>1</v>
      </c>
      <c r="Z188" s="27">
        <f>SUM(ENERO:DICIEMBRE!Z188)</f>
        <v>1</v>
      </c>
      <c r="AA188" s="27">
        <f>SUM(ENERO:DICIEMBRE!AA188)</f>
        <v>4</v>
      </c>
      <c r="AB188" s="27">
        <f>SUM(ENERO:DICIEMBRE!AB188)</f>
        <v>1</v>
      </c>
      <c r="AC188" s="27">
        <f>SUM(ENERO:DICIEMBRE!AC188)</f>
        <v>0</v>
      </c>
      <c r="AD188" s="27">
        <f>SUM(ENERO:DICIEMBRE!AD188)</f>
        <v>3</v>
      </c>
      <c r="AE188" s="27">
        <f>SUM(ENERO:DICIEMBRE!AE188)</f>
        <v>5</v>
      </c>
      <c r="AF188" s="27">
        <f>SUM(ENERO:DICIEMBRE!AF188)</f>
        <v>4</v>
      </c>
      <c r="AG188" s="27">
        <f>SUM(ENERO:DICIEMBRE!AG188)</f>
        <v>0</v>
      </c>
      <c r="AH188" s="27">
        <f>SUM(ENERO:DICIEMBRE!AH188)</f>
        <v>1</v>
      </c>
      <c r="AI188" s="27">
        <f>SUM(ENERO:DICIEMBRE!AI188)</f>
        <v>1</v>
      </c>
      <c r="AJ188" s="27">
        <f>SUM(ENERO:DICIEMBRE!AJ188)</f>
        <v>4</v>
      </c>
      <c r="AK188" s="27">
        <f>SUM(ENERO:DICIEMBRE!AK188)</f>
        <v>22</v>
      </c>
      <c r="AL188" s="27">
        <f>SUM(ENERO:DICIEMBRE!AL188)</f>
        <v>0</v>
      </c>
      <c r="AM188" s="27">
        <f>SUM(ENERO:DICIEMBRE!AM188)</f>
        <v>0</v>
      </c>
      <c r="AN188" s="27">
        <f>SUM(ENERO:DICIEMBRE!AN188)</f>
        <v>0</v>
      </c>
      <c r="AO188" s="27">
        <f>SUM(ENERO:DICIEMBRE!AO188)</f>
        <v>0</v>
      </c>
      <c r="AP188" s="27">
        <f>SUM(ENERO:DICIEMBRE!AP188)</f>
        <v>0</v>
      </c>
      <c r="AQ188" s="27">
        <f>SUM(ENERO:DICIEMBRE!AQ188)</f>
        <v>0</v>
      </c>
      <c r="AR188" s="27">
        <f>SUM(ENERO:DICIEMBRE!AR188)</f>
        <v>0</v>
      </c>
      <c r="AS188" t="str">
        <f t="shared" si="63"/>
        <v/>
      </c>
      <c r="CB188" s="39" t="str">
        <f t="shared" si="64"/>
        <v/>
      </c>
      <c r="CC188" s="39" t="str">
        <f t="shared" si="65"/>
        <v/>
      </c>
      <c r="CN188" s="40">
        <f t="shared" si="66"/>
        <v>0</v>
      </c>
      <c r="CO188" s="40">
        <f t="shared" si="67"/>
        <v>0</v>
      </c>
    </row>
    <row r="189" spans="1:98" x14ac:dyDescent="0.25">
      <c r="A189" s="555"/>
      <c r="B189" s="260" t="s">
        <v>207</v>
      </c>
      <c r="C189" s="261">
        <f t="shared" si="68"/>
        <v>0</v>
      </c>
      <c r="D189" s="262">
        <f t="shared" si="69"/>
        <v>0</v>
      </c>
      <c r="E189" s="263">
        <f t="shared" si="62"/>
        <v>0</v>
      </c>
      <c r="F189" s="27">
        <f>SUM(ENERO:DICIEMBRE!F189)</f>
        <v>0</v>
      </c>
      <c r="G189" s="27">
        <f>SUM(ENERO:DICIEMBRE!G189)</f>
        <v>0</v>
      </c>
      <c r="H189" s="27">
        <f>SUM(ENERO:DICIEMBRE!H189)</f>
        <v>0</v>
      </c>
      <c r="I189" s="27">
        <f>SUM(ENERO:DICIEMBRE!I189)</f>
        <v>0</v>
      </c>
      <c r="J189" s="27">
        <f>SUM(ENERO:DICIEMBRE!J189)</f>
        <v>0</v>
      </c>
      <c r="K189" s="27">
        <f>SUM(ENERO:DICIEMBRE!K189)</f>
        <v>0</v>
      </c>
      <c r="L189" s="27">
        <f>SUM(ENERO:DICIEMBRE!L189)</f>
        <v>0</v>
      </c>
      <c r="M189" s="27">
        <f>SUM(ENERO:DICIEMBRE!M189)</f>
        <v>0</v>
      </c>
      <c r="N189" s="27">
        <f>SUM(ENERO:DICIEMBRE!N189)</f>
        <v>0</v>
      </c>
      <c r="O189" s="27">
        <f>SUM(ENERO:DICIEMBRE!O189)</f>
        <v>0</v>
      </c>
      <c r="P189" s="27">
        <f>SUM(ENERO:DICIEMBRE!P189)</f>
        <v>0</v>
      </c>
      <c r="Q189" s="27">
        <f>SUM(ENERO:DICIEMBRE!Q189)</f>
        <v>0</v>
      </c>
      <c r="R189" s="27">
        <f>SUM(ENERO:DICIEMBRE!R189)</f>
        <v>0</v>
      </c>
      <c r="S189" s="27">
        <f>SUM(ENERO:DICIEMBRE!S189)</f>
        <v>0</v>
      </c>
      <c r="T189" s="27">
        <f>SUM(ENERO:DICIEMBRE!T189)</f>
        <v>0</v>
      </c>
      <c r="U189" s="27">
        <f>SUM(ENERO:DICIEMBRE!U189)</f>
        <v>0</v>
      </c>
      <c r="V189" s="27">
        <f>SUM(ENERO:DICIEMBRE!V189)</f>
        <v>0</v>
      </c>
      <c r="W189" s="27">
        <f>SUM(ENERO:DICIEMBRE!W189)</f>
        <v>0</v>
      </c>
      <c r="X189" s="27">
        <f>SUM(ENERO:DICIEMBRE!X189)</f>
        <v>0</v>
      </c>
      <c r="Y189" s="27">
        <f>SUM(ENERO:DICIEMBRE!Y189)</f>
        <v>0</v>
      </c>
      <c r="Z189" s="27">
        <f>SUM(ENERO:DICIEMBRE!Z189)</f>
        <v>0</v>
      </c>
      <c r="AA189" s="27">
        <f>SUM(ENERO:DICIEMBRE!AA189)</f>
        <v>0</v>
      </c>
      <c r="AB189" s="27">
        <f>SUM(ENERO:DICIEMBRE!AB189)</f>
        <v>0</v>
      </c>
      <c r="AC189" s="27">
        <f>SUM(ENERO:DICIEMBRE!AC189)</f>
        <v>0</v>
      </c>
      <c r="AD189" s="27">
        <f>SUM(ENERO:DICIEMBRE!AD189)</f>
        <v>0</v>
      </c>
      <c r="AE189" s="27">
        <f>SUM(ENERO:DICIEMBRE!AE189)</f>
        <v>0</v>
      </c>
      <c r="AF189" s="27">
        <f>SUM(ENERO:DICIEMBRE!AF189)</f>
        <v>0</v>
      </c>
      <c r="AG189" s="27">
        <f>SUM(ENERO:DICIEMBRE!AG189)</f>
        <v>0</v>
      </c>
      <c r="AH189" s="27">
        <f>SUM(ENERO:DICIEMBRE!AH189)</f>
        <v>0</v>
      </c>
      <c r="AI189" s="27">
        <f>SUM(ENERO:DICIEMBRE!AI189)</f>
        <v>0</v>
      </c>
      <c r="AJ189" s="27">
        <f>SUM(ENERO:DICIEMBRE!AJ189)</f>
        <v>0</v>
      </c>
      <c r="AK189" s="27">
        <f>SUM(ENERO:DICIEMBRE!AK189)</f>
        <v>0</v>
      </c>
      <c r="AL189" s="27">
        <f>SUM(ENERO:DICIEMBRE!AL189)</f>
        <v>0</v>
      </c>
      <c r="AM189" s="27">
        <f>SUM(ENERO:DICIEMBRE!AM189)</f>
        <v>0</v>
      </c>
      <c r="AN189" s="27">
        <f>SUM(ENERO:DICIEMBRE!AN189)</f>
        <v>0</v>
      </c>
      <c r="AO189" s="27">
        <f>SUM(ENERO:DICIEMBRE!AO189)</f>
        <v>0</v>
      </c>
      <c r="AP189" s="27">
        <f>SUM(ENERO:DICIEMBRE!AP189)</f>
        <v>0</v>
      </c>
      <c r="AQ189" s="27">
        <f>SUM(ENERO:DICIEMBRE!AQ189)</f>
        <v>0</v>
      </c>
      <c r="AR189" s="27">
        <f>SUM(ENERO:DICIEMBRE!AR189)</f>
        <v>0</v>
      </c>
      <c r="AS189" t="str">
        <f t="shared" si="63"/>
        <v/>
      </c>
      <c r="CB189" s="39" t="str">
        <f t="shared" si="64"/>
        <v/>
      </c>
      <c r="CC189" s="39" t="str">
        <f t="shared" si="65"/>
        <v/>
      </c>
      <c r="CN189" s="40">
        <f t="shared" si="66"/>
        <v>0</v>
      </c>
      <c r="CO189" s="40">
        <f t="shared" si="67"/>
        <v>0</v>
      </c>
    </row>
    <row r="190" spans="1:98" x14ac:dyDescent="0.25">
      <c r="A190" s="554" t="s">
        <v>211</v>
      </c>
      <c r="B190" s="247" t="s">
        <v>206</v>
      </c>
      <c r="C190" s="287">
        <f t="shared" si="68"/>
        <v>0</v>
      </c>
      <c r="D190" s="275">
        <f t="shared" si="69"/>
        <v>0</v>
      </c>
      <c r="E190" s="250">
        <f t="shared" si="62"/>
        <v>0</v>
      </c>
      <c r="F190" s="27">
        <f>SUM(ENERO:DICIEMBRE!F190)</f>
        <v>0</v>
      </c>
      <c r="G190" s="27">
        <f>SUM(ENERO:DICIEMBRE!G190)</f>
        <v>0</v>
      </c>
      <c r="H190" s="27">
        <f>SUM(ENERO:DICIEMBRE!H190)</f>
        <v>0</v>
      </c>
      <c r="I190" s="27">
        <f>SUM(ENERO:DICIEMBRE!I190)</f>
        <v>0</v>
      </c>
      <c r="J190" s="27">
        <f>SUM(ENERO:DICIEMBRE!J190)</f>
        <v>0</v>
      </c>
      <c r="K190" s="27">
        <f>SUM(ENERO:DICIEMBRE!K190)</f>
        <v>0</v>
      </c>
      <c r="L190" s="27">
        <f>SUM(ENERO:DICIEMBRE!L190)</f>
        <v>0</v>
      </c>
      <c r="M190" s="27">
        <f>SUM(ENERO:DICIEMBRE!M190)</f>
        <v>0</v>
      </c>
      <c r="N190" s="27">
        <f>SUM(ENERO:DICIEMBRE!N190)</f>
        <v>0</v>
      </c>
      <c r="O190" s="27">
        <f>SUM(ENERO:DICIEMBRE!O190)</f>
        <v>0</v>
      </c>
      <c r="P190" s="27">
        <f>SUM(ENERO:DICIEMBRE!P190)</f>
        <v>0</v>
      </c>
      <c r="Q190" s="27">
        <f>SUM(ENERO:DICIEMBRE!Q190)</f>
        <v>0</v>
      </c>
      <c r="R190" s="27">
        <f>SUM(ENERO:DICIEMBRE!R190)</f>
        <v>0</v>
      </c>
      <c r="S190" s="27">
        <f>SUM(ENERO:DICIEMBRE!S190)</f>
        <v>0</v>
      </c>
      <c r="T190" s="27">
        <f>SUM(ENERO:DICIEMBRE!T190)</f>
        <v>0</v>
      </c>
      <c r="U190" s="27">
        <f>SUM(ENERO:DICIEMBRE!U190)</f>
        <v>0</v>
      </c>
      <c r="V190" s="27">
        <f>SUM(ENERO:DICIEMBRE!V190)</f>
        <v>0</v>
      </c>
      <c r="W190" s="27">
        <f>SUM(ENERO:DICIEMBRE!W190)</f>
        <v>0</v>
      </c>
      <c r="X190" s="27">
        <f>SUM(ENERO:DICIEMBRE!X190)</f>
        <v>0</v>
      </c>
      <c r="Y190" s="27">
        <f>SUM(ENERO:DICIEMBRE!Y190)</f>
        <v>0</v>
      </c>
      <c r="Z190" s="27">
        <f>SUM(ENERO:DICIEMBRE!Z190)</f>
        <v>0</v>
      </c>
      <c r="AA190" s="27">
        <f>SUM(ENERO:DICIEMBRE!AA190)</f>
        <v>0</v>
      </c>
      <c r="AB190" s="27">
        <f>SUM(ENERO:DICIEMBRE!AB190)</f>
        <v>0</v>
      </c>
      <c r="AC190" s="27">
        <f>SUM(ENERO:DICIEMBRE!AC190)</f>
        <v>0</v>
      </c>
      <c r="AD190" s="27">
        <f>SUM(ENERO:DICIEMBRE!AD190)</f>
        <v>0</v>
      </c>
      <c r="AE190" s="27">
        <f>SUM(ENERO:DICIEMBRE!AE190)</f>
        <v>0</v>
      </c>
      <c r="AF190" s="27">
        <f>SUM(ENERO:DICIEMBRE!AF190)</f>
        <v>0</v>
      </c>
      <c r="AG190" s="27">
        <f>SUM(ENERO:DICIEMBRE!AG190)</f>
        <v>0</v>
      </c>
      <c r="AH190" s="27">
        <f>SUM(ENERO:DICIEMBRE!AH190)</f>
        <v>0</v>
      </c>
      <c r="AI190" s="27">
        <f>SUM(ENERO:DICIEMBRE!AI190)</f>
        <v>0</v>
      </c>
      <c r="AJ190" s="27">
        <f>SUM(ENERO:DICIEMBRE!AJ190)</f>
        <v>0</v>
      </c>
      <c r="AK190" s="27">
        <f>SUM(ENERO:DICIEMBRE!AK190)</f>
        <v>0</v>
      </c>
      <c r="AL190" s="27">
        <f>SUM(ENERO:DICIEMBRE!AL190)</f>
        <v>0</v>
      </c>
      <c r="AM190" s="27">
        <f>SUM(ENERO:DICIEMBRE!AM190)</f>
        <v>0</v>
      </c>
      <c r="AN190" s="27">
        <f>SUM(ENERO:DICIEMBRE!AN190)</f>
        <v>0</v>
      </c>
      <c r="AO190" s="27">
        <f>SUM(ENERO:DICIEMBRE!AO190)</f>
        <v>0</v>
      </c>
      <c r="AP190" s="27">
        <f>SUM(ENERO:DICIEMBRE!AP190)</f>
        <v>0</v>
      </c>
      <c r="AQ190" s="27">
        <f>SUM(ENERO:DICIEMBRE!AQ190)</f>
        <v>0</v>
      </c>
      <c r="AR190" s="27">
        <f>SUM(ENERO:DICIEMBRE!AR190)</f>
        <v>0</v>
      </c>
      <c r="AS190" t="str">
        <f t="shared" si="63"/>
        <v/>
      </c>
      <c r="CB190" s="39" t="str">
        <f t="shared" si="64"/>
        <v/>
      </c>
      <c r="CC190" s="39" t="str">
        <f t="shared" si="65"/>
        <v/>
      </c>
      <c r="CN190" s="40">
        <f t="shared" si="66"/>
        <v>0</v>
      </c>
      <c r="CO190" s="40">
        <f t="shared" si="67"/>
        <v>0</v>
      </c>
    </row>
    <row r="191" spans="1:98" x14ac:dyDescent="0.25">
      <c r="A191" s="556"/>
      <c r="B191" s="295" t="s">
        <v>207</v>
      </c>
      <c r="C191" s="261">
        <f t="shared" si="68"/>
        <v>0</v>
      </c>
      <c r="D191" s="262">
        <f t="shared" si="69"/>
        <v>0</v>
      </c>
      <c r="E191" s="263">
        <f t="shared" si="62"/>
        <v>0</v>
      </c>
      <c r="F191" s="27">
        <f>SUM(ENERO:DICIEMBRE!F191)</f>
        <v>0</v>
      </c>
      <c r="G191" s="27">
        <f>SUM(ENERO:DICIEMBRE!G191)</f>
        <v>0</v>
      </c>
      <c r="H191" s="27">
        <f>SUM(ENERO:DICIEMBRE!H191)</f>
        <v>0</v>
      </c>
      <c r="I191" s="27">
        <f>SUM(ENERO:DICIEMBRE!I191)</f>
        <v>0</v>
      </c>
      <c r="J191" s="27">
        <f>SUM(ENERO:DICIEMBRE!J191)</f>
        <v>0</v>
      </c>
      <c r="K191" s="27">
        <f>SUM(ENERO:DICIEMBRE!K191)</f>
        <v>0</v>
      </c>
      <c r="L191" s="27">
        <f>SUM(ENERO:DICIEMBRE!L191)</f>
        <v>0</v>
      </c>
      <c r="M191" s="27">
        <f>SUM(ENERO:DICIEMBRE!M191)</f>
        <v>0</v>
      </c>
      <c r="N191" s="27">
        <f>SUM(ENERO:DICIEMBRE!N191)</f>
        <v>0</v>
      </c>
      <c r="O191" s="27">
        <f>SUM(ENERO:DICIEMBRE!O191)</f>
        <v>0</v>
      </c>
      <c r="P191" s="27">
        <f>SUM(ENERO:DICIEMBRE!P191)</f>
        <v>0</v>
      </c>
      <c r="Q191" s="27">
        <f>SUM(ENERO:DICIEMBRE!Q191)</f>
        <v>0</v>
      </c>
      <c r="R191" s="27">
        <f>SUM(ENERO:DICIEMBRE!R191)</f>
        <v>0</v>
      </c>
      <c r="S191" s="27">
        <f>SUM(ENERO:DICIEMBRE!S191)</f>
        <v>0</v>
      </c>
      <c r="T191" s="27">
        <f>SUM(ENERO:DICIEMBRE!T191)</f>
        <v>0</v>
      </c>
      <c r="U191" s="27">
        <f>SUM(ENERO:DICIEMBRE!U191)</f>
        <v>0</v>
      </c>
      <c r="V191" s="27">
        <f>SUM(ENERO:DICIEMBRE!V191)</f>
        <v>0</v>
      </c>
      <c r="W191" s="27">
        <f>SUM(ENERO:DICIEMBRE!W191)</f>
        <v>0</v>
      </c>
      <c r="X191" s="27">
        <f>SUM(ENERO:DICIEMBRE!X191)</f>
        <v>0</v>
      </c>
      <c r="Y191" s="27">
        <f>SUM(ENERO:DICIEMBRE!Y191)</f>
        <v>0</v>
      </c>
      <c r="Z191" s="27">
        <f>SUM(ENERO:DICIEMBRE!Z191)</f>
        <v>0</v>
      </c>
      <c r="AA191" s="27">
        <f>SUM(ENERO:DICIEMBRE!AA191)</f>
        <v>0</v>
      </c>
      <c r="AB191" s="27">
        <f>SUM(ENERO:DICIEMBRE!AB191)</f>
        <v>0</v>
      </c>
      <c r="AC191" s="27">
        <f>SUM(ENERO:DICIEMBRE!AC191)</f>
        <v>0</v>
      </c>
      <c r="AD191" s="27">
        <f>SUM(ENERO:DICIEMBRE!AD191)</f>
        <v>0</v>
      </c>
      <c r="AE191" s="27">
        <f>SUM(ENERO:DICIEMBRE!AE191)</f>
        <v>0</v>
      </c>
      <c r="AF191" s="27">
        <f>SUM(ENERO:DICIEMBRE!AF191)</f>
        <v>0</v>
      </c>
      <c r="AG191" s="27">
        <f>SUM(ENERO:DICIEMBRE!AG191)</f>
        <v>0</v>
      </c>
      <c r="AH191" s="27">
        <f>SUM(ENERO:DICIEMBRE!AH191)</f>
        <v>0</v>
      </c>
      <c r="AI191" s="27">
        <f>SUM(ENERO:DICIEMBRE!AI191)</f>
        <v>0</v>
      </c>
      <c r="AJ191" s="27">
        <f>SUM(ENERO:DICIEMBRE!AJ191)</f>
        <v>0</v>
      </c>
      <c r="AK191" s="27">
        <f>SUM(ENERO:DICIEMBRE!AK191)</f>
        <v>0</v>
      </c>
      <c r="AL191" s="27">
        <f>SUM(ENERO:DICIEMBRE!AL191)</f>
        <v>0</v>
      </c>
      <c r="AM191" s="27">
        <f>SUM(ENERO:DICIEMBRE!AM191)</f>
        <v>0</v>
      </c>
      <c r="AN191" s="27">
        <f>SUM(ENERO:DICIEMBRE!AN191)</f>
        <v>0</v>
      </c>
      <c r="AO191" s="27">
        <f>SUM(ENERO:DICIEMBRE!AO191)</f>
        <v>0</v>
      </c>
      <c r="AP191" s="27">
        <f>SUM(ENERO:DICIEMBRE!AP191)</f>
        <v>0</v>
      </c>
      <c r="AQ191" s="27">
        <f>SUM(ENERO:DICIEMBRE!AQ191)</f>
        <v>0</v>
      </c>
      <c r="AR191" s="27">
        <f>SUM(ENERO:DICIEMBRE!AR191)</f>
        <v>0</v>
      </c>
      <c r="AS191" t="str">
        <f t="shared" si="63"/>
        <v/>
      </c>
      <c r="CB191" s="39" t="str">
        <f t="shared" si="64"/>
        <v/>
      </c>
      <c r="CC191" s="39" t="str">
        <f t="shared" si="65"/>
        <v/>
      </c>
      <c r="CN191" s="40">
        <f t="shared" si="66"/>
        <v>0</v>
      </c>
      <c r="CO191" s="40">
        <f t="shared" si="67"/>
        <v>0</v>
      </c>
    </row>
    <row r="192" spans="1:98" x14ac:dyDescent="0.25">
      <c r="A192" s="557" t="s">
        <v>212</v>
      </c>
      <c r="B192" s="532"/>
      <c r="C192" s="532"/>
      <c r="D192" s="532"/>
      <c r="E192" s="532"/>
      <c r="F192" s="532"/>
      <c r="G192" s="532"/>
      <c r="H192" s="532"/>
      <c r="I192" s="532"/>
      <c r="J192" s="532"/>
      <c r="K192" s="532"/>
      <c r="L192" s="532"/>
      <c r="M192" s="532"/>
      <c r="N192" s="532"/>
      <c r="O192" s="532"/>
      <c r="P192" s="532"/>
      <c r="Q192" s="532"/>
    </row>
    <row r="193" spans="1:99" ht="15" customHeight="1" x14ac:dyDescent="0.25">
      <c r="A193" s="558" t="s">
        <v>213</v>
      </c>
      <c r="B193" s="559"/>
      <c r="C193" s="564" t="s">
        <v>214</v>
      </c>
      <c r="D193" s="565" t="s">
        <v>31</v>
      </c>
      <c r="E193" s="566" t="s">
        <v>32</v>
      </c>
      <c r="F193" s="568" t="s">
        <v>158</v>
      </c>
      <c r="G193" s="569"/>
      <c r="H193" s="569"/>
      <c r="I193" s="569"/>
      <c r="J193" s="569"/>
      <c r="K193" s="569"/>
      <c r="L193" s="569"/>
      <c r="M193" s="569"/>
      <c r="N193" s="569"/>
      <c r="O193" s="569"/>
      <c r="P193" s="569"/>
      <c r="Q193" s="569"/>
      <c r="R193" s="569"/>
      <c r="S193" s="570"/>
      <c r="T193" s="607" t="s">
        <v>215</v>
      </c>
      <c r="U193" s="610" t="s">
        <v>216</v>
      </c>
      <c r="V193" s="610" t="s">
        <v>161</v>
      </c>
      <c r="W193" s="613" t="s">
        <v>160</v>
      </c>
      <c r="X193" s="498" t="s">
        <v>217</v>
      </c>
      <c r="Y193" s="482" t="s">
        <v>184</v>
      </c>
      <c r="Z193" s="598" t="s">
        <v>218</v>
      </c>
      <c r="AA193" s="599"/>
    </row>
    <row r="194" spans="1:99" x14ac:dyDescent="0.25">
      <c r="A194" s="560"/>
      <c r="B194" s="561"/>
      <c r="C194" s="564"/>
      <c r="D194" s="565"/>
      <c r="E194" s="567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564"/>
      <c r="D195" s="565"/>
      <c r="E195" s="567"/>
      <c r="F195" s="301" t="s">
        <v>185</v>
      </c>
      <c r="G195" s="302" t="s">
        <v>186</v>
      </c>
      <c r="H195" s="301" t="s">
        <v>185</v>
      </c>
      <c r="I195" s="302" t="s">
        <v>186</v>
      </c>
      <c r="J195" s="301" t="s">
        <v>185</v>
      </c>
      <c r="K195" s="302" t="s">
        <v>186</v>
      </c>
      <c r="L195" s="301" t="s">
        <v>185</v>
      </c>
      <c r="M195" s="302" t="s">
        <v>186</v>
      </c>
      <c r="N195" s="301" t="s">
        <v>185</v>
      </c>
      <c r="O195" s="302" t="s">
        <v>186</v>
      </c>
      <c r="P195" s="301" t="s">
        <v>185</v>
      </c>
      <c r="Q195" s="302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305" t="s">
        <v>187</v>
      </c>
      <c r="AA195" s="306" t="s">
        <v>226</v>
      </c>
    </row>
    <row r="196" spans="1:99" x14ac:dyDescent="0.25">
      <c r="A196" s="592" t="s">
        <v>227</v>
      </c>
      <c r="B196" s="592"/>
      <c r="C196" s="307">
        <f>SUM(D196:E196)</f>
        <v>41</v>
      </c>
      <c r="D196" s="308">
        <f>SUM(F196,H196,J196,L196,N196,P196,R196)</f>
        <v>21</v>
      </c>
      <c r="E196" s="309">
        <f>SUM(G196,I196,K196,M196,O196,Q196,S196)</f>
        <v>20</v>
      </c>
      <c r="F196" s="27">
        <f>SUM(ENERO:DICIEMBRE!F196)</f>
        <v>8</v>
      </c>
      <c r="G196" s="27">
        <f>SUM(ENERO:DICIEMBRE!G196)</f>
        <v>5</v>
      </c>
      <c r="H196" s="27">
        <f>SUM(ENERO:DICIEMBRE!H196)</f>
        <v>1</v>
      </c>
      <c r="I196" s="27">
        <f>SUM(ENERO:DICIEMBRE!I196)</f>
        <v>7</v>
      </c>
      <c r="J196" s="27">
        <f>SUM(ENERO:DICIEMBRE!J196)</f>
        <v>11</v>
      </c>
      <c r="K196" s="27">
        <f>SUM(ENERO:DICIEMBRE!K196)</f>
        <v>5</v>
      </c>
      <c r="L196" s="27">
        <f>SUM(ENERO:DICIEMBRE!L196)</f>
        <v>1</v>
      </c>
      <c r="M196" s="27">
        <f>SUM(ENERO:DICIEMBRE!M196)</f>
        <v>2</v>
      </c>
      <c r="N196" s="27">
        <f>SUM(ENERO:DICIEMBRE!N196)</f>
        <v>0</v>
      </c>
      <c r="O196" s="27">
        <f>SUM(ENERO:DICIEMBRE!O196)</f>
        <v>0</v>
      </c>
      <c r="P196" s="27">
        <f>SUM(ENERO:DICIEMBRE!P196)</f>
        <v>0</v>
      </c>
      <c r="Q196" s="27">
        <f>SUM(ENERO:DICIEMBRE!Q196)</f>
        <v>1</v>
      </c>
      <c r="R196" s="27">
        <f>SUM(ENERO:DICIEMBRE!R196)</f>
        <v>0</v>
      </c>
      <c r="S196" s="27">
        <f>SUM(ENERO:DICIEMBRE!S196)</f>
        <v>0</v>
      </c>
      <c r="T196" s="27">
        <f>SUM(ENERO:DICIEMBRE!T196)</f>
        <v>18</v>
      </c>
      <c r="U196" s="27">
        <f>SUM(ENERO:DICIEMBRE!U196)</f>
        <v>1</v>
      </c>
      <c r="V196" s="27">
        <f>SUM(ENERO:DICIEMBRE!V196)</f>
        <v>0</v>
      </c>
      <c r="W196" s="27">
        <f>SUM(ENERO:DICIEMBRE!W196)</f>
        <v>0</v>
      </c>
      <c r="X196" s="27">
        <f>SUM(ENERO:DICIEMBRE!X196)</f>
        <v>0</v>
      </c>
      <c r="Y196" s="27">
        <f>SUM(ENERO:DICIEMBRE!Y196)</f>
        <v>30</v>
      </c>
      <c r="Z196" s="27">
        <f>SUM(ENERO:DICIEMBRE!Z196)</f>
        <v>1</v>
      </c>
      <c r="AA196" s="27">
        <f>SUM(ENERO:DICIEMBRE!AA196)</f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70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1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2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3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4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5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6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7">IF(AND($C196&gt;0,T196=""),1,IF(T196&gt;$C196,1,0))</f>
        <v>0</v>
      </c>
      <c r="CO196" s="40">
        <f>IF(AND($E196&gt;0,U196=""),1,IF(U196&gt;$E196,1,0))</f>
        <v>0</v>
      </c>
      <c r="CP196" s="40">
        <f t="shared" si="77"/>
        <v>0</v>
      </c>
      <c r="CQ196" s="40">
        <f t="shared" si="77"/>
        <v>0</v>
      </c>
      <c r="CR196" s="40">
        <f t="shared" si="77"/>
        <v>0</v>
      </c>
      <c r="CS196" s="40">
        <f t="shared" si="77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27">
        <f>SUM(ENERO:DICIEMBRE!F197)</f>
        <v>0</v>
      </c>
      <c r="G197" s="27">
        <f>SUM(ENERO:DICIEMBRE!G197)</f>
        <v>0</v>
      </c>
      <c r="H197" s="27">
        <f>SUM(ENERO:DICIEMBRE!H197)</f>
        <v>0</v>
      </c>
      <c r="I197" s="27">
        <f>SUM(ENERO:DICIEMBRE!I197)</f>
        <v>0</v>
      </c>
      <c r="J197" s="27">
        <f>SUM(ENERO:DICIEMBRE!J197)</f>
        <v>0</v>
      </c>
      <c r="K197" s="27">
        <f>SUM(ENERO:DICIEMBRE!K197)</f>
        <v>0</v>
      </c>
      <c r="L197" s="27">
        <f>SUM(ENERO:DICIEMBRE!L197)</f>
        <v>0</v>
      </c>
      <c r="M197" s="27">
        <f>SUM(ENERO:DICIEMBRE!M197)</f>
        <v>0</v>
      </c>
      <c r="N197" s="27">
        <f>SUM(ENERO:DICIEMBRE!N197)</f>
        <v>0</v>
      </c>
      <c r="O197" s="27">
        <f>SUM(ENERO:DICIEMBRE!O197)</f>
        <v>0</v>
      </c>
      <c r="P197" s="27">
        <f>SUM(ENERO:DICIEMBRE!P197)</f>
        <v>0</v>
      </c>
      <c r="Q197" s="27">
        <f>SUM(ENERO:DICIEMBRE!Q197)</f>
        <v>0</v>
      </c>
      <c r="R197" s="27">
        <f>SUM(ENERO:DICIEMBRE!R197)</f>
        <v>0</v>
      </c>
      <c r="S197" s="27">
        <f>SUM(ENERO:DICIEMBRE!S197)</f>
        <v>0</v>
      </c>
      <c r="T197" s="27">
        <f>SUM(ENERO:DICIEMBRE!T197)</f>
        <v>0</v>
      </c>
      <c r="U197" s="27">
        <f>SUM(ENERO:DICIEMBRE!U197)</f>
        <v>0</v>
      </c>
      <c r="V197" s="27">
        <f>SUM(ENERO:DICIEMBRE!V197)</f>
        <v>0</v>
      </c>
      <c r="W197" s="27">
        <f>SUM(ENERO:DICIEMBRE!W197)</f>
        <v>0</v>
      </c>
      <c r="X197" s="27">
        <f>SUM(ENERO:DICIEMBRE!X197)</f>
        <v>0</v>
      </c>
      <c r="Y197" s="27">
        <f>SUM(ENERO:DICIEMBRE!Y197)</f>
        <v>0</v>
      </c>
      <c r="Z197" s="27">
        <f>SUM(ENERO:DICIEMBRE!Z197)</f>
        <v>0</v>
      </c>
      <c r="AA197" s="27">
        <f>SUM(ENERO:DICIEMBRE!AA197)</f>
        <v>0</v>
      </c>
      <c r="AB197" t="str">
        <f>CC197&amp;CD197&amp;CE197&amp;CF197&amp;CG197&amp;CH197&amp;CI197</f>
        <v/>
      </c>
      <c r="CB197" s="176"/>
      <c r="CC197" s="39" t="str">
        <f t="shared" si="70"/>
        <v/>
      </c>
      <c r="CD197" s="39" t="str">
        <f t="shared" si="71"/>
        <v/>
      </c>
      <c r="CE197" s="39" t="str">
        <f t="shared" si="72"/>
        <v/>
      </c>
      <c r="CF197" s="39" t="str">
        <f t="shared" si="73"/>
        <v/>
      </c>
      <c r="CG197" s="39" t="str">
        <f t="shared" si="74"/>
        <v/>
      </c>
      <c r="CH197" s="39" t="str">
        <f t="shared" si="75"/>
        <v/>
      </c>
      <c r="CI197" s="39" t="str">
        <f t="shared" si="76"/>
        <v/>
      </c>
      <c r="CN197" s="176"/>
      <c r="CO197" s="40">
        <f t="shared" ref="CO197:CO202" si="78">IF(AND($E197&gt;0,U197=""),1,IF(U197&gt;$E197,1,0))</f>
        <v>0</v>
      </c>
      <c r="CP197" s="40">
        <f t="shared" si="77"/>
        <v>0</v>
      </c>
      <c r="CQ197" s="40">
        <f t="shared" si="77"/>
        <v>0</v>
      </c>
      <c r="CR197" s="40">
        <f t="shared" si="77"/>
        <v>0</v>
      </c>
      <c r="CS197" s="40">
        <f t="shared" si="77"/>
        <v>0</v>
      </c>
      <c r="CT197" s="40">
        <f t="shared" ref="CT197:CT201" si="79">IF(AND($E197&gt;0,Z197=""),1,IF(Z197&gt;$E197,1,0))</f>
        <v>0</v>
      </c>
      <c r="CU197" s="310">
        <f t="shared" ref="CU197:CU201" si="80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1">SUM(D198,E198)</f>
        <v>0</v>
      </c>
      <c r="D198" s="312">
        <f>SUM(F198,H198,J198,L198)</f>
        <v>0</v>
      </c>
      <c r="E198" s="313">
        <f>SUM(G198,I198,K198,M198)</f>
        <v>0</v>
      </c>
      <c r="F198" s="27">
        <f>SUM(ENERO:DICIEMBRE!F198)</f>
        <v>0</v>
      </c>
      <c r="G198" s="27">
        <f>SUM(ENERO:DICIEMBRE!G198)</f>
        <v>0</v>
      </c>
      <c r="H198" s="27">
        <f>SUM(ENERO:DICIEMBRE!H198)</f>
        <v>0</v>
      </c>
      <c r="I198" s="27">
        <f>SUM(ENERO:DICIEMBRE!I198)</f>
        <v>0</v>
      </c>
      <c r="J198" s="27">
        <f>SUM(ENERO:DICIEMBRE!J198)</f>
        <v>0</v>
      </c>
      <c r="K198" s="27">
        <f>SUM(ENERO:DICIEMBRE!K198)</f>
        <v>0</v>
      </c>
      <c r="L198" s="27">
        <f>SUM(ENERO:DICIEMBRE!L198)</f>
        <v>0</v>
      </c>
      <c r="M198" s="27">
        <f>SUM(ENERO:DICIEMBRE!M198)</f>
        <v>0</v>
      </c>
      <c r="N198" s="27">
        <f>SUM(ENERO:DICIEMBRE!N198)</f>
        <v>0</v>
      </c>
      <c r="O198" s="27">
        <f>SUM(ENERO:DICIEMBRE!O198)</f>
        <v>0</v>
      </c>
      <c r="P198" s="27">
        <f>SUM(ENERO:DICIEMBRE!P198)</f>
        <v>0</v>
      </c>
      <c r="Q198" s="27">
        <f>SUM(ENERO:DICIEMBRE!Q198)</f>
        <v>0</v>
      </c>
      <c r="R198" s="27">
        <f>SUM(ENERO:DICIEMBRE!R198)</f>
        <v>0</v>
      </c>
      <c r="S198" s="27">
        <f>SUM(ENERO:DICIEMBRE!S198)</f>
        <v>0</v>
      </c>
      <c r="T198" s="27">
        <f>SUM(ENERO:DICIEMBRE!T198)</f>
        <v>0</v>
      </c>
      <c r="U198" s="27">
        <f>SUM(ENERO:DICIEMBRE!U198)</f>
        <v>0</v>
      </c>
      <c r="V198" s="27">
        <f>SUM(ENERO:DICIEMBRE!V198)</f>
        <v>0</v>
      </c>
      <c r="W198" s="27">
        <f>SUM(ENERO:DICIEMBRE!W198)</f>
        <v>0</v>
      </c>
      <c r="X198" s="27">
        <f>SUM(ENERO:DICIEMBRE!X198)</f>
        <v>0</v>
      </c>
      <c r="Y198" s="27">
        <f>SUM(ENERO:DICIEMBRE!Y198)</f>
        <v>0</v>
      </c>
      <c r="Z198" s="27">
        <f>SUM(ENERO:DICIEMBRE!Z198)</f>
        <v>0</v>
      </c>
      <c r="AA198" s="27">
        <f>SUM(ENERO:DICIEMBRE!AA198)</f>
        <v>0</v>
      </c>
      <c r="AB198" t="str">
        <f t="shared" ref="AB198:AB201" si="82">CC198&amp;CD198&amp;CE198&amp;CF198&amp;CG198&amp;CH198&amp;CI198</f>
        <v/>
      </c>
      <c r="CB198" s="176"/>
      <c r="CC198" s="39" t="str">
        <f t="shared" si="70"/>
        <v/>
      </c>
      <c r="CD198" s="39" t="str">
        <f t="shared" si="71"/>
        <v/>
      </c>
      <c r="CE198" s="39" t="str">
        <f t="shared" si="72"/>
        <v/>
      </c>
      <c r="CF198" s="39" t="str">
        <f t="shared" si="73"/>
        <v/>
      </c>
      <c r="CG198" s="39" t="str">
        <f t="shared" si="74"/>
        <v/>
      </c>
      <c r="CH198" s="39" t="str">
        <f t="shared" si="75"/>
        <v/>
      </c>
      <c r="CI198" s="39" t="str">
        <f t="shared" si="76"/>
        <v/>
      </c>
      <c r="CN198" s="176"/>
      <c r="CO198" s="40">
        <f t="shared" si="78"/>
        <v>0</v>
      </c>
      <c r="CP198" s="40">
        <f t="shared" si="77"/>
        <v>0</v>
      </c>
      <c r="CQ198" s="40">
        <f t="shared" si="77"/>
        <v>0</v>
      </c>
      <c r="CR198" s="40">
        <f t="shared" si="77"/>
        <v>0</v>
      </c>
      <c r="CS198" s="40">
        <f t="shared" si="77"/>
        <v>0</v>
      </c>
      <c r="CT198" s="40">
        <f t="shared" si="79"/>
        <v>0</v>
      </c>
      <c r="CU198" s="310">
        <f t="shared" si="80"/>
        <v>0</v>
      </c>
    </row>
    <row r="199" spans="1:99" x14ac:dyDescent="0.25">
      <c r="A199" s="593"/>
      <c r="B199" s="326" t="s">
        <v>231</v>
      </c>
      <c r="C199" s="194">
        <f t="shared" si="81"/>
        <v>0</v>
      </c>
      <c r="D199" s="338">
        <f>SUM(F199,H199,J199,L199,N199,P199,R199)</f>
        <v>0</v>
      </c>
      <c r="E199" s="339">
        <f>SUM(G199,I199,K199,M199,O199,Q199,S199)</f>
        <v>0</v>
      </c>
      <c r="F199" s="27">
        <f>SUM(ENERO:DICIEMBRE!F199)</f>
        <v>0</v>
      </c>
      <c r="G199" s="27">
        <f>SUM(ENERO:DICIEMBRE!G199)</f>
        <v>0</v>
      </c>
      <c r="H199" s="27">
        <f>SUM(ENERO:DICIEMBRE!H199)</f>
        <v>0</v>
      </c>
      <c r="I199" s="27">
        <f>SUM(ENERO:DICIEMBRE!I199)</f>
        <v>0</v>
      </c>
      <c r="J199" s="27">
        <f>SUM(ENERO:DICIEMBRE!J199)</f>
        <v>0</v>
      </c>
      <c r="K199" s="27">
        <f>SUM(ENERO:DICIEMBRE!K199)</f>
        <v>0</v>
      </c>
      <c r="L199" s="27">
        <f>SUM(ENERO:DICIEMBRE!L199)</f>
        <v>0</v>
      </c>
      <c r="M199" s="27">
        <f>SUM(ENERO:DICIEMBRE!M199)</f>
        <v>0</v>
      </c>
      <c r="N199" s="27">
        <f>SUM(ENERO:DICIEMBRE!N199)</f>
        <v>0</v>
      </c>
      <c r="O199" s="27">
        <f>SUM(ENERO:DICIEMBRE!O199)</f>
        <v>0</v>
      </c>
      <c r="P199" s="27">
        <f>SUM(ENERO:DICIEMBRE!P199)</f>
        <v>0</v>
      </c>
      <c r="Q199" s="27">
        <f>SUM(ENERO:DICIEMBRE!Q199)</f>
        <v>0</v>
      </c>
      <c r="R199" s="27">
        <f>SUM(ENERO:DICIEMBRE!R199)</f>
        <v>0</v>
      </c>
      <c r="S199" s="27">
        <f>SUM(ENERO:DICIEMBRE!S199)</f>
        <v>0</v>
      </c>
      <c r="T199" s="27">
        <f>SUM(ENERO:DICIEMBRE!T199)</f>
        <v>0</v>
      </c>
      <c r="U199" s="27">
        <f>SUM(ENERO:DICIEMBRE!U199)</f>
        <v>0</v>
      </c>
      <c r="V199" s="27">
        <f>SUM(ENERO:DICIEMBRE!V199)</f>
        <v>0</v>
      </c>
      <c r="W199" s="27">
        <f>SUM(ENERO:DICIEMBRE!W199)</f>
        <v>0</v>
      </c>
      <c r="X199" s="27">
        <f>SUM(ENERO:DICIEMBRE!X199)</f>
        <v>0</v>
      </c>
      <c r="Y199" s="27">
        <f>SUM(ENERO:DICIEMBRE!Y199)</f>
        <v>0</v>
      </c>
      <c r="Z199" s="27">
        <f>SUM(ENERO:DICIEMBRE!Z199)</f>
        <v>0</v>
      </c>
      <c r="AA199" s="27">
        <f>SUM(ENERO:DICIEMBRE!AA199)</f>
        <v>0</v>
      </c>
      <c r="AB199" t="str">
        <f t="shared" si="82"/>
        <v/>
      </c>
      <c r="CB199" s="176"/>
      <c r="CC199" s="39" t="str">
        <f t="shared" si="70"/>
        <v/>
      </c>
      <c r="CD199" s="39" t="str">
        <f t="shared" si="71"/>
        <v/>
      </c>
      <c r="CE199" s="39" t="str">
        <f t="shared" si="72"/>
        <v/>
      </c>
      <c r="CF199" s="39" t="str">
        <f t="shared" si="73"/>
        <v/>
      </c>
      <c r="CG199" s="39" t="str">
        <f t="shared" si="74"/>
        <v/>
      </c>
      <c r="CH199" s="39" t="str">
        <f t="shared" si="75"/>
        <v/>
      </c>
      <c r="CI199" s="39" t="str">
        <f t="shared" si="76"/>
        <v/>
      </c>
      <c r="CN199" s="176"/>
      <c r="CO199" s="40">
        <f t="shared" si="78"/>
        <v>0</v>
      </c>
      <c r="CP199" s="40">
        <f t="shared" si="77"/>
        <v>0</v>
      </c>
      <c r="CQ199" s="40">
        <f t="shared" si="77"/>
        <v>0</v>
      </c>
      <c r="CR199" s="40">
        <f t="shared" si="77"/>
        <v>0</v>
      </c>
      <c r="CS199" s="40">
        <f t="shared" si="77"/>
        <v>0</v>
      </c>
      <c r="CT199" s="40">
        <f t="shared" si="79"/>
        <v>0</v>
      </c>
      <c r="CU199" s="310">
        <f t="shared" si="80"/>
        <v>0</v>
      </c>
    </row>
    <row r="200" spans="1:99" x14ac:dyDescent="0.25">
      <c r="A200" s="593"/>
      <c r="B200" s="326" t="s">
        <v>232</v>
      </c>
      <c r="C200" s="194">
        <f t="shared" si="81"/>
        <v>0</v>
      </c>
      <c r="D200" s="338">
        <f>SUM(F200,H200,J200,L200)</f>
        <v>0</v>
      </c>
      <c r="E200" s="339">
        <f>SUM(G200,I200,K200,M200)</f>
        <v>0</v>
      </c>
      <c r="F200" s="27">
        <f>SUM(ENERO:DICIEMBRE!F200)</f>
        <v>0</v>
      </c>
      <c r="G200" s="27">
        <f>SUM(ENERO:DICIEMBRE!G200)</f>
        <v>0</v>
      </c>
      <c r="H200" s="27">
        <f>SUM(ENERO:DICIEMBRE!H200)</f>
        <v>0</v>
      </c>
      <c r="I200" s="27">
        <f>SUM(ENERO:DICIEMBRE!I200)</f>
        <v>0</v>
      </c>
      <c r="J200" s="27">
        <f>SUM(ENERO:DICIEMBRE!J200)</f>
        <v>0</v>
      </c>
      <c r="K200" s="27">
        <f>SUM(ENERO:DICIEMBRE!K200)</f>
        <v>0</v>
      </c>
      <c r="L200" s="27">
        <f>SUM(ENERO:DICIEMBRE!L200)</f>
        <v>0</v>
      </c>
      <c r="M200" s="27">
        <f>SUM(ENERO:DICIEMBRE!M200)</f>
        <v>0</v>
      </c>
      <c r="N200" s="27">
        <f>SUM(ENERO:DICIEMBRE!N200)</f>
        <v>0</v>
      </c>
      <c r="O200" s="27">
        <f>SUM(ENERO:DICIEMBRE!O200)</f>
        <v>0</v>
      </c>
      <c r="P200" s="27">
        <f>SUM(ENERO:DICIEMBRE!P200)</f>
        <v>0</v>
      </c>
      <c r="Q200" s="27">
        <f>SUM(ENERO:DICIEMBRE!Q200)</f>
        <v>0</v>
      </c>
      <c r="R200" s="27">
        <f>SUM(ENERO:DICIEMBRE!R200)</f>
        <v>0</v>
      </c>
      <c r="S200" s="27">
        <f>SUM(ENERO:DICIEMBRE!S200)</f>
        <v>0</v>
      </c>
      <c r="T200" s="27">
        <f>SUM(ENERO:DICIEMBRE!T200)</f>
        <v>0</v>
      </c>
      <c r="U200" s="27">
        <f>SUM(ENERO:DICIEMBRE!U200)</f>
        <v>0</v>
      </c>
      <c r="V200" s="27">
        <f>SUM(ENERO:DICIEMBRE!V200)</f>
        <v>0</v>
      </c>
      <c r="W200" s="27">
        <f>SUM(ENERO:DICIEMBRE!W200)</f>
        <v>0</v>
      </c>
      <c r="X200" s="27">
        <f>SUM(ENERO:DICIEMBRE!X200)</f>
        <v>0</v>
      </c>
      <c r="Y200" s="27">
        <f>SUM(ENERO:DICIEMBRE!Y200)</f>
        <v>0</v>
      </c>
      <c r="Z200" s="27">
        <f>SUM(ENERO:DICIEMBRE!Z200)</f>
        <v>0</v>
      </c>
      <c r="AA200" s="27">
        <f>SUM(ENERO:DICIEMBRE!AA200)</f>
        <v>0</v>
      </c>
      <c r="AB200" t="str">
        <f t="shared" si="82"/>
        <v/>
      </c>
      <c r="CB200" s="176"/>
      <c r="CC200" s="39" t="str">
        <f t="shared" si="70"/>
        <v/>
      </c>
      <c r="CD200" s="39" t="str">
        <f t="shared" si="71"/>
        <v/>
      </c>
      <c r="CE200" s="39" t="str">
        <f t="shared" si="72"/>
        <v/>
      </c>
      <c r="CF200" s="39" t="str">
        <f t="shared" si="73"/>
        <v/>
      </c>
      <c r="CG200" s="39" t="str">
        <f t="shared" si="74"/>
        <v/>
      </c>
      <c r="CH200" s="39" t="str">
        <f t="shared" si="75"/>
        <v/>
      </c>
      <c r="CI200" s="39" t="str">
        <f t="shared" si="76"/>
        <v/>
      </c>
      <c r="CN200" s="176"/>
      <c r="CO200" s="40">
        <f t="shared" si="78"/>
        <v>0</v>
      </c>
      <c r="CP200" s="40">
        <f t="shared" si="77"/>
        <v>0</v>
      </c>
      <c r="CQ200" s="40">
        <f t="shared" si="77"/>
        <v>0</v>
      </c>
      <c r="CR200" s="40">
        <f t="shared" si="77"/>
        <v>0</v>
      </c>
      <c r="CS200" s="40">
        <f t="shared" si="77"/>
        <v>0</v>
      </c>
      <c r="CT200" s="40">
        <f t="shared" si="79"/>
        <v>0</v>
      </c>
      <c r="CU200" s="310">
        <f t="shared" si="80"/>
        <v>0</v>
      </c>
    </row>
    <row r="201" spans="1:99" x14ac:dyDescent="0.25">
      <c r="A201" s="593"/>
      <c r="B201" s="326" t="s">
        <v>233</v>
      </c>
      <c r="C201" s="194">
        <f t="shared" si="81"/>
        <v>40</v>
      </c>
      <c r="D201" s="338">
        <f>SUM(F201,H201,J201,L201,N201,P201,R201)</f>
        <v>21</v>
      </c>
      <c r="E201" s="339">
        <f>SUM(G201,I201,K201,M201,O201,Q201,S201)</f>
        <v>19</v>
      </c>
      <c r="F201" s="27">
        <f>SUM(ENERO:DICIEMBRE!F201)</f>
        <v>8</v>
      </c>
      <c r="G201" s="27">
        <f>SUM(ENERO:DICIEMBRE!G201)</f>
        <v>5</v>
      </c>
      <c r="H201" s="27">
        <f>SUM(ENERO:DICIEMBRE!H201)</f>
        <v>1</v>
      </c>
      <c r="I201" s="27">
        <f>SUM(ENERO:DICIEMBRE!I201)</f>
        <v>7</v>
      </c>
      <c r="J201" s="27">
        <f>SUM(ENERO:DICIEMBRE!J201)</f>
        <v>11</v>
      </c>
      <c r="K201" s="27">
        <f>SUM(ENERO:DICIEMBRE!K201)</f>
        <v>5</v>
      </c>
      <c r="L201" s="27">
        <f>SUM(ENERO:DICIEMBRE!L201)</f>
        <v>1</v>
      </c>
      <c r="M201" s="27">
        <f>SUM(ENERO:DICIEMBRE!M201)</f>
        <v>2</v>
      </c>
      <c r="N201" s="27">
        <f>SUM(ENERO:DICIEMBRE!N201)</f>
        <v>0</v>
      </c>
      <c r="O201" s="27">
        <f>SUM(ENERO:DICIEMBRE!O201)</f>
        <v>0</v>
      </c>
      <c r="P201" s="27">
        <f>SUM(ENERO:DICIEMBRE!P201)</f>
        <v>0</v>
      </c>
      <c r="Q201" s="27">
        <f>SUM(ENERO:DICIEMBRE!Q201)</f>
        <v>0</v>
      </c>
      <c r="R201" s="27">
        <f>SUM(ENERO:DICIEMBRE!R201)</f>
        <v>0</v>
      </c>
      <c r="S201" s="27">
        <f>SUM(ENERO:DICIEMBRE!S201)</f>
        <v>0</v>
      </c>
      <c r="T201" s="27">
        <f>SUM(ENERO:DICIEMBRE!T201)</f>
        <v>0</v>
      </c>
      <c r="U201" s="27">
        <f>SUM(ENERO:DICIEMBRE!U201)</f>
        <v>1</v>
      </c>
      <c r="V201" s="27">
        <f>SUM(ENERO:DICIEMBRE!V201)</f>
        <v>0</v>
      </c>
      <c r="W201" s="27">
        <f>SUM(ENERO:DICIEMBRE!W201)</f>
        <v>0</v>
      </c>
      <c r="X201" s="27">
        <f>SUM(ENERO:DICIEMBRE!X201)</f>
        <v>0</v>
      </c>
      <c r="Y201" s="27">
        <f>SUM(ENERO:DICIEMBRE!Y201)</f>
        <v>22</v>
      </c>
      <c r="Z201" s="27">
        <f>SUM(ENERO:DICIEMBRE!Z201)</f>
        <v>0</v>
      </c>
      <c r="AA201" s="27">
        <f>SUM(ENERO:DICIEMBRE!AA201)</f>
        <v>0</v>
      </c>
      <c r="AB201" t="str">
        <f t="shared" si="82"/>
        <v/>
      </c>
      <c r="CB201" s="176"/>
      <c r="CC201" s="39" t="str">
        <f t="shared" si="70"/>
        <v/>
      </c>
      <c r="CD201" s="39" t="str">
        <f t="shared" si="71"/>
        <v/>
      </c>
      <c r="CE201" s="39" t="str">
        <f t="shared" si="72"/>
        <v/>
      </c>
      <c r="CF201" s="39" t="str">
        <f t="shared" si="73"/>
        <v/>
      </c>
      <c r="CG201" s="39" t="str">
        <f t="shared" si="74"/>
        <v/>
      </c>
      <c r="CH201" s="39" t="str">
        <f t="shared" si="75"/>
        <v/>
      </c>
      <c r="CI201" s="39" t="str">
        <f t="shared" si="76"/>
        <v/>
      </c>
      <c r="CN201" s="176"/>
      <c r="CO201" s="40">
        <f t="shared" si="78"/>
        <v>0</v>
      </c>
      <c r="CP201" s="40">
        <f t="shared" si="77"/>
        <v>0</v>
      </c>
      <c r="CQ201" s="40">
        <f t="shared" si="77"/>
        <v>0</v>
      </c>
      <c r="CR201" s="40">
        <f t="shared" si="77"/>
        <v>0</v>
      </c>
      <c r="CS201" s="40">
        <f t="shared" si="77"/>
        <v>0</v>
      </c>
      <c r="CT201" s="40">
        <f t="shared" si="79"/>
        <v>0</v>
      </c>
      <c r="CU201" s="310">
        <f t="shared" si="80"/>
        <v>0</v>
      </c>
    </row>
    <row r="202" spans="1:99" x14ac:dyDescent="0.25">
      <c r="A202" s="594"/>
      <c r="B202" s="342" t="s">
        <v>234</v>
      </c>
      <c r="C202" s="343">
        <f t="shared" si="81"/>
        <v>1</v>
      </c>
      <c r="D202" s="344">
        <f>SUM(F202,H202,J202,L202,N202,P202,R202)</f>
        <v>0</v>
      </c>
      <c r="E202" s="345">
        <f>SUM(G202,I202,K202,M202,O202,Q202,S202)</f>
        <v>1</v>
      </c>
      <c r="F202" s="27">
        <f>SUM(ENERO:DICIEMBRE!F202)</f>
        <v>0</v>
      </c>
      <c r="G202" s="27">
        <f>SUM(ENERO:DICIEMBRE!G202)</f>
        <v>0</v>
      </c>
      <c r="H202" s="27">
        <f>SUM(ENERO:DICIEMBRE!H202)</f>
        <v>0</v>
      </c>
      <c r="I202" s="27">
        <f>SUM(ENERO:DICIEMBRE!I202)</f>
        <v>0</v>
      </c>
      <c r="J202" s="27">
        <f>SUM(ENERO:DICIEMBRE!J202)</f>
        <v>0</v>
      </c>
      <c r="K202" s="27">
        <f>SUM(ENERO:DICIEMBRE!K202)</f>
        <v>0</v>
      </c>
      <c r="L202" s="27">
        <f>SUM(ENERO:DICIEMBRE!L202)</f>
        <v>0</v>
      </c>
      <c r="M202" s="27">
        <f>SUM(ENERO:DICIEMBRE!M202)</f>
        <v>0</v>
      </c>
      <c r="N202" s="27">
        <f>SUM(ENERO:DICIEMBRE!N202)</f>
        <v>0</v>
      </c>
      <c r="O202" s="27">
        <f>SUM(ENERO:DICIEMBRE!O202)</f>
        <v>0</v>
      </c>
      <c r="P202" s="27">
        <f>SUM(ENERO:DICIEMBRE!P202)</f>
        <v>0</v>
      </c>
      <c r="Q202" s="27">
        <f>SUM(ENERO:DICIEMBRE!Q202)</f>
        <v>1</v>
      </c>
      <c r="R202" s="27">
        <f>SUM(ENERO:DICIEMBRE!R202)</f>
        <v>0</v>
      </c>
      <c r="S202" s="27">
        <f>SUM(ENERO:DICIEMBRE!S202)</f>
        <v>0</v>
      </c>
      <c r="T202" s="27">
        <f>SUM(ENERO:DICIEMBRE!T202)</f>
        <v>0</v>
      </c>
      <c r="U202" s="27">
        <f>SUM(ENERO:DICIEMBRE!U202)</f>
        <v>0</v>
      </c>
      <c r="V202" s="27">
        <f>SUM(ENERO:DICIEMBRE!V202)</f>
        <v>0</v>
      </c>
      <c r="W202" s="27">
        <f>SUM(ENERO:DICIEMBRE!W202)</f>
        <v>0</v>
      </c>
      <c r="X202" s="27">
        <f>SUM(ENERO:DICIEMBRE!X202)</f>
        <v>0</v>
      </c>
      <c r="Y202" s="27">
        <f>SUM(ENERO:DICIEMBRE!Y202)</f>
        <v>0</v>
      </c>
      <c r="Z202" s="27">
        <f>SUM(ENERO:DICIEMBRE!Z202)</f>
        <v>1</v>
      </c>
      <c r="AA202" s="27">
        <f>SUM(ENERO:DICIEMBRE!AA202)</f>
        <v>0</v>
      </c>
      <c r="AB202" t="str">
        <f>CC202&amp;CD202&amp;CE202&amp;CF202&amp;CG202&amp;CH202&amp;CI202</f>
        <v/>
      </c>
      <c r="CB202" s="176"/>
      <c r="CC202" s="39" t="str">
        <f t="shared" si="70"/>
        <v/>
      </c>
      <c r="CD202" s="39" t="str">
        <f t="shared" si="71"/>
        <v/>
      </c>
      <c r="CE202" s="39" t="str">
        <f t="shared" si="72"/>
        <v/>
      </c>
      <c r="CF202" s="39" t="str">
        <f t="shared" si="73"/>
        <v/>
      </c>
      <c r="CG202" s="39" t="str">
        <f t="shared" si="74"/>
        <v/>
      </c>
      <c r="CH202" s="39" t="str">
        <f t="shared" si="75"/>
        <v/>
      </c>
      <c r="CI202" s="39" t="str">
        <f t="shared" si="76"/>
        <v/>
      </c>
      <c r="CN202" s="176"/>
      <c r="CO202" s="40">
        <f t="shared" si="78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557" t="s">
        <v>235</v>
      </c>
      <c r="B203" s="532"/>
      <c r="C203" s="532"/>
      <c r="D203" s="532"/>
      <c r="E203" s="532"/>
    </row>
    <row r="204" spans="1:99" x14ac:dyDescent="0.25">
      <c r="A204" s="558" t="s">
        <v>213</v>
      </c>
      <c r="B204" s="559"/>
      <c r="C204" s="595" t="s">
        <v>33</v>
      </c>
      <c r="D204" s="596" t="s">
        <v>236</v>
      </c>
      <c r="E204" s="597" t="s">
        <v>237</v>
      </c>
    </row>
    <row r="205" spans="1:99" x14ac:dyDescent="0.25">
      <c r="A205" s="560"/>
      <c r="B205" s="561"/>
      <c r="C205" s="595"/>
      <c r="D205" s="596"/>
      <c r="E205" s="597"/>
    </row>
    <row r="206" spans="1:99" x14ac:dyDescent="0.25">
      <c r="A206" s="562"/>
      <c r="B206" s="563"/>
      <c r="C206" s="595"/>
      <c r="D206" s="596"/>
      <c r="E206" s="597"/>
    </row>
    <row r="207" spans="1:99" ht="22.5" customHeight="1" x14ac:dyDescent="0.25">
      <c r="A207" s="626" t="s">
        <v>238</v>
      </c>
      <c r="B207" s="626"/>
      <c r="C207" s="356">
        <f>D207+E207</f>
        <v>543</v>
      </c>
      <c r="D207" s="27">
        <f>SUM(ENERO:DICIEMBRE!D207)</f>
        <v>0</v>
      </c>
      <c r="E207" s="27">
        <f>SUM(ENERO:DICIEMBRE!E207)</f>
        <v>543</v>
      </c>
    </row>
    <row r="208" spans="1:99" ht="15" customHeight="1" x14ac:dyDescent="0.25">
      <c r="A208" s="627" t="s">
        <v>239</v>
      </c>
      <c r="B208" s="627"/>
      <c r="C208" s="358">
        <f>D208+E208</f>
        <v>823</v>
      </c>
      <c r="D208" s="27">
        <f>SUM(ENERO:DICIEMBRE!D208)</f>
        <v>0</v>
      </c>
      <c r="E208" s="27">
        <f>SUM(ENERO:DICIEMBRE!E208)</f>
        <v>823</v>
      </c>
    </row>
    <row r="209" spans="1:95" customFormat="1" x14ac:dyDescent="0.25">
      <c r="A209" s="557" t="s">
        <v>240</v>
      </c>
      <c r="B209" s="532"/>
      <c r="C209" s="532"/>
      <c r="D209" s="532"/>
      <c r="E209" s="532"/>
      <c r="F209" s="361"/>
      <c r="G209" s="361"/>
      <c r="H209" s="361"/>
      <c r="I209" s="362"/>
      <c r="J209" s="362"/>
      <c r="K209" s="362"/>
      <c r="L209" s="362"/>
      <c r="M209" s="36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</row>
    <row r="210" spans="1:95" customFormat="1" x14ac:dyDescent="0.25">
      <c r="A210" s="470" t="s">
        <v>181</v>
      </c>
      <c r="B210" s="470" t="s">
        <v>94</v>
      </c>
      <c r="C210" s="628" t="s">
        <v>158</v>
      </c>
      <c r="D210" s="629"/>
      <c r="E210" s="629"/>
      <c r="F210" s="629"/>
      <c r="G210" s="629"/>
      <c r="H210" s="629"/>
      <c r="I210" s="629"/>
      <c r="J210" s="630"/>
      <c r="K210" s="616" t="s">
        <v>241</v>
      </c>
      <c r="L210" s="617"/>
      <c r="M210" s="618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</row>
    <row r="211" spans="1:95" customFormat="1" x14ac:dyDescent="0.25">
      <c r="A211" s="460"/>
      <c r="B211" s="460"/>
      <c r="C211" s="622" t="s">
        <v>242</v>
      </c>
      <c r="D211" s="597"/>
      <c r="E211" s="623" t="s">
        <v>18</v>
      </c>
      <c r="F211" s="624"/>
      <c r="G211" s="623" t="s">
        <v>19</v>
      </c>
      <c r="H211" s="624"/>
      <c r="I211" s="623" t="s">
        <v>243</v>
      </c>
      <c r="J211" s="625"/>
      <c r="K211" s="619"/>
      <c r="L211" s="620"/>
      <c r="M211" s="621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</row>
    <row r="212" spans="1:95" customFormat="1" x14ac:dyDescent="0.25">
      <c r="A212" s="461"/>
      <c r="B212" s="461"/>
      <c r="C212" s="363" t="s">
        <v>244</v>
      </c>
      <c r="D212" s="364" t="s">
        <v>245</v>
      </c>
      <c r="E212" s="365" t="s">
        <v>244</v>
      </c>
      <c r="F212" s="366" t="s">
        <v>245</v>
      </c>
      <c r="G212" s="365" t="s">
        <v>244</v>
      </c>
      <c r="H212" s="364" t="s">
        <v>245</v>
      </c>
      <c r="I212" s="365" t="s">
        <v>244</v>
      </c>
      <c r="J212" s="367" t="s">
        <v>245</v>
      </c>
      <c r="K212" s="368" t="s">
        <v>136</v>
      </c>
      <c r="L212" s="369" t="s">
        <v>246</v>
      </c>
      <c r="M212" s="370" t="s">
        <v>247</v>
      </c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</row>
    <row r="213" spans="1:95" customFormat="1" x14ac:dyDescent="0.25">
      <c r="A213" s="371" t="s">
        <v>248</v>
      </c>
      <c r="B213" s="371">
        <f>SUM(C213:J213)</f>
        <v>0</v>
      </c>
      <c r="C213" s="27">
        <f>SUM(ENERO:DICIEMBRE!C213)</f>
        <v>0</v>
      </c>
      <c r="D213" s="27">
        <f>SUM(ENERO:DICIEMBRE!D213)</f>
        <v>0</v>
      </c>
      <c r="E213" s="27">
        <f>SUM(ENERO:DICIEMBRE!E213)</f>
        <v>0</v>
      </c>
      <c r="F213" s="27">
        <f>SUM(ENERO:DICIEMBRE!F213)</f>
        <v>0</v>
      </c>
      <c r="G213" s="27">
        <f>SUM(ENERO:DICIEMBRE!G213)</f>
        <v>0</v>
      </c>
      <c r="H213" s="27">
        <f>SUM(ENERO:DICIEMBRE!H213)</f>
        <v>0</v>
      </c>
      <c r="I213" s="27">
        <f>SUM(ENERO:DICIEMBRE!I213)</f>
        <v>0</v>
      </c>
      <c r="J213" s="27">
        <f>SUM(ENERO:DICIEMBRE!J213)</f>
        <v>0</v>
      </c>
      <c r="K213" s="27">
        <f>SUM(ENERO:DICIEMBRE!K213)</f>
        <v>0</v>
      </c>
      <c r="L213" s="27">
        <f>SUM(ENERO:DICIEMBRE!L213)</f>
        <v>0</v>
      </c>
      <c r="M213" s="27">
        <f>SUM(ENERO:DICIEMBRE!M213)</f>
        <v>0</v>
      </c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F213" s="2"/>
      <c r="CG213" s="2"/>
      <c r="CH213" s="2"/>
      <c r="CI213" s="2"/>
      <c r="CJ213" s="2"/>
      <c r="CK213" s="2"/>
      <c r="CL213" s="2"/>
      <c r="CM213" s="2"/>
      <c r="CN213" s="177">
        <f>IF(AND($B213&gt;0,(K213="")),1,0)</f>
        <v>0</v>
      </c>
      <c r="CO213" s="177">
        <f t="shared" ref="CO213:CP215" si="83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customFormat="1" x14ac:dyDescent="0.25">
      <c r="A214" s="372" t="s">
        <v>249</v>
      </c>
      <c r="B214" s="372">
        <f>SUM(C214:J214)</f>
        <v>0</v>
      </c>
      <c r="C214" s="27">
        <f>SUM(ENERO:DICIEMBRE!C214)</f>
        <v>0</v>
      </c>
      <c r="D214" s="27">
        <f>SUM(ENERO:DICIEMBRE!D214)</f>
        <v>0</v>
      </c>
      <c r="E214" s="27">
        <f>SUM(ENERO:DICIEMBRE!E214)</f>
        <v>0</v>
      </c>
      <c r="F214" s="27">
        <f>SUM(ENERO:DICIEMBRE!F214)</f>
        <v>0</v>
      </c>
      <c r="G214" s="27">
        <f>SUM(ENERO:DICIEMBRE!G214)</f>
        <v>0</v>
      </c>
      <c r="H214" s="27">
        <f>SUM(ENERO:DICIEMBRE!H214)</f>
        <v>0</v>
      </c>
      <c r="I214" s="27">
        <f>SUM(ENERO:DICIEMBRE!I214)</f>
        <v>0</v>
      </c>
      <c r="J214" s="27">
        <f>SUM(ENERO:DICIEMBRE!J214)</f>
        <v>0</v>
      </c>
      <c r="K214" s="27">
        <f>SUM(ENERO:DICIEMBRE!K214)</f>
        <v>0</v>
      </c>
      <c r="L214" s="27">
        <f>SUM(ENERO:DICIEMBRE!L214)</f>
        <v>0</v>
      </c>
      <c r="M214" s="27">
        <f>SUM(ENERO:DICIEMBRE!M214)</f>
        <v>0</v>
      </c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F214" s="2"/>
      <c r="CG214" s="2"/>
      <c r="CH214" s="2"/>
      <c r="CI214" s="2"/>
      <c r="CJ214" s="2"/>
      <c r="CK214" s="2"/>
      <c r="CL214" s="2"/>
      <c r="CM214" s="2"/>
      <c r="CN214" s="177">
        <f t="shared" ref="CN214:CN215" si="84">IF(AND($B214&gt;0,(K214="")),1,0)</f>
        <v>0</v>
      </c>
      <c r="CO214" s="177">
        <f t="shared" si="83"/>
        <v>0</v>
      </c>
      <c r="CP214" s="177">
        <f t="shared" si="83"/>
        <v>0</v>
      </c>
      <c r="CQ214" s="177">
        <f t="shared" ref="CQ214:CQ215" si="85">IF((K214+L214+M214)&gt;B214,1,0)</f>
        <v>0</v>
      </c>
    </row>
    <row r="215" spans="1:95" customFormat="1" x14ac:dyDescent="0.25">
      <c r="A215" s="374" t="s">
        <v>250</v>
      </c>
      <c r="B215" s="374">
        <f>SUM(C215:J215)</f>
        <v>0</v>
      </c>
      <c r="C215" s="27">
        <f>SUM(ENERO:DICIEMBRE!C215)</f>
        <v>0</v>
      </c>
      <c r="D215" s="27">
        <f>SUM(ENERO:DICIEMBRE!D215)</f>
        <v>0</v>
      </c>
      <c r="E215" s="27">
        <f>SUM(ENERO:DICIEMBRE!E215)</f>
        <v>0</v>
      </c>
      <c r="F215" s="27">
        <f>SUM(ENERO:DICIEMBRE!F215)</f>
        <v>0</v>
      </c>
      <c r="G215" s="27">
        <f>SUM(ENERO:DICIEMBRE!G215)</f>
        <v>0</v>
      </c>
      <c r="H215" s="27">
        <f>SUM(ENERO:DICIEMBRE!H215)</f>
        <v>0</v>
      </c>
      <c r="I215" s="27">
        <f>SUM(ENERO:DICIEMBRE!I215)</f>
        <v>0</v>
      </c>
      <c r="J215" s="27">
        <f>SUM(ENERO:DICIEMBRE!J215)</f>
        <v>0</v>
      </c>
      <c r="K215" s="27">
        <f>SUM(ENERO:DICIEMBRE!K215)</f>
        <v>0</v>
      </c>
      <c r="L215" s="27">
        <f>SUM(ENERO:DICIEMBRE!L215)</f>
        <v>0</v>
      </c>
      <c r="M215" s="27">
        <f>SUM(ENERO:DICIEMBRE!M215)</f>
        <v>0</v>
      </c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F215" s="2"/>
      <c r="CG215" s="2"/>
      <c r="CH215" s="2"/>
      <c r="CI215" s="2"/>
      <c r="CJ215" s="2"/>
      <c r="CK215" s="2"/>
      <c r="CL215" s="2"/>
      <c r="CM215" s="2"/>
      <c r="CN215" s="177">
        <f t="shared" si="84"/>
        <v>0</v>
      </c>
      <c r="CO215" s="177">
        <f t="shared" si="83"/>
        <v>0</v>
      </c>
      <c r="CP215" s="177">
        <f t="shared" si="83"/>
        <v>0</v>
      </c>
      <c r="CQ215" s="177">
        <f t="shared" si="85"/>
        <v>0</v>
      </c>
    </row>
    <row r="216" spans="1:95" customFormat="1" x14ac:dyDescent="0.25">
      <c r="A216" s="381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</row>
    <row r="239" spans="1:2" customFormat="1" x14ac:dyDescent="0.25">
      <c r="A239" s="382">
        <f>SUM(B12:B66,X12:X66,AB12:AB66,AF12:AG66,B71:B125,F71:F125,J71:J125,N71:N125,Q71:AI125,B129:B145,C151:C161,C167:C177,C182:C191,C196:C202,C207:C208,B213:B215)</f>
        <v>344088</v>
      </c>
      <c r="B239" s="383">
        <f>SUM(CM12:CU215)</f>
        <v>0</v>
      </c>
    </row>
  </sheetData>
  <autoFilter ref="A70:CU215" xr:uid="{00000000-0009-0000-0000-000000000000}"/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3">
    <dataValidation type="whole" allowBlank="1" showInputMessage="1" showErrorMessage="1" sqref="C12:W66 Y12:AA66 AC12:AG66 C71:E125 G71:I125 K71:M125 O71:AI125 C129:V145 F151:AW161 F167:AV177 F182:AR191 F196:AA202 D207:E208 C213:M215" xr:uid="{00000000-0002-0000-0000-000000000000}">
      <formula1>0</formula1>
      <formula2>9.99999999999999E+38</formula2>
    </dataValidation>
    <dataValidation type="whole" operator="equal" allowBlank="1" showInputMessage="1" showErrorMessage="1" sqref="D152:D153" xr:uid="{00000000-0002-0000-0000-000001000000}">
      <formula1>0</formula1>
    </dataValidation>
    <dataValidation type="whole" operator="greaterThanOrEqual" allowBlank="1" showInputMessage="1" showErrorMessage="1" errorTitle="Error" error="Favor Ingrese sólo Números." sqref="AB12:AB66 AT162:AW162 X12:X66" xr:uid="{00000000-0002-0000-0000-000002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239"/>
  <sheetViews>
    <sheetView workbookViewId="0">
      <selection activeCell="A6" sqref="A6:AD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",[2]NOMBRE!B2, " (",[2]NOMBRE!C2,[2]NOMBRE!D2,[2]NOMBRE!E2,[2]NOMBRE!F2,[2]NOMBRE!G2,")")</f>
        <v>COMUNA: LINARES (07401)</v>
      </c>
    </row>
    <row r="3" spans="1:98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8" x14ac:dyDescent="0.25">
      <c r="A4" s="1" t="str">
        <f>CONCATENATE("MES: ",[2]NOMBRE!B6, " (",[2]NOMBRE!C6,[2]NOMBRE!D6,")")</f>
        <v>MES: ENERO (01)</v>
      </c>
    </row>
    <row r="5" spans="1:98" x14ac:dyDescent="0.25">
      <c r="A5" s="1" t="str">
        <f>CONCATENATE("AÑO: ",[2]NOMBRE!B7)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632" t="s">
        <v>3</v>
      </c>
      <c r="B9" s="660" t="s">
        <v>4</v>
      </c>
      <c r="C9" s="667"/>
      <c r="D9" s="667"/>
      <c r="E9" s="667"/>
      <c r="F9" s="667"/>
      <c r="G9" s="667"/>
      <c r="H9" s="667"/>
      <c r="I9" s="667"/>
      <c r="J9" s="667"/>
      <c r="K9" s="667"/>
      <c r="L9" s="667"/>
      <c r="M9" s="667"/>
      <c r="N9" s="667"/>
      <c r="O9" s="667"/>
      <c r="P9" s="667"/>
      <c r="Q9" s="667"/>
      <c r="R9" s="667"/>
      <c r="S9" s="667"/>
      <c r="T9" s="667"/>
      <c r="U9" s="667"/>
      <c r="V9" s="667"/>
      <c r="W9" s="662"/>
      <c r="X9" s="668" t="s">
        <v>5</v>
      </c>
      <c r="Y9" s="664"/>
      <c r="Z9" s="664"/>
      <c r="AA9" s="664"/>
      <c r="AB9" s="664"/>
      <c r="AC9" s="664"/>
      <c r="AD9" s="664"/>
      <c r="AE9" s="665"/>
      <c r="AF9" s="633" t="s">
        <v>6</v>
      </c>
      <c r="AG9" s="634"/>
    </row>
    <row r="10" spans="1:98" ht="15" customHeight="1" x14ac:dyDescent="0.25">
      <c r="A10" s="448"/>
      <c r="B10" s="460" t="s">
        <v>7</v>
      </c>
      <c r="C10" s="663" t="s">
        <v>8</v>
      </c>
      <c r="D10" s="664"/>
      <c r="E10" s="664"/>
      <c r="F10" s="664"/>
      <c r="G10" s="664"/>
      <c r="H10" s="664"/>
      <c r="I10" s="664"/>
      <c r="J10" s="664"/>
      <c r="K10" s="664"/>
      <c r="L10" s="664"/>
      <c r="M10" s="664"/>
      <c r="N10" s="664"/>
      <c r="O10" s="664"/>
      <c r="P10" s="664"/>
      <c r="Q10" s="664"/>
      <c r="R10" s="664"/>
      <c r="S10" s="664"/>
      <c r="T10" s="665"/>
      <c r="U10" s="463" t="s">
        <v>9</v>
      </c>
      <c r="V10" s="660" t="s">
        <v>10</v>
      </c>
      <c r="W10" s="662"/>
      <c r="X10" s="669" t="s">
        <v>11</v>
      </c>
      <c r="Y10" s="667"/>
      <c r="Z10" s="667"/>
      <c r="AA10" s="662"/>
      <c r="AB10" s="667" t="s">
        <v>12</v>
      </c>
      <c r="AC10" s="667"/>
      <c r="AD10" s="667"/>
      <c r="AE10" s="662"/>
      <c r="AF10" s="458"/>
      <c r="AG10" s="459"/>
    </row>
    <row r="11" spans="1:98" ht="32.25" customHeight="1" x14ac:dyDescent="0.25">
      <c r="A11" s="449"/>
      <c r="B11" s="461"/>
      <c r="C11" s="437" t="s">
        <v>13</v>
      </c>
      <c r="D11" s="670" t="s">
        <v>14</v>
      </c>
      <c r="E11" s="671" t="s">
        <v>15</v>
      </c>
      <c r="F11" s="671" t="s">
        <v>16</v>
      </c>
      <c r="G11" s="671" t="s">
        <v>17</v>
      </c>
      <c r="H11" s="671" t="s">
        <v>18</v>
      </c>
      <c r="I11" s="672" t="s">
        <v>19</v>
      </c>
      <c r="J11" s="672" t="s">
        <v>20</v>
      </c>
      <c r="K11" s="672" t="s">
        <v>21</v>
      </c>
      <c r="L11" s="672" t="s">
        <v>22</v>
      </c>
      <c r="M11" s="672" t="s">
        <v>23</v>
      </c>
      <c r="N11" s="672" t="s">
        <v>24</v>
      </c>
      <c r="O11" s="672" t="s">
        <v>25</v>
      </c>
      <c r="P11" s="672" t="s">
        <v>26</v>
      </c>
      <c r="Q11" s="672" t="s">
        <v>27</v>
      </c>
      <c r="R11" s="672" t="s">
        <v>28</v>
      </c>
      <c r="S11" s="672" t="s">
        <v>29</v>
      </c>
      <c r="T11" s="673" t="s">
        <v>30</v>
      </c>
      <c r="U11" s="464"/>
      <c r="V11" s="444" t="s">
        <v>31</v>
      </c>
      <c r="W11" s="673" t="s">
        <v>32</v>
      </c>
      <c r="X11" s="674" t="s">
        <v>33</v>
      </c>
      <c r="Y11" s="675" t="s">
        <v>34</v>
      </c>
      <c r="Z11" s="671" t="s">
        <v>35</v>
      </c>
      <c r="AA11" s="673" t="s">
        <v>36</v>
      </c>
      <c r="AB11" s="676" t="s">
        <v>33</v>
      </c>
      <c r="AC11" s="675" t="s">
        <v>34</v>
      </c>
      <c r="AD11" s="671" t="s">
        <v>35</v>
      </c>
      <c r="AE11" s="673" t="s">
        <v>37</v>
      </c>
      <c r="AF11" s="670" t="s">
        <v>38</v>
      </c>
      <c r="AG11" s="677" t="s">
        <v>12</v>
      </c>
    </row>
    <row r="12" spans="1:98" x14ac:dyDescent="0.25">
      <c r="A12" s="25" t="s">
        <v>39</v>
      </c>
      <c r="B12" s="26">
        <f>SUM(C12:T12)</f>
        <v>327</v>
      </c>
      <c r="C12" s="27">
        <v>147</v>
      </c>
      <c r="D12" s="28">
        <v>92</v>
      </c>
      <c r="E12" s="28">
        <v>77</v>
      </c>
      <c r="F12" s="28">
        <v>9</v>
      </c>
      <c r="G12" s="28">
        <v>0</v>
      </c>
      <c r="H12" s="29">
        <v>2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327</v>
      </c>
      <c r="V12" s="32">
        <v>146</v>
      </c>
      <c r="W12" s="33">
        <v>181</v>
      </c>
      <c r="X12" s="34">
        <f>SUM(Y12+Z12+AA12)</f>
        <v>89</v>
      </c>
      <c r="Y12" s="32">
        <v>26</v>
      </c>
      <c r="Z12" s="35">
        <v>63</v>
      </c>
      <c r="AA12" s="33">
        <v>0</v>
      </c>
      <c r="AB12" s="678">
        <f>SUM(AC12+AD12+AE12)</f>
        <v>34</v>
      </c>
      <c r="AC12" s="32">
        <v>12</v>
      </c>
      <c r="AD12" s="35">
        <v>22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816</v>
      </c>
      <c r="C13" s="42">
        <v>0</v>
      </c>
      <c r="D13" s="43">
        <v>0</v>
      </c>
      <c r="E13" s="43">
        <v>0</v>
      </c>
      <c r="F13" s="43">
        <v>7</v>
      </c>
      <c r="G13" s="43">
        <v>6</v>
      </c>
      <c r="H13" s="43">
        <v>18</v>
      </c>
      <c r="I13" s="43">
        <v>28</v>
      </c>
      <c r="J13" s="43">
        <v>36</v>
      </c>
      <c r="K13" s="43">
        <v>60</v>
      </c>
      <c r="L13" s="43">
        <v>44</v>
      </c>
      <c r="M13" s="43">
        <v>49</v>
      </c>
      <c r="N13" s="43">
        <v>48</v>
      </c>
      <c r="O13" s="43">
        <v>71</v>
      </c>
      <c r="P13" s="43">
        <v>93</v>
      </c>
      <c r="Q13" s="43">
        <v>102</v>
      </c>
      <c r="R13" s="43">
        <v>90</v>
      </c>
      <c r="S13" s="43">
        <v>67</v>
      </c>
      <c r="T13" s="44">
        <v>97</v>
      </c>
      <c r="U13" s="45">
        <v>816</v>
      </c>
      <c r="V13" s="42">
        <v>319</v>
      </c>
      <c r="W13" s="44">
        <v>497</v>
      </c>
      <c r="X13" s="46">
        <f t="shared" ref="X13:X36" si="4">SUM(Y13+Z13+AA13)</f>
        <v>2</v>
      </c>
      <c r="Y13" s="42">
        <v>1</v>
      </c>
      <c r="Z13" s="43">
        <v>1</v>
      </c>
      <c r="AA13" s="44">
        <v>0</v>
      </c>
      <c r="AB13" s="47">
        <f t="shared" ref="AB13:AB37" si="5">SUM(AC13+AD13+AE13)</f>
        <v>275</v>
      </c>
      <c r="AC13" s="42">
        <v>74</v>
      </c>
      <c r="AD13" s="48">
        <v>201</v>
      </c>
      <c r="AE13" s="44">
        <v>0</v>
      </c>
      <c r="AF13" s="37">
        <v>0</v>
      </c>
      <c r="AG13" s="38">
        <v>50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50</v>
      </c>
      <c r="C15" s="42">
        <v>27</v>
      </c>
      <c r="D15" s="43">
        <v>13</v>
      </c>
      <c r="E15" s="43">
        <v>8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50</v>
      </c>
      <c r="V15" s="42">
        <v>28</v>
      </c>
      <c r="W15" s="44">
        <v>22</v>
      </c>
      <c r="X15" s="46">
        <f t="shared" si="4"/>
        <v>7</v>
      </c>
      <c r="Y15" s="42">
        <v>3</v>
      </c>
      <c r="Z15" s="43">
        <v>4</v>
      </c>
      <c r="AA15" s="44">
        <v>0</v>
      </c>
      <c r="AB15" s="47">
        <f t="shared" si="5"/>
        <v>3</v>
      </c>
      <c r="AC15" s="42">
        <v>1</v>
      </c>
      <c r="AD15" s="48">
        <v>2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143</v>
      </c>
      <c r="C16" s="42">
        <v>0</v>
      </c>
      <c r="D16" s="43">
        <v>0</v>
      </c>
      <c r="E16" s="43">
        <v>0</v>
      </c>
      <c r="F16" s="43">
        <v>2</v>
      </c>
      <c r="G16" s="43">
        <v>1</v>
      </c>
      <c r="H16" s="43">
        <v>5</v>
      </c>
      <c r="I16" s="43">
        <v>2</v>
      </c>
      <c r="J16" s="43">
        <v>0</v>
      </c>
      <c r="K16" s="43">
        <v>1</v>
      </c>
      <c r="L16" s="43">
        <v>1</v>
      </c>
      <c r="M16" s="43">
        <v>2</v>
      </c>
      <c r="N16" s="43">
        <v>6</v>
      </c>
      <c r="O16" s="43">
        <v>7</v>
      </c>
      <c r="P16" s="43">
        <v>20</v>
      </c>
      <c r="Q16" s="43">
        <v>22</v>
      </c>
      <c r="R16" s="43">
        <v>27</v>
      </c>
      <c r="S16" s="43">
        <v>22</v>
      </c>
      <c r="T16" s="44">
        <v>25</v>
      </c>
      <c r="U16" s="45">
        <v>143</v>
      </c>
      <c r="V16" s="42">
        <v>68</v>
      </c>
      <c r="W16" s="44">
        <v>75</v>
      </c>
      <c r="X16" s="46">
        <f t="shared" si="4"/>
        <v>1</v>
      </c>
      <c r="Y16" s="42">
        <v>0</v>
      </c>
      <c r="Z16" s="43">
        <v>1</v>
      </c>
      <c r="AA16" s="44">
        <v>0</v>
      </c>
      <c r="AB16" s="51">
        <f t="shared" si="5"/>
        <v>49</v>
      </c>
      <c r="AC16" s="42">
        <v>34</v>
      </c>
      <c r="AD16" s="48">
        <v>15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276</v>
      </c>
      <c r="C17" s="42">
        <v>61</v>
      </c>
      <c r="D17" s="43">
        <v>30</v>
      </c>
      <c r="E17" s="43">
        <v>24</v>
      </c>
      <c r="F17" s="43">
        <v>3</v>
      </c>
      <c r="G17" s="43">
        <v>1</v>
      </c>
      <c r="H17" s="43">
        <v>3</v>
      </c>
      <c r="I17" s="43">
        <v>0</v>
      </c>
      <c r="J17" s="43">
        <v>1</v>
      </c>
      <c r="K17" s="43">
        <v>0</v>
      </c>
      <c r="L17" s="43">
        <v>2</v>
      </c>
      <c r="M17" s="43">
        <v>2</v>
      </c>
      <c r="N17" s="43">
        <v>8</v>
      </c>
      <c r="O17" s="43">
        <v>14</v>
      </c>
      <c r="P17" s="43">
        <v>25</v>
      </c>
      <c r="Q17" s="43">
        <v>27</v>
      </c>
      <c r="R17" s="43">
        <v>24</v>
      </c>
      <c r="S17" s="43">
        <v>15</v>
      </c>
      <c r="T17" s="44">
        <v>36</v>
      </c>
      <c r="U17" s="45">
        <v>276</v>
      </c>
      <c r="V17" s="42">
        <v>160</v>
      </c>
      <c r="W17" s="44">
        <v>116</v>
      </c>
      <c r="X17" s="46">
        <f t="shared" si="4"/>
        <v>29</v>
      </c>
      <c r="Y17" s="42">
        <v>14</v>
      </c>
      <c r="Z17" s="43">
        <v>15</v>
      </c>
      <c r="AA17" s="44">
        <v>0</v>
      </c>
      <c r="AB17" s="51">
        <f t="shared" si="5"/>
        <v>58</v>
      </c>
      <c r="AC17" s="42">
        <v>22</v>
      </c>
      <c r="AD17" s="48">
        <v>36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112</v>
      </c>
      <c r="C18" s="42">
        <v>0</v>
      </c>
      <c r="D18" s="43">
        <v>0</v>
      </c>
      <c r="E18" s="43">
        <v>0</v>
      </c>
      <c r="F18" s="43">
        <v>0</v>
      </c>
      <c r="G18" s="43">
        <v>0</v>
      </c>
      <c r="H18" s="43">
        <v>2</v>
      </c>
      <c r="I18" s="43">
        <v>6</v>
      </c>
      <c r="J18" s="43">
        <v>3</v>
      </c>
      <c r="K18" s="43">
        <v>7</v>
      </c>
      <c r="L18" s="43">
        <v>8</v>
      </c>
      <c r="M18" s="43">
        <v>15</v>
      </c>
      <c r="N18" s="43">
        <v>10</v>
      </c>
      <c r="O18" s="43">
        <v>17</v>
      </c>
      <c r="P18" s="43">
        <v>13</v>
      </c>
      <c r="Q18" s="43">
        <v>14</v>
      </c>
      <c r="R18" s="43">
        <v>11</v>
      </c>
      <c r="S18" s="43">
        <v>3</v>
      </c>
      <c r="T18" s="44">
        <v>3</v>
      </c>
      <c r="U18" s="45">
        <v>112</v>
      </c>
      <c r="V18" s="42">
        <v>0</v>
      </c>
      <c r="W18" s="44">
        <v>112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24</v>
      </c>
      <c r="AC18" s="42">
        <v>15</v>
      </c>
      <c r="AD18" s="48">
        <v>8</v>
      </c>
      <c r="AE18" s="44">
        <v>1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  <c r="U19" s="45"/>
      <c r="V19" s="42"/>
      <c r="W19" s="44"/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0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  <c r="U20" s="45"/>
      <c r="V20" s="42"/>
      <c r="W20" s="44"/>
      <c r="X20" s="46">
        <f t="shared" si="4"/>
        <v>0</v>
      </c>
      <c r="Y20" s="42">
        <v>0</v>
      </c>
      <c r="Z20" s="43">
        <v>0</v>
      </c>
      <c r="AA20" s="44">
        <v>0</v>
      </c>
      <c r="AB20" s="51">
        <f t="shared" si="5"/>
        <v>0</v>
      </c>
      <c r="AC20" s="42">
        <v>0</v>
      </c>
      <c r="AD20" s="48">
        <v>0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4"/>
      <c r="U21" s="45"/>
      <c r="V21" s="42"/>
      <c r="W21" s="44"/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133</v>
      </c>
      <c r="C22" s="42">
        <v>0</v>
      </c>
      <c r="D22" s="43">
        <v>0</v>
      </c>
      <c r="E22" s="43">
        <v>0</v>
      </c>
      <c r="F22" s="43">
        <v>0</v>
      </c>
      <c r="G22" s="43">
        <v>1</v>
      </c>
      <c r="H22" s="43">
        <v>2</v>
      </c>
      <c r="I22" s="43">
        <v>2</v>
      </c>
      <c r="J22" s="43">
        <v>1</v>
      </c>
      <c r="K22" s="43">
        <v>5</v>
      </c>
      <c r="L22" s="43">
        <v>11</v>
      </c>
      <c r="M22" s="43">
        <v>9</v>
      </c>
      <c r="N22" s="43">
        <v>10</v>
      </c>
      <c r="O22" s="43">
        <v>11</v>
      </c>
      <c r="P22" s="43">
        <v>17</v>
      </c>
      <c r="Q22" s="43">
        <v>16</v>
      </c>
      <c r="R22" s="43">
        <v>19</v>
      </c>
      <c r="S22" s="43">
        <v>11</v>
      </c>
      <c r="T22" s="44">
        <v>18</v>
      </c>
      <c r="U22" s="45">
        <v>133</v>
      </c>
      <c r="V22" s="42">
        <v>53</v>
      </c>
      <c r="W22" s="44">
        <v>80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68</v>
      </c>
      <c r="AC22" s="42">
        <v>34</v>
      </c>
      <c r="AD22" s="48">
        <v>34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160</v>
      </c>
      <c r="C32" s="42">
        <v>7</v>
      </c>
      <c r="D32" s="43">
        <v>5</v>
      </c>
      <c r="E32" s="43">
        <v>3</v>
      </c>
      <c r="F32" s="43">
        <v>1</v>
      </c>
      <c r="G32" s="43">
        <v>0</v>
      </c>
      <c r="H32" s="43">
        <v>2</v>
      </c>
      <c r="I32" s="43">
        <v>2</v>
      </c>
      <c r="J32" s="43">
        <v>5</v>
      </c>
      <c r="K32" s="43">
        <v>7</v>
      </c>
      <c r="L32" s="43">
        <v>9</v>
      </c>
      <c r="M32" s="43">
        <v>6</v>
      </c>
      <c r="N32" s="43">
        <v>10</v>
      </c>
      <c r="O32" s="43">
        <v>9</v>
      </c>
      <c r="P32" s="43">
        <v>19</v>
      </c>
      <c r="Q32" s="43">
        <v>16</v>
      </c>
      <c r="R32" s="43">
        <v>16</v>
      </c>
      <c r="S32" s="43">
        <v>18</v>
      </c>
      <c r="T32" s="44">
        <v>25</v>
      </c>
      <c r="U32" s="45">
        <v>160</v>
      </c>
      <c r="V32" s="42">
        <v>66</v>
      </c>
      <c r="W32" s="44">
        <v>94</v>
      </c>
      <c r="X32" s="46">
        <f t="shared" si="4"/>
        <v>6</v>
      </c>
      <c r="Y32" s="42">
        <v>2</v>
      </c>
      <c r="Z32" s="43">
        <v>4</v>
      </c>
      <c r="AA32" s="44">
        <v>0</v>
      </c>
      <c r="AB32" s="51">
        <f t="shared" si="5"/>
        <v>85</v>
      </c>
      <c r="AC32" s="42">
        <v>41</v>
      </c>
      <c r="AD32" s="48">
        <v>44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34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1</v>
      </c>
      <c r="I33" s="43">
        <v>0</v>
      </c>
      <c r="J33" s="43">
        <v>6</v>
      </c>
      <c r="K33" s="43">
        <v>15</v>
      </c>
      <c r="L33" s="43">
        <v>0</v>
      </c>
      <c r="M33" s="43">
        <v>5</v>
      </c>
      <c r="N33" s="43">
        <v>3</v>
      </c>
      <c r="O33" s="43">
        <v>2</v>
      </c>
      <c r="P33" s="43">
        <v>0</v>
      </c>
      <c r="Q33" s="43">
        <v>0</v>
      </c>
      <c r="R33" s="43">
        <v>0</v>
      </c>
      <c r="S33" s="43">
        <v>2</v>
      </c>
      <c r="T33" s="44">
        <v>0</v>
      </c>
      <c r="U33" s="45">
        <v>34</v>
      </c>
      <c r="V33" s="42">
        <v>21</v>
      </c>
      <c r="W33" s="44">
        <v>13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8</v>
      </c>
      <c r="AC33" s="42">
        <v>2</v>
      </c>
      <c r="AD33" s="48">
        <v>5</v>
      </c>
      <c r="AE33" s="44">
        <v>1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142</v>
      </c>
      <c r="C38" s="56">
        <v>37</v>
      </c>
      <c r="D38" s="55">
        <v>52</v>
      </c>
      <c r="E38" s="55">
        <v>40</v>
      </c>
      <c r="F38" s="55">
        <v>11</v>
      </c>
      <c r="G38" s="55">
        <v>2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142</v>
      </c>
      <c r="V38" s="42">
        <v>106</v>
      </c>
      <c r="W38" s="44">
        <v>36</v>
      </c>
      <c r="X38" s="46">
        <f>SUM(Y38+Z38+AA38)</f>
        <v>26</v>
      </c>
      <c r="Y38" s="42">
        <v>13</v>
      </c>
      <c r="Z38" s="43">
        <v>13</v>
      </c>
      <c r="AA38" s="44">
        <v>0</v>
      </c>
      <c r="AB38" s="51">
        <f>SUM(AC38+AD38+AE38)</f>
        <v>10</v>
      </c>
      <c r="AC38" s="42">
        <v>7</v>
      </c>
      <c r="AD38" s="48">
        <v>3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85</v>
      </c>
      <c r="C39" s="56">
        <v>0</v>
      </c>
      <c r="D39" s="55">
        <v>0</v>
      </c>
      <c r="E39" s="55">
        <v>0</v>
      </c>
      <c r="F39" s="55">
        <v>3</v>
      </c>
      <c r="G39" s="43">
        <v>0</v>
      </c>
      <c r="H39" s="43">
        <v>5</v>
      </c>
      <c r="I39" s="43">
        <v>1</v>
      </c>
      <c r="J39" s="43">
        <v>1</v>
      </c>
      <c r="K39" s="43">
        <v>4</v>
      </c>
      <c r="L39" s="43">
        <v>4</v>
      </c>
      <c r="M39" s="43">
        <v>1</v>
      </c>
      <c r="N39" s="43">
        <v>6</v>
      </c>
      <c r="O39" s="43">
        <v>4</v>
      </c>
      <c r="P39" s="43">
        <v>7</v>
      </c>
      <c r="Q39" s="43">
        <v>13</v>
      </c>
      <c r="R39" s="43">
        <v>12</v>
      </c>
      <c r="S39" s="43">
        <v>9</v>
      </c>
      <c r="T39" s="44">
        <v>15</v>
      </c>
      <c r="U39" s="45">
        <v>85</v>
      </c>
      <c r="V39" s="42">
        <v>39</v>
      </c>
      <c r="W39" s="44">
        <v>46</v>
      </c>
      <c r="X39" s="46">
        <f>SUM(Y39+Z39+AA39)</f>
        <v>2</v>
      </c>
      <c r="Y39" s="42">
        <v>2</v>
      </c>
      <c r="Z39" s="43">
        <v>0</v>
      </c>
      <c r="AA39" s="44">
        <v>0</v>
      </c>
      <c r="AB39" s="51">
        <f>SUM(AC39+AD39+AE39)</f>
        <v>42</v>
      </c>
      <c r="AC39" s="42">
        <v>12</v>
      </c>
      <c r="AD39" s="48">
        <v>30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73</v>
      </c>
      <c r="C41" s="56">
        <v>0</v>
      </c>
      <c r="D41" s="55">
        <v>9</v>
      </c>
      <c r="E41" s="55">
        <v>18</v>
      </c>
      <c r="F41" s="55">
        <v>44</v>
      </c>
      <c r="G41" s="43">
        <v>2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73</v>
      </c>
      <c r="V41" s="42">
        <v>21</v>
      </c>
      <c r="W41" s="44">
        <v>52</v>
      </c>
      <c r="X41" s="46">
        <f>SUM(Y41+Z41+AA41)</f>
        <v>0</v>
      </c>
      <c r="Y41" s="42">
        <v>0</v>
      </c>
      <c r="Z41" s="43">
        <v>0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327</v>
      </c>
      <c r="C42" s="42">
        <v>0</v>
      </c>
      <c r="D42" s="43">
        <v>0</v>
      </c>
      <c r="E42" s="43">
        <v>0</v>
      </c>
      <c r="F42" s="43">
        <v>0</v>
      </c>
      <c r="G42" s="43">
        <v>5</v>
      </c>
      <c r="H42" s="43">
        <v>30</v>
      </c>
      <c r="I42" s="43">
        <v>26</v>
      </c>
      <c r="J42" s="43">
        <v>46</v>
      </c>
      <c r="K42" s="43">
        <v>32</v>
      </c>
      <c r="L42" s="43">
        <v>31</v>
      </c>
      <c r="M42" s="43">
        <v>44</v>
      </c>
      <c r="N42" s="43">
        <v>21</v>
      </c>
      <c r="O42" s="43">
        <v>32</v>
      </c>
      <c r="P42" s="43">
        <v>30</v>
      </c>
      <c r="Q42" s="43">
        <v>14</v>
      </c>
      <c r="R42" s="43">
        <v>12</v>
      </c>
      <c r="S42" s="43">
        <v>4</v>
      </c>
      <c r="T42" s="44">
        <v>0</v>
      </c>
      <c r="U42" s="45">
        <v>327</v>
      </c>
      <c r="V42" s="42">
        <v>148</v>
      </c>
      <c r="W42" s="44">
        <v>179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59</v>
      </c>
      <c r="AC42" s="42">
        <v>11</v>
      </c>
      <c r="AD42" s="48">
        <v>47</v>
      </c>
      <c r="AE42" s="44">
        <v>1</v>
      </c>
      <c r="AF42" s="37">
        <v>0</v>
      </c>
      <c r="AG42" s="38">
        <v>124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151</v>
      </c>
      <c r="C43" s="42">
        <v>60</v>
      </c>
      <c r="D43" s="43">
        <v>70</v>
      </c>
      <c r="E43" s="43">
        <v>21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151</v>
      </c>
      <c r="V43" s="42">
        <v>131</v>
      </c>
      <c r="W43" s="44">
        <v>20</v>
      </c>
      <c r="X43" s="46">
        <f t="shared" si="11"/>
        <v>44</v>
      </c>
      <c r="Y43" s="42">
        <v>30</v>
      </c>
      <c r="Z43" s="43">
        <v>14</v>
      </c>
      <c r="AA43" s="44">
        <v>0</v>
      </c>
      <c r="AB43" s="51">
        <f t="shared" ref="AB43:AB66" si="12">SUM(AC43+AD43+AE43)</f>
        <v>32</v>
      </c>
      <c r="AC43" s="42">
        <v>21</v>
      </c>
      <c r="AD43" s="48">
        <v>11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805</v>
      </c>
      <c r="C44" s="42">
        <v>0</v>
      </c>
      <c r="D44" s="43">
        <v>0</v>
      </c>
      <c r="E44" s="43">
        <v>1</v>
      </c>
      <c r="F44" s="43">
        <v>4</v>
      </c>
      <c r="G44" s="43">
        <v>1</v>
      </c>
      <c r="H44" s="43">
        <v>15</v>
      </c>
      <c r="I44" s="43">
        <v>20</v>
      </c>
      <c r="J44" s="43">
        <v>25</v>
      </c>
      <c r="K44" s="43">
        <v>43</v>
      </c>
      <c r="L44" s="43">
        <v>37</v>
      </c>
      <c r="M44" s="43">
        <v>58</v>
      </c>
      <c r="N44" s="43">
        <v>65</v>
      </c>
      <c r="O44" s="43">
        <v>104</v>
      </c>
      <c r="P44" s="43">
        <v>97</v>
      </c>
      <c r="Q44" s="43">
        <v>106</v>
      </c>
      <c r="R44" s="43">
        <v>96</v>
      </c>
      <c r="S44" s="43">
        <v>77</v>
      </c>
      <c r="T44" s="44">
        <v>56</v>
      </c>
      <c r="U44" s="45">
        <v>805</v>
      </c>
      <c r="V44" s="42">
        <v>293</v>
      </c>
      <c r="W44" s="44">
        <v>512</v>
      </c>
      <c r="X44" s="46">
        <f t="shared" si="11"/>
        <v>2</v>
      </c>
      <c r="Y44" s="42">
        <v>0</v>
      </c>
      <c r="Z44" s="43">
        <v>2</v>
      </c>
      <c r="AA44" s="44">
        <v>0</v>
      </c>
      <c r="AB44" s="51">
        <f t="shared" si="12"/>
        <v>324</v>
      </c>
      <c r="AC44" s="42">
        <v>212</v>
      </c>
      <c r="AD44" s="48">
        <v>112</v>
      </c>
      <c r="AE44" s="44">
        <v>0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34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1</v>
      </c>
      <c r="J45" s="43">
        <v>0</v>
      </c>
      <c r="K45" s="43">
        <v>1</v>
      </c>
      <c r="L45" s="43">
        <v>0</v>
      </c>
      <c r="M45" s="43">
        <v>5</v>
      </c>
      <c r="N45" s="43">
        <v>0</v>
      </c>
      <c r="O45" s="43">
        <v>1</v>
      </c>
      <c r="P45" s="43">
        <v>4</v>
      </c>
      <c r="Q45" s="43">
        <v>8</v>
      </c>
      <c r="R45" s="43">
        <v>5</v>
      </c>
      <c r="S45" s="43">
        <v>6</v>
      </c>
      <c r="T45" s="44">
        <v>3</v>
      </c>
      <c r="U45" s="45">
        <v>34</v>
      </c>
      <c r="V45" s="42">
        <v>13</v>
      </c>
      <c r="W45" s="44">
        <v>21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19</v>
      </c>
      <c r="AC45" s="42">
        <v>8</v>
      </c>
      <c r="AD45" s="48">
        <v>11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15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1</v>
      </c>
      <c r="M51" s="43">
        <v>1</v>
      </c>
      <c r="N51" s="43">
        <v>0</v>
      </c>
      <c r="O51" s="43">
        <v>3</v>
      </c>
      <c r="P51" s="43">
        <v>4</v>
      </c>
      <c r="Q51" s="43">
        <v>1</v>
      </c>
      <c r="R51" s="43">
        <v>4</v>
      </c>
      <c r="S51" s="43">
        <v>1</v>
      </c>
      <c r="T51" s="44">
        <v>0</v>
      </c>
      <c r="U51" s="45">
        <v>15</v>
      </c>
      <c r="V51" s="42">
        <v>10</v>
      </c>
      <c r="W51" s="44">
        <v>5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11</v>
      </c>
      <c r="AC51" s="42">
        <v>4</v>
      </c>
      <c r="AD51" s="48">
        <v>7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159</v>
      </c>
      <c r="C54" s="42">
        <v>0</v>
      </c>
      <c r="D54" s="43">
        <v>2</v>
      </c>
      <c r="E54" s="43">
        <v>0</v>
      </c>
      <c r="F54" s="43">
        <v>0</v>
      </c>
      <c r="G54" s="43">
        <v>0</v>
      </c>
      <c r="H54" s="43">
        <v>2</v>
      </c>
      <c r="I54" s="43">
        <v>1</v>
      </c>
      <c r="J54" s="43">
        <v>3</v>
      </c>
      <c r="K54" s="43">
        <v>4</v>
      </c>
      <c r="L54" s="43">
        <v>1</v>
      </c>
      <c r="M54" s="43">
        <v>7</v>
      </c>
      <c r="N54" s="43">
        <v>7</v>
      </c>
      <c r="O54" s="43">
        <v>8</v>
      </c>
      <c r="P54" s="43">
        <v>20</v>
      </c>
      <c r="Q54" s="43">
        <v>20</v>
      </c>
      <c r="R54" s="43">
        <v>24</v>
      </c>
      <c r="S54" s="43">
        <v>22</v>
      </c>
      <c r="T54" s="44">
        <v>38</v>
      </c>
      <c r="U54" s="45">
        <v>159</v>
      </c>
      <c r="V54" s="42">
        <v>65</v>
      </c>
      <c r="W54" s="44">
        <v>94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26</v>
      </c>
      <c r="AC54" s="42">
        <v>2</v>
      </c>
      <c r="AD54" s="48">
        <v>24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569</v>
      </c>
      <c r="C55" s="42">
        <v>0</v>
      </c>
      <c r="D55" s="43">
        <v>8</v>
      </c>
      <c r="E55" s="43">
        <v>9</v>
      </c>
      <c r="F55" s="43">
        <v>9</v>
      </c>
      <c r="G55" s="43">
        <v>5</v>
      </c>
      <c r="H55" s="43">
        <v>24</v>
      </c>
      <c r="I55" s="43">
        <v>65</v>
      </c>
      <c r="J55" s="43">
        <v>98</v>
      </c>
      <c r="K55" s="43">
        <v>86</v>
      </c>
      <c r="L55" s="43">
        <v>55</v>
      </c>
      <c r="M55" s="43">
        <v>53</v>
      </c>
      <c r="N55" s="43">
        <v>35</v>
      </c>
      <c r="O55" s="43">
        <v>22</v>
      </c>
      <c r="P55" s="43">
        <v>35</v>
      </c>
      <c r="Q55" s="43">
        <v>23</v>
      </c>
      <c r="R55" s="43">
        <v>20</v>
      </c>
      <c r="S55" s="43">
        <v>13</v>
      </c>
      <c r="T55" s="44">
        <v>9</v>
      </c>
      <c r="U55" s="45">
        <v>569</v>
      </c>
      <c r="V55" s="42">
        <v>3</v>
      </c>
      <c r="W55" s="44">
        <v>566</v>
      </c>
      <c r="X55" s="46">
        <f t="shared" si="11"/>
        <v>6</v>
      </c>
      <c r="Y55" s="42">
        <v>0</v>
      </c>
      <c r="Z55" s="43">
        <v>6</v>
      </c>
      <c r="AA55" s="44">
        <v>0</v>
      </c>
      <c r="AB55" s="51">
        <f t="shared" si="12"/>
        <v>213</v>
      </c>
      <c r="AC55" s="42">
        <v>57</v>
      </c>
      <c r="AD55" s="48">
        <v>155</v>
      </c>
      <c r="AE55" s="44">
        <v>1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789</v>
      </c>
      <c r="C58" s="42">
        <v>2</v>
      </c>
      <c r="D58" s="43">
        <v>3</v>
      </c>
      <c r="E58" s="43">
        <v>3</v>
      </c>
      <c r="F58" s="43">
        <v>1</v>
      </c>
      <c r="G58" s="43">
        <v>3</v>
      </c>
      <c r="H58" s="43">
        <v>2</v>
      </c>
      <c r="I58" s="43">
        <v>4</v>
      </c>
      <c r="J58" s="43">
        <v>6</v>
      </c>
      <c r="K58" s="43">
        <v>11</v>
      </c>
      <c r="L58" s="43">
        <v>7</v>
      </c>
      <c r="M58" s="43">
        <v>6</v>
      </c>
      <c r="N58" s="43">
        <v>24</v>
      </c>
      <c r="O58" s="43">
        <v>25</v>
      </c>
      <c r="P58" s="43">
        <v>73</v>
      </c>
      <c r="Q58" s="43">
        <v>120</v>
      </c>
      <c r="R58" s="43">
        <v>155</v>
      </c>
      <c r="S58" s="43">
        <v>171</v>
      </c>
      <c r="T58" s="44">
        <v>173</v>
      </c>
      <c r="U58" s="45">
        <v>789</v>
      </c>
      <c r="V58" s="42">
        <v>331</v>
      </c>
      <c r="W58" s="44">
        <v>458</v>
      </c>
      <c r="X58" s="46">
        <f t="shared" si="11"/>
        <v>2</v>
      </c>
      <c r="Y58" s="42">
        <v>0</v>
      </c>
      <c r="Z58" s="43">
        <v>2</v>
      </c>
      <c r="AA58" s="44">
        <v>0</v>
      </c>
      <c r="AB58" s="51">
        <f t="shared" si="12"/>
        <v>302</v>
      </c>
      <c r="AC58" s="42">
        <v>82</v>
      </c>
      <c r="AD58" s="48">
        <v>220</v>
      </c>
      <c r="AE58" s="44">
        <v>0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379</v>
      </c>
      <c r="C59" s="42">
        <v>19</v>
      </c>
      <c r="D59" s="43">
        <v>37</v>
      </c>
      <c r="E59" s="43">
        <v>25</v>
      </c>
      <c r="F59" s="43">
        <v>7</v>
      </c>
      <c r="G59" s="43">
        <v>2</v>
      </c>
      <c r="H59" s="43">
        <v>8</v>
      </c>
      <c r="I59" s="43">
        <v>4</v>
      </c>
      <c r="J59" s="43">
        <v>3</v>
      </c>
      <c r="K59" s="43">
        <v>5</v>
      </c>
      <c r="L59" s="43">
        <v>8</v>
      </c>
      <c r="M59" s="43">
        <v>8</v>
      </c>
      <c r="N59" s="43">
        <v>11</v>
      </c>
      <c r="O59" s="43">
        <v>5</v>
      </c>
      <c r="P59" s="43">
        <v>8</v>
      </c>
      <c r="Q59" s="43">
        <v>25</v>
      </c>
      <c r="R59" s="43">
        <v>43</v>
      </c>
      <c r="S59" s="43">
        <v>69</v>
      </c>
      <c r="T59" s="44">
        <v>92</v>
      </c>
      <c r="U59" s="45">
        <v>379</v>
      </c>
      <c r="V59" s="42">
        <v>200</v>
      </c>
      <c r="W59" s="44">
        <v>179</v>
      </c>
      <c r="X59" s="46">
        <f t="shared" si="11"/>
        <v>19</v>
      </c>
      <c r="Y59" s="42">
        <v>4</v>
      </c>
      <c r="Z59" s="43">
        <v>15</v>
      </c>
      <c r="AA59" s="44">
        <v>0</v>
      </c>
      <c r="AB59" s="51">
        <f t="shared" si="12"/>
        <v>249</v>
      </c>
      <c r="AC59" s="42">
        <v>65</v>
      </c>
      <c r="AD59" s="48">
        <v>184</v>
      </c>
      <c r="AE59" s="44">
        <v>0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1039</v>
      </c>
      <c r="C60" s="42">
        <v>92</v>
      </c>
      <c r="D60" s="43">
        <v>76</v>
      </c>
      <c r="E60" s="43">
        <v>86</v>
      </c>
      <c r="F60" s="43">
        <v>25</v>
      </c>
      <c r="G60" s="43">
        <v>13</v>
      </c>
      <c r="H60" s="43">
        <v>33</v>
      </c>
      <c r="I60" s="43">
        <v>26</v>
      </c>
      <c r="J60" s="43">
        <v>38</v>
      </c>
      <c r="K60" s="43">
        <v>36</v>
      </c>
      <c r="L60" s="43">
        <v>50</v>
      </c>
      <c r="M60" s="43">
        <v>58</v>
      </c>
      <c r="N60" s="43">
        <v>66</v>
      </c>
      <c r="O60" s="43">
        <v>86</v>
      </c>
      <c r="P60" s="43">
        <v>96</v>
      </c>
      <c r="Q60" s="43">
        <v>92</v>
      </c>
      <c r="R60" s="43">
        <v>71</v>
      </c>
      <c r="S60" s="43">
        <v>50</v>
      </c>
      <c r="T60" s="44">
        <v>45</v>
      </c>
      <c r="U60" s="45">
        <v>1039</v>
      </c>
      <c r="V60" s="42">
        <v>442</v>
      </c>
      <c r="W60" s="44">
        <v>597</v>
      </c>
      <c r="X60" s="46">
        <f t="shared" si="11"/>
        <v>90</v>
      </c>
      <c r="Y60" s="42">
        <v>25</v>
      </c>
      <c r="Z60" s="43">
        <v>65</v>
      </c>
      <c r="AA60" s="44">
        <v>0</v>
      </c>
      <c r="AB60" s="51">
        <f t="shared" si="12"/>
        <v>335</v>
      </c>
      <c r="AC60" s="42">
        <v>114</v>
      </c>
      <c r="AD60" s="48">
        <v>221</v>
      </c>
      <c r="AE60" s="44">
        <v>0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338</v>
      </c>
      <c r="C61" s="42">
        <v>0</v>
      </c>
      <c r="D61" s="43">
        <v>0</v>
      </c>
      <c r="E61" s="43">
        <v>0</v>
      </c>
      <c r="F61" s="43">
        <v>5</v>
      </c>
      <c r="G61" s="43">
        <v>2</v>
      </c>
      <c r="H61" s="43">
        <v>6</v>
      </c>
      <c r="I61" s="43">
        <v>2</v>
      </c>
      <c r="J61" s="43">
        <v>6</v>
      </c>
      <c r="K61" s="43">
        <v>11</v>
      </c>
      <c r="L61" s="43">
        <v>4</v>
      </c>
      <c r="M61" s="43">
        <v>6</v>
      </c>
      <c r="N61" s="43">
        <v>16</v>
      </c>
      <c r="O61" s="43">
        <v>26</v>
      </c>
      <c r="P61" s="43">
        <v>30</v>
      </c>
      <c r="Q61" s="43">
        <v>46</v>
      </c>
      <c r="R61" s="43">
        <v>66</v>
      </c>
      <c r="S61" s="43">
        <v>57</v>
      </c>
      <c r="T61" s="44">
        <v>55</v>
      </c>
      <c r="U61" s="45">
        <v>338</v>
      </c>
      <c r="V61" s="42">
        <v>274</v>
      </c>
      <c r="W61" s="44">
        <v>64</v>
      </c>
      <c r="X61" s="46">
        <f t="shared" si="11"/>
        <v>1</v>
      </c>
      <c r="Y61" s="42">
        <v>1</v>
      </c>
      <c r="Z61" s="43">
        <v>0</v>
      </c>
      <c r="AA61" s="44">
        <v>0</v>
      </c>
      <c r="AB61" s="51">
        <f t="shared" si="12"/>
        <v>83</v>
      </c>
      <c r="AC61" s="42">
        <v>58</v>
      </c>
      <c r="AD61" s="48">
        <v>25</v>
      </c>
      <c r="AE61" s="44">
        <v>0</v>
      </c>
      <c r="AF61" s="37">
        <v>1</v>
      </c>
      <c r="AG61" s="38">
        <v>130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58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3</v>
      </c>
      <c r="L62" s="43">
        <v>2</v>
      </c>
      <c r="M62" s="43">
        <v>2</v>
      </c>
      <c r="N62" s="43">
        <v>2</v>
      </c>
      <c r="O62" s="43">
        <v>3</v>
      </c>
      <c r="P62" s="43">
        <v>5</v>
      </c>
      <c r="Q62" s="43">
        <v>5</v>
      </c>
      <c r="R62" s="43">
        <v>6</v>
      </c>
      <c r="S62" s="43">
        <v>14</v>
      </c>
      <c r="T62" s="44">
        <v>16</v>
      </c>
      <c r="U62" s="45">
        <v>58</v>
      </c>
      <c r="V62" s="42">
        <v>24</v>
      </c>
      <c r="W62" s="44">
        <v>34</v>
      </c>
      <c r="X62" s="46">
        <f t="shared" si="11"/>
        <v>0</v>
      </c>
      <c r="Y62" s="42">
        <v>0</v>
      </c>
      <c r="Z62" s="43">
        <v>0</v>
      </c>
      <c r="AA62" s="44">
        <v>0</v>
      </c>
      <c r="AB62" s="51">
        <f t="shared" si="12"/>
        <v>33</v>
      </c>
      <c r="AC62" s="42">
        <v>1</v>
      </c>
      <c r="AD62" s="48">
        <v>32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>
        <v>0</v>
      </c>
      <c r="Z63" s="43">
        <v>0</v>
      </c>
      <c r="AA63" s="44">
        <v>0</v>
      </c>
      <c r="AB63" s="51">
        <f t="shared" si="12"/>
        <v>0</v>
      </c>
      <c r="AC63" s="42">
        <v>0</v>
      </c>
      <c r="AD63" s="48">
        <v>0</v>
      </c>
      <c r="AE63" s="44">
        <v>0</v>
      </c>
      <c r="AF63" s="37">
        <v>0</v>
      </c>
      <c r="AG63" s="38">
        <v>0</v>
      </c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>
        <v>0</v>
      </c>
      <c r="Z64" s="43">
        <v>0</v>
      </c>
      <c r="AA64" s="44">
        <v>0</v>
      </c>
      <c r="AB64" s="51">
        <f t="shared" si="12"/>
        <v>0</v>
      </c>
      <c r="AC64" s="42">
        <v>0</v>
      </c>
      <c r="AD64" s="48">
        <v>0</v>
      </c>
      <c r="AE64" s="44">
        <v>0</v>
      </c>
      <c r="AF64" s="37">
        <v>0</v>
      </c>
      <c r="AG64" s="38">
        <v>0</v>
      </c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>
        <v>0</v>
      </c>
      <c r="Z65" s="43">
        <v>0</v>
      </c>
      <c r="AA65" s="44">
        <v>0</v>
      </c>
      <c r="AB65" s="60">
        <f t="shared" si="12"/>
        <v>0</v>
      </c>
      <c r="AC65" s="42">
        <v>0</v>
      </c>
      <c r="AD65" s="48">
        <v>0</v>
      </c>
      <c r="AE65" s="44">
        <v>0</v>
      </c>
      <c r="AF65" s="37">
        <v>0</v>
      </c>
      <c r="AG65" s="38">
        <v>0</v>
      </c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>
        <v>0</v>
      </c>
      <c r="Z66" s="63">
        <v>0</v>
      </c>
      <c r="AA66" s="64">
        <v>0</v>
      </c>
      <c r="AB66" s="68">
        <f t="shared" si="12"/>
        <v>0</v>
      </c>
      <c r="AC66" s="62">
        <v>0</v>
      </c>
      <c r="AD66" s="69">
        <v>0</v>
      </c>
      <c r="AE66" s="64">
        <v>0</v>
      </c>
      <c r="AF66" s="70">
        <v>0</v>
      </c>
      <c r="AG66" s="71">
        <v>0</v>
      </c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442" t="s">
        <v>94</v>
      </c>
      <c r="B67" s="679">
        <f t="shared" ref="B67:AG67" si="13">SUM(B12:B66)</f>
        <v>7014</v>
      </c>
      <c r="C67" s="74">
        <f t="shared" si="13"/>
        <v>452</v>
      </c>
      <c r="D67" s="75">
        <f t="shared" si="13"/>
        <v>397</v>
      </c>
      <c r="E67" s="75">
        <f t="shared" si="13"/>
        <v>315</v>
      </c>
      <c r="F67" s="75">
        <f t="shared" si="13"/>
        <v>133</v>
      </c>
      <c r="G67" s="75">
        <f t="shared" si="13"/>
        <v>44</v>
      </c>
      <c r="H67" s="75">
        <f t="shared" si="13"/>
        <v>160</v>
      </c>
      <c r="I67" s="75">
        <f t="shared" si="13"/>
        <v>190</v>
      </c>
      <c r="J67" s="75">
        <f t="shared" si="13"/>
        <v>278</v>
      </c>
      <c r="K67" s="75">
        <f t="shared" si="13"/>
        <v>331</v>
      </c>
      <c r="L67" s="75">
        <f t="shared" si="13"/>
        <v>275</v>
      </c>
      <c r="M67" s="75">
        <f t="shared" si="13"/>
        <v>337</v>
      </c>
      <c r="N67" s="75">
        <f t="shared" si="13"/>
        <v>348</v>
      </c>
      <c r="O67" s="75">
        <f t="shared" si="13"/>
        <v>450</v>
      </c>
      <c r="P67" s="75">
        <f t="shared" si="13"/>
        <v>596</v>
      </c>
      <c r="Q67" s="75">
        <f t="shared" si="13"/>
        <v>670</v>
      </c>
      <c r="R67" s="75">
        <f t="shared" si="13"/>
        <v>701</v>
      </c>
      <c r="S67" s="75">
        <f t="shared" si="13"/>
        <v>631</v>
      </c>
      <c r="T67" s="76">
        <f t="shared" si="13"/>
        <v>706</v>
      </c>
      <c r="U67" s="77">
        <f t="shared" si="13"/>
        <v>7014</v>
      </c>
      <c r="V67" s="78">
        <f t="shared" si="13"/>
        <v>2961</v>
      </c>
      <c r="W67" s="76">
        <f t="shared" si="13"/>
        <v>4053</v>
      </c>
      <c r="X67" s="79">
        <f t="shared" si="13"/>
        <v>326</v>
      </c>
      <c r="Y67" s="78">
        <f t="shared" si="13"/>
        <v>121</v>
      </c>
      <c r="Z67" s="75">
        <f t="shared" si="13"/>
        <v>205</v>
      </c>
      <c r="AA67" s="80">
        <f t="shared" si="13"/>
        <v>0</v>
      </c>
      <c r="AB67" s="81">
        <f t="shared" si="13"/>
        <v>2342</v>
      </c>
      <c r="AC67" s="78">
        <f t="shared" si="13"/>
        <v>889</v>
      </c>
      <c r="AD67" s="75">
        <f t="shared" si="13"/>
        <v>1449</v>
      </c>
      <c r="AE67" s="76">
        <f t="shared" si="13"/>
        <v>4</v>
      </c>
      <c r="AF67" s="82">
        <f t="shared" si="13"/>
        <v>1</v>
      </c>
      <c r="AG67" s="83">
        <f t="shared" si="13"/>
        <v>304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636" t="s">
        <v>96</v>
      </c>
      <c r="B69" s="639" t="s">
        <v>97</v>
      </c>
      <c r="C69" s="633"/>
      <c r="D69" s="633"/>
      <c r="E69" s="634"/>
      <c r="F69" s="639" t="s">
        <v>98</v>
      </c>
      <c r="G69" s="633"/>
      <c r="H69" s="633"/>
      <c r="I69" s="634"/>
      <c r="J69" s="633" t="s">
        <v>99</v>
      </c>
      <c r="K69" s="633"/>
      <c r="L69" s="633"/>
      <c r="M69" s="634"/>
      <c r="N69" s="680" t="s">
        <v>100</v>
      </c>
      <c r="O69" s="681"/>
      <c r="P69" s="682"/>
      <c r="Q69" s="632" t="s">
        <v>101</v>
      </c>
      <c r="R69" s="635"/>
      <c r="S69" s="632" t="s">
        <v>102</v>
      </c>
      <c r="T69" s="635"/>
      <c r="U69" s="632" t="s">
        <v>103</v>
      </c>
      <c r="V69" s="635"/>
      <c r="W69" s="636" t="s">
        <v>104</v>
      </c>
      <c r="X69" s="632" t="s">
        <v>105</v>
      </c>
      <c r="Y69" s="635"/>
      <c r="Z69" s="632" t="s">
        <v>106</v>
      </c>
      <c r="AA69" s="635"/>
      <c r="AB69" s="663" t="s">
        <v>107</v>
      </c>
      <c r="AC69" s="683"/>
      <c r="AD69" s="636" t="s">
        <v>108</v>
      </c>
      <c r="AE69" s="637" t="s">
        <v>109</v>
      </c>
      <c r="AF69" s="638"/>
      <c r="AG69" s="684" t="s">
        <v>110</v>
      </c>
      <c r="AH69" s="684"/>
      <c r="AI69" s="684"/>
    </row>
    <row r="70" spans="1:98" ht="34.5" customHeight="1" x14ac:dyDescent="0.25">
      <c r="A70" s="461"/>
      <c r="B70" s="430" t="s">
        <v>33</v>
      </c>
      <c r="C70" s="685" t="s">
        <v>34</v>
      </c>
      <c r="D70" s="686" t="s">
        <v>111</v>
      </c>
      <c r="E70" s="687" t="s">
        <v>37</v>
      </c>
      <c r="F70" s="688" t="s">
        <v>33</v>
      </c>
      <c r="G70" s="685" t="s">
        <v>34</v>
      </c>
      <c r="H70" s="686" t="s">
        <v>111</v>
      </c>
      <c r="I70" s="687" t="s">
        <v>37</v>
      </c>
      <c r="J70" s="430" t="s">
        <v>33</v>
      </c>
      <c r="K70" s="685" t="s">
        <v>34</v>
      </c>
      <c r="L70" s="686" t="s">
        <v>111</v>
      </c>
      <c r="M70" s="686" t="s">
        <v>37</v>
      </c>
      <c r="N70" s="91" t="s">
        <v>33</v>
      </c>
      <c r="O70" s="92" t="s">
        <v>112</v>
      </c>
      <c r="P70" s="93" t="s">
        <v>113</v>
      </c>
      <c r="Q70" s="689" t="s">
        <v>114</v>
      </c>
      <c r="R70" s="690" t="s">
        <v>115</v>
      </c>
      <c r="S70" s="689" t="s">
        <v>114</v>
      </c>
      <c r="T70" s="690" t="s">
        <v>115</v>
      </c>
      <c r="U70" s="689" t="s">
        <v>116</v>
      </c>
      <c r="V70" s="690" t="s">
        <v>117</v>
      </c>
      <c r="W70" s="461"/>
      <c r="X70" s="689" t="s">
        <v>114</v>
      </c>
      <c r="Y70" s="690" t="s">
        <v>115</v>
      </c>
      <c r="Z70" s="691" t="s">
        <v>118</v>
      </c>
      <c r="AA70" s="691" t="s">
        <v>119</v>
      </c>
      <c r="AB70" s="97" t="s">
        <v>120</v>
      </c>
      <c r="AC70" s="97" t="s">
        <v>121</v>
      </c>
      <c r="AD70" s="461"/>
      <c r="AE70" s="692" t="s">
        <v>112</v>
      </c>
      <c r="AF70" s="693" t="s">
        <v>113</v>
      </c>
      <c r="AG70" s="694" t="s">
        <v>122</v>
      </c>
      <c r="AH70" s="695" t="s">
        <v>123</v>
      </c>
      <c r="AI70" s="696" t="s">
        <v>124</v>
      </c>
    </row>
    <row r="71" spans="1:98" x14ac:dyDescent="0.25">
      <c r="A71" s="25" t="s">
        <v>39</v>
      </c>
      <c r="B71" s="417">
        <f>SUM(C71:E71)</f>
        <v>0</v>
      </c>
      <c r="C71" s="418"/>
      <c r="D71" s="697"/>
      <c r="E71" s="697"/>
      <c r="F71" s="417">
        <f>SUM(G71:I71)</f>
        <v>46</v>
      </c>
      <c r="G71" s="418">
        <v>41</v>
      </c>
      <c r="H71" s="697">
        <v>5</v>
      </c>
      <c r="I71" s="697">
        <v>0</v>
      </c>
      <c r="J71" s="417">
        <f>SUM(K71:M71)</f>
        <v>29</v>
      </c>
      <c r="K71" s="418">
        <v>25</v>
      </c>
      <c r="L71" s="697">
        <v>4</v>
      </c>
      <c r="M71" s="419">
        <v>0</v>
      </c>
      <c r="N71" s="104">
        <f>SUM(O71:P71)</f>
        <v>47</v>
      </c>
      <c r="O71" s="105">
        <v>47</v>
      </c>
      <c r="P71" s="106">
        <v>0</v>
      </c>
      <c r="Q71" s="107">
        <v>2</v>
      </c>
      <c r="R71" s="38">
        <v>0</v>
      </c>
      <c r="S71" s="27">
        <v>7</v>
      </c>
      <c r="T71" s="108">
        <v>2</v>
      </c>
      <c r="U71" s="109">
        <v>9</v>
      </c>
      <c r="V71" s="108">
        <v>17</v>
      </c>
      <c r="W71" s="37">
        <v>140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/>
      <c r="AD71" s="110"/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64</v>
      </c>
      <c r="G72" s="114">
        <v>57</v>
      </c>
      <c r="H72" s="115">
        <v>7</v>
      </c>
      <c r="I72" s="115">
        <v>0</v>
      </c>
      <c r="J72" s="113">
        <f>SUM(K72:M72)</f>
        <v>80</v>
      </c>
      <c r="K72" s="114">
        <v>73</v>
      </c>
      <c r="L72" s="115">
        <v>7</v>
      </c>
      <c r="M72" s="116">
        <v>0</v>
      </c>
      <c r="N72" s="117">
        <f t="shared" ref="N72:N125" si="15">SUM(O72:P72)</f>
        <v>88</v>
      </c>
      <c r="O72" s="118">
        <v>0</v>
      </c>
      <c r="P72" s="119">
        <v>88</v>
      </c>
      <c r="Q72" s="107">
        <v>0</v>
      </c>
      <c r="R72" s="38">
        <v>12</v>
      </c>
      <c r="S72" s="42">
        <v>0</v>
      </c>
      <c r="T72" s="38">
        <v>32</v>
      </c>
      <c r="U72" s="48">
        <v>39</v>
      </c>
      <c r="V72" s="38">
        <v>70</v>
      </c>
      <c r="W72" s="37">
        <v>1726</v>
      </c>
      <c r="X72" s="107">
        <v>0</v>
      </c>
      <c r="Y72" s="38">
        <v>89</v>
      </c>
      <c r="Z72" s="110">
        <v>0</v>
      </c>
      <c r="AA72" s="110">
        <v>0</v>
      </c>
      <c r="AB72" s="110">
        <v>0</v>
      </c>
      <c r="AC72" s="110"/>
      <c r="AD72" s="110"/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/>
      <c r="AD73" s="110"/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1</v>
      </c>
      <c r="T74" s="38">
        <v>0</v>
      </c>
      <c r="U74" s="48">
        <v>0</v>
      </c>
      <c r="V74" s="38">
        <v>8</v>
      </c>
      <c r="W74" s="37">
        <v>0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/>
      <c r="AD74" s="110"/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29</v>
      </c>
      <c r="G75" s="42">
        <v>27</v>
      </c>
      <c r="H75" s="43">
        <v>2</v>
      </c>
      <c r="I75" s="43">
        <v>0</v>
      </c>
      <c r="J75" s="117">
        <f t="shared" ref="J75:J125" si="17">SUM(K75:M75)</f>
        <v>35</v>
      </c>
      <c r="K75" s="42">
        <v>33</v>
      </c>
      <c r="L75" s="43">
        <v>2</v>
      </c>
      <c r="M75" s="120">
        <v>0</v>
      </c>
      <c r="N75" s="117">
        <f t="shared" si="15"/>
        <v>36</v>
      </c>
      <c r="O75" s="48">
        <v>0</v>
      </c>
      <c r="P75" s="37">
        <v>36</v>
      </c>
      <c r="Q75" s="107">
        <v>0</v>
      </c>
      <c r="R75" s="38">
        <v>5</v>
      </c>
      <c r="S75" s="42">
        <v>0</v>
      </c>
      <c r="T75" s="38">
        <v>12</v>
      </c>
      <c r="U75" s="48">
        <v>7</v>
      </c>
      <c r="V75" s="38">
        <v>13</v>
      </c>
      <c r="W75" s="37">
        <v>61</v>
      </c>
      <c r="X75" s="107">
        <v>0</v>
      </c>
      <c r="Y75" s="38">
        <v>2</v>
      </c>
      <c r="Z75" s="110">
        <v>0</v>
      </c>
      <c r="AA75" s="110">
        <v>0</v>
      </c>
      <c r="AB75" s="110">
        <v>0</v>
      </c>
      <c r="AC75" s="110"/>
      <c r="AD75" s="110"/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23</v>
      </c>
      <c r="G76" s="42">
        <v>18</v>
      </c>
      <c r="H76" s="43">
        <v>5</v>
      </c>
      <c r="I76" s="43">
        <v>0</v>
      </c>
      <c r="J76" s="117">
        <f t="shared" si="17"/>
        <v>23</v>
      </c>
      <c r="K76" s="42">
        <v>18</v>
      </c>
      <c r="L76" s="43">
        <v>5</v>
      </c>
      <c r="M76" s="120">
        <v>0</v>
      </c>
      <c r="N76" s="117">
        <f t="shared" si="15"/>
        <v>23</v>
      </c>
      <c r="O76" s="48">
        <v>0</v>
      </c>
      <c r="P76" s="37">
        <v>23</v>
      </c>
      <c r="Q76" s="107">
        <v>0</v>
      </c>
      <c r="R76" s="38">
        <v>3</v>
      </c>
      <c r="S76" s="42">
        <v>7</v>
      </c>
      <c r="T76" s="38">
        <v>29</v>
      </c>
      <c r="U76" s="48">
        <v>7</v>
      </c>
      <c r="V76" s="38">
        <v>13</v>
      </c>
      <c r="W76" s="37">
        <v>587</v>
      </c>
      <c r="X76" s="107">
        <v>0</v>
      </c>
      <c r="Y76" s="38">
        <v>0</v>
      </c>
      <c r="Z76" s="110">
        <v>0</v>
      </c>
      <c r="AA76" s="110">
        <v>0</v>
      </c>
      <c r="AB76" s="110">
        <v>0</v>
      </c>
      <c r="AC76" s="110"/>
      <c r="AD76" s="110"/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2</v>
      </c>
      <c r="U77" s="48">
        <v>0</v>
      </c>
      <c r="V77" s="38">
        <v>0</v>
      </c>
      <c r="W77" s="37">
        <v>10</v>
      </c>
      <c r="X77" s="107">
        <v>0</v>
      </c>
      <c r="Y77" s="38">
        <v>2</v>
      </c>
      <c r="Z77" s="110">
        <v>0</v>
      </c>
      <c r="AA77" s="110">
        <v>0</v>
      </c>
      <c r="AB77" s="110">
        <v>0</v>
      </c>
      <c r="AC77" s="110"/>
      <c r="AD77" s="110"/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/>
      <c r="AD78" s="110"/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0</v>
      </c>
      <c r="G79" s="42">
        <v>0</v>
      </c>
      <c r="H79" s="43">
        <v>0</v>
      </c>
      <c r="I79" s="43">
        <v>0</v>
      </c>
      <c r="J79" s="117">
        <f t="shared" si="17"/>
        <v>0</v>
      </c>
      <c r="K79" s="42">
        <v>0</v>
      </c>
      <c r="L79" s="43">
        <v>0</v>
      </c>
      <c r="M79" s="120">
        <v>0</v>
      </c>
      <c r="N79" s="117">
        <f t="shared" si="15"/>
        <v>0</v>
      </c>
      <c r="O79" s="48">
        <v>0</v>
      </c>
      <c r="P79" s="37">
        <v>0</v>
      </c>
      <c r="Q79" s="107">
        <v>0</v>
      </c>
      <c r="R79" s="38">
        <v>0</v>
      </c>
      <c r="S79" s="42">
        <v>0</v>
      </c>
      <c r="T79" s="38">
        <v>0</v>
      </c>
      <c r="U79" s="48">
        <v>0</v>
      </c>
      <c r="V79" s="38">
        <v>0</v>
      </c>
      <c r="W79" s="37">
        <v>0</v>
      </c>
      <c r="X79" s="107">
        <v>0</v>
      </c>
      <c r="Y79" s="38">
        <v>0</v>
      </c>
      <c r="Z79" s="110">
        <v>0</v>
      </c>
      <c r="AA79" s="110">
        <v>0</v>
      </c>
      <c r="AB79" s="110">
        <v>0</v>
      </c>
      <c r="AC79" s="110"/>
      <c r="AD79" s="110"/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/>
      <c r="AD80" s="110"/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31</v>
      </c>
      <c r="G81" s="42">
        <v>30</v>
      </c>
      <c r="H81" s="43">
        <v>1</v>
      </c>
      <c r="I81" s="43">
        <v>0</v>
      </c>
      <c r="J81" s="117">
        <f t="shared" si="17"/>
        <v>26</v>
      </c>
      <c r="K81" s="42">
        <v>25</v>
      </c>
      <c r="L81" s="43">
        <v>1</v>
      </c>
      <c r="M81" s="120">
        <v>0</v>
      </c>
      <c r="N81" s="117">
        <f t="shared" si="15"/>
        <v>31</v>
      </c>
      <c r="O81" s="48">
        <v>0</v>
      </c>
      <c r="P81" s="37">
        <v>31</v>
      </c>
      <c r="Q81" s="107">
        <v>0</v>
      </c>
      <c r="R81" s="38">
        <v>4</v>
      </c>
      <c r="S81" s="42">
        <v>0</v>
      </c>
      <c r="T81" s="38">
        <v>12</v>
      </c>
      <c r="U81" s="48">
        <v>31</v>
      </c>
      <c r="V81" s="38">
        <v>7</v>
      </c>
      <c r="W81" s="37">
        <v>69</v>
      </c>
      <c r="X81" s="107">
        <v>0</v>
      </c>
      <c r="Y81" s="38">
        <v>0</v>
      </c>
      <c r="Z81" s="110">
        <v>0</v>
      </c>
      <c r="AA81" s="110">
        <v>0</v>
      </c>
      <c r="AB81" s="110">
        <v>0</v>
      </c>
      <c r="AC81" s="110"/>
      <c r="AD81" s="110"/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/>
      <c r="AD82" s="110"/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/>
      <c r="AD83" s="110"/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/>
      <c r="AD84" s="110"/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/>
      <c r="AD85" s="110"/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/>
      <c r="AD86" s="110"/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/>
      <c r="AD87" s="110"/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/>
      <c r="AD88" s="110"/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/>
      <c r="AD89" s="110"/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/>
      <c r="AD90" s="110"/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53</v>
      </c>
      <c r="G91" s="42">
        <v>43</v>
      </c>
      <c r="H91" s="43">
        <v>10</v>
      </c>
      <c r="I91" s="43">
        <v>0</v>
      </c>
      <c r="J91" s="117">
        <f t="shared" si="17"/>
        <v>52</v>
      </c>
      <c r="K91" s="42">
        <v>42</v>
      </c>
      <c r="L91" s="43">
        <v>10</v>
      </c>
      <c r="M91" s="120">
        <v>0</v>
      </c>
      <c r="N91" s="117">
        <f t="shared" si="15"/>
        <v>53</v>
      </c>
      <c r="O91" s="48">
        <v>4</v>
      </c>
      <c r="P91" s="37">
        <v>49</v>
      </c>
      <c r="Q91" s="107">
        <v>1</v>
      </c>
      <c r="R91" s="38">
        <v>10</v>
      </c>
      <c r="S91" s="42">
        <v>4</v>
      </c>
      <c r="T91" s="38">
        <v>24</v>
      </c>
      <c r="U91" s="48">
        <v>10</v>
      </c>
      <c r="V91" s="38">
        <v>3</v>
      </c>
      <c r="W91" s="37">
        <v>1</v>
      </c>
      <c r="X91" s="107">
        <v>0</v>
      </c>
      <c r="Y91" s="38">
        <v>0</v>
      </c>
      <c r="Z91" s="110">
        <v>0</v>
      </c>
      <c r="AA91" s="110">
        <v>0</v>
      </c>
      <c r="AB91" s="110">
        <v>0</v>
      </c>
      <c r="AC91" s="110"/>
      <c r="AD91" s="110"/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0</v>
      </c>
      <c r="U92" s="48">
        <v>3</v>
      </c>
      <c r="V92" s="38">
        <v>4</v>
      </c>
      <c r="W92" s="37">
        <v>0</v>
      </c>
      <c r="X92" s="107">
        <v>0</v>
      </c>
      <c r="Y92" s="38">
        <v>0</v>
      </c>
      <c r="Z92" s="110">
        <v>0</v>
      </c>
      <c r="AA92" s="110">
        <v>0</v>
      </c>
      <c r="AB92" s="110">
        <v>0</v>
      </c>
      <c r="AC92" s="110"/>
      <c r="AD92" s="110"/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/>
      <c r="AD93" s="110"/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/>
      <c r="AD94" s="110"/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/>
      <c r="AD95" s="110"/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/>
      <c r="AD96" s="110"/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0</v>
      </c>
      <c r="G97" s="42">
        <v>0</v>
      </c>
      <c r="H97" s="43">
        <v>0</v>
      </c>
      <c r="I97" s="43">
        <v>0</v>
      </c>
      <c r="J97" s="117">
        <f t="shared" si="17"/>
        <v>23</v>
      </c>
      <c r="K97" s="42">
        <v>20</v>
      </c>
      <c r="L97" s="43">
        <v>3</v>
      </c>
      <c r="M97" s="120">
        <v>0</v>
      </c>
      <c r="N97" s="117">
        <f t="shared" si="15"/>
        <v>23</v>
      </c>
      <c r="O97" s="48">
        <v>23</v>
      </c>
      <c r="P97" s="37">
        <v>0</v>
      </c>
      <c r="Q97" s="107">
        <v>0</v>
      </c>
      <c r="R97" s="38">
        <v>0</v>
      </c>
      <c r="S97" s="42">
        <v>0</v>
      </c>
      <c r="T97" s="38">
        <v>0</v>
      </c>
      <c r="U97" s="48">
        <v>0</v>
      </c>
      <c r="V97" s="38">
        <v>0</v>
      </c>
      <c r="W97" s="37">
        <v>107</v>
      </c>
      <c r="X97" s="107">
        <v>1</v>
      </c>
      <c r="Y97" s="38">
        <v>0</v>
      </c>
      <c r="Z97" s="110">
        <v>0</v>
      </c>
      <c r="AA97" s="110">
        <v>0</v>
      </c>
      <c r="AB97" s="110">
        <v>0</v>
      </c>
      <c r="AC97" s="110"/>
      <c r="AD97" s="110"/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0</v>
      </c>
      <c r="G98" s="122">
        <v>0</v>
      </c>
      <c r="H98" s="123">
        <v>0</v>
      </c>
      <c r="I98" s="123">
        <v>0</v>
      </c>
      <c r="J98" s="121">
        <f t="shared" si="17"/>
        <v>12</v>
      </c>
      <c r="K98" s="122">
        <v>12</v>
      </c>
      <c r="L98" s="123">
        <v>0</v>
      </c>
      <c r="M98" s="124">
        <v>0</v>
      </c>
      <c r="N98" s="117">
        <f t="shared" si="15"/>
        <v>14</v>
      </c>
      <c r="O98" s="105">
        <v>0</v>
      </c>
      <c r="P98" s="106">
        <v>14</v>
      </c>
      <c r="Q98" s="107">
        <v>0</v>
      </c>
      <c r="R98" s="38">
        <v>3</v>
      </c>
      <c r="S98" s="42">
        <v>0</v>
      </c>
      <c r="T98" s="38">
        <v>12</v>
      </c>
      <c r="U98" s="48">
        <v>9</v>
      </c>
      <c r="V98" s="38">
        <v>16</v>
      </c>
      <c r="W98" s="37">
        <v>96</v>
      </c>
      <c r="X98" s="107">
        <v>0</v>
      </c>
      <c r="Y98" s="38">
        <v>93</v>
      </c>
      <c r="Z98" s="110">
        <v>0</v>
      </c>
      <c r="AA98" s="110">
        <v>0</v>
      </c>
      <c r="AB98" s="110">
        <v>0</v>
      </c>
      <c r="AC98" s="110"/>
      <c r="AD98" s="110"/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/>
      <c r="AD99" s="110"/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4</v>
      </c>
      <c r="T100" s="38">
        <v>3</v>
      </c>
      <c r="U100" s="48">
        <v>0</v>
      </c>
      <c r="V100" s="38">
        <v>0</v>
      </c>
      <c r="W100" s="37">
        <v>45</v>
      </c>
      <c r="X100" s="107">
        <v>0</v>
      </c>
      <c r="Y100" s="38">
        <v>0</v>
      </c>
      <c r="Z100" s="110">
        <v>0</v>
      </c>
      <c r="AA100" s="110">
        <v>0</v>
      </c>
      <c r="AB100" s="110">
        <v>0</v>
      </c>
      <c r="AC100" s="110"/>
      <c r="AD100" s="110"/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7</v>
      </c>
      <c r="U101" s="48">
        <v>2</v>
      </c>
      <c r="V101" s="38">
        <v>20</v>
      </c>
      <c r="W101" s="37">
        <v>354</v>
      </c>
      <c r="X101" s="107">
        <v>0</v>
      </c>
      <c r="Y101" s="38">
        <v>30</v>
      </c>
      <c r="Z101" s="110">
        <v>0</v>
      </c>
      <c r="AA101" s="110">
        <v>0</v>
      </c>
      <c r="AB101" s="110">
        <v>0</v>
      </c>
      <c r="AC101" s="110"/>
      <c r="AD101" s="110"/>
      <c r="AE101" s="111"/>
      <c r="AF101" s="112"/>
      <c r="AG101" s="32"/>
      <c r="AH101" s="35"/>
      <c r="AI101" s="31"/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53</v>
      </c>
      <c r="G102" s="32">
        <v>50</v>
      </c>
      <c r="H102" s="35">
        <v>3</v>
      </c>
      <c r="I102" s="35">
        <v>0</v>
      </c>
      <c r="J102" s="125">
        <f t="shared" si="17"/>
        <v>53</v>
      </c>
      <c r="K102" s="32">
        <v>50</v>
      </c>
      <c r="L102" s="35">
        <v>3</v>
      </c>
      <c r="M102" s="126">
        <v>0</v>
      </c>
      <c r="N102" s="117">
        <f t="shared" si="15"/>
        <v>54</v>
      </c>
      <c r="O102" s="127">
        <v>54</v>
      </c>
      <c r="P102" s="128">
        <v>0</v>
      </c>
      <c r="Q102" s="107">
        <v>4</v>
      </c>
      <c r="R102" s="38">
        <v>0</v>
      </c>
      <c r="S102" s="42">
        <v>12</v>
      </c>
      <c r="T102" s="38">
        <v>19</v>
      </c>
      <c r="U102" s="48">
        <v>5</v>
      </c>
      <c r="V102" s="38">
        <v>5</v>
      </c>
      <c r="W102" s="37">
        <v>0</v>
      </c>
      <c r="X102" s="107">
        <v>0</v>
      </c>
      <c r="Y102" s="38">
        <v>0</v>
      </c>
      <c r="Z102" s="110">
        <v>0</v>
      </c>
      <c r="AA102" s="110">
        <v>0</v>
      </c>
      <c r="AB102" s="110">
        <v>0</v>
      </c>
      <c r="AC102" s="110"/>
      <c r="AD102" s="110"/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220</v>
      </c>
      <c r="G103" s="122">
        <v>214</v>
      </c>
      <c r="H103" s="123">
        <v>6</v>
      </c>
      <c r="I103" s="123">
        <v>0</v>
      </c>
      <c r="J103" s="121">
        <f t="shared" si="17"/>
        <v>227</v>
      </c>
      <c r="K103" s="122">
        <v>220</v>
      </c>
      <c r="L103" s="123">
        <v>7</v>
      </c>
      <c r="M103" s="124">
        <v>0</v>
      </c>
      <c r="N103" s="117">
        <f t="shared" si="15"/>
        <v>231</v>
      </c>
      <c r="O103" s="105">
        <v>0</v>
      </c>
      <c r="P103" s="106">
        <v>231</v>
      </c>
      <c r="Q103" s="107">
        <v>0</v>
      </c>
      <c r="R103" s="38">
        <v>5</v>
      </c>
      <c r="S103" s="42">
        <v>0</v>
      </c>
      <c r="T103" s="38">
        <v>81</v>
      </c>
      <c r="U103" s="48">
        <v>0</v>
      </c>
      <c r="V103" s="38">
        <v>0</v>
      </c>
      <c r="W103" s="45">
        <v>14</v>
      </c>
      <c r="X103" s="107">
        <v>0</v>
      </c>
      <c r="Y103" s="38">
        <v>53</v>
      </c>
      <c r="Z103" s="110">
        <v>0</v>
      </c>
      <c r="AA103" s="110">
        <v>0</v>
      </c>
      <c r="AB103" s="110">
        <v>57</v>
      </c>
      <c r="AC103" s="110"/>
      <c r="AD103" s="110"/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0</v>
      </c>
      <c r="G104" s="42">
        <v>0</v>
      </c>
      <c r="H104" s="43">
        <v>0</v>
      </c>
      <c r="I104" s="43">
        <v>0</v>
      </c>
      <c r="J104" s="117">
        <f t="shared" si="17"/>
        <v>0</v>
      </c>
      <c r="K104" s="42">
        <v>0</v>
      </c>
      <c r="L104" s="43">
        <v>0</v>
      </c>
      <c r="M104" s="120">
        <v>0</v>
      </c>
      <c r="N104" s="117">
        <f t="shared" si="15"/>
        <v>0</v>
      </c>
      <c r="O104" s="48">
        <v>0</v>
      </c>
      <c r="P104" s="37">
        <v>0</v>
      </c>
      <c r="Q104" s="107">
        <v>0</v>
      </c>
      <c r="R104" s="38">
        <v>0</v>
      </c>
      <c r="S104" s="42">
        <v>0</v>
      </c>
      <c r="T104" s="38">
        <v>1</v>
      </c>
      <c r="U104" s="48">
        <v>0</v>
      </c>
      <c r="V104" s="38">
        <v>0</v>
      </c>
      <c r="W104" s="37">
        <v>0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/>
      <c r="AD104" s="110"/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/>
      <c r="AD105" s="110"/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/>
      <c r="AD106" s="110"/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/>
      <c r="AD107" s="110"/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/>
      <c r="AD108" s="110"/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/>
      <c r="AD109" s="110"/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4</v>
      </c>
      <c r="G110" s="114">
        <v>4</v>
      </c>
      <c r="H110" s="115">
        <v>0</v>
      </c>
      <c r="I110" s="115">
        <v>0</v>
      </c>
      <c r="J110" s="113">
        <f t="shared" si="17"/>
        <v>3</v>
      </c>
      <c r="K110" s="114">
        <v>3</v>
      </c>
      <c r="L110" s="115">
        <v>0</v>
      </c>
      <c r="M110" s="116">
        <v>0</v>
      </c>
      <c r="N110" s="117">
        <f t="shared" si="15"/>
        <v>4</v>
      </c>
      <c r="O110" s="118">
        <v>0</v>
      </c>
      <c r="P110" s="119">
        <v>4</v>
      </c>
      <c r="Q110" s="107">
        <v>0</v>
      </c>
      <c r="R110" s="38">
        <v>0</v>
      </c>
      <c r="S110" s="42">
        <v>0</v>
      </c>
      <c r="T110" s="38">
        <v>0</v>
      </c>
      <c r="U110" s="48">
        <v>0</v>
      </c>
      <c r="V110" s="38">
        <v>0</v>
      </c>
      <c r="W110" s="37">
        <v>0</v>
      </c>
      <c r="X110" s="107">
        <v>0</v>
      </c>
      <c r="Y110" s="38">
        <v>0</v>
      </c>
      <c r="Z110" s="129">
        <v>0</v>
      </c>
      <c r="AA110" s="38">
        <v>0</v>
      </c>
      <c r="AB110" s="110">
        <v>0</v>
      </c>
      <c r="AC110" s="110"/>
      <c r="AD110" s="110"/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/>
      <c r="AD111" s="110"/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/>
      <c r="AD112" s="110"/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4</v>
      </c>
      <c r="G113" s="114">
        <v>1</v>
      </c>
      <c r="H113" s="115">
        <v>3</v>
      </c>
      <c r="I113" s="115">
        <v>0</v>
      </c>
      <c r="J113" s="113">
        <f t="shared" si="17"/>
        <v>4</v>
      </c>
      <c r="K113" s="114">
        <v>1</v>
      </c>
      <c r="L113" s="115">
        <v>3</v>
      </c>
      <c r="M113" s="116">
        <v>0</v>
      </c>
      <c r="N113" s="117">
        <f t="shared" si="15"/>
        <v>5</v>
      </c>
      <c r="O113" s="118">
        <v>0</v>
      </c>
      <c r="P113" s="119">
        <v>5</v>
      </c>
      <c r="Q113" s="107">
        <v>0</v>
      </c>
      <c r="R113" s="38">
        <v>0</v>
      </c>
      <c r="S113" s="42">
        <v>0</v>
      </c>
      <c r="T113" s="38">
        <v>0</v>
      </c>
      <c r="U113" s="48">
        <v>0</v>
      </c>
      <c r="V113" s="38">
        <v>0</v>
      </c>
      <c r="W113" s="37">
        <v>62</v>
      </c>
      <c r="X113" s="107">
        <v>0</v>
      </c>
      <c r="Y113" s="38">
        <v>2</v>
      </c>
      <c r="Z113" s="129">
        <v>0</v>
      </c>
      <c r="AA113" s="38">
        <v>0</v>
      </c>
      <c r="AB113" s="110">
        <v>0</v>
      </c>
      <c r="AC113" s="110"/>
      <c r="AD113" s="110"/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50</v>
      </c>
      <c r="G114" s="114">
        <v>49</v>
      </c>
      <c r="H114" s="115">
        <v>1</v>
      </c>
      <c r="I114" s="115">
        <v>0</v>
      </c>
      <c r="J114" s="113">
        <f t="shared" si="17"/>
        <v>55</v>
      </c>
      <c r="K114" s="114">
        <v>54</v>
      </c>
      <c r="L114" s="115">
        <v>1</v>
      </c>
      <c r="M114" s="116">
        <v>0</v>
      </c>
      <c r="N114" s="117">
        <f t="shared" si="15"/>
        <v>60</v>
      </c>
      <c r="O114" s="118">
        <v>1</v>
      </c>
      <c r="P114" s="119">
        <v>59</v>
      </c>
      <c r="Q114" s="107">
        <v>0</v>
      </c>
      <c r="R114" s="38">
        <v>5</v>
      </c>
      <c r="S114" s="42">
        <v>0</v>
      </c>
      <c r="T114" s="38">
        <v>52</v>
      </c>
      <c r="U114" s="48">
        <v>61</v>
      </c>
      <c r="V114" s="38">
        <v>81</v>
      </c>
      <c r="W114" s="37">
        <v>12</v>
      </c>
      <c r="X114" s="107">
        <v>0</v>
      </c>
      <c r="Y114" s="38">
        <v>0</v>
      </c>
      <c r="Z114" s="129">
        <v>0</v>
      </c>
      <c r="AA114" s="38">
        <v>0</v>
      </c>
      <c r="AB114" s="110">
        <v>0</v>
      </c>
      <c r="AC114" s="110"/>
      <c r="AD114" s="110"/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/>
      <c r="AD115" s="110"/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/>
      <c r="AD116" s="110"/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71</v>
      </c>
      <c r="G117" s="114">
        <v>64</v>
      </c>
      <c r="H117" s="115">
        <v>7</v>
      </c>
      <c r="I117" s="115">
        <v>0</v>
      </c>
      <c r="J117" s="113">
        <f t="shared" si="17"/>
        <v>86</v>
      </c>
      <c r="K117" s="114">
        <v>79</v>
      </c>
      <c r="L117" s="115">
        <v>7</v>
      </c>
      <c r="M117" s="116">
        <v>0</v>
      </c>
      <c r="N117" s="117">
        <f t="shared" si="15"/>
        <v>89</v>
      </c>
      <c r="O117" s="118">
        <v>0</v>
      </c>
      <c r="P117" s="119">
        <v>89</v>
      </c>
      <c r="Q117" s="107">
        <v>0</v>
      </c>
      <c r="R117" s="38">
        <v>3</v>
      </c>
      <c r="S117" s="42">
        <v>0</v>
      </c>
      <c r="T117" s="38">
        <v>3</v>
      </c>
      <c r="U117" s="48">
        <v>29</v>
      </c>
      <c r="V117" s="38">
        <v>28</v>
      </c>
      <c r="W117" s="37">
        <v>87</v>
      </c>
      <c r="X117" s="107">
        <v>1</v>
      </c>
      <c r="Y117" s="38">
        <v>10</v>
      </c>
      <c r="Z117" s="129">
        <v>0</v>
      </c>
      <c r="AA117" s="38">
        <v>0</v>
      </c>
      <c r="AB117" s="110">
        <v>561</v>
      </c>
      <c r="AC117" s="110"/>
      <c r="AD117" s="110"/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72</v>
      </c>
      <c r="G118" s="42">
        <v>68</v>
      </c>
      <c r="H118" s="43">
        <v>4</v>
      </c>
      <c r="I118" s="43">
        <v>0</v>
      </c>
      <c r="J118" s="117">
        <f t="shared" si="17"/>
        <v>73</v>
      </c>
      <c r="K118" s="42">
        <v>68</v>
      </c>
      <c r="L118" s="43">
        <v>5</v>
      </c>
      <c r="M118" s="120">
        <v>0</v>
      </c>
      <c r="N118" s="117">
        <f t="shared" si="15"/>
        <v>74</v>
      </c>
      <c r="O118" s="48">
        <v>11</v>
      </c>
      <c r="P118" s="37">
        <v>63</v>
      </c>
      <c r="Q118" s="107">
        <v>1</v>
      </c>
      <c r="R118" s="38">
        <v>4</v>
      </c>
      <c r="S118" s="42">
        <v>1</v>
      </c>
      <c r="T118" s="38">
        <v>5</v>
      </c>
      <c r="U118" s="48">
        <v>24</v>
      </c>
      <c r="V118" s="38">
        <v>14</v>
      </c>
      <c r="W118" s="37">
        <v>2</v>
      </c>
      <c r="X118" s="107">
        <v>0</v>
      </c>
      <c r="Y118" s="38">
        <v>0</v>
      </c>
      <c r="Z118" s="129">
        <v>0</v>
      </c>
      <c r="AA118" s="38">
        <v>0</v>
      </c>
      <c r="AB118" s="110">
        <v>137</v>
      </c>
      <c r="AC118" s="110"/>
      <c r="AD118" s="110"/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134</v>
      </c>
      <c r="G119" s="42">
        <v>120</v>
      </c>
      <c r="H119" s="43">
        <v>14</v>
      </c>
      <c r="I119" s="43">
        <v>0</v>
      </c>
      <c r="J119" s="117">
        <f t="shared" si="17"/>
        <v>137</v>
      </c>
      <c r="K119" s="42">
        <v>124</v>
      </c>
      <c r="L119" s="43">
        <v>13</v>
      </c>
      <c r="M119" s="120">
        <v>0</v>
      </c>
      <c r="N119" s="117">
        <f t="shared" si="15"/>
        <v>154</v>
      </c>
      <c r="O119" s="48">
        <v>33</v>
      </c>
      <c r="P119" s="37">
        <v>121</v>
      </c>
      <c r="Q119" s="107">
        <v>1</v>
      </c>
      <c r="R119" s="38">
        <v>22</v>
      </c>
      <c r="S119" s="42">
        <v>17</v>
      </c>
      <c r="T119" s="38">
        <v>56</v>
      </c>
      <c r="U119" s="48">
        <v>54</v>
      </c>
      <c r="V119" s="38">
        <v>29</v>
      </c>
      <c r="W119" s="37">
        <v>25</v>
      </c>
      <c r="X119" s="107">
        <v>0</v>
      </c>
      <c r="Y119" s="38">
        <v>47</v>
      </c>
      <c r="Z119" s="129">
        <v>0</v>
      </c>
      <c r="AA119" s="38">
        <v>0</v>
      </c>
      <c r="AB119" s="110">
        <v>0</v>
      </c>
      <c r="AC119" s="110"/>
      <c r="AD119" s="110"/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63</v>
      </c>
      <c r="G120" s="114">
        <v>59</v>
      </c>
      <c r="H120" s="115">
        <v>4</v>
      </c>
      <c r="I120" s="115">
        <v>0</v>
      </c>
      <c r="J120" s="113">
        <f t="shared" si="17"/>
        <v>63</v>
      </c>
      <c r="K120" s="114">
        <v>59</v>
      </c>
      <c r="L120" s="115">
        <v>4</v>
      </c>
      <c r="M120" s="116">
        <v>0</v>
      </c>
      <c r="N120" s="117">
        <f t="shared" si="15"/>
        <v>63</v>
      </c>
      <c r="O120" s="118">
        <v>0</v>
      </c>
      <c r="P120" s="119">
        <v>63</v>
      </c>
      <c r="Q120" s="107">
        <v>0</v>
      </c>
      <c r="R120" s="38">
        <v>0</v>
      </c>
      <c r="S120" s="42">
        <v>0</v>
      </c>
      <c r="T120" s="38">
        <v>3</v>
      </c>
      <c r="U120" s="48">
        <v>2</v>
      </c>
      <c r="V120" s="38">
        <v>0</v>
      </c>
      <c r="W120" s="37">
        <v>76</v>
      </c>
      <c r="X120" s="107">
        <v>0</v>
      </c>
      <c r="Y120" s="38">
        <v>6</v>
      </c>
      <c r="Z120" s="129">
        <v>0</v>
      </c>
      <c r="AA120" s="38">
        <v>0</v>
      </c>
      <c r="AB120" s="110">
        <v>0</v>
      </c>
      <c r="AC120" s="110"/>
      <c r="AD120" s="110"/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>
        <v>0</v>
      </c>
      <c r="H121" s="43">
        <v>0</v>
      </c>
      <c r="I121" s="43">
        <v>0</v>
      </c>
      <c r="J121" s="117">
        <f t="shared" si="17"/>
        <v>0</v>
      </c>
      <c r="K121" s="42">
        <v>0</v>
      </c>
      <c r="L121" s="43">
        <v>0</v>
      </c>
      <c r="M121" s="120">
        <v>0</v>
      </c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1</v>
      </c>
      <c r="V121" s="38">
        <v>0</v>
      </c>
      <c r="W121" s="37">
        <v>14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>
        <v>0</v>
      </c>
      <c r="H122" s="43">
        <v>0</v>
      </c>
      <c r="I122" s="43">
        <v>0</v>
      </c>
      <c r="J122" s="117">
        <f t="shared" si="17"/>
        <v>0</v>
      </c>
      <c r="K122" s="42">
        <v>0</v>
      </c>
      <c r="L122" s="43">
        <v>0</v>
      </c>
      <c r="M122" s="120">
        <v>0</v>
      </c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>
        <v>0</v>
      </c>
      <c r="H123" s="43">
        <v>0</v>
      </c>
      <c r="I123" s="43">
        <v>0</v>
      </c>
      <c r="J123" s="117">
        <f t="shared" si="17"/>
        <v>0</v>
      </c>
      <c r="K123" s="42">
        <v>0</v>
      </c>
      <c r="L123" s="43">
        <v>0</v>
      </c>
      <c r="M123" s="120">
        <v>0</v>
      </c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>
        <v>0</v>
      </c>
      <c r="H124" s="35">
        <v>0</v>
      </c>
      <c r="I124" s="35">
        <v>0</v>
      </c>
      <c r="J124" s="125">
        <f t="shared" si="17"/>
        <v>0</v>
      </c>
      <c r="K124" s="32">
        <v>0</v>
      </c>
      <c r="L124" s="35">
        <v>0</v>
      </c>
      <c r="M124" s="126">
        <v>0</v>
      </c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133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>
        <v>0</v>
      </c>
      <c r="H125" s="63">
        <v>0</v>
      </c>
      <c r="I125" s="63">
        <v>0</v>
      </c>
      <c r="J125" s="133">
        <f t="shared" si="17"/>
        <v>0</v>
      </c>
      <c r="K125" s="62">
        <v>0</v>
      </c>
      <c r="L125" s="63">
        <v>0</v>
      </c>
      <c r="M125" s="134">
        <v>0</v>
      </c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698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917</v>
      </c>
      <c r="G126" s="74">
        <f t="shared" si="18"/>
        <v>845</v>
      </c>
      <c r="H126" s="75">
        <f t="shared" si="18"/>
        <v>72</v>
      </c>
      <c r="I126" s="75">
        <f t="shared" si="18"/>
        <v>0</v>
      </c>
      <c r="J126" s="138">
        <f t="shared" si="18"/>
        <v>981</v>
      </c>
      <c r="K126" s="74">
        <f t="shared" si="18"/>
        <v>906</v>
      </c>
      <c r="L126" s="75">
        <f t="shared" si="18"/>
        <v>75</v>
      </c>
      <c r="M126" s="75">
        <f t="shared" si="18"/>
        <v>0</v>
      </c>
      <c r="N126" s="138">
        <f t="shared" si="18"/>
        <v>1049</v>
      </c>
      <c r="O126" s="81">
        <f t="shared" si="18"/>
        <v>173</v>
      </c>
      <c r="P126" s="77">
        <f t="shared" si="18"/>
        <v>876</v>
      </c>
      <c r="Q126" s="74">
        <f t="shared" si="18"/>
        <v>9</v>
      </c>
      <c r="R126" s="139">
        <f t="shared" si="18"/>
        <v>76</v>
      </c>
      <c r="S126" s="699">
        <f t="shared" si="18"/>
        <v>53</v>
      </c>
      <c r="T126" s="700">
        <f t="shared" si="18"/>
        <v>355</v>
      </c>
      <c r="U126" s="81">
        <f t="shared" si="18"/>
        <v>293</v>
      </c>
      <c r="V126" s="142">
        <f t="shared" si="18"/>
        <v>328</v>
      </c>
      <c r="W126" s="139">
        <f t="shared" si="18"/>
        <v>3621</v>
      </c>
      <c r="X126" s="78">
        <f t="shared" si="18"/>
        <v>2</v>
      </c>
      <c r="Y126" s="142">
        <f t="shared" si="18"/>
        <v>334</v>
      </c>
      <c r="Z126" s="139">
        <f t="shared" si="18"/>
        <v>0</v>
      </c>
      <c r="AA126" s="139">
        <f t="shared" si="18"/>
        <v>0</v>
      </c>
      <c r="AB126" s="139">
        <f t="shared" si="18"/>
        <v>755</v>
      </c>
      <c r="AC126" s="139">
        <f t="shared" si="18"/>
        <v>0</v>
      </c>
      <c r="AD126" s="138">
        <f t="shared" si="18"/>
        <v>0</v>
      </c>
      <c r="AE126" s="74">
        <f t="shared" si="18"/>
        <v>0</v>
      </c>
      <c r="AF126" s="77">
        <f t="shared" si="18"/>
        <v>0</v>
      </c>
      <c r="AG126" s="74">
        <f t="shared" si="18"/>
        <v>0</v>
      </c>
      <c r="AH126" s="75">
        <f t="shared" si="18"/>
        <v>0</v>
      </c>
      <c r="AI126" s="139">
        <f t="shared" si="18"/>
        <v>0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698" t="s">
        <v>133</v>
      </c>
      <c r="B128" s="432" t="s">
        <v>94</v>
      </c>
      <c r="C128" s="689" t="s">
        <v>13</v>
      </c>
      <c r="D128" s="670" t="s">
        <v>14</v>
      </c>
      <c r="E128" s="671" t="s">
        <v>15</v>
      </c>
      <c r="F128" s="671" t="s">
        <v>16</v>
      </c>
      <c r="G128" s="671" t="s">
        <v>134</v>
      </c>
      <c r="H128" s="671" t="s">
        <v>18</v>
      </c>
      <c r="I128" s="672" t="s">
        <v>19</v>
      </c>
      <c r="J128" s="672" t="s">
        <v>20</v>
      </c>
      <c r="K128" s="672" t="s">
        <v>21</v>
      </c>
      <c r="L128" s="672" t="s">
        <v>22</v>
      </c>
      <c r="M128" s="672" t="s">
        <v>23</v>
      </c>
      <c r="N128" s="672" t="s">
        <v>24</v>
      </c>
      <c r="O128" s="672" t="s">
        <v>25</v>
      </c>
      <c r="P128" s="672" t="s">
        <v>26</v>
      </c>
      <c r="Q128" s="672" t="s">
        <v>27</v>
      </c>
      <c r="R128" s="672" t="s">
        <v>28</v>
      </c>
      <c r="S128" s="672" t="s">
        <v>29</v>
      </c>
      <c r="T128" s="701" t="s">
        <v>135</v>
      </c>
      <c r="U128" s="702" t="s">
        <v>136</v>
      </c>
      <c r="V128" s="702" t="s">
        <v>137</v>
      </c>
    </row>
    <row r="129" spans="1:93" ht="15" customHeight="1" x14ac:dyDescent="0.25">
      <c r="A129" s="152" t="s">
        <v>138</v>
      </c>
      <c r="B129" s="412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413"/>
      <c r="V129" s="413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89</v>
      </c>
      <c r="C130" s="42">
        <v>1</v>
      </c>
      <c r="D130" s="43">
        <v>11</v>
      </c>
      <c r="E130" s="43">
        <v>15</v>
      </c>
      <c r="F130" s="43">
        <v>4</v>
      </c>
      <c r="G130" s="43">
        <v>3</v>
      </c>
      <c r="H130" s="43">
        <v>2</v>
      </c>
      <c r="I130" s="43">
        <v>2</v>
      </c>
      <c r="J130" s="43">
        <v>1</v>
      </c>
      <c r="K130" s="43">
        <v>5</v>
      </c>
      <c r="L130" s="43">
        <v>1</v>
      </c>
      <c r="M130" s="43">
        <v>13</v>
      </c>
      <c r="N130" s="43">
        <v>10</v>
      </c>
      <c r="O130" s="43">
        <v>6</v>
      </c>
      <c r="P130" s="43">
        <v>9</v>
      </c>
      <c r="Q130" s="43">
        <v>2</v>
      </c>
      <c r="R130" s="43">
        <v>4</v>
      </c>
      <c r="S130" s="43"/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317</v>
      </c>
      <c r="C131" s="42">
        <v>0</v>
      </c>
      <c r="D131" s="43">
        <v>0</v>
      </c>
      <c r="E131" s="43">
        <v>0</v>
      </c>
      <c r="F131" s="43">
        <v>0</v>
      </c>
      <c r="G131" s="43">
        <v>1</v>
      </c>
      <c r="H131" s="43">
        <v>6</v>
      </c>
      <c r="I131" s="43">
        <v>7</v>
      </c>
      <c r="J131" s="43">
        <v>9</v>
      </c>
      <c r="K131" s="43">
        <v>10</v>
      </c>
      <c r="L131" s="43">
        <v>20</v>
      </c>
      <c r="M131" s="43">
        <v>38</v>
      </c>
      <c r="N131" s="43">
        <v>34</v>
      </c>
      <c r="O131" s="43">
        <v>42</v>
      </c>
      <c r="P131" s="43">
        <v>32</v>
      </c>
      <c r="Q131" s="43">
        <v>47</v>
      </c>
      <c r="R131" s="43">
        <v>34</v>
      </c>
      <c r="S131" s="43">
        <v>23</v>
      </c>
      <c r="T131" s="44">
        <v>14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194</v>
      </c>
      <c r="C132" s="42">
        <v>0</v>
      </c>
      <c r="D132" s="43">
        <v>0</v>
      </c>
      <c r="E132" s="43">
        <v>0</v>
      </c>
      <c r="F132" s="43">
        <v>4</v>
      </c>
      <c r="G132" s="43">
        <v>3</v>
      </c>
      <c r="H132" s="43">
        <v>17</v>
      </c>
      <c r="I132" s="43">
        <v>44</v>
      </c>
      <c r="J132" s="43">
        <v>60</v>
      </c>
      <c r="K132" s="43">
        <v>48</v>
      </c>
      <c r="L132" s="43">
        <v>18</v>
      </c>
      <c r="M132" s="43">
        <v>0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214</v>
      </c>
      <c r="C134" s="42">
        <v>0</v>
      </c>
      <c r="D134" s="43">
        <v>0</v>
      </c>
      <c r="E134" s="43">
        <v>0</v>
      </c>
      <c r="F134" s="43">
        <v>0</v>
      </c>
      <c r="G134" s="43">
        <v>0</v>
      </c>
      <c r="H134" s="43">
        <v>1</v>
      </c>
      <c r="I134" s="43">
        <v>1</v>
      </c>
      <c r="J134" s="43">
        <v>2</v>
      </c>
      <c r="K134" s="43">
        <v>5</v>
      </c>
      <c r="L134" s="43">
        <v>3</v>
      </c>
      <c r="M134" s="43">
        <v>5</v>
      </c>
      <c r="N134" s="43">
        <v>14</v>
      </c>
      <c r="O134" s="43">
        <v>19</v>
      </c>
      <c r="P134" s="43">
        <v>32</v>
      </c>
      <c r="Q134" s="43">
        <v>41</v>
      </c>
      <c r="R134" s="43">
        <v>36</v>
      </c>
      <c r="S134" s="43">
        <v>55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151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1</v>
      </c>
      <c r="I135" s="43">
        <v>1</v>
      </c>
      <c r="J135" s="43">
        <v>2</v>
      </c>
      <c r="K135" s="43">
        <v>6</v>
      </c>
      <c r="L135" s="43">
        <v>3</v>
      </c>
      <c r="M135" s="43">
        <v>9</v>
      </c>
      <c r="N135" s="43">
        <v>9</v>
      </c>
      <c r="O135" s="43">
        <v>8</v>
      </c>
      <c r="P135" s="43">
        <v>20</v>
      </c>
      <c r="Q135" s="43">
        <v>19</v>
      </c>
      <c r="R135" s="43">
        <v>24</v>
      </c>
      <c r="S135" s="43">
        <v>24</v>
      </c>
      <c r="T135" s="44">
        <v>25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143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2</v>
      </c>
      <c r="I137" s="43">
        <v>12</v>
      </c>
      <c r="J137" s="43">
        <v>22</v>
      </c>
      <c r="K137" s="43">
        <v>24</v>
      </c>
      <c r="L137" s="43">
        <v>18</v>
      </c>
      <c r="M137" s="43">
        <v>18</v>
      </c>
      <c r="N137" s="43">
        <v>16</v>
      </c>
      <c r="O137" s="43">
        <v>10</v>
      </c>
      <c r="P137" s="43">
        <v>12</v>
      </c>
      <c r="Q137" s="43">
        <v>3</v>
      </c>
      <c r="R137" s="43">
        <v>5</v>
      </c>
      <c r="S137" s="43">
        <v>1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0</v>
      </c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4"/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97</v>
      </c>
      <c r="C139" s="42">
        <v>0</v>
      </c>
      <c r="D139" s="43">
        <v>17</v>
      </c>
      <c r="E139" s="43">
        <v>27</v>
      </c>
      <c r="F139" s="43">
        <v>49</v>
      </c>
      <c r="G139" s="43">
        <v>3</v>
      </c>
      <c r="H139" s="43">
        <v>1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50</v>
      </c>
      <c r="C140" s="42">
        <v>35</v>
      </c>
      <c r="D140" s="43">
        <v>9</v>
      </c>
      <c r="E140" s="43">
        <v>4</v>
      </c>
      <c r="F140" s="43">
        <v>2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39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1</v>
      </c>
      <c r="I141" s="43">
        <v>1</v>
      </c>
      <c r="J141" s="43">
        <v>6</v>
      </c>
      <c r="K141" s="43">
        <v>17</v>
      </c>
      <c r="L141" s="43">
        <v>0</v>
      </c>
      <c r="M141" s="43">
        <v>5</v>
      </c>
      <c r="N141" s="43">
        <v>3</v>
      </c>
      <c r="O141" s="43">
        <v>4</v>
      </c>
      <c r="P141" s="43">
        <v>0</v>
      </c>
      <c r="Q141" s="43">
        <v>0</v>
      </c>
      <c r="R141" s="43">
        <v>0</v>
      </c>
      <c r="S141" s="43">
        <v>2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6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0</v>
      </c>
      <c r="I142" s="43">
        <v>0</v>
      </c>
      <c r="J142" s="43">
        <v>1</v>
      </c>
      <c r="K142" s="43">
        <v>0</v>
      </c>
      <c r="L142" s="43">
        <v>2</v>
      </c>
      <c r="M142" s="43">
        <v>2</v>
      </c>
      <c r="N142" s="43">
        <v>1</v>
      </c>
      <c r="O142" s="43">
        <v>0</v>
      </c>
      <c r="P142" s="43">
        <v>0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95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1</v>
      </c>
      <c r="I143" s="43">
        <v>7</v>
      </c>
      <c r="J143" s="43">
        <v>10</v>
      </c>
      <c r="K143" s="43">
        <v>17</v>
      </c>
      <c r="L143" s="43">
        <v>11</v>
      </c>
      <c r="M143" s="43">
        <v>10</v>
      </c>
      <c r="N143" s="43">
        <v>8</v>
      </c>
      <c r="O143" s="43">
        <v>9</v>
      </c>
      <c r="P143" s="43">
        <v>9</v>
      </c>
      <c r="Q143" s="43">
        <v>7</v>
      </c>
      <c r="R143" s="43">
        <v>4</v>
      </c>
      <c r="S143" s="43">
        <v>2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1395</v>
      </c>
      <c r="C146" s="74">
        <f t="shared" si="27"/>
        <v>36</v>
      </c>
      <c r="D146" s="75">
        <f t="shared" si="27"/>
        <v>37</v>
      </c>
      <c r="E146" s="75">
        <f t="shared" si="27"/>
        <v>46</v>
      </c>
      <c r="F146" s="75">
        <f t="shared" si="27"/>
        <v>59</v>
      </c>
      <c r="G146" s="75">
        <f>SUM(G129:G145)</f>
        <v>10</v>
      </c>
      <c r="H146" s="75">
        <f t="shared" si="27"/>
        <v>32</v>
      </c>
      <c r="I146" s="75">
        <f t="shared" si="27"/>
        <v>75</v>
      </c>
      <c r="J146" s="75">
        <f t="shared" si="27"/>
        <v>113</v>
      </c>
      <c r="K146" s="75">
        <f t="shared" si="27"/>
        <v>132</v>
      </c>
      <c r="L146" s="75">
        <f t="shared" si="27"/>
        <v>76</v>
      </c>
      <c r="M146" s="75">
        <f t="shared" si="27"/>
        <v>100</v>
      </c>
      <c r="N146" s="75">
        <f t="shared" si="27"/>
        <v>95</v>
      </c>
      <c r="O146" s="75">
        <f t="shared" si="27"/>
        <v>98</v>
      </c>
      <c r="P146" s="75">
        <f t="shared" si="27"/>
        <v>114</v>
      </c>
      <c r="Q146" s="75">
        <f t="shared" si="27"/>
        <v>119</v>
      </c>
      <c r="R146" s="75">
        <f t="shared" si="27"/>
        <v>107</v>
      </c>
      <c r="S146" s="75">
        <f t="shared" si="27"/>
        <v>107</v>
      </c>
      <c r="T146" s="76">
        <f t="shared" si="27"/>
        <v>39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645" t="s">
        <v>157</v>
      </c>
      <c r="B148" s="646"/>
      <c r="C148" s="645" t="s">
        <v>155</v>
      </c>
      <c r="D148" s="647"/>
      <c r="E148" s="646"/>
      <c r="F148" s="660" t="s">
        <v>158</v>
      </c>
      <c r="G148" s="667"/>
      <c r="H148" s="667"/>
      <c r="I148" s="667"/>
      <c r="J148" s="667"/>
      <c r="K148" s="667"/>
      <c r="L148" s="667"/>
      <c r="M148" s="667"/>
      <c r="N148" s="667"/>
      <c r="O148" s="667"/>
      <c r="P148" s="667"/>
      <c r="Q148" s="667"/>
      <c r="R148" s="667"/>
      <c r="S148" s="667"/>
      <c r="T148" s="667"/>
      <c r="U148" s="667"/>
      <c r="V148" s="667"/>
      <c r="W148" s="667"/>
      <c r="X148" s="667"/>
      <c r="Y148" s="667"/>
      <c r="Z148" s="667"/>
      <c r="AA148" s="667"/>
      <c r="AB148" s="667"/>
      <c r="AC148" s="667"/>
      <c r="AD148" s="667"/>
      <c r="AE148" s="667"/>
      <c r="AF148" s="667"/>
      <c r="AG148" s="667"/>
      <c r="AH148" s="667"/>
      <c r="AI148" s="667"/>
      <c r="AJ148" s="667"/>
      <c r="AK148" s="667"/>
      <c r="AL148" s="667"/>
      <c r="AM148" s="667"/>
      <c r="AN148" s="667"/>
      <c r="AO148" s="662"/>
      <c r="AP148" s="641" t="s">
        <v>9</v>
      </c>
      <c r="AQ148" s="703" t="s">
        <v>159</v>
      </c>
      <c r="AR148" s="703" t="s">
        <v>160</v>
      </c>
      <c r="AS148" s="640" t="s">
        <v>161</v>
      </c>
      <c r="AT148" s="485" t="s">
        <v>162</v>
      </c>
      <c r="AU148" s="486"/>
      <c r="AV148" s="632" t="s">
        <v>163</v>
      </c>
      <c r="AW148" s="635"/>
    </row>
    <row r="149" spans="1:98" x14ac:dyDescent="0.25">
      <c r="A149" s="516"/>
      <c r="B149" s="517"/>
      <c r="C149" s="518"/>
      <c r="D149" s="521"/>
      <c r="E149" s="519"/>
      <c r="F149" s="663" t="s">
        <v>13</v>
      </c>
      <c r="G149" s="683"/>
      <c r="H149" s="663" t="s">
        <v>14</v>
      </c>
      <c r="I149" s="683"/>
      <c r="J149" s="663" t="s">
        <v>15</v>
      </c>
      <c r="K149" s="683"/>
      <c r="L149" s="663" t="s">
        <v>16</v>
      </c>
      <c r="M149" s="683"/>
      <c r="N149" s="663" t="s">
        <v>164</v>
      </c>
      <c r="O149" s="683"/>
      <c r="P149" s="663" t="s">
        <v>18</v>
      </c>
      <c r="Q149" s="683"/>
      <c r="R149" s="660" t="s">
        <v>19</v>
      </c>
      <c r="S149" s="661"/>
      <c r="T149" s="660" t="s">
        <v>20</v>
      </c>
      <c r="U149" s="661"/>
      <c r="V149" s="660" t="s">
        <v>21</v>
      </c>
      <c r="W149" s="661"/>
      <c r="X149" s="660" t="s">
        <v>22</v>
      </c>
      <c r="Y149" s="661"/>
      <c r="Z149" s="660" t="s">
        <v>23</v>
      </c>
      <c r="AA149" s="661"/>
      <c r="AB149" s="660" t="s">
        <v>24</v>
      </c>
      <c r="AC149" s="661"/>
      <c r="AD149" s="660" t="s">
        <v>25</v>
      </c>
      <c r="AE149" s="661"/>
      <c r="AF149" s="660" t="s">
        <v>26</v>
      </c>
      <c r="AG149" s="661"/>
      <c r="AH149" s="660" t="s">
        <v>27</v>
      </c>
      <c r="AI149" s="661"/>
      <c r="AJ149" s="660" t="s">
        <v>28</v>
      </c>
      <c r="AK149" s="661"/>
      <c r="AL149" s="660" t="s">
        <v>29</v>
      </c>
      <c r="AM149" s="661"/>
      <c r="AN149" s="660" t="s">
        <v>30</v>
      </c>
      <c r="AO149" s="662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704" t="s">
        <v>165</v>
      </c>
      <c r="D150" s="672" t="s">
        <v>31</v>
      </c>
      <c r="E150" s="443" t="s">
        <v>32</v>
      </c>
      <c r="F150" s="689" t="s">
        <v>31</v>
      </c>
      <c r="G150" s="431" t="s">
        <v>32</v>
      </c>
      <c r="H150" s="689" t="s">
        <v>31</v>
      </c>
      <c r="I150" s="431" t="s">
        <v>32</v>
      </c>
      <c r="J150" s="689" t="s">
        <v>31</v>
      </c>
      <c r="K150" s="431" t="s">
        <v>32</v>
      </c>
      <c r="L150" s="689" t="s">
        <v>31</v>
      </c>
      <c r="M150" s="431" t="s">
        <v>32</v>
      </c>
      <c r="N150" s="689" t="s">
        <v>31</v>
      </c>
      <c r="O150" s="431" t="s">
        <v>32</v>
      </c>
      <c r="P150" s="689" t="s">
        <v>31</v>
      </c>
      <c r="Q150" s="431" t="s">
        <v>32</v>
      </c>
      <c r="R150" s="689" t="s">
        <v>31</v>
      </c>
      <c r="S150" s="431" t="s">
        <v>32</v>
      </c>
      <c r="T150" s="689" t="s">
        <v>31</v>
      </c>
      <c r="U150" s="431" t="s">
        <v>32</v>
      </c>
      <c r="V150" s="689" t="s">
        <v>31</v>
      </c>
      <c r="W150" s="431" t="s">
        <v>32</v>
      </c>
      <c r="X150" s="689" t="s">
        <v>31</v>
      </c>
      <c r="Y150" s="431" t="s">
        <v>32</v>
      </c>
      <c r="Z150" s="689" t="s">
        <v>31</v>
      </c>
      <c r="AA150" s="431" t="s">
        <v>32</v>
      </c>
      <c r="AB150" s="689" t="s">
        <v>31</v>
      </c>
      <c r="AC150" s="431" t="s">
        <v>32</v>
      </c>
      <c r="AD150" s="689" t="s">
        <v>31</v>
      </c>
      <c r="AE150" s="431" t="s">
        <v>32</v>
      </c>
      <c r="AF150" s="689" t="s">
        <v>31</v>
      </c>
      <c r="AG150" s="431" t="s">
        <v>32</v>
      </c>
      <c r="AH150" s="689" t="s">
        <v>31</v>
      </c>
      <c r="AI150" s="431" t="s">
        <v>32</v>
      </c>
      <c r="AJ150" s="689" t="s">
        <v>31</v>
      </c>
      <c r="AK150" s="431" t="s">
        <v>32</v>
      </c>
      <c r="AL150" s="689" t="s">
        <v>31</v>
      </c>
      <c r="AM150" s="431" t="s">
        <v>32</v>
      </c>
      <c r="AN150" s="689" t="s">
        <v>31</v>
      </c>
      <c r="AO150" s="445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643" t="s">
        <v>168</v>
      </c>
      <c r="B151" s="644"/>
      <c r="C151" s="705">
        <f>SUM(D151+E151)</f>
        <v>1047</v>
      </c>
      <c r="D151" s="706">
        <f>SUM(F151+H151+J151+L151+N151+P151+R151+T151+V151+X151+Z151+AB151+AD151+AF151+AH151+AJ151+AL151+AN151)</f>
        <v>497</v>
      </c>
      <c r="E151" s="433">
        <f>SUM(G151+I151+K151+M151+O151+Q151+S151+U151+W151+Y151+AA151+AC151+AE151+AG151+AI151+AK151+AM151+AO151)</f>
        <v>550</v>
      </c>
      <c r="F151" s="418">
        <v>4</v>
      </c>
      <c r="G151" s="427">
        <v>5</v>
      </c>
      <c r="H151" s="418">
        <v>11</v>
      </c>
      <c r="I151" s="427">
        <v>4</v>
      </c>
      <c r="J151" s="418">
        <v>3</v>
      </c>
      <c r="K151" s="420">
        <v>6</v>
      </c>
      <c r="L151" s="418">
        <v>7</v>
      </c>
      <c r="M151" s="420"/>
      <c r="N151" s="418"/>
      <c r="O151" s="420">
        <v>3</v>
      </c>
      <c r="P151" s="418">
        <v>4</v>
      </c>
      <c r="Q151" s="420">
        <v>4</v>
      </c>
      <c r="R151" s="418">
        <v>12</v>
      </c>
      <c r="S151" s="420">
        <v>4</v>
      </c>
      <c r="T151" s="418">
        <v>4</v>
      </c>
      <c r="U151" s="420">
        <v>12</v>
      </c>
      <c r="V151" s="418">
        <v>5</v>
      </c>
      <c r="W151" s="420">
        <v>18</v>
      </c>
      <c r="X151" s="418">
        <v>7</v>
      </c>
      <c r="Y151" s="420">
        <v>21</v>
      </c>
      <c r="Z151" s="418">
        <v>16</v>
      </c>
      <c r="AA151" s="420">
        <v>41</v>
      </c>
      <c r="AB151" s="418">
        <v>20</v>
      </c>
      <c r="AC151" s="420">
        <v>40</v>
      </c>
      <c r="AD151" s="418">
        <v>41</v>
      </c>
      <c r="AE151" s="420">
        <v>54</v>
      </c>
      <c r="AF151" s="418">
        <v>55</v>
      </c>
      <c r="AG151" s="420">
        <v>62</v>
      </c>
      <c r="AH151" s="418">
        <v>72</v>
      </c>
      <c r="AI151" s="420">
        <v>71</v>
      </c>
      <c r="AJ151" s="418">
        <v>78</v>
      </c>
      <c r="AK151" s="420">
        <v>77</v>
      </c>
      <c r="AL151" s="418">
        <v>84</v>
      </c>
      <c r="AM151" s="420">
        <v>61</v>
      </c>
      <c r="AN151" s="421">
        <v>74</v>
      </c>
      <c r="AO151" s="422">
        <v>67</v>
      </c>
      <c r="AP151" s="174">
        <v>1047</v>
      </c>
      <c r="AQ151" s="123">
        <v>484</v>
      </c>
      <c r="AR151" s="123">
        <v>2</v>
      </c>
      <c r="AS151" s="175">
        <v>0</v>
      </c>
      <c r="AT151" s="418">
        <v>1</v>
      </c>
      <c r="AU151" s="420">
        <v>202</v>
      </c>
      <c r="AV151" s="707"/>
      <c r="AW151" s="708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636" t="s">
        <v>169</v>
      </c>
      <c r="B152" s="152" t="s">
        <v>170</v>
      </c>
      <c r="C152" s="178">
        <f>SUM(D152:E152)</f>
        <v>172</v>
      </c>
      <c r="D152" s="179"/>
      <c r="E152" s="180">
        <f>SUM(K152+M152+O152+Q152+S152+U152+W152+Y152+AA152+AC152+AE152+AG152+AI152+AK152+AM152+AO152)</f>
        <v>172</v>
      </c>
      <c r="F152" s="181"/>
      <c r="G152" s="414"/>
      <c r="H152" s="181"/>
      <c r="I152" s="414"/>
      <c r="J152" s="181"/>
      <c r="K152" s="108"/>
      <c r="L152" s="181"/>
      <c r="M152" s="108">
        <v>7</v>
      </c>
      <c r="N152" s="181"/>
      <c r="O152" s="108">
        <v>16</v>
      </c>
      <c r="P152" s="181"/>
      <c r="Q152" s="108">
        <v>41</v>
      </c>
      <c r="R152" s="181"/>
      <c r="S152" s="108">
        <v>50</v>
      </c>
      <c r="T152" s="181"/>
      <c r="U152" s="108">
        <v>42</v>
      </c>
      <c r="V152" s="181"/>
      <c r="W152" s="108">
        <v>16</v>
      </c>
      <c r="X152" s="181"/>
      <c r="Y152" s="108"/>
      <c r="Z152" s="181"/>
      <c r="AA152" s="108"/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172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/>
      <c r="AQ153" s="35"/>
      <c r="AR153" s="35"/>
      <c r="AS153" s="110"/>
      <c r="AT153" s="32"/>
      <c r="AU153" s="110"/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519</v>
      </c>
      <c r="D154" s="195">
        <f>SUM(F154+H154+J154+L154+N154+P154+R154+T154+V154+X154+Z154+AB154+AD154+AF154+AH154+AJ154+AL154+AN154)</f>
        <v>218</v>
      </c>
      <c r="E154" s="196">
        <f>SUM(G154+I154+K154+M154+O154+Q154+S154+U154+W154+Y154+AA154+AC154+AE154+AG154+AI154+AK154+AM154+AO154)</f>
        <v>301</v>
      </c>
      <c r="F154" s="42">
        <v>0</v>
      </c>
      <c r="G154" s="38">
        <v>0</v>
      </c>
      <c r="H154" s="42">
        <v>0</v>
      </c>
      <c r="I154" s="38">
        <v>0</v>
      </c>
      <c r="J154" s="42">
        <v>1</v>
      </c>
      <c r="K154" s="38">
        <v>0</v>
      </c>
      <c r="L154" s="42"/>
      <c r="M154" s="38"/>
      <c r="N154" s="42"/>
      <c r="O154" s="38">
        <v>1</v>
      </c>
      <c r="P154" s="42">
        <v>11</v>
      </c>
      <c r="Q154" s="38">
        <v>14</v>
      </c>
      <c r="R154" s="42">
        <v>14</v>
      </c>
      <c r="S154" s="38">
        <v>23</v>
      </c>
      <c r="T154" s="42">
        <v>51</v>
      </c>
      <c r="U154" s="38">
        <v>39</v>
      </c>
      <c r="V154" s="42">
        <v>37</v>
      </c>
      <c r="W154" s="38">
        <v>53</v>
      </c>
      <c r="X154" s="42">
        <v>23</v>
      </c>
      <c r="Y154" s="38">
        <v>51</v>
      </c>
      <c r="Z154" s="42">
        <v>27</v>
      </c>
      <c r="AA154" s="38">
        <v>26</v>
      </c>
      <c r="AB154" s="42">
        <v>23</v>
      </c>
      <c r="AC154" s="38">
        <v>34</v>
      </c>
      <c r="AD154" s="42">
        <v>17</v>
      </c>
      <c r="AE154" s="38">
        <v>30</v>
      </c>
      <c r="AF154" s="42">
        <v>4</v>
      </c>
      <c r="AG154" s="38">
        <v>14</v>
      </c>
      <c r="AH154" s="42">
        <v>3</v>
      </c>
      <c r="AI154" s="38">
        <v>12</v>
      </c>
      <c r="AJ154" s="42">
        <v>4</v>
      </c>
      <c r="AK154" s="38">
        <v>3</v>
      </c>
      <c r="AL154" s="42">
        <v>2</v>
      </c>
      <c r="AM154" s="38">
        <v>0</v>
      </c>
      <c r="AN154" s="107">
        <v>1</v>
      </c>
      <c r="AO154" s="44">
        <v>1</v>
      </c>
      <c r="AP154" s="197">
        <v>519</v>
      </c>
      <c r="AQ154" s="43">
        <v>248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/>
      <c r="AQ155" s="63"/>
      <c r="AR155" s="63"/>
      <c r="AS155" s="71"/>
      <c r="AT155" s="62"/>
      <c r="AU155" s="71"/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631"/>
      <c r="C156" s="208">
        <f t="shared" si="39"/>
        <v>457</v>
      </c>
      <c r="D156" s="209">
        <f>SUM(F156+H156+J156+L156+N156+P156+R156+T156+V156+X156+Z156+AB156+AD156+AF156+AH156+AJ156+AL156+AN156)</f>
        <v>182</v>
      </c>
      <c r="E156" s="196">
        <f>SUM(G156+I156+K156+M156+O156+Q156+S156+U156+W156+Y156+AA156+AC156+AE156+AG156+AI156+AK156+AM156+AO156)</f>
        <v>275</v>
      </c>
      <c r="F156" s="32">
        <v>37</v>
      </c>
      <c r="G156" s="31">
        <v>31</v>
      </c>
      <c r="H156" s="32">
        <v>10</v>
      </c>
      <c r="I156" s="31">
        <v>19</v>
      </c>
      <c r="J156" s="32">
        <v>9</v>
      </c>
      <c r="K156" s="110">
        <v>6</v>
      </c>
      <c r="L156" s="32">
        <v>8</v>
      </c>
      <c r="M156" s="110"/>
      <c r="N156" s="32"/>
      <c r="O156" s="110">
        <v>7</v>
      </c>
      <c r="P156" s="32">
        <v>2</v>
      </c>
      <c r="Q156" s="110">
        <v>1</v>
      </c>
      <c r="R156" s="32">
        <v>1</v>
      </c>
      <c r="S156" s="110">
        <v>3</v>
      </c>
      <c r="T156" s="32">
        <v>4</v>
      </c>
      <c r="U156" s="110">
        <v>10</v>
      </c>
      <c r="V156" s="32">
        <v>4</v>
      </c>
      <c r="W156" s="110">
        <v>22</v>
      </c>
      <c r="X156" s="32">
        <v>4</v>
      </c>
      <c r="Y156" s="110">
        <v>11</v>
      </c>
      <c r="Z156" s="32">
        <v>5</v>
      </c>
      <c r="AA156" s="110">
        <v>17</v>
      </c>
      <c r="AB156" s="32">
        <v>10</v>
      </c>
      <c r="AC156" s="110">
        <v>14</v>
      </c>
      <c r="AD156" s="32">
        <v>5</v>
      </c>
      <c r="AE156" s="110">
        <v>24</v>
      </c>
      <c r="AF156" s="32">
        <v>3</v>
      </c>
      <c r="AG156" s="110">
        <v>17</v>
      </c>
      <c r="AH156" s="32">
        <v>16</v>
      </c>
      <c r="AI156" s="110">
        <v>23</v>
      </c>
      <c r="AJ156" s="32">
        <v>12</v>
      </c>
      <c r="AK156" s="31">
        <v>22</v>
      </c>
      <c r="AL156" s="32">
        <v>24</v>
      </c>
      <c r="AM156" s="31">
        <v>20</v>
      </c>
      <c r="AN156" s="59">
        <v>28</v>
      </c>
      <c r="AO156" s="33">
        <v>28</v>
      </c>
      <c r="AP156" s="190">
        <v>457</v>
      </c>
      <c r="AQ156" s="35">
        <v>393</v>
      </c>
      <c r="AR156" s="35">
        <v>0</v>
      </c>
      <c r="AS156" s="110">
        <v>1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94</v>
      </c>
      <c r="D157" s="195">
        <f>SUM(F157+H157+J157+N157+L157+P157+R157+T157+V157+X157+Z157+AB157+AD157+AF157+AH157+AJ157+AL157+AN157)</f>
        <v>36</v>
      </c>
      <c r="E157" s="196">
        <f>SUM(G157+I157+K157+M157+O157+Q157+S157+U157+W157+Y157+AA157+AC157+AE157+AG157+AI157+AK157+AM157+AO157)</f>
        <v>58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0</v>
      </c>
      <c r="M157" s="38"/>
      <c r="N157" s="42"/>
      <c r="O157" s="38">
        <v>0</v>
      </c>
      <c r="P157" s="42">
        <v>1</v>
      </c>
      <c r="Q157" s="38">
        <v>0</v>
      </c>
      <c r="R157" s="42">
        <v>0</v>
      </c>
      <c r="S157" s="38">
        <v>2</v>
      </c>
      <c r="T157" s="42">
        <v>0</v>
      </c>
      <c r="U157" s="38">
        <v>3</v>
      </c>
      <c r="V157" s="42">
        <v>0</v>
      </c>
      <c r="W157" s="38">
        <v>3</v>
      </c>
      <c r="X157" s="42">
        <v>0</v>
      </c>
      <c r="Y157" s="38">
        <v>5</v>
      </c>
      <c r="Z157" s="42">
        <v>0</v>
      </c>
      <c r="AA157" s="38">
        <v>2</v>
      </c>
      <c r="AB157" s="42">
        <v>2</v>
      </c>
      <c r="AC157" s="38">
        <v>7</v>
      </c>
      <c r="AD157" s="42">
        <v>5</v>
      </c>
      <c r="AE157" s="45">
        <v>11</v>
      </c>
      <c r="AF157" s="42">
        <v>6</v>
      </c>
      <c r="AG157" s="45">
        <v>7</v>
      </c>
      <c r="AH157" s="42">
        <v>7</v>
      </c>
      <c r="AI157" s="45">
        <v>4</v>
      </c>
      <c r="AJ157" s="42">
        <v>7</v>
      </c>
      <c r="AK157" s="45">
        <v>9</v>
      </c>
      <c r="AL157" s="42">
        <v>5</v>
      </c>
      <c r="AM157" s="45">
        <v>1</v>
      </c>
      <c r="AN157" s="107">
        <v>3</v>
      </c>
      <c r="AO157" s="44">
        <v>4</v>
      </c>
      <c r="AP157" s="197">
        <v>94</v>
      </c>
      <c r="AQ157" s="43">
        <v>3</v>
      </c>
      <c r="AR157" s="43">
        <v>0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75</v>
      </c>
      <c r="D158" s="195">
        <f>SUM(F158+H158+J158+N158+L158+P158+R158+T158+V158+X158+Z158+AB158+AD158+AF158+AH158+AJ158+AL158+AN158)</f>
        <v>54</v>
      </c>
      <c r="E158" s="196">
        <f>SUM(G158+I158+K158+M158+O158+Q158+S158+U158+W158+Y158+AA158+AC158+AE158+AG158+AI158+AK158+AM158+AO158)</f>
        <v>21</v>
      </c>
      <c r="F158" s="42">
        <v>27</v>
      </c>
      <c r="G158" s="45">
        <v>7</v>
      </c>
      <c r="H158" s="42">
        <v>16</v>
      </c>
      <c r="I158" s="45">
        <v>10</v>
      </c>
      <c r="J158" s="42">
        <v>5</v>
      </c>
      <c r="K158" s="38">
        <v>1</v>
      </c>
      <c r="L158" s="42">
        <v>0</v>
      </c>
      <c r="M158" s="38"/>
      <c r="N158" s="42"/>
      <c r="O158" s="38">
        <v>0</v>
      </c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1</v>
      </c>
      <c r="AK158" s="45">
        <v>2</v>
      </c>
      <c r="AL158" s="42">
        <v>0</v>
      </c>
      <c r="AM158" s="45">
        <v>0</v>
      </c>
      <c r="AN158" s="107">
        <v>5</v>
      </c>
      <c r="AO158" s="44">
        <v>1</v>
      </c>
      <c r="AP158" s="197">
        <v>75</v>
      </c>
      <c r="AQ158" s="43">
        <v>8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889</v>
      </c>
      <c r="D159" s="195">
        <f>SUM(F159+H159+J159+N159+L159+P159+R159+T159+V159+X159+Z159+AB159+AD159+AF159+AH159+AJ159+AL159+AN159)</f>
        <v>365</v>
      </c>
      <c r="E159" s="196">
        <f>SUM(G159+I159+K159+M159+O159+Q159+S159+U159+W159+Y159+AA159+AC159+AE159+AG159+AI159+AK159+AM159+AO159)</f>
        <v>524</v>
      </c>
      <c r="F159" s="42">
        <v>6</v>
      </c>
      <c r="G159" s="45">
        <v>7</v>
      </c>
      <c r="H159" s="42">
        <v>24</v>
      </c>
      <c r="I159" s="45">
        <v>19</v>
      </c>
      <c r="J159" s="42">
        <v>15</v>
      </c>
      <c r="K159" s="38">
        <v>25</v>
      </c>
      <c r="L159" s="42">
        <v>6</v>
      </c>
      <c r="M159" s="38"/>
      <c r="N159" s="42"/>
      <c r="O159" s="38">
        <v>9</v>
      </c>
      <c r="P159" s="42">
        <v>2</v>
      </c>
      <c r="Q159" s="38">
        <v>2</v>
      </c>
      <c r="R159" s="42">
        <v>2</v>
      </c>
      <c r="S159" s="38">
        <v>1</v>
      </c>
      <c r="T159" s="42">
        <v>8</v>
      </c>
      <c r="U159" s="38">
        <v>1</v>
      </c>
      <c r="V159" s="42">
        <v>5</v>
      </c>
      <c r="W159" s="38">
        <v>4</v>
      </c>
      <c r="X159" s="42">
        <v>2</v>
      </c>
      <c r="Y159" s="38">
        <v>3</v>
      </c>
      <c r="Z159" s="42">
        <v>4</v>
      </c>
      <c r="AA159" s="38">
        <v>1</v>
      </c>
      <c r="AB159" s="42">
        <v>7</v>
      </c>
      <c r="AC159" s="38">
        <v>5</v>
      </c>
      <c r="AD159" s="42">
        <v>7</v>
      </c>
      <c r="AE159" s="38">
        <v>13</v>
      </c>
      <c r="AF159" s="42">
        <v>5</v>
      </c>
      <c r="AG159" s="38">
        <v>8</v>
      </c>
      <c r="AH159" s="42">
        <v>80</v>
      </c>
      <c r="AI159" s="38">
        <v>167</v>
      </c>
      <c r="AJ159" s="42">
        <v>69</v>
      </c>
      <c r="AK159" s="45">
        <v>103</v>
      </c>
      <c r="AL159" s="42">
        <v>67</v>
      </c>
      <c r="AM159" s="45">
        <v>87</v>
      </c>
      <c r="AN159" s="107">
        <v>56</v>
      </c>
      <c r="AO159" s="44">
        <v>69</v>
      </c>
      <c r="AP159" s="197">
        <v>889</v>
      </c>
      <c r="AQ159" s="43">
        <v>0</v>
      </c>
      <c r="AR159" s="43">
        <v>2</v>
      </c>
      <c r="AS159" s="38">
        <v>1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576</v>
      </c>
      <c r="D160" s="195">
        <f>SUM(F160+H160+J160+N160+L160+P160+R160+T160+V160+X160+Z160+AB160+AD160+AF160+AH160+AJ160+AL160+AN160)</f>
        <v>357</v>
      </c>
      <c r="E160" s="196">
        <f>SUM(G160+I160+K160+M160+O160+Q160+S160+U160+W160+Y160+AA160+AC160+AE160+AG160+AI160+AK160+AM160+AO160)</f>
        <v>219</v>
      </c>
      <c r="F160" s="114">
        <v>38</v>
      </c>
      <c r="G160" s="213">
        <v>7</v>
      </c>
      <c r="H160" s="114">
        <v>23</v>
      </c>
      <c r="I160" s="213">
        <v>31</v>
      </c>
      <c r="J160" s="114">
        <v>42</v>
      </c>
      <c r="K160" s="214">
        <v>12</v>
      </c>
      <c r="L160" s="114">
        <v>6</v>
      </c>
      <c r="M160" s="214">
        <v>17</v>
      </c>
      <c r="N160" s="114">
        <v>0</v>
      </c>
      <c r="O160" s="214">
        <v>0</v>
      </c>
      <c r="P160" s="114">
        <v>17</v>
      </c>
      <c r="Q160" s="214">
        <v>4</v>
      </c>
      <c r="R160" s="114">
        <v>4</v>
      </c>
      <c r="S160" s="214">
        <v>2</v>
      </c>
      <c r="T160" s="114">
        <v>0</v>
      </c>
      <c r="U160" s="214">
        <v>0</v>
      </c>
      <c r="V160" s="114">
        <v>6</v>
      </c>
      <c r="W160" s="214">
        <v>2</v>
      </c>
      <c r="X160" s="114">
        <v>6</v>
      </c>
      <c r="Y160" s="214">
        <v>11</v>
      </c>
      <c r="Z160" s="114">
        <v>2</v>
      </c>
      <c r="AA160" s="214">
        <v>9</v>
      </c>
      <c r="AB160" s="114">
        <v>14</v>
      </c>
      <c r="AC160" s="214">
        <v>7</v>
      </c>
      <c r="AD160" s="114">
        <v>15</v>
      </c>
      <c r="AE160" s="214">
        <v>3</v>
      </c>
      <c r="AF160" s="114">
        <v>11</v>
      </c>
      <c r="AG160" s="214">
        <v>4</v>
      </c>
      <c r="AH160" s="114">
        <v>36</v>
      </c>
      <c r="AI160" s="214">
        <v>45</v>
      </c>
      <c r="AJ160" s="114">
        <v>19</v>
      </c>
      <c r="AK160" s="213">
        <v>8</v>
      </c>
      <c r="AL160" s="114">
        <v>78</v>
      </c>
      <c r="AM160" s="213">
        <v>36</v>
      </c>
      <c r="AN160" s="215">
        <v>40</v>
      </c>
      <c r="AO160" s="216">
        <v>21</v>
      </c>
      <c r="AP160" s="217">
        <v>571</v>
      </c>
      <c r="AQ160" s="115">
        <v>420</v>
      </c>
      <c r="AR160" s="115">
        <v>10</v>
      </c>
      <c r="AS160" s="214">
        <v>17</v>
      </c>
      <c r="AT160" s="114">
        <v>0</v>
      </c>
      <c r="AU160" s="214">
        <v>21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663" t="s">
        <v>94</v>
      </c>
      <c r="B162" s="683"/>
      <c r="C162" s="221">
        <f t="shared" ref="C162:AS162" si="42">SUM(C151:C161)</f>
        <v>3829</v>
      </c>
      <c r="D162" s="222">
        <f t="shared" si="42"/>
        <v>1709</v>
      </c>
      <c r="E162" s="709">
        <f t="shared" si="42"/>
        <v>2120</v>
      </c>
      <c r="F162" s="74">
        <f t="shared" si="42"/>
        <v>112</v>
      </c>
      <c r="G162" s="139">
        <f t="shared" si="42"/>
        <v>57</v>
      </c>
      <c r="H162" s="74">
        <f t="shared" si="42"/>
        <v>84</v>
      </c>
      <c r="I162" s="139">
        <f t="shared" si="42"/>
        <v>83</v>
      </c>
      <c r="J162" s="699">
        <f t="shared" si="42"/>
        <v>75</v>
      </c>
      <c r="K162" s="700">
        <f t="shared" si="42"/>
        <v>50</v>
      </c>
      <c r="L162" s="699">
        <f t="shared" si="42"/>
        <v>27</v>
      </c>
      <c r="M162" s="700">
        <f t="shared" si="42"/>
        <v>24</v>
      </c>
      <c r="N162" s="699">
        <f t="shared" ref="N162:O162" si="43">SUM(N151:N161)</f>
        <v>0</v>
      </c>
      <c r="O162" s="700">
        <f t="shared" si="43"/>
        <v>36</v>
      </c>
      <c r="P162" s="699">
        <f t="shared" si="42"/>
        <v>37</v>
      </c>
      <c r="Q162" s="700">
        <f t="shared" si="42"/>
        <v>66</v>
      </c>
      <c r="R162" s="699">
        <f t="shared" si="42"/>
        <v>33</v>
      </c>
      <c r="S162" s="700">
        <f t="shared" si="42"/>
        <v>85</v>
      </c>
      <c r="T162" s="699">
        <f t="shared" si="42"/>
        <v>67</v>
      </c>
      <c r="U162" s="700">
        <f t="shared" si="42"/>
        <v>107</v>
      </c>
      <c r="V162" s="699">
        <f t="shared" si="42"/>
        <v>57</v>
      </c>
      <c r="W162" s="700">
        <f t="shared" si="42"/>
        <v>118</v>
      </c>
      <c r="X162" s="699">
        <f t="shared" si="42"/>
        <v>42</v>
      </c>
      <c r="Y162" s="700">
        <f t="shared" si="42"/>
        <v>102</v>
      </c>
      <c r="Z162" s="699">
        <f t="shared" si="42"/>
        <v>54</v>
      </c>
      <c r="AA162" s="700">
        <f t="shared" si="42"/>
        <v>96</v>
      </c>
      <c r="AB162" s="699">
        <f t="shared" si="42"/>
        <v>76</v>
      </c>
      <c r="AC162" s="700">
        <f t="shared" si="42"/>
        <v>107</v>
      </c>
      <c r="AD162" s="699">
        <f t="shared" si="42"/>
        <v>90</v>
      </c>
      <c r="AE162" s="700">
        <f t="shared" si="42"/>
        <v>135</v>
      </c>
      <c r="AF162" s="699">
        <f t="shared" si="42"/>
        <v>84</v>
      </c>
      <c r="AG162" s="700">
        <f t="shared" si="42"/>
        <v>112</v>
      </c>
      <c r="AH162" s="699">
        <f t="shared" si="42"/>
        <v>214</v>
      </c>
      <c r="AI162" s="700">
        <f t="shared" si="42"/>
        <v>322</v>
      </c>
      <c r="AJ162" s="699">
        <f t="shared" si="42"/>
        <v>190</v>
      </c>
      <c r="AK162" s="700">
        <f t="shared" si="42"/>
        <v>224</v>
      </c>
      <c r="AL162" s="699">
        <f t="shared" si="42"/>
        <v>260</v>
      </c>
      <c r="AM162" s="700">
        <f t="shared" si="42"/>
        <v>205</v>
      </c>
      <c r="AN162" s="710">
        <f t="shared" si="42"/>
        <v>207</v>
      </c>
      <c r="AO162" s="711">
        <f t="shared" si="42"/>
        <v>191</v>
      </c>
      <c r="AP162" s="139">
        <f t="shared" si="42"/>
        <v>3824</v>
      </c>
      <c r="AQ162" s="138">
        <f t="shared" si="42"/>
        <v>1556</v>
      </c>
      <c r="AR162" s="138">
        <f t="shared" si="42"/>
        <v>14</v>
      </c>
      <c r="AS162" s="139">
        <f t="shared" si="42"/>
        <v>19</v>
      </c>
      <c r="AT162" s="679">
        <f>SUM(AT151:AT161)</f>
        <v>1</v>
      </c>
      <c r="AU162" s="679">
        <f>SUM(AU151:AU161)</f>
        <v>223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712"/>
      <c r="C163" s="712"/>
      <c r="D163" s="712"/>
      <c r="E163" s="712"/>
      <c r="F163" s="434"/>
      <c r="G163" s="434"/>
      <c r="H163" s="434"/>
      <c r="I163" s="434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642" t="s">
        <v>181</v>
      </c>
      <c r="B164" s="636" t="s">
        <v>157</v>
      </c>
      <c r="C164" s="645" t="s">
        <v>155</v>
      </c>
      <c r="D164" s="647"/>
      <c r="E164" s="646"/>
      <c r="F164" s="660" t="s">
        <v>158</v>
      </c>
      <c r="G164" s="667"/>
      <c r="H164" s="667"/>
      <c r="I164" s="667"/>
      <c r="J164" s="667"/>
      <c r="K164" s="667"/>
      <c r="L164" s="667"/>
      <c r="M164" s="667"/>
      <c r="N164" s="667"/>
      <c r="O164" s="667"/>
      <c r="P164" s="667"/>
      <c r="Q164" s="667"/>
      <c r="R164" s="667"/>
      <c r="S164" s="667"/>
      <c r="T164" s="667"/>
      <c r="U164" s="667"/>
      <c r="V164" s="667"/>
      <c r="W164" s="667"/>
      <c r="X164" s="667"/>
      <c r="Y164" s="667"/>
      <c r="Z164" s="667"/>
      <c r="AA164" s="667"/>
      <c r="AB164" s="667"/>
      <c r="AC164" s="667"/>
      <c r="AD164" s="667"/>
      <c r="AE164" s="667"/>
      <c r="AF164" s="667"/>
      <c r="AG164" s="667"/>
      <c r="AH164" s="667"/>
      <c r="AI164" s="667"/>
      <c r="AJ164" s="667"/>
      <c r="AK164" s="667"/>
      <c r="AL164" s="667"/>
      <c r="AM164" s="667"/>
      <c r="AN164" s="667"/>
      <c r="AO164" s="662"/>
      <c r="AP164" s="635" t="s">
        <v>9</v>
      </c>
      <c r="AQ164" s="632" t="s">
        <v>182</v>
      </c>
      <c r="AR164" s="635"/>
      <c r="AS164" s="636" t="s">
        <v>160</v>
      </c>
      <c r="AT164" s="636" t="s">
        <v>161</v>
      </c>
      <c r="AU164" s="636" t="s">
        <v>183</v>
      </c>
      <c r="AV164" s="636" t="s">
        <v>184</v>
      </c>
    </row>
    <row r="165" spans="1:98" x14ac:dyDescent="0.25">
      <c r="A165" s="506"/>
      <c r="B165" s="460"/>
      <c r="C165" s="518"/>
      <c r="D165" s="521"/>
      <c r="E165" s="519"/>
      <c r="F165" s="663" t="s">
        <v>13</v>
      </c>
      <c r="G165" s="683"/>
      <c r="H165" s="663" t="s">
        <v>14</v>
      </c>
      <c r="I165" s="683"/>
      <c r="J165" s="663" t="s">
        <v>15</v>
      </c>
      <c r="K165" s="683"/>
      <c r="L165" s="663" t="s">
        <v>16</v>
      </c>
      <c r="M165" s="683"/>
      <c r="N165" s="663" t="s">
        <v>17</v>
      </c>
      <c r="O165" s="683"/>
      <c r="P165" s="663" t="s">
        <v>18</v>
      </c>
      <c r="Q165" s="683"/>
      <c r="R165" s="660" t="s">
        <v>19</v>
      </c>
      <c r="S165" s="661"/>
      <c r="T165" s="660" t="s">
        <v>20</v>
      </c>
      <c r="U165" s="661"/>
      <c r="V165" s="660" t="s">
        <v>21</v>
      </c>
      <c r="W165" s="661"/>
      <c r="X165" s="660" t="s">
        <v>22</v>
      </c>
      <c r="Y165" s="661"/>
      <c r="Z165" s="660" t="s">
        <v>23</v>
      </c>
      <c r="AA165" s="661"/>
      <c r="AB165" s="660" t="s">
        <v>24</v>
      </c>
      <c r="AC165" s="661"/>
      <c r="AD165" s="660" t="s">
        <v>25</v>
      </c>
      <c r="AE165" s="661"/>
      <c r="AF165" s="660" t="s">
        <v>26</v>
      </c>
      <c r="AG165" s="661"/>
      <c r="AH165" s="660" t="s">
        <v>27</v>
      </c>
      <c r="AI165" s="661"/>
      <c r="AJ165" s="660" t="s">
        <v>28</v>
      </c>
      <c r="AK165" s="661"/>
      <c r="AL165" s="660" t="s">
        <v>29</v>
      </c>
      <c r="AM165" s="661"/>
      <c r="AN165" s="660" t="s">
        <v>30</v>
      </c>
      <c r="AO165" s="662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423" t="s">
        <v>165</v>
      </c>
      <c r="D166" s="713" t="s">
        <v>31</v>
      </c>
      <c r="E166" s="230" t="s">
        <v>32</v>
      </c>
      <c r="F166" s="416" t="s">
        <v>185</v>
      </c>
      <c r="G166" s="690" t="s">
        <v>186</v>
      </c>
      <c r="H166" s="689" t="s">
        <v>185</v>
      </c>
      <c r="I166" s="431" t="s">
        <v>186</v>
      </c>
      <c r="J166" s="416" t="s">
        <v>185</v>
      </c>
      <c r="K166" s="690" t="s">
        <v>186</v>
      </c>
      <c r="L166" s="416" t="s">
        <v>185</v>
      </c>
      <c r="M166" s="690" t="s">
        <v>186</v>
      </c>
      <c r="N166" s="416" t="s">
        <v>185</v>
      </c>
      <c r="O166" s="690" t="s">
        <v>186</v>
      </c>
      <c r="P166" s="416" t="s">
        <v>185</v>
      </c>
      <c r="Q166" s="690" t="s">
        <v>186</v>
      </c>
      <c r="R166" s="689" t="s">
        <v>185</v>
      </c>
      <c r="S166" s="431" t="s">
        <v>186</v>
      </c>
      <c r="T166" s="689" t="s">
        <v>185</v>
      </c>
      <c r="U166" s="431" t="s">
        <v>186</v>
      </c>
      <c r="V166" s="416" t="s">
        <v>185</v>
      </c>
      <c r="W166" s="690" t="s">
        <v>186</v>
      </c>
      <c r="X166" s="689" t="s">
        <v>185</v>
      </c>
      <c r="Y166" s="431" t="s">
        <v>186</v>
      </c>
      <c r="Z166" s="689" t="s">
        <v>185</v>
      </c>
      <c r="AA166" s="431" t="s">
        <v>186</v>
      </c>
      <c r="AB166" s="416" t="s">
        <v>185</v>
      </c>
      <c r="AC166" s="690" t="s">
        <v>186</v>
      </c>
      <c r="AD166" s="416" t="s">
        <v>185</v>
      </c>
      <c r="AE166" s="690" t="s">
        <v>186</v>
      </c>
      <c r="AF166" s="689" t="s">
        <v>185</v>
      </c>
      <c r="AG166" s="431" t="s">
        <v>186</v>
      </c>
      <c r="AH166" s="689" t="s">
        <v>185</v>
      </c>
      <c r="AI166" s="431" t="s">
        <v>186</v>
      </c>
      <c r="AJ166" s="416" t="s">
        <v>185</v>
      </c>
      <c r="AK166" s="690" t="s">
        <v>186</v>
      </c>
      <c r="AL166" s="689" t="s">
        <v>185</v>
      </c>
      <c r="AM166" s="431" t="s">
        <v>186</v>
      </c>
      <c r="AN166" s="416" t="s">
        <v>185</v>
      </c>
      <c r="AO166" s="701" t="s">
        <v>186</v>
      </c>
      <c r="AP166" s="464"/>
      <c r="AQ166" s="435" t="s">
        <v>187</v>
      </c>
      <c r="AR166" s="690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415">
        <f t="shared" si="45"/>
        <v>0</v>
      </c>
      <c r="F167" s="27"/>
      <c r="G167" s="413"/>
      <c r="H167" s="27"/>
      <c r="I167" s="413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413">
        <v>0</v>
      </c>
      <c r="AQ167" s="109">
        <v>0</v>
      </c>
      <c r="AR167" s="413">
        <v>0</v>
      </c>
      <c r="AS167" s="27">
        <v>0</v>
      </c>
      <c r="AT167" s="28">
        <v>0</v>
      </c>
      <c r="AU167" s="28">
        <v>0</v>
      </c>
      <c r="AV167" s="108">
        <v>0</v>
      </c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64</v>
      </c>
      <c r="D168" s="219">
        <f t="shared" si="45"/>
        <v>29</v>
      </c>
      <c r="E168" s="239">
        <f t="shared" si="45"/>
        <v>35</v>
      </c>
      <c r="F168" s="62">
        <v>0</v>
      </c>
      <c r="G168" s="65">
        <v>0</v>
      </c>
      <c r="H168" s="62">
        <v>0</v>
      </c>
      <c r="I168" s="65">
        <v>0</v>
      </c>
      <c r="J168" s="62">
        <v>1</v>
      </c>
      <c r="K168" s="71">
        <v>0</v>
      </c>
      <c r="L168" s="62"/>
      <c r="M168" s="71"/>
      <c r="N168" s="62"/>
      <c r="O168" s="71"/>
      <c r="P168" s="62">
        <v>2</v>
      </c>
      <c r="Q168" s="71">
        <v>4</v>
      </c>
      <c r="R168" s="62">
        <v>2</v>
      </c>
      <c r="S168" s="71">
        <v>6</v>
      </c>
      <c r="T168" s="62">
        <v>15</v>
      </c>
      <c r="U168" s="71">
        <v>7</v>
      </c>
      <c r="V168" s="62">
        <v>3</v>
      </c>
      <c r="W168" s="71">
        <v>7</v>
      </c>
      <c r="X168" s="62">
        <v>2</v>
      </c>
      <c r="Y168" s="71">
        <v>1</v>
      </c>
      <c r="Z168" s="62">
        <v>1</v>
      </c>
      <c r="AA168" s="71">
        <v>0</v>
      </c>
      <c r="AB168" s="62">
        <v>1</v>
      </c>
      <c r="AC168" s="71">
        <v>4</v>
      </c>
      <c r="AD168" s="62">
        <v>2</v>
      </c>
      <c r="AE168" s="71">
        <v>1</v>
      </c>
      <c r="AF168" s="62">
        <v>0</v>
      </c>
      <c r="AG168" s="71">
        <v>1</v>
      </c>
      <c r="AH168" s="62">
        <v>0</v>
      </c>
      <c r="AI168" s="71">
        <v>4</v>
      </c>
      <c r="AJ168" s="62">
        <v>0</v>
      </c>
      <c r="AK168" s="71">
        <v>0</v>
      </c>
      <c r="AL168" s="62">
        <v>0</v>
      </c>
      <c r="AM168" s="71">
        <v>0</v>
      </c>
      <c r="AN168" s="66">
        <v>0</v>
      </c>
      <c r="AO168" s="64">
        <v>0</v>
      </c>
      <c r="AP168" s="65">
        <v>64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415">
        <f t="shared" si="45"/>
        <v>0</v>
      </c>
      <c r="F169" s="27"/>
      <c r="G169" s="413"/>
      <c r="H169" s="27"/>
      <c r="I169" s="413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413">
        <v>0</v>
      </c>
      <c r="AQ169" s="109">
        <v>0</v>
      </c>
      <c r="AR169" s="413">
        <v>0</v>
      </c>
      <c r="AS169" s="27">
        <v>0</v>
      </c>
      <c r="AT169" s="28">
        <v>0</v>
      </c>
      <c r="AU169" s="28">
        <v>0</v>
      </c>
      <c r="AV169" s="108">
        <v>0</v>
      </c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>
        <v>0</v>
      </c>
      <c r="G170" s="45">
        <v>0</v>
      </c>
      <c r="H170" s="42">
        <v>0</v>
      </c>
      <c r="I170" s="45">
        <v>0</v>
      </c>
      <c r="J170" s="42">
        <v>0</v>
      </c>
      <c r="K170" s="38">
        <v>0</v>
      </c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>
        <v>0</v>
      </c>
      <c r="AR171" s="65">
        <v>0</v>
      </c>
      <c r="AS171" s="62">
        <v>0</v>
      </c>
      <c r="AT171" s="63">
        <v>0</v>
      </c>
      <c r="AU171" s="63">
        <v>0</v>
      </c>
      <c r="AV171" s="71">
        <v>0</v>
      </c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644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415">
        <f t="shared" si="45"/>
        <v>0</v>
      </c>
      <c r="F172" s="27"/>
      <c r="G172" s="413"/>
      <c r="H172" s="27"/>
      <c r="I172" s="413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413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413">
        <v>0</v>
      </c>
      <c r="AQ172" s="109">
        <v>0</v>
      </c>
      <c r="AR172" s="413">
        <v>0</v>
      </c>
      <c r="AS172" s="27">
        <v>0</v>
      </c>
      <c r="AT172" s="28">
        <v>0</v>
      </c>
      <c r="AU172" s="28">
        <v>0</v>
      </c>
      <c r="AV172" s="108">
        <v>0</v>
      </c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247</v>
      </c>
      <c r="D173" s="219">
        <f t="shared" si="45"/>
        <v>184</v>
      </c>
      <c r="E173" s="239">
        <f t="shared" si="45"/>
        <v>63</v>
      </c>
      <c r="F173" s="62">
        <v>0</v>
      </c>
      <c r="G173" s="65">
        <v>0</v>
      </c>
      <c r="H173" s="62">
        <v>0</v>
      </c>
      <c r="I173" s="65">
        <v>0</v>
      </c>
      <c r="J173" s="62">
        <v>0</v>
      </c>
      <c r="K173" s="71">
        <v>0</v>
      </c>
      <c r="L173" s="62"/>
      <c r="M173" s="71"/>
      <c r="N173" s="62"/>
      <c r="O173" s="71"/>
      <c r="P173" s="62">
        <v>9</v>
      </c>
      <c r="Q173" s="71">
        <v>4</v>
      </c>
      <c r="R173" s="62">
        <v>9</v>
      </c>
      <c r="S173" s="71">
        <v>0</v>
      </c>
      <c r="T173" s="62">
        <v>36</v>
      </c>
      <c r="U173" s="71">
        <v>9</v>
      </c>
      <c r="V173" s="62">
        <v>33</v>
      </c>
      <c r="W173" s="71">
        <v>18</v>
      </c>
      <c r="X173" s="62">
        <v>21</v>
      </c>
      <c r="Y173" s="71">
        <v>11</v>
      </c>
      <c r="Z173" s="62">
        <v>25</v>
      </c>
      <c r="AA173" s="71">
        <v>7</v>
      </c>
      <c r="AB173" s="62">
        <v>22</v>
      </c>
      <c r="AC173" s="71">
        <v>8</v>
      </c>
      <c r="AD173" s="62">
        <v>15</v>
      </c>
      <c r="AE173" s="71">
        <v>5</v>
      </c>
      <c r="AF173" s="62">
        <v>4</v>
      </c>
      <c r="AG173" s="71">
        <v>0</v>
      </c>
      <c r="AH173" s="62">
        <v>3</v>
      </c>
      <c r="AI173" s="71">
        <v>1</v>
      </c>
      <c r="AJ173" s="62">
        <v>4</v>
      </c>
      <c r="AK173" s="71">
        <v>0</v>
      </c>
      <c r="AL173" s="62">
        <v>2</v>
      </c>
      <c r="AM173" s="71">
        <v>0</v>
      </c>
      <c r="AN173" s="66">
        <v>1</v>
      </c>
      <c r="AO173" s="64">
        <v>0</v>
      </c>
      <c r="AP173" s="65">
        <v>247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644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415">
        <f>SUM(G174+I174+K174+M174+O174+Q174+S174+U174+W174+Y174+AA174+AC174+AE174+AG174+AI174+AK174+AM174+AO174)</f>
        <v>0</v>
      </c>
      <c r="F174" s="27"/>
      <c r="G174" s="413"/>
      <c r="H174" s="27"/>
      <c r="I174" s="413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413">
        <v>0</v>
      </c>
      <c r="AQ174" s="109">
        <v>0</v>
      </c>
      <c r="AR174" s="413">
        <v>0</v>
      </c>
      <c r="AS174" s="27">
        <v>0</v>
      </c>
      <c r="AT174" s="28">
        <v>0</v>
      </c>
      <c r="AU174" s="28">
        <v>0</v>
      </c>
      <c r="AV174" s="108">
        <v>0</v>
      </c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7</v>
      </c>
      <c r="D175" s="219">
        <f t="shared" si="45"/>
        <v>5</v>
      </c>
      <c r="E175" s="239">
        <f t="shared" si="45"/>
        <v>2</v>
      </c>
      <c r="F175" s="62">
        <v>0</v>
      </c>
      <c r="G175" s="65">
        <v>0</v>
      </c>
      <c r="H175" s="62">
        <v>0</v>
      </c>
      <c r="I175" s="65">
        <v>0</v>
      </c>
      <c r="J175" s="62">
        <v>0</v>
      </c>
      <c r="K175" s="71">
        <v>0</v>
      </c>
      <c r="L175" s="62"/>
      <c r="M175" s="71"/>
      <c r="N175" s="62"/>
      <c r="O175" s="71"/>
      <c r="P175" s="62">
        <v>0</v>
      </c>
      <c r="Q175" s="71">
        <v>0</v>
      </c>
      <c r="R175" s="62">
        <v>3</v>
      </c>
      <c r="S175" s="71">
        <v>0</v>
      </c>
      <c r="T175" s="62">
        <v>0</v>
      </c>
      <c r="U175" s="71">
        <v>1</v>
      </c>
      <c r="V175" s="62">
        <v>1</v>
      </c>
      <c r="W175" s="71">
        <v>0</v>
      </c>
      <c r="X175" s="122">
        <v>0</v>
      </c>
      <c r="Y175" s="31">
        <v>1</v>
      </c>
      <c r="Z175" s="32">
        <v>1</v>
      </c>
      <c r="AA175" s="110">
        <v>0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7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648" t="s">
        <v>194</v>
      </c>
      <c r="B176" s="233" t="s">
        <v>168</v>
      </c>
      <c r="C176" s="424">
        <f t="shared" si="44"/>
        <v>0</v>
      </c>
      <c r="D176" s="235">
        <f>SUM(L176+N176+P176+R176+T176+V176+X176+Z176+AB176+AD176+AF176+AH176+AJ176+AL176+AN176)</f>
        <v>0</v>
      </c>
      <c r="E176" s="433">
        <f>SUM(M176+O176+Q176+S176+U176+W176+Y176+AA176+AC176+AE176+AG176+AI176+AK176+AM176+AO176)</f>
        <v>0</v>
      </c>
      <c r="F176" s="425"/>
      <c r="G176" s="436"/>
      <c r="H176" s="425"/>
      <c r="I176" s="436"/>
      <c r="J176" s="425"/>
      <c r="K176" s="436"/>
      <c r="L176" s="384"/>
      <c r="M176" s="420"/>
      <c r="N176" s="384"/>
      <c r="O176" s="420"/>
      <c r="P176" s="418"/>
      <c r="Q176" s="420"/>
      <c r="R176" s="418"/>
      <c r="S176" s="420"/>
      <c r="T176" s="418"/>
      <c r="U176" s="420"/>
      <c r="V176" s="418"/>
      <c r="W176" s="420"/>
      <c r="X176" s="418"/>
      <c r="Y176" s="420"/>
      <c r="Z176" s="418"/>
      <c r="AA176" s="420"/>
      <c r="AB176" s="418"/>
      <c r="AC176" s="420"/>
      <c r="AD176" s="418"/>
      <c r="AE176" s="420"/>
      <c r="AF176" s="418"/>
      <c r="AG176" s="420"/>
      <c r="AH176" s="418"/>
      <c r="AI176" s="420"/>
      <c r="AJ176" s="418"/>
      <c r="AK176" s="420"/>
      <c r="AL176" s="418"/>
      <c r="AM176" s="420"/>
      <c r="AN176" s="421"/>
      <c r="AO176" s="422"/>
      <c r="AP176" s="427"/>
      <c r="AQ176" s="426"/>
      <c r="AR176" s="427"/>
      <c r="AS176" s="418"/>
      <c r="AT176" s="714"/>
      <c r="AU176" s="714"/>
      <c r="AV176" s="420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715"/>
      <c r="M177" s="71"/>
      <c r="N177" s="715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666" t="s">
        <v>195</v>
      </c>
      <c r="B178" s="649"/>
      <c r="C178" s="649"/>
      <c r="D178" s="649"/>
      <c r="E178" s="649"/>
      <c r="F178" s="650"/>
      <c r="G178" s="650"/>
      <c r="H178" s="650"/>
      <c r="I178" s="650"/>
      <c r="J178" s="650"/>
      <c r="K178" s="650"/>
      <c r="L178" s="650"/>
      <c r="M178" s="650"/>
      <c r="N178" s="650"/>
      <c r="O178" s="650"/>
      <c r="P178" s="650"/>
      <c r="Q178" s="650"/>
      <c r="R178" s="650"/>
      <c r="S178" s="650"/>
      <c r="T178" s="650"/>
      <c r="U178" s="650"/>
      <c r="V178" s="650"/>
      <c r="W178" s="650"/>
      <c r="X178" s="650"/>
      <c r="Y178" s="650"/>
      <c r="Z178" s="650"/>
      <c r="AA178" s="650"/>
      <c r="AB178" s="650"/>
      <c r="AC178" s="650"/>
      <c r="AD178" s="650"/>
      <c r="AE178" s="650"/>
      <c r="AF178" s="650"/>
      <c r="AG178" s="650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663" t="s">
        <v>158</v>
      </c>
      <c r="G179" s="664"/>
      <c r="H179" s="664"/>
      <c r="I179" s="664"/>
      <c r="J179" s="664"/>
      <c r="K179" s="664"/>
      <c r="L179" s="664"/>
      <c r="M179" s="664"/>
      <c r="N179" s="664"/>
      <c r="O179" s="664"/>
      <c r="P179" s="664"/>
      <c r="Q179" s="664"/>
      <c r="R179" s="664"/>
      <c r="S179" s="664"/>
      <c r="T179" s="664"/>
      <c r="U179" s="664"/>
      <c r="V179" s="664"/>
      <c r="W179" s="664"/>
      <c r="X179" s="664"/>
      <c r="Y179" s="664"/>
      <c r="Z179" s="664"/>
      <c r="AA179" s="664"/>
      <c r="AB179" s="664"/>
      <c r="AC179" s="664"/>
      <c r="AD179" s="664"/>
      <c r="AE179" s="664"/>
      <c r="AF179" s="664"/>
      <c r="AG179" s="664"/>
      <c r="AH179" s="664"/>
      <c r="AI179" s="66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0</v>
      </c>
      <c r="D182" s="249">
        <f>SUM(F182+H182+J182+L182+N182+P182+R182+T182+V182+X182+Z182+AB182+AD182+AF182+AH182)</f>
        <v>0</v>
      </c>
      <c r="E182" s="250">
        <f t="shared" ref="E182:E191" si="61">SUM(G182+I182+K182+M182+O182+Q182+S182+U182+W182+Y182+AA182+AC182+AE182+AG182+AI182)</f>
        <v>0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/>
      <c r="V182" s="251"/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>
        <v>1</v>
      </c>
      <c r="AK182" s="255"/>
      <c r="AL182" s="255"/>
      <c r="AM182" s="256"/>
      <c r="AN182" s="257"/>
      <c r="AO182" s="258"/>
      <c r="AP182" s="259">
        <v>1</v>
      </c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1</v>
      </c>
      <c r="D186" s="275">
        <f t="shared" si="68"/>
        <v>0</v>
      </c>
      <c r="E186" s="250">
        <f t="shared" si="61"/>
        <v>1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/>
      <c r="W186" s="252"/>
      <c r="X186" s="251"/>
      <c r="Y186" s="252">
        <v>1</v>
      </c>
      <c r="Z186" s="251"/>
      <c r="AA186" s="252"/>
      <c r="AB186" s="251"/>
      <c r="AC186" s="252"/>
      <c r="AD186" s="251"/>
      <c r="AE186" s="252"/>
      <c r="AF186" s="251"/>
      <c r="AG186" s="252"/>
      <c r="AH186" s="251"/>
      <c r="AI186" s="253"/>
      <c r="AJ186" s="254"/>
      <c r="AK186" s="255">
        <v>1</v>
      </c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15</v>
      </c>
      <c r="D188" s="275">
        <f t="shared" si="68"/>
        <v>9</v>
      </c>
      <c r="E188" s="250">
        <f t="shared" si="61"/>
        <v>6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>
        <v>2</v>
      </c>
      <c r="U188" s="252"/>
      <c r="V188" s="251"/>
      <c r="W188" s="252"/>
      <c r="X188" s="251">
        <v>1</v>
      </c>
      <c r="Y188" s="252"/>
      <c r="Z188" s="251">
        <v>1</v>
      </c>
      <c r="AA188" s="252">
        <v>2</v>
      </c>
      <c r="AB188" s="251">
        <v>1</v>
      </c>
      <c r="AC188" s="252"/>
      <c r="AD188" s="251">
        <v>1</v>
      </c>
      <c r="AE188" s="252">
        <v>4</v>
      </c>
      <c r="AF188" s="251">
        <v>2</v>
      </c>
      <c r="AG188" s="252"/>
      <c r="AH188" s="251">
        <v>1</v>
      </c>
      <c r="AI188" s="253"/>
      <c r="AJ188" s="254">
        <v>1</v>
      </c>
      <c r="AK188" s="255">
        <v>14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651" t="s">
        <v>212</v>
      </c>
      <c r="B192" s="650"/>
      <c r="C192" s="650"/>
      <c r="D192" s="650"/>
      <c r="E192" s="650"/>
      <c r="F192" s="650"/>
      <c r="G192" s="650"/>
      <c r="H192" s="650"/>
      <c r="I192" s="650"/>
      <c r="J192" s="650"/>
      <c r="K192" s="650"/>
      <c r="L192" s="650"/>
      <c r="M192" s="650"/>
      <c r="N192" s="650"/>
      <c r="O192" s="650"/>
      <c r="P192" s="650"/>
      <c r="Q192" s="650"/>
    </row>
    <row r="193" spans="1:99" ht="15" customHeight="1" x14ac:dyDescent="0.25">
      <c r="A193" s="558" t="s">
        <v>213</v>
      </c>
      <c r="B193" s="559"/>
      <c r="C193" s="716" t="s">
        <v>214</v>
      </c>
      <c r="D193" s="717" t="s">
        <v>31</v>
      </c>
      <c r="E193" s="718" t="s">
        <v>32</v>
      </c>
      <c r="F193" s="719" t="s">
        <v>158</v>
      </c>
      <c r="G193" s="720"/>
      <c r="H193" s="720"/>
      <c r="I193" s="720"/>
      <c r="J193" s="720"/>
      <c r="K193" s="720"/>
      <c r="L193" s="720"/>
      <c r="M193" s="720"/>
      <c r="N193" s="720"/>
      <c r="O193" s="720"/>
      <c r="P193" s="720"/>
      <c r="Q193" s="720"/>
      <c r="R193" s="720"/>
      <c r="S193" s="721"/>
      <c r="T193" s="655" t="s">
        <v>215</v>
      </c>
      <c r="U193" s="722" t="s">
        <v>216</v>
      </c>
      <c r="V193" s="722" t="s">
        <v>161</v>
      </c>
      <c r="W193" s="723" t="s">
        <v>160</v>
      </c>
      <c r="X193" s="703" t="s">
        <v>217</v>
      </c>
      <c r="Y193" s="640" t="s">
        <v>184</v>
      </c>
      <c r="Z193" s="653" t="s">
        <v>218</v>
      </c>
      <c r="AA193" s="654"/>
    </row>
    <row r="194" spans="1:99" x14ac:dyDescent="0.25">
      <c r="A194" s="560"/>
      <c r="B194" s="561"/>
      <c r="C194" s="716"/>
      <c r="D194" s="717"/>
      <c r="E194" s="724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716"/>
      <c r="D195" s="717"/>
      <c r="E195" s="724"/>
      <c r="F195" s="725" t="s">
        <v>185</v>
      </c>
      <c r="G195" s="726" t="s">
        <v>186</v>
      </c>
      <c r="H195" s="725" t="s">
        <v>185</v>
      </c>
      <c r="I195" s="726" t="s">
        <v>186</v>
      </c>
      <c r="J195" s="725" t="s">
        <v>185</v>
      </c>
      <c r="K195" s="726" t="s">
        <v>186</v>
      </c>
      <c r="L195" s="725" t="s">
        <v>185</v>
      </c>
      <c r="M195" s="726" t="s">
        <v>186</v>
      </c>
      <c r="N195" s="725" t="s">
        <v>185</v>
      </c>
      <c r="O195" s="726" t="s">
        <v>186</v>
      </c>
      <c r="P195" s="725" t="s">
        <v>185</v>
      </c>
      <c r="Q195" s="726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727" t="s">
        <v>187</v>
      </c>
      <c r="AA195" s="728" t="s">
        <v>226</v>
      </c>
    </row>
    <row r="196" spans="1:99" x14ac:dyDescent="0.25">
      <c r="A196" s="729" t="s">
        <v>227</v>
      </c>
      <c r="B196" s="729"/>
      <c r="C196" s="730">
        <f>SUM(D196:E196)</f>
        <v>0</v>
      </c>
      <c r="D196" s="731">
        <f>SUM(F196,H196,J196,L196,N196,P196,R196)</f>
        <v>0</v>
      </c>
      <c r="E196" s="732">
        <f>SUM(G196,I196,K196,M196,O196,Q196,S196)</f>
        <v>0</v>
      </c>
      <c r="F196" s="733"/>
      <c r="G196" s="734"/>
      <c r="H196" s="733"/>
      <c r="I196" s="734"/>
      <c r="J196" s="733"/>
      <c r="K196" s="734"/>
      <c r="L196" s="733"/>
      <c r="M196" s="734"/>
      <c r="N196" s="733"/>
      <c r="O196" s="734"/>
      <c r="P196" s="733"/>
      <c r="Q196" s="734"/>
      <c r="R196" s="735"/>
      <c r="S196" s="736"/>
      <c r="T196" s="737"/>
      <c r="U196" s="738"/>
      <c r="V196" s="738"/>
      <c r="W196" s="738"/>
      <c r="X196" s="739"/>
      <c r="Y196" s="740"/>
      <c r="Z196" s="741"/>
      <c r="AA196" s="742"/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14"/>
      <c r="G197" s="315"/>
      <c r="H197" s="314"/>
      <c r="I197" s="315"/>
      <c r="J197" s="314"/>
      <c r="K197" s="315"/>
      <c r="L197" s="314"/>
      <c r="M197" s="315"/>
      <c r="N197" s="316"/>
      <c r="O197" s="317"/>
      <c r="P197" s="316"/>
      <c r="Q197" s="317"/>
      <c r="R197" s="318"/>
      <c r="S197" s="319"/>
      <c r="T197" s="320"/>
      <c r="U197" s="321"/>
      <c r="V197" s="322"/>
      <c r="W197" s="322"/>
      <c r="X197" s="322"/>
      <c r="Y197" s="323"/>
      <c r="Z197" s="324"/>
      <c r="AA197" s="325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27"/>
      <c r="G198" s="328"/>
      <c r="H198" s="327"/>
      <c r="I198" s="328"/>
      <c r="J198" s="327"/>
      <c r="K198" s="328"/>
      <c r="L198" s="327"/>
      <c r="M198" s="328"/>
      <c r="N198" s="329"/>
      <c r="O198" s="330"/>
      <c r="P198" s="329"/>
      <c r="Q198" s="330"/>
      <c r="R198" s="331"/>
      <c r="S198" s="332"/>
      <c r="T198" s="333"/>
      <c r="U198" s="334"/>
      <c r="V198" s="334"/>
      <c r="W198" s="334"/>
      <c r="X198" s="334"/>
      <c r="Y198" s="335"/>
      <c r="Z198" s="336"/>
      <c r="AA198" s="337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27"/>
      <c r="G199" s="328"/>
      <c r="H199" s="327"/>
      <c r="I199" s="328"/>
      <c r="J199" s="327"/>
      <c r="K199" s="328"/>
      <c r="L199" s="327"/>
      <c r="M199" s="328"/>
      <c r="N199" s="327"/>
      <c r="O199" s="328"/>
      <c r="P199" s="327"/>
      <c r="Q199" s="328"/>
      <c r="R199" s="340"/>
      <c r="S199" s="341"/>
      <c r="T199" s="333"/>
      <c r="U199" s="334"/>
      <c r="V199" s="334"/>
      <c r="W199" s="334"/>
      <c r="X199" s="334"/>
      <c r="Y199" s="335"/>
      <c r="Z199" s="336"/>
      <c r="AA199" s="337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27"/>
      <c r="G200" s="328"/>
      <c r="H200" s="327"/>
      <c r="I200" s="328"/>
      <c r="J200" s="327"/>
      <c r="K200" s="328"/>
      <c r="L200" s="327"/>
      <c r="M200" s="328"/>
      <c r="N200" s="329"/>
      <c r="O200" s="330"/>
      <c r="P200" s="329"/>
      <c r="Q200" s="330"/>
      <c r="R200" s="331"/>
      <c r="S200" s="332"/>
      <c r="T200" s="333"/>
      <c r="U200" s="334"/>
      <c r="V200" s="334"/>
      <c r="W200" s="334"/>
      <c r="X200" s="334"/>
      <c r="Y200" s="335"/>
      <c r="Z200" s="336"/>
      <c r="AA200" s="337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0</v>
      </c>
      <c r="D201" s="338">
        <f>SUM(F201,H201,J201,L201,N201,P201,R201)</f>
        <v>0</v>
      </c>
      <c r="E201" s="339">
        <f>SUM(G201,I201,K201,M201,O201,Q201,S201)</f>
        <v>0</v>
      </c>
      <c r="F201" s="327"/>
      <c r="G201" s="328"/>
      <c r="H201" s="327"/>
      <c r="I201" s="328"/>
      <c r="J201" s="327"/>
      <c r="K201" s="328"/>
      <c r="L201" s="327"/>
      <c r="M201" s="328"/>
      <c r="N201" s="327"/>
      <c r="O201" s="328"/>
      <c r="P201" s="327"/>
      <c r="Q201" s="328"/>
      <c r="R201" s="340"/>
      <c r="S201" s="341"/>
      <c r="T201" s="333"/>
      <c r="U201" s="334"/>
      <c r="V201" s="334"/>
      <c r="W201" s="334"/>
      <c r="X201" s="334"/>
      <c r="Y201" s="335"/>
      <c r="Z201" s="336"/>
      <c r="AA201" s="337"/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46"/>
      <c r="G202" s="347"/>
      <c r="H202" s="346"/>
      <c r="I202" s="347"/>
      <c r="J202" s="346"/>
      <c r="K202" s="347"/>
      <c r="L202" s="346"/>
      <c r="M202" s="347"/>
      <c r="N202" s="346"/>
      <c r="O202" s="347"/>
      <c r="P202" s="346"/>
      <c r="Q202" s="347"/>
      <c r="R202" s="348"/>
      <c r="S202" s="349"/>
      <c r="T202" s="350"/>
      <c r="U202" s="351"/>
      <c r="V202" s="352"/>
      <c r="W202" s="352"/>
      <c r="X202" s="352"/>
      <c r="Y202" s="353"/>
      <c r="Z202" s="354"/>
      <c r="AA202" s="355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651" t="s">
        <v>235</v>
      </c>
      <c r="B203" s="650"/>
      <c r="C203" s="650"/>
      <c r="D203" s="650"/>
      <c r="E203" s="650"/>
    </row>
    <row r="204" spans="1:99" x14ac:dyDescent="0.25">
      <c r="A204" s="558" t="s">
        <v>213</v>
      </c>
      <c r="B204" s="559"/>
      <c r="C204" s="743" t="s">
        <v>33</v>
      </c>
      <c r="D204" s="744" t="s">
        <v>236</v>
      </c>
      <c r="E204" s="652" t="s">
        <v>237</v>
      </c>
    </row>
    <row r="205" spans="1:99" x14ac:dyDescent="0.25">
      <c r="A205" s="560"/>
      <c r="B205" s="561"/>
      <c r="C205" s="743"/>
      <c r="D205" s="744"/>
      <c r="E205" s="652"/>
    </row>
    <row r="206" spans="1:99" x14ac:dyDescent="0.25">
      <c r="A206" s="562"/>
      <c r="B206" s="563"/>
      <c r="C206" s="743"/>
      <c r="D206" s="744"/>
      <c r="E206" s="652"/>
    </row>
    <row r="207" spans="1:99" ht="22.5" customHeight="1" x14ac:dyDescent="0.25">
      <c r="A207" s="626" t="s">
        <v>238</v>
      </c>
      <c r="B207" s="626"/>
      <c r="C207" s="745">
        <f>D207+E207</f>
        <v>24</v>
      </c>
      <c r="D207" s="357">
        <v>0</v>
      </c>
      <c r="E207" s="746">
        <v>24</v>
      </c>
    </row>
    <row r="208" spans="1:99" ht="15" customHeight="1" x14ac:dyDescent="0.25">
      <c r="A208" s="627" t="s">
        <v>239</v>
      </c>
      <c r="B208" s="627"/>
      <c r="C208" s="358">
        <f>D208+E208</f>
        <v>98</v>
      </c>
      <c r="D208" s="359">
        <v>0</v>
      </c>
      <c r="E208" s="360">
        <v>98</v>
      </c>
    </row>
    <row r="209" spans="1:95" x14ac:dyDescent="0.25">
      <c r="A209" s="651" t="s">
        <v>240</v>
      </c>
      <c r="B209" s="650"/>
      <c r="C209" s="650"/>
      <c r="D209" s="650"/>
      <c r="E209" s="650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636" t="s">
        <v>181</v>
      </c>
      <c r="B210" s="636" t="s">
        <v>94</v>
      </c>
      <c r="C210" s="663" t="s">
        <v>158</v>
      </c>
      <c r="D210" s="664"/>
      <c r="E210" s="664"/>
      <c r="F210" s="664"/>
      <c r="G210" s="664"/>
      <c r="H210" s="664"/>
      <c r="I210" s="664"/>
      <c r="J210" s="665"/>
      <c r="K210" s="656" t="s">
        <v>241</v>
      </c>
      <c r="L210" s="657"/>
      <c r="M210" s="658"/>
    </row>
    <row r="211" spans="1:95" x14ac:dyDescent="0.25">
      <c r="A211" s="460"/>
      <c r="B211" s="460"/>
      <c r="C211" s="659" t="s">
        <v>242</v>
      </c>
      <c r="D211" s="652"/>
      <c r="E211" s="660" t="s">
        <v>18</v>
      </c>
      <c r="F211" s="661"/>
      <c r="G211" s="660" t="s">
        <v>19</v>
      </c>
      <c r="H211" s="661"/>
      <c r="I211" s="660" t="s">
        <v>243</v>
      </c>
      <c r="J211" s="662"/>
      <c r="K211" s="619"/>
      <c r="L211" s="620"/>
      <c r="M211" s="621"/>
    </row>
    <row r="212" spans="1:95" x14ac:dyDescent="0.25">
      <c r="A212" s="461"/>
      <c r="B212" s="461"/>
      <c r="C212" s="689" t="s">
        <v>244</v>
      </c>
      <c r="D212" s="438" t="s">
        <v>245</v>
      </c>
      <c r="E212" s="428" t="s">
        <v>244</v>
      </c>
      <c r="F212" s="439" t="s">
        <v>245</v>
      </c>
      <c r="G212" s="428" t="s">
        <v>244</v>
      </c>
      <c r="H212" s="438" t="s">
        <v>245</v>
      </c>
      <c r="I212" s="428" t="s">
        <v>244</v>
      </c>
      <c r="J212" s="429" t="s">
        <v>245</v>
      </c>
      <c r="K212" s="747" t="s">
        <v>136</v>
      </c>
      <c r="L212" s="440" t="s">
        <v>246</v>
      </c>
      <c r="M212" s="441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748"/>
      <c r="E213" s="27"/>
      <c r="F213" s="749"/>
      <c r="G213" s="27"/>
      <c r="H213" s="748"/>
      <c r="I213" s="27"/>
      <c r="J213" s="750"/>
      <c r="K213" s="182"/>
      <c r="L213" s="28"/>
      <c r="M213" s="748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24440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E1D8F9CE-DBA7-4745-A256-0E7B6CA599BD}">
      <formula1>0</formula1>
      <formula2>9.99999999999999E+37</formula2>
    </dataValidation>
    <dataValidation type="whole" allowBlank="1" showInputMessage="1" showErrorMessage="1" sqref="D12:T13 C36:O66 U12:W66 P15:T66 C12:C34 D15:O34" xr:uid="{947427FC-EF7B-4939-BBB3-983A8E80DD7E}">
      <formula1>0</formula1>
      <formula2>9.99999999999999E+38</formula2>
    </dataValidation>
    <dataValidation type="whole" allowBlank="1" showInputMessage="1" showErrorMessage="1" sqref="F129:V145 C129:E144" xr:uid="{A9F31465-3C84-4E54-B4B3-30FF7404D68B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8625B374-C09F-4C48-845A-E0342C294CCB}">
      <formula1>0</formula1>
      <formula2>9.99999999999999E+40</formula2>
    </dataValidation>
    <dataValidation type="whole" allowBlank="1" showInputMessage="1" showErrorMessage="1" sqref="F182:AR191" xr:uid="{9D23B658-973D-410F-855E-EAC315D31AF9}">
      <formula1>0</formula1>
      <formula2>9.99999999999999E+36</formula2>
    </dataValidation>
    <dataValidation type="whole" operator="equal" allowBlank="1" showInputMessage="1" showErrorMessage="1" sqref="D152:D153 F152:J153 N200:T202 C35:O35 C145:E145 F155:O155 AF155:AO155 L152:L153 N152:N153 P152:P153 R152:R153 T152:T153 V152:V153 X152:X153 Z152:Z153 AB152:AB153 AD152:AD153 AF152:AF153 AH152:AH153 AJ152:AJ153 AL152:AL153 AN152:AN153 N197:T198 T199 E14:T14" xr:uid="{B8990E76-28B7-48A7-816D-FCF75C1EE1E9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93E16109-820D-49AC-B52C-86D1407078AF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" xr:uid="{54608F3F-C96B-45F4-A25A-8AFD4D72560F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U239"/>
  <sheetViews>
    <sheetView workbookViewId="0">
      <selection activeCell="A6" sqref="A6:AD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",[3]NOMBRE!B2, " (",[3]NOMBRE!C2,[3]NOMBRE!D2,[3]NOMBRE!E2,[3]NOMBRE!F2,[3]NOMBRE!G2,")")</f>
        <v>COMUNA: LINARES (07401)</v>
      </c>
    </row>
    <row r="3" spans="1:98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8" x14ac:dyDescent="0.25">
      <c r="A4" s="1" t="str">
        <f>CONCATENATE("MES: ",[3]NOMBRE!B6, " (",[3]NOMBRE!C6,[3]NOMBRE!D6,")")</f>
        <v>MES: FEBRERO (02)</v>
      </c>
    </row>
    <row r="5" spans="1:98" x14ac:dyDescent="0.25">
      <c r="A5" s="1" t="str">
        <f>CONCATENATE("AÑO: ",[3]NOMBRE!B7)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632" t="s">
        <v>3</v>
      </c>
      <c r="B9" s="660" t="s">
        <v>4</v>
      </c>
      <c r="C9" s="667"/>
      <c r="D9" s="667"/>
      <c r="E9" s="667"/>
      <c r="F9" s="667"/>
      <c r="G9" s="667"/>
      <c r="H9" s="667"/>
      <c r="I9" s="667"/>
      <c r="J9" s="667"/>
      <c r="K9" s="667"/>
      <c r="L9" s="667"/>
      <c r="M9" s="667"/>
      <c r="N9" s="667"/>
      <c r="O9" s="667"/>
      <c r="P9" s="667"/>
      <c r="Q9" s="667"/>
      <c r="R9" s="667"/>
      <c r="S9" s="667"/>
      <c r="T9" s="667"/>
      <c r="U9" s="667"/>
      <c r="V9" s="667"/>
      <c r="W9" s="662"/>
      <c r="X9" s="751" t="s">
        <v>5</v>
      </c>
      <c r="Y9" s="664"/>
      <c r="Z9" s="664"/>
      <c r="AA9" s="664"/>
      <c r="AB9" s="664"/>
      <c r="AC9" s="664"/>
      <c r="AD9" s="664"/>
      <c r="AE9" s="665"/>
      <c r="AF9" s="633" t="s">
        <v>6</v>
      </c>
      <c r="AG9" s="634"/>
    </row>
    <row r="10" spans="1:98" ht="15" customHeight="1" x14ac:dyDescent="0.25">
      <c r="A10" s="448"/>
      <c r="B10" s="460" t="s">
        <v>7</v>
      </c>
      <c r="C10" s="663" t="s">
        <v>8</v>
      </c>
      <c r="D10" s="664"/>
      <c r="E10" s="664"/>
      <c r="F10" s="664"/>
      <c r="G10" s="664"/>
      <c r="H10" s="664"/>
      <c r="I10" s="664"/>
      <c r="J10" s="664"/>
      <c r="K10" s="664"/>
      <c r="L10" s="664"/>
      <c r="M10" s="664"/>
      <c r="N10" s="664"/>
      <c r="O10" s="664"/>
      <c r="P10" s="664"/>
      <c r="Q10" s="664"/>
      <c r="R10" s="664"/>
      <c r="S10" s="664"/>
      <c r="T10" s="665"/>
      <c r="U10" s="463" t="s">
        <v>9</v>
      </c>
      <c r="V10" s="660" t="s">
        <v>10</v>
      </c>
      <c r="W10" s="662"/>
      <c r="X10" s="752" t="s">
        <v>11</v>
      </c>
      <c r="Y10" s="667"/>
      <c r="Z10" s="667"/>
      <c r="AA10" s="662"/>
      <c r="AB10" s="667" t="s">
        <v>12</v>
      </c>
      <c r="AC10" s="667"/>
      <c r="AD10" s="667"/>
      <c r="AE10" s="662"/>
      <c r="AF10" s="458"/>
      <c r="AG10" s="459"/>
    </row>
    <row r="11" spans="1:98" ht="32.25" customHeight="1" x14ac:dyDescent="0.25">
      <c r="A11" s="449"/>
      <c r="B11" s="461"/>
      <c r="C11" s="689" t="s">
        <v>13</v>
      </c>
      <c r="D11" s="670" t="s">
        <v>14</v>
      </c>
      <c r="E11" s="671" t="s">
        <v>15</v>
      </c>
      <c r="F11" s="671" t="s">
        <v>16</v>
      </c>
      <c r="G11" s="671" t="s">
        <v>17</v>
      </c>
      <c r="H11" s="671" t="s">
        <v>18</v>
      </c>
      <c r="I11" s="672" t="s">
        <v>19</v>
      </c>
      <c r="J11" s="672" t="s">
        <v>20</v>
      </c>
      <c r="K11" s="672" t="s">
        <v>21</v>
      </c>
      <c r="L11" s="672" t="s">
        <v>22</v>
      </c>
      <c r="M11" s="672" t="s">
        <v>23</v>
      </c>
      <c r="N11" s="672" t="s">
        <v>24</v>
      </c>
      <c r="O11" s="672" t="s">
        <v>25</v>
      </c>
      <c r="P11" s="672" t="s">
        <v>26</v>
      </c>
      <c r="Q11" s="672" t="s">
        <v>27</v>
      </c>
      <c r="R11" s="672" t="s">
        <v>28</v>
      </c>
      <c r="S11" s="672" t="s">
        <v>29</v>
      </c>
      <c r="T11" s="701" t="s">
        <v>30</v>
      </c>
      <c r="U11" s="464"/>
      <c r="V11" s="444" t="s">
        <v>31</v>
      </c>
      <c r="W11" s="701" t="s">
        <v>32</v>
      </c>
      <c r="X11" s="753" t="s">
        <v>33</v>
      </c>
      <c r="Y11" s="704" t="s">
        <v>34</v>
      </c>
      <c r="Z11" s="671" t="s">
        <v>35</v>
      </c>
      <c r="AA11" s="701" t="s">
        <v>36</v>
      </c>
      <c r="AB11" s="676" t="s">
        <v>33</v>
      </c>
      <c r="AC11" s="704" t="s">
        <v>34</v>
      </c>
      <c r="AD11" s="671" t="s">
        <v>35</v>
      </c>
      <c r="AE11" s="701" t="s">
        <v>37</v>
      </c>
      <c r="AF11" s="670" t="s">
        <v>38</v>
      </c>
      <c r="AG11" s="690" t="s">
        <v>12</v>
      </c>
    </row>
    <row r="12" spans="1:98" x14ac:dyDescent="0.25">
      <c r="A12" s="25" t="s">
        <v>39</v>
      </c>
      <c r="B12" s="26">
        <f>SUM(C12:T12)</f>
        <v>421</v>
      </c>
      <c r="C12" s="27">
        <v>211</v>
      </c>
      <c r="D12" s="28">
        <v>107</v>
      </c>
      <c r="E12" s="28">
        <v>81</v>
      </c>
      <c r="F12" s="28">
        <v>22</v>
      </c>
      <c r="G12" s="28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421</v>
      </c>
      <c r="V12" s="32">
        <v>201</v>
      </c>
      <c r="W12" s="33">
        <v>220</v>
      </c>
      <c r="X12" s="34">
        <f>SUM(Y12+Z12+AA12)</f>
        <v>142</v>
      </c>
      <c r="Y12" s="32">
        <v>33</v>
      </c>
      <c r="Z12" s="35">
        <v>109</v>
      </c>
      <c r="AA12" s="33">
        <v>0</v>
      </c>
      <c r="AB12" s="754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1081</v>
      </c>
      <c r="C13" s="42">
        <v>0</v>
      </c>
      <c r="D13" s="43">
        <v>0</v>
      </c>
      <c r="E13" s="43">
        <v>0</v>
      </c>
      <c r="F13" s="43">
        <v>4</v>
      </c>
      <c r="G13" s="43">
        <v>3</v>
      </c>
      <c r="H13" s="43">
        <v>18</v>
      </c>
      <c r="I13" s="43">
        <v>45</v>
      </c>
      <c r="J13" s="43">
        <v>41</v>
      </c>
      <c r="K13" s="43">
        <v>49</v>
      </c>
      <c r="L13" s="43">
        <v>69</v>
      </c>
      <c r="M13" s="43">
        <v>70</v>
      </c>
      <c r="N13" s="43">
        <v>57</v>
      </c>
      <c r="O13" s="43">
        <v>90</v>
      </c>
      <c r="P13" s="43">
        <v>116</v>
      </c>
      <c r="Q13" s="43">
        <v>108</v>
      </c>
      <c r="R13" s="43">
        <v>130</v>
      </c>
      <c r="S13" s="43">
        <v>116</v>
      </c>
      <c r="T13" s="44">
        <v>165</v>
      </c>
      <c r="U13" s="45">
        <v>1081</v>
      </c>
      <c r="V13" s="42">
        <v>385</v>
      </c>
      <c r="W13" s="44">
        <v>696</v>
      </c>
      <c r="X13" s="46">
        <f t="shared" ref="X13:X36" si="4">SUM(Y13+Z13+AA13)</f>
        <v>0</v>
      </c>
      <c r="Y13" s="42">
        <v>0</v>
      </c>
      <c r="Z13" s="43">
        <v>0</v>
      </c>
      <c r="AA13" s="44">
        <v>0</v>
      </c>
      <c r="AB13" s="47">
        <f t="shared" ref="AB13:AB37" si="5">SUM(AC13+AD13+AE13)</f>
        <v>236</v>
      </c>
      <c r="AC13" s="42">
        <v>35</v>
      </c>
      <c r="AD13" s="48">
        <v>201</v>
      </c>
      <c r="AE13" s="44">
        <v>0</v>
      </c>
      <c r="AF13" s="37">
        <v>0</v>
      </c>
      <c r="AG13" s="38">
        <v>269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38</v>
      </c>
      <c r="C15" s="42">
        <v>13</v>
      </c>
      <c r="D15" s="43">
        <v>19</v>
      </c>
      <c r="E15" s="43">
        <v>5</v>
      </c>
      <c r="F15" s="43">
        <v>1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38</v>
      </c>
      <c r="V15" s="42">
        <v>20</v>
      </c>
      <c r="W15" s="44">
        <v>18</v>
      </c>
      <c r="X15" s="46">
        <f t="shared" si="4"/>
        <v>6</v>
      </c>
      <c r="Y15" s="42">
        <v>2</v>
      </c>
      <c r="Z15" s="43">
        <v>4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90</v>
      </c>
      <c r="C16" s="42">
        <v>0</v>
      </c>
      <c r="D16" s="43">
        <v>0</v>
      </c>
      <c r="E16" s="43">
        <v>0</v>
      </c>
      <c r="F16" s="43">
        <v>1</v>
      </c>
      <c r="G16" s="43">
        <v>1</v>
      </c>
      <c r="H16" s="43">
        <v>0</v>
      </c>
      <c r="I16" s="43">
        <v>0</v>
      </c>
      <c r="J16" s="43">
        <v>1</v>
      </c>
      <c r="K16" s="43">
        <v>1</v>
      </c>
      <c r="L16" s="43">
        <v>1</v>
      </c>
      <c r="M16" s="43">
        <v>3</v>
      </c>
      <c r="N16" s="43">
        <v>1</v>
      </c>
      <c r="O16" s="43">
        <v>6</v>
      </c>
      <c r="P16" s="43">
        <v>11</v>
      </c>
      <c r="Q16" s="43">
        <v>12</v>
      </c>
      <c r="R16" s="43">
        <v>14</v>
      </c>
      <c r="S16" s="43">
        <v>17</v>
      </c>
      <c r="T16" s="44">
        <v>21</v>
      </c>
      <c r="U16" s="45">
        <v>90</v>
      </c>
      <c r="V16" s="42">
        <v>32</v>
      </c>
      <c r="W16" s="44">
        <v>58</v>
      </c>
      <c r="X16" s="46">
        <f t="shared" si="4"/>
        <v>1</v>
      </c>
      <c r="Y16" s="42">
        <v>0</v>
      </c>
      <c r="Z16" s="43">
        <v>1</v>
      </c>
      <c r="AA16" s="44">
        <v>0</v>
      </c>
      <c r="AB16" s="51">
        <f t="shared" si="5"/>
        <v>27</v>
      </c>
      <c r="AC16" s="42">
        <v>15</v>
      </c>
      <c r="AD16" s="48">
        <v>12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194</v>
      </c>
      <c r="C17" s="42">
        <v>36</v>
      </c>
      <c r="D17" s="43">
        <v>9</v>
      </c>
      <c r="E17" s="43">
        <v>12</v>
      </c>
      <c r="F17" s="43">
        <v>6</v>
      </c>
      <c r="G17" s="43">
        <v>1</v>
      </c>
      <c r="H17" s="43">
        <v>1</v>
      </c>
      <c r="I17" s="43">
        <v>0</v>
      </c>
      <c r="J17" s="43">
        <v>1</v>
      </c>
      <c r="K17" s="43">
        <v>1</v>
      </c>
      <c r="L17" s="43">
        <v>1</v>
      </c>
      <c r="M17" s="43">
        <v>1</v>
      </c>
      <c r="N17" s="43">
        <v>6</v>
      </c>
      <c r="O17" s="43">
        <v>18</v>
      </c>
      <c r="P17" s="43">
        <v>12</v>
      </c>
      <c r="Q17" s="43">
        <v>23</v>
      </c>
      <c r="R17" s="43">
        <v>21</v>
      </c>
      <c r="S17" s="43">
        <v>20</v>
      </c>
      <c r="T17" s="44">
        <v>25</v>
      </c>
      <c r="U17" s="45">
        <v>194</v>
      </c>
      <c r="V17" s="42">
        <v>103</v>
      </c>
      <c r="W17" s="44">
        <v>91</v>
      </c>
      <c r="X17" s="46">
        <f t="shared" si="4"/>
        <v>18</v>
      </c>
      <c r="Y17" s="42">
        <v>10</v>
      </c>
      <c r="Z17" s="43">
        <v>8</v>
      </c>
      <c r="AA17" s="44">
        <v>0</v>
      </c>
      <c r="AB17" s="51">
        <f t="shared" si="5"/>
        <v>41</v>
      </c>
      <c r="AC17" s="42">
        <v>11</v>
      </c>
      <c r="AD17" s="48">
        <v>30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197</v>
      </c>
      <c r="C18" s="42">
        <v>0</v>
      </c>
      <c r="D18" s="43">
        <v>0</v>
      </c>
      <c r="E18" s="43">
        <v>0</v>
      </c>
      <c r="F18" s="43">
        <v>1</v>
      </c>
      <c r="G18" s="43">
        <v>1</v>
      </c>
      <c r="H18" s="43">
        <v>3</v>
      </c>
      <c r="I18" s="43">
        <v>8</v>
      </c>
      <c r="J18" s="43">
        <v>11</v>
      </c>
      <c r="K18" s="43">
        <v>14</v>
      </c>
      <c r="L18" s="43">
        <v>21</v>
      </c>
      <c r="M18" s="43">
        <v>19</v>
      </c>
      <c r="N18" s="43">
        <v>27</v>
      </c>
      <c r="O18" s="43">
        <v>26</v>
      </c>
      <c r="P18" s="43">
        <v>15</v>
      </c>
      <c r="Q18" s="43">
        <v>17</v>
      </c>
      <c r="R18" s="43">
        <v>14</v>
      </c>
      <c r="S18" s="43">
        <v>10</v>
      </c>
      <c r="T18" s="44">
        <v>10</v>
      </c>
      <c r="U18" s="45">
        <v>197</v>
      </c>
      <c r="V18" s="42">
        <v>1</v>
      </c>
      <c r="W18" s="44">
        <v>196</v>
      </c>
      <c r="X18" s="46">
        <f t="shared" si="4"/>
        <v>1</v>
      </c>
      <c r="Y18" s="42">
        <v>1</v>
      </c>
      <c r="Z18" s="43">
        <v>0</v>
      </c>
      <c r="AA18" s="44">
        <v>0</v>
      </c>
      <c r="AB18" s="51">
        <f t="shared" si="5"/>
        <v>54</v>
      </c>
      <c r="AC18" s="42">
        <v>29</v>
      </c>
      <c r="AD18" s="48">
        <v>25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117</v>
      </c>
      <c r="C20" s="42">
        <v>0</v>
      </c>
      <c r="D20" s="43">
        <v>0</v>
      </c>
      <c r="E20" s="43">
        <v>0</v>
      </c>
      <c r="F20" s="43">
        <v>2</v>
      </c>
      <c r="G20" s="43">
        <v>1</v>
      </c>
      <c r="H20" s="43">
        <v>3</v>
      </c>
      <c r="I20" s="43">
        <v>11</v>
      </c>
      <c r="J20" s="43">
        <v>5</v>
      </c>
      <c r="K20" s="43">
        <v>11</v>
      </c>
      <c r="L20" s="43">
        <v>3</v>
      </c>
      <c r="M20" s="43">
        <v>15</v>
      </c>
      <c r="N20" s="43">
        <v>12</v>
      </c>
      <c r="O20" s="43">
        <v>10</v>
      </c>
      <c r="P20" s="43">
        <v>11</v>
      </c>
      <c r="Q20" s="43">
        <v>10</v>
      </c>
      <c r="R20" s="43">
        <v>6</v>
      </c>
      <c r="S20" s="43">
        <v>9</v>
      </c>
      <c r="T20" s="44">
        <v>8</v>
      </c>
      <c r="U20" s="45">
        <v>117</v>
      </c>
      <c r="V20" s="42">
        <v>33</v>
      </c>
      <c r="W20" s="44">
        <v>84</v>
      </c>
      <c r="X20" s="46">
        <f t="shared" si="4"/>
        <v>0</v>
      </c>
      <c r="Y20" s="42">
        <v>0</v>
      </c>
      <c r="Z20" s="43">
        <v>0</v>
      </c>
      <c r="AA20" s="44">
        <v>0</v>
      </c>
      <c r="AB20" s="51">
        <f t="shared" si="5"/>
        <v>30</v>
      </c>
      <c r="AC20" s="42">
        <v>13</v>
      </c>
      <c r="AD20" s="48">
        <v>17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141</v>
      </c>
      <c r="C22" s="42">
        <v>0</v>
      </c>
      <c r="D22" s="43">
        <v>0</v>
      </c>
      <c r="E22" s="43">
        <v>0</v>
      </c>
      <c r="F22" s="43">
        <v>1</v>
      </c>
      <c r="G22" s="43">
        <v>3</v>
      </c>
      <c r="H22" s="43">
        <v>2</v>
      </c>
      <c r="I22" s="43">
        <v>10</v>
      </c>
      <c r="J22" s="43">
        <v>11</v>
      </c>
      <c r="K22" s="43">
        <v>5</v>
      </c>
      <c r="L22" s="43">
        <v>5</v>
      </c>
      <c r="M22" s="43">
        <v>6</v>
      </c>
      <c r="N22" s="43">
        <v>11</v>
      </c>
      <c r="O22" s="43">
        <v>16</v>
      </c>
      <c r="P22" s="43">
        <v>19</v>
      </c>
      <c r="Q22" s="43">
        <v>20</v>
      </c>
      <c r="R22" s="43">
        <v>14</v>
      </c>
      <c r="S22" s="43">
        <v>9</v>
      </c>
      <c r="T22" s="44">
        <v>9</v>
      </c>
      <c r="U22" s="45">
        <v>141</v>
      </c>
      <c r="V22" s="42">
        <v>53</v>
      </c>
      <c r="W22" s="44">
        <v>88</v>
      </c>
      <c r="X22" s="46">
        <f t="shared" si="4"/>
        <v>1</v>
      </c>
      <c r="Y22" s="42">
        <v>0</v>
      </c>
      <c r="Z22" s="43">
        <v>1</v>
      </c>
      <c r="AA22" s="44">
        <v>0</v>
      </c>
      <c r="AB22" s="51">
        <f t="shared" si="5"/>
        <v>60</v>
      </c>
      <c r="AC22" s="42">
        <v>21</v>
      </c>
      <c r="AD22" s="48">
        <v>39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4">
        <v>0</v>
      </c>
      <c r="U23" s="45">
        <v>0</v>
      </c>
      <c r="V23" s="42">
        <v>0</v>
      </c>
      <c r="W23" s="44">
        <v>0</v>
      </c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4">
        <v>0</v>
      </c>
      <c r="U24" s="45">
        <v>0</v>
      </c>
      <c r="V24" s="42">
        <v>0</v>
      </c>
      <c r="W24" s="44">
        <v>0</v>
      </c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4">
        <v>0</v>
      </c>
      <c r="U25" s="45">
        <v>0</v>
      </c>
      <c r="V25" s="42">
        <v>0</v>
      </c>
      <c r="W25" s="44">
        <v>0</v>
      </c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4">
        <v>0</v>
      </c>
      <c r="U26" s="45">
        <v>0</v>
      </c>
      <c r="V26" s="42">
        <v>0</v>
      </c>
      <c r="W26" s="44">
        <v>0</v>
      </c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4">
        <v>0</v>
      </c>
      <c r="U27" s="45">
        <v>0</v>
      </c>
      <c r="V27" s="42">
        <v>0</v>
      </c>
      <c r="W27" s="44">
        <v>0</v>
      </c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4">
        <v>0</v>
      </c>
      <c r="U28" s="45">
        <v>0</v>
      </c>
      <c r="V28" s="42">
        <v>0</v>
      </c>
      <c r="W28" s="44">
        <v>0</v>
      </c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4">
        <v>0</v>
      </c>
      <c r="U29" s="45">
        <v>0</v>
      </c>
      <c r="V29" s="42">
        <v>0</v>
      </c>
      <c r="W29" s="44">
        <v>0</v>
      </c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4">
        <v>0</v>
      </c>
      <c r="U30" s="45">
        <v>0</v>
      </c>
      <c r="V30" s="42">
        <v>0</v>
      </c>
      <c r="W30" s="44">
        <v>0</v>
      </c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4">
        <v>0</v>
      </c>
      <c r="U31" s="45">
        <v>0</v>
      </c>
      <c r="V31" s="42">
        <v>0</v>
      </c>
      <c r="W31" s="44">
        <v>0</v>
      </c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113</v>
      </c>
      <c r="C32" s="42">
        <v>1</v>
      </c>
      <c r="D32" s="43">
        <v>6</v>
      </c>
      <c r="E32" s="43">
        <v>1</v>
      </c>
      <c r="F32" s="43">
        <v>1</v>
      </c>
      <c r="G32" s="43">
        <v>0</v>
      </c>
      <c r="H32" s="43">
        <v>1</v>
      </c>
      <c r="I32" s="43">
        <v>1</v>
      </c>
      <c r="J32" s="43">
        <v>5</v>
      </c>
      <c r="K32" s="43">
        <v>3</v>
      </c>
      <c r="L32" s="43">
        <v>5</v>
      </c>
      <c r="M32" s="43">
        <v>4</v>
      </c>
      <c r="N32" s="43">
        <v>6</v>
      </c>
      <c r="O32" s="43">
        <v>8</v>
      </c>
      <c r="P32" s="43">
        <v>13</v>
      </c>
      <c r="Q32" s="43">
        <v>9</v>
      </c>
      <c r="R32" s="43">
        <v>13</v>
      </c>
      <c r="S32" s="43">
        <v>13</v>
      </c>
      <c r="T32" s="44">
        <v>23</v>
      </c>
      <c r="U32" s="45">
        <v>113</v>
      </c>
      <c r="V32" s="42">
        <v>55</v>
      </c>
      <c r="W32" s="44">
        <v>58</v>
      </c>
      <c r="X32" s="46">
        <f t="shared" si="4"/>
        <v>5</v>
      </c>
      <c r="Y32" s="42">
        <v>3</v>
      </c>
      <c r="Z32" s="43">
        <v>2</v>
      </c>
      <c r="AA32" s="44">
        <v>0</v>
      </c>
      <c r="AB32" s="51">
        <f t="shared" si="5"/>
        <v>58</v>
      </c>
      <c r="AC32" s="42">
        <v>36</v>
      </c>
      <c r="AD32" s="48">
        <v>22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35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2</v>
      </c>
      <c r="I33" s="43">
        <v>2</v>
      </c>
      <c r="J33" s="43">
        <v>4</v>
      </c>
      <c r="K33" s="43">
        <v>5</v>
      </c>
      <c r="L33" s="43">
        <v>4</v>
      </c>
      <c r="M33" s="43">
        <v>7</v>
      </c>
      <c r="N33" s="43">
        <v>5</v>
      </c>
      <c r="O33" s="43">
        <v>3</v>
      </c>
      <c r="P33" s="43">
        <v>1</v>
      </c>
      <c r="Q33" s="43">
        <v>1</v>
      </c>
      <c r="R33" s="43">
        <v>1</v>
      </c>
      <c r="S33" s="43">
        <v>0</v>
      </c>
      <c r="T33" s="44">
        <v>0</v>
      </c>
      <c r="U33" s="45">
        <v>35</v>
      </c>
      <c r="V33" s="42">
        <v>23</v>
      </c>
      <c r="W33" s="44">
        <v>12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11</v>
      </c>
      <c r="AC33" s="42">
        <v>0</v>
      </c>
      <c r="AD33" s="48">
        <v>11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78</v>
      </c>
      <c r="C38" s="56">
        <v>18</v>
      </c>
      <c r="D38" s="55">
        <v>22</v>
      </c>
      <c r="E38" s="55">
        <v>28</v>
      </c>
      <c r="F38" s="55">
        <v>9</v>
      </c>
      <c r="G38" s="55">
        <v>1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78</v>
      </c>
      <c r="V38" s="42">
        <v>53</v>
      </c>
      <c r="W38" s="44">
        <v>25</v>
      </c>
      <c r="X38" s="46">
        <f>SUM(Y38+Z38+AA38)</f>
        <v>18</v>
      </c>
      <c r="Y38" s="42">
        <v>14</v>
      </c>
      <c r="Z38" s="43">
        <v>4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80</v>
      </c>
      <c r="C39" s="56">
        <v>0</v>
      </c>
      <c r="D39" s="55">
        <v>0</v>
      </c>
      <c r="E39" s="55">
        <v>0</v>
      </c>
      <c r="F39" s="55">
        <v>0</v>
      </c>
      <c r="G39" s="43">
        <v>2</v>
      </c>
      <c r="H39" s="43">
        <v>4</v>
      </c>
      <c r="I39" s="43">
        <v>3</v>
      </c>
      <c r="J39" s="43">
        <v>3</v>
      </c>
      <c r="K39" s="43">
        <v>2</v>
      </c>
      <c r="L39" s="43">
        <v>4</v>
      </c>
      <c r="M39" s="43">
        <v>2</v>
      </c>
      <c r="N39" s="43">
        <v>4</v>
      </c>
      <c r="O39" s="43">
        <v>5</v>
      </c>
      <c r="P39" s="43">
        <v>8</v>
      </c>
      <c r="Q39" s="43">
        <v>12</v>
      </c>
      <c r="R39" s="43">
        <v>10</v>
      </c>
      <c r="S39" s="43">
        <v>6</v>
      </c>
      <c r="T39" s="44">
        <v>15</v>
      </c>
      <c r="U39" s="45">
        <v>80</v>
      </c>
      <c r="V39" s="42">
        <v>44</v>
      </c>
      <c r="W39" s="44">
        <v>36</v>
      </c>
      <c r="X39" s="46">
        <f>SUM(Y39+Z39+AA39)</f>
        <v>0</v>
      </c>
      <c r="Y39" s="42">
        <v>0</v>
      </c>
      <c r="Z39" s="43">
        <v>0</v>
      </c>
      <c r="AA39" s="44">
        <v>0</v>
      </c>
      <c r="AB39" s="51">
        <f>SUM(AC39+AD39+AE39)</f>
        <v>37</v>
      </c>
      <c r="AC39" s="42">
        <v>12</v>
      </c>
      <c r="AD39" s="48">
        <v>25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0</v>
      </c>
      <c r="C41" s="56">
        <v>0</v>
      </c>
      <c r="D41" s="55">
        <v>0</v>
      </c>
      <c r="E41" s="55">
        <v>0</v>
      </c>
      <c r="F41" s="55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0</v>
      </c>
      <c r="V41" s="42">
        <v>0</v>
      </c>
      <c r="W41" s="44">
        <v>0</v>
      </c>
      <c r="X41" s="46">
        <f>SUM(Y41+Z41+AA41)</f>
        <v>0</v>
      </c>
      <c r="Y41" s="42">
        <v>0</v>
      </c>
      <c r="Z41" s="43">
        <v>0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341</v>
      </c>
      <c r="C42" s="42">
        <v>0</v>
      </c>
      <c r="D42" s="43">
        <v>0</v>
      </c>
      <c r="E42" s="43">
        <v>2</v>
      </c>
      <c r="F42" s="43">
        <v>11</v>
      </c>
      <c r="G42" s="43">
        <v>7</v>
      </c>
      <c r="H42" s="43">
        <v>30</v>
      </c>
      <c r="I42" s="43">
        <v>26</v>
      </c>
      <c r="J42" s="43">
        <v>30</v>
      </c>
      <c r="K42" s="43">
        <v>28</v>
      </c>
      <c r="L42" s="43">
        <v>30</v>
      </c>
      <c r="M42" s="43">
        <v>54</v>
      </c>
      <c r="N42" s="43">
        <v>22</v>
      </c>
      <c r="O42" s="43">
        <v>24</v>
      </c>
      <c r="P42" s="43">
        <v>41</v>
      </c>
      <c r="Q42" s="43">
        <v>18</v>
      </c>
      <c r="R42" s="43">
        <v>11</v>
      </c>
      <c r="S42" s="43">
        <v>6</v>
      </c>
      <c r="T42" s="44">
        <v>1</v>
      </c>
      <c r="U42" s="45">
        <v>341</v>
      </c>
      <c r="V42" s="42">
        <v>143</v>
      </c>
      <c r="W42" s="44">
        <v>198</v>
      </c>
      <c r="X42" s="46">
        <f t="shared" ref="X42:X63" si="11">SUM(Y42+Z42+AA42)</f>
        <v>13</v>
      </c>
      <c r="Y42" s="42">
        <v>0</v>
      </c>
      <c r="Z42" s="43">
        <v>13</v>
      </c>
      <c r="AA42" s="44">
        <v>0</v>
      </c>
      <c r="AB42" s="51">
        <f>SUM(AC42+AD42+AE42)</f>
        <v>55</v>
      </c>
      <c r="AC42" s="42">
        <v>15</v>
      </c>
      <c r="AD42" s="48">
        <v>34</v>
      </c>
      <c r="AE42" s="44">
        <v>6</v>
      </c>
      <c r="AF42" s="37">
        <v>13</v>
      </c>
      <c r="AG42" s="38">
        <v>110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158</v>
      </c>
      <c r="C43" s="42">
        <v>62</v>
      </c>
      <c r="D43" s="43">
        <v>77</v>
      </c>
      <c r="E43" s="43">
        <v>18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158</v>
      </c>
      <c r="V43" s="42">
        <v>137</v>
      </c>
      <c r="W43" s="44">
        <v>21</v>
      </c>
      <c r="X43" s="46">
        <f t="shared" si="11"/>
        <v>78</v>
      </c>
      <c r="Y43" s="42">
        <v>52</v>
      </c>
      <c r="Z43" s="43">
        <v>26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569</v>
      </c>
      <c r="C44" s="42">
        <v>0</v>
      </c>
      <c r="D44" s="43">
        <v>0</v>
      </c>
      <c r="E44" s="43">
        <v>0</v>
      </c>
      <c r="F44" s="43">
        <v>4</v>
      </c>
      <c r="G44" s="43">
        <v>3</v>
      </c>
      <c r="H44" s="43">
        <v>15</v>
      </c>
      <c r="I44" s="43">
        <v>17</v>
      </c>
      <c r="J44" s="43">
        <v>20</v>
      </c>
      <c r="K44" s="43">
        <v>17</v>
      </c>
      <c r="L44" s="43">
        <v>22</v>
      </c>
      <c r="M44" s="43">
        <v>32</v>
      </c>
      <c r="N44" s="43">
        <v>53</v>
      </c>
      <c r="O44" s="43">
        <v>50</v>
      </c>
      <c r="P44" s="43">
        <v>87</v>
      </c>
      <c r="Q44" s="43">
        <v>67</v>
      </c>
      <c r="R44" s="43">
        <v>79</v>
      </c>
      <c r="S44" s="43">
        <v>63</v>
      </c>
      <c r="T44" s="44">
        <v>40</v>
      </c>
      <c r="U44" s="45">
        <v>569</v>
      </c>
      <c r="V44" s="42">
        <v>211</v>
      </c>
      <c r="W44" s="44">
        <v>358</v>
      </c>
      <c r="X44" s="46">
        <f t="shared" si="11"/>
        <v>3</v>
      </c>
      <c r="Y44" s="42">
        <v>1</v>
      </c>
      <c r="Z44" s="43">
        <v>2</v>
      </c>
      <c r="AA44" s="44">
        <v>0</v>
      </c>
      <c r="AB44" s="51">
        <f t="shared" si="12"/>
        <v>197</v>
      </c>
      <c r="AC44" s="42">
        <v>103</v>
      </c>
      <c r="AD44" s="48">
        <v>94</v>
      </c>
      <c r="AE44" s="44">
        <v>0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46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3</v>
      </c>
      <c r="K45" s="43">
        <v>2</v>
      </c>
      <c r="L45" s="43">
        <v>0</v>
      </c>
      <c r="M45" s="43">
        <v>1</v>
      </c>
      <c r="N45" s="43">
        <v>1</v>
      </c>
      <c r="O45" s="43">
        <v>4</v>
      </c>
      <c r="P45" s="43">
        <v>9</v>
      </c>
      <c r="Q45" s="43">
        <v>8</v>
      </c>
      <c r="R45" s="43">
        <v>6</v>
      </c>
      <c r="S45" s="43">
        <v>5</v>
      </c>
      <c r="T45" s="44">
        <v>7</v>
      </c>
      <c r="U45" s="45">
        <v>46</v>
      </c>
      <c r="V45" s="42">
        <v>26</v>
      </c>
      <c r="W45" s="44">
        <v>20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27</v>
      </c>
      <c r="AC45" s="42">
        <v>2</v>
      </c>
      <c r="AD45" s="48">
        <v>25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24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1</v>
      </c>
      <c r="L51" s="43">
        <v>1</v>
      </c>
      <c r="M51" s="43">
        <v>1</v>
      </c>
      <c r="N51" s="43">
        <v>3</v>
      </c>
      <c r="O51" s="43">
        <v>5</v>
      </c>
      <c r="P51" s="43">
        <v>1</v>
      </c>
      <c r="Q51" s="43">
        <v>4</v>
      </c>
      <c r="R51" s="43">
        <v>4</v>
      </c>
      <c r="S51" s="43">
        <v>2</v>
      </c>
      <c r="T51" s="44">
        <v>2</v>
      </c>
      <c r="U51" s="45">
        <v>24</v>
      </c>
      <c r="V51" s="42">
        <v>10</v>
      </c>
      <c r="W51" s="44">
        <v>14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13</v>
      </c>
      <c r="AC51" s="42">
        <v>2</v>
      </c>
      <c r="AD51" s="48">
        <v>11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46</v>
      </c>
      <c r="C54" s="42">
        <v>0</v>
      </c>
      <c r="D54" s="43">
        <v>2</v>
      </c>
      <c r="E54" s="43">
        <v>1</v>
      </c>
      <c r="F54" s="43">
        <v>0</v>
      </c>
      <c r="G54" s="43">
        <v>0</v>
      </c>
      <c r="H54" s="43">
        <v>0</v>
      </c>
      <c r="I54" s="43">
        <v>0</v>
      </c>
      <c r="J54" s="43">
        <v>3</v>
      </c>
      <c r="K54" s="43">
        <v>0</v>
      </c>
      <c r="L54" s="43">
        <v>2</v>
      </c>
      <c r="M54" s="43">
        <v>0</v>
      </c>
      <c r="N54" s="43">
        <v>3</v>
      </c>
      <c r="O54" s="43">
        <v>1</v>
      </c>
      <c r="P54" s="43">
        <v>4</v>
      </c>
      <c r="Q54" s="43">
        <v>10</v>
      </c>
      <c r="R54" s="43">
        <v>4</v>
      </c>
      <c r="S54" s="43">
        <v>7</v>
      </c>
      <c r="T54" s="44">
        <v>9</v>
      </c>
      <c r="U54" s="45">
        <v>46</v>
      </c>
      <c r="V54" s="42">
        <v>28</v>
      </c>
      <c r="W54" s="44">
        <v>18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46</v>
      </c>
      <c r="AC54" s="42">
        <v>0</v>
      </c>
      <c r="AD54" s="48">
        <v>46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635</v>
      </c>
      <c r="C55" s="42">
        <v>1</v>
      </c>
      <c r="D55" s="43">
        <v>30</v>
      </c>
      <c r="E55" s="43">
        <v>35</v>
      </c>
      <c r="F55" s="43">
        <v>25</v>
      </c>
      <c r="G55" s="43">
        <v>6</v>
      </c>
      <c r="H55" s="43">
        <v>36</v>
      </c>
      <c r="I55" s="43">
        <v>69</v>
      </c>
      <c r="J55" s="43">
        <v>77</v>
      </c>
      <c r="K55" s="43">
        <v>80</v>
      </c>
      <c r="L55" s="43">
        <v>58</v>
      </c>
      <c r="M55" s="43">
        <v>39</v>
      </c>
      <c r="N55" s="43">
        <v>49</v>
      </c>
      <c r="O55" s="43">
        <v>32</v>
      </c>
      <c r="P55" s="43">
        <v>35</v>
      </c>
      <c r="Q55" s="43">
        <v>27</v>
      </c>
      <c r="R55" s="43">
        <v>22</v>
      </c>
      <c r="S55" s="43">
        <v>9</v>
      </c>
      <c r="T55" s="44">
        <v>5</v>
      </c>
      <c r="U55" s="45">
        <v>635</v>
      </c>
      <c r="V55" s="42">
        <v>3</v>
      </c>
      <c r="W55" s="44">
        <v>632</v>
      </c>
      <c r="X55" s="46">
        <f t="shared" si="11"/>
        <v>36</v>
      </c>
      <c r="Y55" s="42">
        <v>14</v>
      </c>
      <c r="Z55" s="43">
        <v>22</v>
      </c>
      <c r="AA55" s="44">
        <v>0</v>
      </c>
      <c r="AB55" s="51">
        <f t="shared" si="12"/>
        <v>152</v>
      </c>
      <c r="AC55" s="42">
        <v>66</v>
      </c>
      <c r="AD55" s="48">
        <v>85</v>
      </c>
      <c r="AE55" s="44">
        <v>1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414</v>
      </c>
      <c r="C58" s="42">
        <v>3</v>
      </c>
      <c r="D58" s="43">
        <v>3</v>
      </c>
      <c r="E58" s="43">
        <v>1</v>
      </c>
      <c r="F58" s="43">
        <v>1</v>
      </c>
      <c r="G58" s="43">
        <v>2</v>
      </c>
      <c r="H58" s="43">
        <v>1</v>
      </c>
      <c r="I58" s="43">
        <v>1</v>
      </c>
      <c r="J58" s="43">
        <v>1</v>
      </c>
      <c r="K58" s="43">
        <v>5</v>
      </c>
      <c r="L58" s="43">
        <v>5</v>
      </c>
      <c r="M58" s="43">
        <v>5</v>
      </c>
      <c r="N58" s="43">
        <v>12</v>
      </c>
      <c r="O58" s="43">
        <v>24</v>
      </c>
      <c r="P58" s="43">
        <v>40</v>
      </c>
      <c r="Q58" s="43">
        <v>60</v>
      </c>
      <c r="R58" s="43">
        <v>82</v>
      </c>
      <c r="S58" s="43">
        <v>77</v>
      </c>
      <c r="T58" s="44">
        <v>91</v>
      </c>
      <c r="U58" s="45">
        <v>414</v>
      </c>
      <c r="V58" s="42">
        <v>179</v>
      </c>
      <c r="W58" s="44">
        <v>235</v>
      </c>
      <c r="X58" s="46">
        <f t="shared" si="11"/>
        <v>4</v>
      </c>
      <c r="Y58" s="42">
        <v>0</v>
      </c>
      <c r="Z58" s="43">
        <v>4</v>
      </c>
      <c r="AA58" s="44">
        <v>0</v>
      </c>
      <c r="AB58" s="51">
        <f t="shared" si="12"/>
        <v>204</v>
      </c>
      <c r="AC58" s="42">
        <v>31</v>
      </c>
      <c r="AD58" s="48">
        <v>173</v>
      </c>
      <c r="AE58" s="44">
        <v>0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201</v>
      </c>
      <c r="C59" s="42">
        <v>8</v>
      </c>
      <c r="D59" s="43">
        <v>33</v>
      </c>
      <c r="E59" s="43">
        <v>14</v>
      </c>
      <c r="F59" s="43">
        <v>8</v>
      </c>
      <c r="G59" s="43">
        <v>5</v>
      </c>
      <c r="H59" s="43">
        <v>10</v>
      </c>
      <c r="I59" s="43">
        <v>1</v>
      </c>
      <c r="J59" s="43">
        <v>3</v>
      </c>
      <c r="K59" s="43">
        <v>5</v>
      </c>
      <c r="L59" s="43">
        <v>7</v>
      </c>
      <c r="M59" s="43">
        <v>6</v>
      </c>
      <c r="N59" s="43">
        <v>7</v>
      </c>
      <c r="O59" s="43">
        <v>6</v>
      </c>
      <c r="P59" s="43">
        <v>2</v>
      </c>
      <c r="Q59" s="43">
        <v>13</v>
      </c>
      <c r="R59" s="43">
        <v>26</v>
      </c>
      <c r="S59" s="43">
        <v>12</v>
      </c>
      <c r="T59" s="44">
        <v>35</v>
      </c>
      <c r="U59" s="45">
        <v>201</v>
      </c>
      <c r="V59" s="42">
        <v>99</v>
      </c>
      <c r="W59" s="44">
        <v>102</v>
      </c>
      <c r="X59" s="46">
        <f t="shared" si="11"/>
        <v>19</v>
      </c>
      <c r="Y59" s="42">
        <v>10</v>
      </c>
      <c r="Z59" s="43">
        <v>9</v>
      </c>
      <c r="AA59" s="44">
        <v>0</v>
      </c>
      <c r="AB59" s="51">
        <f t="shared" si="12"/>
        <v>82</v>
      </c>
      <c r="AC59" s="42">
        <v>15</v>
      </c>
      <c r="AD59" s="48">
        <v>67</v>
      </c>
      <c r="AE59" s="44">
        <v>0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1128</v>
      </c>
      <c r="C60" s="42">
        <v>126</v>
      </c>
      <c r="D60" s="43">
        <v>77</v>
      </c>
      <c r="E60" s="43">
        <v>106</v>
      </c>
      <c r="F60" s="43">
        <v>24</v>
      </c>
      <c r="G60" s="43">
        <v>13</v>
      </c>
      <c r="H60" s="43">
        <v>27</v>
      </c>
      <c r="I60" s="43">
        <v>32</v>
      </c>
      <c r="J60" s="43">
        <v>19</v>
      </c>
      <c r="K60" s="43">
        <v>35</v>
      </c>
      <c r="L60" s="43">
        <v>38</v>
      </c>
      <c r="M60" s="43">
        <v>49</v>
      </c>
      <c r="N60" s="43">
        <v>78</v>
      </c>
      <c r="O60" s="43">
        <v>84</v>
      </c>
      <c r="P60" s="43">
        <v>118</v>
      </c>
      <c r="Q60" s="43">
        <v>99</v>
      </c>
      <c r="R60" s="43">
        <v>81</v>
      </c>
      <c r="S60" s="43">
        <v>64</v>
      </c>
      <c r="T60" s="44">
        <v>58</v>
      </c>
      <c r="U60" s="45">
        <v>1128</v>
      </c>
      <c r="V60" s="42">
        <v>442</v>
      </c>
      <c r="W60" s="44">
        <v>686</v>
      </c>
      <c r="X60" s="46">
        <f t="shared" si="11"/>
        <v>145</v>
      </c>
      <c r="Y60" s="42">
        <v>34</v>
      </c>
      <c r="Z60" s="43">
        <v>111</v>
      </c>
      <c r="AA60" s="44">
        <v>0</v>
      </c>
      <c r="AB60" s="51">
        <f t="shared" si="12"/>
        <v>303</v>
      </c>
      <c r="AC60" s="42">
        <v>122</v>
      </c>
      <c r="AD60" s="48">
        <v>181</v>
      </c>
      <c r="AE60" s="44">
        <v>0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223</v>
      </c>
      <c r="C61" s="42">
        <v>0</v>
      </c>
      <c r="D61" s="43">
        <v>0</v>
      </c>
      <c r="E61" s="43">
        <v>0</v>
      </c>
      <c r="F61" s="43">
        <v>1</v>
      </c>
      <c r="G61" s="43">
        <v>0</v>
      </c>
      <c r="H61" s="43">
        <v>3</v>
      </c>
      <c r="I61" s="43">
        <v>1</v>
      </c>
      <c r="J61" s="43">
        <v>5</v>
      </c>
      <c r="K61" s="43">
        <v>9</v>
      </c>
      <c r="L61" s="43">
        <v>5</v>
      </c>
      <c r="M61" s="43">
        <v>8</v>
      </c>
      <c r="N61" s="43">
        <v>13</v>
      </c>
      <c r="O61" s="43">
        <v>20</v>
      </c>
      <c r="P61" s="43">
        <v>15</v>
      </c>
      <c r="Q61" s="43">
        <v>40</v>
      </c>
      <c r="R61" s="43">
        <v>33</v>
      </c>
      <c r="S61" s="43">
        <v>44</v>
      </c>
      <c r="T61" s="44">
        <v>26</v>
      </c>
      <c r="U61" s="45">
        <v>223</v>
      </c>
      <c r="V61" s="42">
        <v>190</v>
      </c>
      <c r="W61" s="44">
        <v>33</v>
      </c>
      <c r="X61" s="46">
        <f t="shared" si="11"/>
        <v>0</v>
      </c>
      <c r="Y61" s="42">
        <v>0</v>
      </c>
      <c r="Z61" s="43">
        <v>0</v>
      </c>
      <c r="AA61" s="44">
        <v>0</v>
      </c>
      <c r="AB61" s="51">
        <f t="shared" si="12"/>
        <v>57</v>
      </c>
      <c r="AC61" s="42">
        <v>36</v>
      </c>
      <c r="AD61" s="48">
        <v>21</v>
      </c>
      <c r="AE61" s="44">
        <v>0</v>
      </c>
      <c r="AF61" s="37">
        <v>1</v>
      </c>
      <c r="AG61" s="38">
        <v>96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152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6</v>
      </c>
      <c r="L62" s="43">
        <v>6</v>
      </c>
      <c r="M62" s="43">
        <v>4</v>
      </c>
      <c r="N62" s="43">
        <v>9</v>
      </c>
      <c r="O62" s="43">
        <v>6</v>
      </c>
      <c r="P62" s="43">
        <v>16</v>
      </c>
      <c r="Q62" s="43">
        <v>26</v>
      </c>
      <c r="R62" s="43">
        <v>19</v>
      </c>
      <c r="S62" s="43">
        <v>20</v>
      </c>
      <c r="T62" s="44">
        <v>40</v>
      </c>
      <c r="U62" s="45">
        <v>152</v>
      </c>
      <c r="V62" s="42">
        <v>64</v>
      </c>
      <c r="W62" s="44">
        <v>88</v>
      </c>
      <c r="X62" s="46">
        <f t="shared" si="11"/>
        <v>0</v>
      </c>
      <c r="Y62" s="42">
        <v>0</v>
      </c>
      <c r="Z62" s="43">
        <v>0</v>
      </c>
      <c r="AA62" s="44">
        <v>0</v>
      </c>
      <c r="AB62" s="51">
        <f t="shared" si="12"/>
        <v>73</v>
      </c>
      <c r="AC62" s="42">
        <v>2</v>
      </c>
      <c r="AD62" s="48">
        <v>71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>
        <v>0</v>
      </c>
      <c r="Z63" s="43">
        <v>0</v>
      </c>
      <c r="AA63" s="44">
        <v>0</v>
      </c>
      <c r="AB63" s="51">
        <f t="shared" si="12"/>
        <v>0</v>
      </c>
      <c r="AC63" s="42">
        <v>0</v>
      </c>
      <c r="AD63" s="48">
        <v>0</v>
      </c>
      <c r="AE63" s="44">
        <v>0</v>
      </c>
      <c r="AF63" s="37">
        <v>0</v>
      </c>
      <c r="AG63" s="38">
        <v>0</v>
      </c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>
        <v>0</v>
      </c>
      <c r="Z64" s="43">
        <v>0</v>
      </c>
      <c r="AA64" s="44">
        <v>0</v>
      </c>
      <c r="AB64" s="51">
        <f t="shared" si="12"/>
        <v>0</v>
      </c>
      <c r="AC64" s="42">
        <v>0</v>
      </c>
      <c r="AD64" s="48">
        <v>0</v>
      </c>
      <c r="AE64" s="44">
        <v>0</v>
      </c>
      <c r="AF64" s="37">
        <v>0</v>
      </c>
      <c r="AG64" s="38">
        <v>0</v>
      </c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>
        <v>0</v>
      </c>
      <c r="Z65" s="43">
        <v>0</v>
      </c>
      <c r="AA65" s="44">
        <v>0</v>
      </c>
      <c r="AB65" s="60">
        <f t="shared" si="12"/>
        <v>0</v>
      </c>
      <c r="AC65" s="42">
        <v>0</v>
      </c>
      <c r="AD65" s="48">
        <v>0</v>
      </c>
      <c r="AE65" s="44">
        <v>0</v>
      </c>
      <c r="AF65" s="37">
        <v>0</v>
      </c>
      <c r="AG65" s="38">
        <v>0</v>
      </c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>
        <v>0</v>
      </c>
      <c r="Z66" s="63">
        <v>0</v>
      </c>
      <c r="AA66" s="64">
        <v>0</v>
      </c>
      <c r="AB66" s="68">
        <f t="shared" si="12"/>
        <v>0</v>
      </c>
      <c r="AC66" s="62">
        <v>0</v>
      </c>
      <c r="AD66" s="69">
        <v>0</v>
      </c>
      <c r="AE66" s="64">
        <v>0</v>
      </c>
      <c r="AF66" s="70">
        <v>0</v>
      </c>
      <c r="AG66" s="71">
        <v>0</v>
      </c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442" t="s">
        <v>94</v>
      </c>
      <c r="B67" s="755">
        <f t="shared" ref="B67:AG67" si="13">SUM(B12:B66)</f>
        <v>6522</v>
      </c>
      <c r="C67" s="74">
        <f t="shared" si="13"/>
        <v>479</v>
      </c>
      <c r="D67" s="75">
        <f t="shared" si="13"/>
        <v>385</v>
      </c>
      <c r="E67" s="75">
        <f t="shared" si="13"/>
        <v>304</v>
      </c>
      <c r="F67" s="75">
        <f t="shared" si="13"/>
        <v>123</v>
      </c>
      <c r="G67" s="75">
        <f t="shared" si="13"/>
        <v>49</v>
      </c>
      <c r="H67" s="75">
        <f t="shared" si="13"/>
        <v>156</v>
      </c>
      <c r="I67" s="75">
        <f t="shared" si="13"/>
        <v>227</v>
      </c>
      <c r="J67" s="75">
        <f t="shared" si="13"/>
        <v>243</v>
      </c>
      <c r="K67" s="75">
        <f t="shared" si="13"/>
        <v>279</v>
      </c>
      <c r="L67" s="75">
        <f t="shared" si="13"/>
        <v>287</v>
      </c>
      <c r="M67" s="75">
        <f t="shared" si="13"/>
        <v>326</v>
      </c>
      <c r="N67" s="75">
        <f t="shared" si="13"/>
        <v>379</v>
      </c>
      <c r="O67" s="75">
        <f t="shared" si="13"/>
        <v>438</v>
      </c>
      <c r="P67" s="75">
        <f t="shared" si="13"/>
        <v>574</v>
      </c>
      <c r="Q67" s="75">
        <f t="shared" si="13"/>
        <v>584</v>
      </c>
      <c r="R67" s="75">
        <f t="shared" si="13"/>
        <v>590</v>
      </c>
      <c r="S67" s="75">
        <f t="shared" si="13"/>
        <v>509</v>
      </c>
      <c r="T67" s="76">
        <f t="shared" si="13"/>
        <v>590</v>
      </c>
      <c r="U67" s="77">
        <f t="shared" si="13"/>
        <v>6522</v>
      </c>
      <c r="V67" s="78">
        <f t="shared" si="13"/>
        <v>2535</v>
      </c>
      <c r="W67" s="76">
        <f t="shared" si="13"/>
        <v>3987</v>
      </c>
      <c r="X67" s="79">
        <f t="shared" si="13"/>
        <v>490</v>
      </c>
      <c r="Y67" s="78">
        <f t="shared" si="13"/>
        <v>174</v>
      </c>
      <c r="Z67" s="75">
        <f t="shared" si="13"/>
        <v>316</v>
      </c>
      <c r="AA67" s="80">
        <f t="shared" si="13"/>
        <v>0</v>
      </c>
      <c r="AB67" s="81">
        <f t="shared" si="13"/>
        <v>1763</v>
      </c>
      <c r="AC67" s="78">
        <f t="shared" si="13"/>
        <v>566</v>
      </c>
      <c r="AD67" s="75">
        <f t="shared" si="13"/>
        <v>1190</v>
      </c>
      <c r="AE67" s="76">
        <f t="shared" si="13"/>
        <v>7</v>
      </c>
      <c r="AF67" s="82">
        <f t="shared" si="13"/>
        <v>14</v>
      </c>
      <c r="AG67" s="83">
        <f t="shared" si="13"/>
        <v>475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636" t="s">
        <v>96</v>
      </c>
      <c r="B69" s="639" t="s">
        <v>97</v>
      </c>
      <c r="C69" s="633"/>
      <c r="D69" s="633"/>
      <c r="E69" s="634"/>
      <c r="F69" s="639" t="s">
        <v>98</v>
      </c>
      <c r="G69" s="633"/>
      <c r="H69" s="633"/>
      <c r="I69" s="634"/>
      <c r="J69" s="633" t="s">
        <v>99</v>
      </c>
      <c r="K69" s="633"/>
      <c r="L69" s="633"/>
      <c r="M69" s="634"/>
      <c r="N69" s="680" t="s">
        <v>100</v>
      </c>
      <c r="O69" s="681"/>
      <c r="P69" s="682"/>
      <c r="Q69" s="632" t="s">
        <v>101</v>
      </c>
      <c r="R69" s="635"/>
      <c r="S69" s="632" t="s">
        <v>102</v>
      </c>
      <c r="T69" s="635"/>
      <c r="U69" s="632" t="s">
        <v>103</v>
      </c>
      <c r="V69" s="635"/>
      <c r="W69" s="636" t="s">
        <v>104</v>
      </c>
      <c r="X69" s="632" t="s">
        <v>105</v>
      </c>
      <c r="Y69" s="635"/>
      <c r="Z69" s="632" t="s">
        <v>106</v>
      </c>
      <c r="AA69" s="635"/>
      <c r="AB69" s="663" t="s">
        <v>107</v>
      </c>
      <c r="AC69" s="683"/>
      <c r="AD69" s="636" t="s">
        <v>108</v>
      </c>
      <c r="AE69" s="637" t="s">
        <v>109</v>
      </c>
      <c r="AF69" s="638"/>
      <c r="AG69" s="756" t="s">
        <v>110</v>
      </c>
      <c r="AH69" s="756"/>
      <c r="AI69" s="756"/>
    </row>
    <row r="70" spans="1:98" ht="34.5" customHeight="1" x14ac:dyDescent="0.25">
      <c r="A70" s="461"/>
      <c r="B70" s="430" t="s">
        <v>33</v>
      </c>
      <c r="C70" s="757" t="s">
        <v>34</v>
      </c>
      <c r="D70" s="686" t="s">
        <v>111</v>
      </c>
      <c r="E70" s="758" t="s">
        <v>37</v>
      </c>
      <c r="F70" s="759" t="s">
        <v>33</v>
      </c>
      <c r="G70" s="757" t="s">
        <v>34</v>
      </c>
      <c r="H70" s="686" t="s">
        <v>111</v>
      </c>
      <c r="I70" s="758" t="s">
        <v>37</v>
      </c>
      <c r="J70" s="430" t="s">
        <v>33</v>
      </c>
      <c r="K70" s="757" t="s">
        <v>34</v>
      </c>
      <c r="L70" s="686" t="s">
        <v>111</v>
      </c>
      <c r="M70" s="686" t="s">
        <v>37</v>
      </c>
      <c r="N70" s="91" t="s">
        <v>33</v>
      </c>
      <c r="O70" s="92" t="s">
        <v>112</v>
      </c>
      <c r="P70" s="93" t="s">
        <v>113</v>
      </c>
      <c r="Q70" s="760" t="s">
        <v>114</v>
      </c>
      <c r="R70" s="761" t="s">
        <v>115</v>
      </c>
      <c r="S70" s="760" t="s">
        <v>114</v>
      </c>
      <c r="T70" s="761" t="s">
        <v>115</v>
      </c>
      <c r="U70" s="760" t="s">
        <v>116</v>
      </c>
      <c r="V70" s="761" t="s">
        <v>117</v>
      </c>
      <c r="W70" s="461"/>
      <c r="X70" s="760" t="s">
        <v>114</v>
      </c>
      <c r="Y70" s="761" t="s">
        <v>115</v>
      </c>
      <c r="Z70" s="762" t="s">
        <v>118</v>
      </c>
      <c r="AA70" s="762" t="s">
        <v>119</v>
      </c>
      <c r="AB70" s="97" t="s">
        <v>120</v>
      </c>
      <c r="AC70" s="97" t="s">
        <v>121</v>
      </c>
      <c r="AD70" s="461"/>
      <c r="AE70" s="763" t="s">
        <v>112</v>
      </c>
      <c r="AF70" s="693" t="s">
        <v>113</v>
      </c>
      <c r="AG70" s="764" t="s">
        <v>122</v>
      </c>
      <c r="AH70" s="695" t="s">
        <v>123</v>
      </c>
      <c r="AI70" s="696" t="s">
        <v>124</v>
      </c>
    </row>
    <row r="71" spans="1:98" x14ac:dyDescent="0.25">
      <c r="A71" s="25" t="s">
        <v>39</v>
      </c>
      <c r="B71" s="417">
        <f>SUM(C71:E71)</f>
        <v>0</v>
      </c>
      <c r="C71" s="418"/>
      <c r="D71" s="697"/>
      <c r="E71" s="697"/>
      <c r="F71" s="417">
        <f>SUM(G71:I71)</f>
        <v>40</v>
      </c>
      <c r="G71" s="418">
        <v>35</v>
      </c>
      <c r="H71" s="697">
        <v>5</v>
      </c>
      <c r="I71" s="697">
        <v>0</v>
      </c>
      <c r="J71" s="417">
        <f>SUM(K71:M71)</f>
        <v>38</v>
      </c>
      <c r="K71" s="418">
        <v>33</v>
      </c>
      <c r="L71" s="697">
        <v>5</v>
      </c>
      <c r="M71" s="419">
        <v>0</v>
      </c>
      <c r="N71" s="104">
        <f>SUM(O71:P71)</f>
        <v>40</v>
      </c>
      <c r="O71" s="105">
        <v>39</v>
      </c>
      <c r="P71" s="106">
        <v>1</v>
      </c>
      <c r="Q71" s="107">
        <v>0</v>
      </c>
      <c r="R71" s="38">
        <v>0</v>
      </c>
      <c r="S71" s="27">
        <v>18</v>
      </c>
      <c r="T71" s="108">
        <v>0</v>
      </c>
      <c r="U71" s="109">
        <v>13</v>
      </c>
      <c r="V71" s="108">
        <v>18</v>
      </c>
      <c r="W71" s="37">
        <v>214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/>
      <c r="AD71" s="110"/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35</v>
      </c>
      <c r="G72" s="114">
        <v>29</v>
      </c>
      <c r="H72" s="115">
        <v>6</v>
      </c>
      <c r="I72" s="115">
        <v>0</v>
      </c>
      <c r="J72" s="113">
        <f>SUM(K72:M72)</f>
        <v>40</v>
      </c>
      <c r="K72" s="114">
        <v>33</v>
      </c>
      <c r="L72" s="115">
        <v>7</v>
      </c>
      <c r="M72" s="116">
        <v>0</v>
      </c>
      <c r="N72" s="117">
        <f t="shared" ref="N72:N125" si="15">SUM(O72:P72)</f>
        <v>51</v>
      </c>
      <c r="O72" s="118">
        <v>0</v>
      </c>
      <c r="P72" s="119">
        <v>51</v>
      </c>
      <c r="Q72" s="107">
        <v>0</v>
      </c>
      <c r="R72" s="38">
        <v>12</v>
      </c>
      <c r="S72" s="42">
        <v>0</v>
      </c>
      <c r="T72" s="38">
        <v>28</v>
      </c>
      <c r="U72" s="48">
        <v>31</v>
      </c>
      <c r="V72" s="38">
        <v>85</v>
      </c>
      <c r="W72" s="37">
        <v>1386</v>
      </c>
      <c r="X72" s="107">
        <v>0</v>
      </c>
      <c r="Y72" s="38">
        <v>94</v>
      </c>
      <c r="Z72" s="110">
        <v>0</v>
      </c>
      <c r="AA72" s="110">
        <v>0</v>
      </c>
      <c r="AB72" s="110">
        <v>0</v>
      </c>
      <c r="AC72" s="110"/>
      <c r="AD72" s="110"/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/>
      <c r="AD73" s="110"/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1</v>
      </c>
      <c r="T74" s="38">
        <v>0</v>
      </c>
      <c r="U74" s="48">
        <v>0</v>
      </c>
      <c r="V74" s="38">
        <v>4</v>
      </c>
      <c r="W74" s="37">
        <v>0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/>
      <c r="AD74" s="110"/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16</v>
      </c>
      <c r="G75" s="42">
        <v>13</v>
      </c>
      <c r="H75" s="43">
        <v>3</v>
      </c>
      <c r="I75" s="43">
        <v>0</v>
      </c>
      <c r="J75" s="117">
        <f t="shared" ref="J75:J125" si="17">SUM(K75:M75)</f>
        <v>17</v>
      </c>
      <c r="K75" s="42">
        <v>14</v>
      </c>
      <c r="L75" s="43">
        <v>3</v>
      </c>
      <c r="M75" s="120">
        <v>0</v>
      </c>
      <c r="N75" s="117">
        <f t="shared" si="15"/>
        <v>18</v>
      </c>
      <c r="O75" s="48">
        <v>0</v>
      </c>
      <c r="P75" s="37">
        <v>18</v>
      </c>
      <c r="Q75" s="107">
        <v>0</v>
      </c>
      <c r="R75" s="38">
        <v>1</v>
      </c>
      <c r="S75" s="42">
        <v>0</v>
      </c>
      <c r="T75" s="38">
        <v>3</v>
      </c>
      <c r="U75" s="48">
        <v>1</v>
      </c>
      <c r="V75" s="38">
        <v>18</v>
      </c>
      <c r="W75" s="37">
        <v>37</v>
      </c>
      <c r="X75" s="107">
        <v>0</v>
      </c>
      <c r="Y75" s="38">
        <v>1</v>
      </c>
      <c r="Z75" s="110">
        <v>0</v>
      </c>
      <c r="AA75" s="110">
        <v>0</v>
      </c>
      <c r="AB75" s="110">
        <v>0</v>
      </c>
      <c r="AC75" s="110"/>
      <c r="AD75" s="110"/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20</v>
      </c>
      <c r="G76" s="42">
        <v>12</v>
      </c>
      <c r="H76" s="43">
        <v>8</v>
      </c>
      <c r="I76" s="43">
        <v>0</v>
      </c>
      <c r="J76" s="117">
        <f t="shared" si="17"/>
        <v>20</v>
      </c>
      <c r="K76" s="42">
        <v>12</v>
      </c>
      <c r="L76" s="43">
        <v>8</v>
      </c>
      <c r="M76" s="120">
        <v>0</v>
      </c>
      <c r="N76" s="117">
        <f t="shared" si="15"/>
        <v>20</v>
      </c>
      <c r="O76" s="48">
        <v>1</v>
      </c>
      <c r="P76" s="37">
        <v>19</v>
      </c>
      <c r="Q76" s="107">
        <v>0</v>
      </c>
      <c r="R76" s="38">
        <v>2</v>
      </c>
      <c r="S76" s="42">
        <v>4</v>
      </c>
      <c r="T76" s="38">
        <v>12</v>
      </c>
      <c r="U76" s="48">
        <v>7</v>
      </c>
      <c r="V76" s="38">
        <v>12</v>
      </c>
      <c r="W76" s="37">
        <v>470</v>
      </c>
      <c r="X76" s="107">
        <v>6</v>
      </c>
      <c r="Y76" s="38">
        <v>0</v>
      </c>
      <c r="Z76" s="110">
        <v>0</v>
      </c>
      <c r="AA76" s="110">
        <v>0</v>
      </c>
      <c r="AB76" s="110">
        <v>0</v>
      </c>
      <c r="AC76" s="110"/>
      <c r="AD76" s="110"/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4</v>
      </c>
      <c r="U77" s="48">
        <v>0</v>
      </c>
      <c r="V77" s="38">
        <v>0</v>
      </c>
      <c r="W77" s="37">
        <v>24</v>
      </c>
      <c r="X77" s="107">
        <v>0</v>
      </c>
      <c r="Y77" s="38">
        <v>0</v>
      </c>
      <c r="Z77" s="110">
        <v>0</v>
      </c>
      <c r="AA77" s="110">
        <v>0</v>
      </c>
      <c r="AB77" s="110">
        <v>11</v>
      </c>
      <c r="AC77" s="110"/>
      <c r="AD77" s="110"/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/>
      <c r="AD78" s="110"/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11</v>
      </c>
      <c r="G79" s="42">
        <v>10</v>
      </c>
      <c r="H79" s="43">
        <v>1</v>
      </c>
      <c r="I79" s="43">
        <v>0</v>
      </c>
      <c r="J79" s="117">
        <f t="shared" si="17"/>
        <v>11</v>
      </c>
      <c r="K79" s="42">
        <v>10</v>
      </c>
      <c r="L79" s="43">
        <v>1</v>
      </c>
      <c r="M79" s="120">
        <v>0</v>
      </c>
      <c r="N79" s="117">
        <f t="shared" si="15"/>
        <v>11</v>
      </c>
      <c r="O79" s="48">
        <v>0</v>
      </c>
      <c r="P79" s="37">
        <v>11</v>
      </c>
      <c r="Q79" s="107">
        <v>0</v>
      </c>
      <c r="R79" s="38">
        <v>0</v>
      </c>
      <c r="S79" s="42">
        <v>0</v>
      </c>
      <c r="T79" s="38">
        <v>6</v>
      </c>
      <c r="U79" s="48">
        <v>5</v>
      </c>
      <c r="V79" s="38">
        <v>6</v>
      </c>
      <c r="W79" s="37">
        <v>15</v>
      </c>
      <c r="X79" s="107">
        <v>0</v>
      </c>
      <c r="Y79" s="38">
        <v>0</v>
      </c>
      <c r="Z79" s="110">
        <v>0</v>
      </c>
      <c r="AA79" s="110">
        <v>0</v>
      </c>
      <c r="AB79" s="110">
        <v>0</v>
      </c>
      <c r="AC79" s="110"/>
      <c r="AD79" s="110"/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/>
      <c r="AD80" s="110"/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18</v>
      </c>
      <c r="G81" s="42">
        <v>15</v>
      </c>
      <c r="H81" s="43">
        <v>3</v>
      </c>
      <c r="I81" s="43">
        <v>0</v>
      </c>
      <c r="J81" s="117">
        <f t="shared" si="17"/>
        <v>16</v>
      </c>
      <c r="K81" s="42">
        <v>14</v>
      </c>
      <c r="L81" s="43">
        <v>2</v>
      </c>
      <c r="M81" s="120">
        <v>0</v>
      </c>
      <c r="N81" s="117">
        <f t="shared" si="15"/>
        <v>18</v>
      </c>
      <c r="O81" s="48">
        <v>0</v>
      </c>
      <c r="P81" s="37">
        <v>18</v>
      </c>
      <c r="Q81" s="107">
        <v>0</v>
      </c>
      <c r="R81" s="38">
        <v>3</v>
      </c>
      <c r="S81" s="42">
        <v>0</v>
      </c>
      <c r="T81" s="38">
        <v>10</v>
      </c>
      <c r="U81" s="48">
        <v>29</v>
      </c>
      <c r="V81" s="38">
        <v>7</v>
      </c>
      <c r="W81" s="37">
        <v>58</v>
      </c>
      <c r="X81" s="107">
        <v>0</v>
      </c>
      <c r="Y81" s="38">
        <v>0</v>
      </c>
      <c r="Z81" s="110">
        <v>0</v>
      </c>
      <c r="AA81" s="110">
        <v>0</v>
      </c>
      <c r="AB81" s="110">
        <v>0</v>
      </c>
      <c r="AC81" s="110"/>
      <c r="AD81" s="110"/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/>
      <c r="AD82" s="110"/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/>
      <c r="AD83" s="110"/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/>
      <c r="AD84" s="110"/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/>
      <c r="AD85" s="110"/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/>
      <c r="AD86" s="110"/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/>
      <c r="AD87" s="110"/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/>
      <c r="AD88" s="110"/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/>
      <c r="AD89" s="110"/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/>
      <c r="AD90" s="110"/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40</v>
      </c>
      <c r="G91" s="42">
        <v>36</v>
      </c>
      <c r="H91" s="43">
        <v>4</v>
      </c>
      <c r="I91" s="43">
        <v>0</v>
      </c>
      <c r="J91" s="117">
        <f t="shared" si="17"/>
        <v>43</v>
      </c>
      <c r="K91" s="42">
        <v>38</v>
      </c>
      <c r="L91" s="43">
        <v>5</v>
      </c>
      <c r="M91" s="120">
        <v>0</v>
      </c>
      <c r="N91" s="117">
        <f t="shared" si="15"/>
        <v>45</v>
      </c>
      <c r="O91" s="48">
        <v>5</v>
      </c>
      <c r="P91" s="37">
        <v>40</v>
      </c>
      <c r="Q91" s="107">
        <v>4</v>
      </c>
      <c r="R91" s="38">
        <v>6</v>
      </c>
      <c r="S91" s="42">
        <v>6</v>
      </c>
      <c r="T91" s="38">
        <v>13</v>
      </c>
      <c r="U91" s="48">
        <v>14</v>
      </c>
      <c r="V91" s="38">
        <v>9</v>
      </c>
      <c r="W91" s="37">
        <v>0</v>
      </c>
      <c r="X91" s="107">
        <v>0</v>
      </c>
      <c r="Y91" s="38">
        <v>1</v>
      </c>
      <c r="Z91" s="110">
        <v>0</v>
      </c>
      <c r="AA91" s="110">
        <v>0</v>
      </c>
      <c r="AB91" s="110">
        <v>0</v>
      </c>
      <c r="AC91" s="110"/>
      <c r="AD91" s="110"/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5</v>
      </c>
      <c r="U92" s="48">
        <v>0</v>
      </c>
      <c r="V92" s="38">
        <v>0</v>
      </c>
      <c r="W92" s="37">
        <v>9</v>
      </c>
      <c r="X92" s="107">
        <v>0</v>
      </c>
      <c r="Y92" s="38">
        <v>0</v>
      </c>
      <c r="Z92" s="110">
        <v>0</v>
      </c>
      <c r="AA92" s="110">
        <v>0</v>
      </c>
      <c r="AB92" s="110">
        <v>0</v>
      </c>
      <c r="AC92" s="110"/>
      <c r="AD92" s="110"/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/>
      <c r="AD93" s="110"/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/>
      <c r="AD94" s="110"/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/>
      <c r="AD95" s="110"/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/>
      <c r="AD96" s="110"/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14</v>
      </c>
      <c r="G97" s="42">
        <v>14</v>
      </c>
      <c r="H97" s="43">
        <v>0</v>
      </c>
      <c r="I97" s="43">
        <v>0</v>
      </c>
      <c r="J97" s="117">
        <f t="shared" si="17"/>
        <v>14</v>
      </c>
      <c r="K97" s="42">
        <v>14</v>
      </c>
      <c r="L97" s="43">
        <v>0</v>
      </c>
      <c r="M97" s="120">
        <v>0</v>
      </c>
      <c r="N97" s="117">
        <f t="shared" si="15"/>
        <v>14</v>
      </c>
      <c r="O97" s="48">
        <v>14</v>
      </c>
      <c r="P97" s="37">
        <v>0</v>
      </c>
      <c r="Q97" s="107">
        <v>0</v>
      </c>
      <c r="R97" s="38">
        <v>0</v>
      </c>
      <c r="S97" s="42">
        <v>0</v>
      </c>
      <c r="T97" s="38">
        <v>0</v>
      </c>
      <c r="U97" s="48">
        <v>0</v>
      </c>
      <c r="V97" s="38">
        <v>0</v>
      </c>
      <c r="W97" s="37">
        <v>87</v>
      </c>
      <c r="X97" s="107">
        <v>0</v>
      </c>
      <c r="Y97" s="38">
        <v>0</v>
      </c>
      <c r="Z97" s="110">
        <v>0</v>
      </c>
      <c r="AA97" s="110">
        <v>0</v>
      </c>
      <c r="AB97" s="110">
        <v>0</v>
      </c>
      <c r="AC97" s="110"/>
      <c r="AD97" s="110"/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13</v>
      </c>
      <c r="G98" s="122">
        <v>10</v>
      </c>
      <c r="H98" s="123">
        <v>3</v>
      </c>
      <c r="I98" s="123">
        <v>0</v>
      </c>
      <c r="J98" s="121">
        <f t="shared" si="17"/>
        <v>14</v>
      </c>
      <c r="K98" s="122">
        <v>11</v>
      </c>
      <c r="L98" s="123">
        <v>3</v>
      </c>
      <c r="M98" s="124">
        <v>0</v>
      </c>
      <c r="N98" s="117">
        <f t="shared" si="15"/>
        <v>16</v>
      </c>
      <c r="O98" s="105">
        <v>0</v>
      </c>
      <c r="P98" s="106">
        <v>16</v>
      </c>
      <c r="Q98" s="107">
        <v>0</v>
      </c>
      <c r="R98" s="38">
        <v>2</v>
      </c>
      <c r="S98" s="42">
        <v>0</v>
      </c>
      <c r="T98" s="38">
        <v>11</v>
      </c>
      <c r="U98" s="48">
        <v>11</v>
      </c>
      <c r="V98" s="38">
        <v>16</v>
      </c>
      <c r="W98" s="37">
        <v>68</v>
      </c>
      <c r="X98" s="107">
        <v>0</v>
      </c>
      <c r="Y98" s="38">
        <v>65</v>
      </c>
      <c r="Z98" s="110">
        <v>0</v>
      </c>
      <c r="AA98" s="110">
        <v>0</v>
      </c>
      <c r="AB98" s="110">
        <v>0</v>
      </c>
      <c r="AC98" s="110"/>
      <c r="AD98" s="110"/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/>
      <c r="AD99" s="110"/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0</v>
      </c>
      <c r="T100" s="38">
        <v>0</v>
      </c>
      <c r="U100" s="48">
        <v>0</v>
      </c>
      <c r="V100" s="38">
        <v>0</v>
      </c>
      <c r="W100" s="37">
        <v>0</v>
      </c>
      <c r="X100" s="107">
        <v>0</v>
      </c>
      <c r="Y100" s="38">
        <v>0</v>
      </c>
      <c r="Z100" s="110">
        <v>0</v>
      </c>
      <c r="AA100" s="110">
        <v>0</v>
      </c>
      <c r="AB100" s="110">
        <v>0</v>
      </c>
      <c r="AC100" s="110"/>
      <c r="AD100" s="110"/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10</v>
      </c>
      <c r="U101" s="48">
        <v>4</v>
      </c>
      <c r="V101" s="38">
        <v>25</v>
      </c>
      <c r="W101" s="37">
        <v>341</v>
      </c>
      <c r="X101" s="107">
        <v>6</v>
      </c>
      <c r="Y101" s="38">
        <v>33</v>
      </c>
      <c r="Z101" s="110">
        <v>0</v>
      </c>
      <c r="AA101" s="110">
        <v>0</v>
      </c>
      <c r="AB101" s="110">
        <v>0</v>
      </c>
      <c r="AC101" s="110"/>
      <c r="AD101" s="110"/>
      <c r="AE101" s="111"/>
      <c r="AF101" s="112"/>
      <c r="AG101" s="32"/>
      <c r="AH101" s="35"/>
      <c r="AI101" s="31"/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57</v>
      </c>
      <c r="G102" s="32">
        <v>52</v>
      </c>
      <c r="H102" s="35">
        <v>5</v>
      </c>
      <c r="I102" s="35">
        <v>0</v>
      </c>
      <c r="J102" s="125">
        <f t="shared" si="17"/>
        <v>56</v>
      </c>
      <c r="K102" s="32">
        <v>51</v>
      </c>
      <c r="L102" s="35">
        <v>5</v>
      </c>
      <c r="M102" s="126">
        <v>0</v>
      </c>
      <c r="N102" s="117">
        <f t="shared" si="15"/>
        <v>57</v>
      </c>
      <c r="O102" s="127">
        <v>57</v>
      </c>
      <c r="P102" s="128">
        <v>0</v>
      </c>
      <c r="Q102" s="107">
        <v>2</v>
      </c>
      <c r="R102" s="38">
        <v>0</v>
      </c>
      <c r="S102" s="42">
        <v>31</v>
      </c>
      <c r="T102" s="38">
        <v>0</v>
      </c>
      <c r="U102" s="48">
        <v>12</v>
      </c>
      <c r="V102" s="38">
        <v>16</v>
      </c>
      <c r="W102" s="37">
        <v>0</v>
      </c>
      <c r="X102" s="107">
        <v>1</v>
      </c>
      <c r="Y102" s="38">
        <v>0</v>
      </c>
      <c r="Z102" s="110">
        <v>0</v>
      </c>
      <c r="AA102" s="110">
        <v>0</v>
      </c>
      <c r="AB102" s="110">
        <v>0</v>
      </c>
      <c r="AC102" s="110"/>
      <c r="AD102" s="110"/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138</v>
      </c>
      <c r="G103" s="122">
        <v>128</v>
      </c>
      <c r="H103" s="123">
        <v>10</v>
      </c>
      <c r="I103" s="123">
        <v>0</v>
      </c>
      <c r="J103" s="121">
        <f t="shared" si="17"/>
        <v>139</v>
      </c>
      <c r="K103" s="122">
        <v>130</v>
      </c>
      <c r="L103" s="123">
        <v>9</v>
      </c>
      <c r="M103" s="124">
        <v>0</v>
      </c>
      <c r="N103" s="117">
        <f t="shared" si="15"/>
        <v>140</v>
      </c>
      <c r="O103" s="105">
        <v>0</v>
      </c>
      <c r="P103" s="106">
        <v>140</v>
      </c>
      <c r="Q103" s="107">
        <v>0</v>
      </c>
      <c r="R103" s="38">
        <v>4</v>
      </c>
      <c r="S103" s="42">
        <v>0</v>
      </c>
      <c r="T103" s="38">
        <v>27</v>
      </c>
      <c r="U103" s="48">
        <v>0</v>
      </c>
      <c r="V103" s="38">
        <v>0</v>
      </c>
      <c r="W103" s="45">
        <v>23</v>
      </c>
      <c r="X103" s="107">
        <v>0</v>
      </c>
      <c r="Y103" s="38">
        <v>16</v>
      </c>
      <c r="Z103" s="110">
        <v>0</v>
      </c>
      <c r="AA103" s="110">
        <v>0</v>
      </c>
      <c r="AB103" s="110">
        <v>0</v>
      </c>
      <c r="AC103" s="110"/>
      <c r="AD103" s="110"/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3</v>
      </c>
      <c r="G104" s="42">
        <v>2</v>
      </c>
      <c r="H104" s="43">
        <v>1</v>
      </c>
      <c r="I104" s="43">
        <v>0</v>
      </c>
      <c r="J104" s="117">
        <f t="shared" si="17"/>
        <v>4</v>
      </c>
      <c r="K104" s="42">
        <v>2</v>
      </c>
      <c r="L104" s="43">
        <v>2</v>
      </c>
      <c r="M104" s="120">
        <v>0</v>
      </c>
      <c r="N104" s="117">
        <f t="shared" si="15"/>
        <v>4</v>
      </c>
      <c r="O104" s="48">
        <v>0</v>
      </c>
      <c r="P104" s="37">
        <v>4</v>
      </c>
      <c r="Q104" s="107">
        <v>0</v>
      </c>
      <c r="R104" s="38">
        <v>1</v>
      </c>
      <c r="S104" s="42">
        <v>0</v>
      </c>
      <c r="T104" s="38">
        <v>1</v>
      </c>
      <c r="U104" s="48">
        <v>0</v>
      </c>
      <c r="V104" s="38">
        <v>0</v>
      </c>
      <c r="W104" s="37">
        <v>7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/>
      <c r="AD104" s="110"/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/>
      <c r="AD105" s="110"/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/>
      <c r="AD106" s="110"/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/>
      <c r="AD107" s="110"/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/>
      <c r="AD108" s="110"/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/>
      <c r="AD109" s="110"/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2</v>
      </c>
      <c r="G110" s="114">
        <v>2</v>
      </c>
      <c r="H110" s="115">
        <v>0</v>
      </c>
      <c r="I110" s="115">
        <v>0</v>
      </c>
      <c r="J110" s="113">
        <f t="shared" si="17"/>
        <v>2</v>
      </c>
      <c r="K110" s="114">
        <v>2</v>
      </c>
      <c r="L110" s="115">
        <v>0</v>
      </c>
      <c r="M110" s="116">
        <v>0</v>
      </c>
      <c r="N110" s="117">
        <f t="shared" si="15"/>
        <v>2</v>
      </c>
      <c r="O110" s="118">
        <v>0</v>
      </c>
      <c r="P110" s="119">
        <v>2</v>
      </c>
      <c r="Q110" s="107">
        <v>0</v>
      </c>
      <c r="R110" s="38">
        <v>0</v>
      </c>
      <c r="S110" s="42">
        <v>0</v>
      </c>
      <c r="T110" s="38">
        <v>1</v>
      </c>
      <c r="U110" s="48">
        <v>2</v>
      </c>
      <c r="V110" s="38">
        <v>3</v>
      </c>
      <c r="W110" s="37">
        <v>0</v>
      </c>
      <c r="X110" s="107">
        <v>0</v>
      </c>
      <c r="Y110" s="38">
        <v>1</v>
      </c>
      <c r="Z110" s="129">
        <v>0</v>
      </c>
      <c r="AA110" s="38">
        <v>0</v>
      </c>
      <c r="AB110" s="110">
        <v>0</v>
      </c>
      <c r="AC110" s="110"/>
      <c r="AD110" s="110"/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/>
      <c r="AD111" s="110"/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/>
      <c r="AD112" s="110"/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5</v>
      </c>
      <c r="V113" s="38">
        <v>0</v>
      </c>
      <c r="W113" s="37">
        <v>0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/>
      <c r="AD113" s="110"/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68</v>
      </c>
      <c r="G114" s="114">
        <v>64</v>
      </c>
      <c r="H114" s="115">
        <v>3</v>
      </c>
      <c r="I114" s="115">
        <v>1</v>
      </c>
      <c r="J114" s="113">
        <f t="shared" si="17"/>
        <v>75</v>
      </c>
      <c r="K114" s="114">
        <v>71</v>
      </c>
      <c r="L114" s="115">
        <v>3</v>
      </c>
      <c r="M114" s="116">
        <v>1</v>
      </c>
      <c r="N114" s="117">
        <f t="shared" si="15"/>
        <v>87</v>
      </c>
      <c r="O114" s="118">
        <v>14</v>
      </c>
      <c r="P114" s="119">
        <v>73</v>
      </c>
      <c r="Q114" s="107">
        <v>0</v>
      </c>
      <c r="R114" s="38">
        <v>14</v>
      </c>
      <c r="S114" s="42">
        <v>3</v>
      </c>
      <c r="T114" s="38">
        <v>65</v>
      </c>
      <c r="U114" s="48">
        <v>71</v>
      </c>
      <c r="V114" s="38">
        <v>82</v>
      </c>
      <c r="W114" s="37">
        <v>39</v>
      </c>
      <c r="X114" s="107">
        <v>0</v>
      </c>
      <c r="Y114" s="38">
        <v>5</v>
      </c>
      <c r="Z114" s="129">
        <v>0</v>
      </c>
      <c r="AA114" s="38">
        <v>0</v>
      </c>
      <c r="AB114" s="110">
        <v>0</v>
      </c>
      <c r="AC114" s="110"/>
      <c r="AD114" s="110"/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/>
      <c r="AD115" s="110"/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/>
      <c r="AD116" s="110"/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29</v>
      </c>
      <c r="G117" s="114">
        <v>26</v>
      </c>
      <c r="H117" s="115">
        <v>3</v>
      </c>
      <c r="I117" s="115">
        <v>0</v>
      </c>
      <c r="J117" s="113">
        <f t="shared" si="17"/>
        <v>33</v>
      </c>
      <c r="K117" s="114">
        <v>30</v>
      </c>
      <c r="L117" s="115">
        <v>3</v>
      </c>
      <c r="M117" s="116">
        <v>0</v>
      </c>
      <c r="N117" s="117">
        <f t="shared" si="15"/>
        <v>34</v>
      </c>
      <c r="O117" s="118">
        <v>0</v>
      </c>
      <c r="P117" s="119">
        <v>34</v>
      </c>
      <c r="Q117" s="107">
        <v>0</v>
      </c>
      <c r="R117" s="38">
        <v>10</v>
      </c>
      <c r="S117" s="42">
        <v>0</v>
      </c>
      <c r="T117" s="38">
        <v>10</v>
      </c>
      <c r="U117" s="48">
        <v>8</v>
      </c>
      <c r="V117" s="38">
        <v>8</v>
      </c>
      <c r="W117" s="37">
        <v>188</v>
      </c>
      <c r="X117" s="107">
        <v>0</v>
      </c>
      <c r="Y117" s="38">
        <v>2</v>
      </c>
      <c r="Z117" s="129">
        <v>0</v>
      </c>
      <c r="AA117" s="38">
        <v>0</v>
      </c>
      <c r="AB117" s="110">
        <v>187</v>
      </c>
      <c r="AC117" s="110"/>
      <c r="AD117" s="110"/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27</v>
      </c>
      <c r="G118" s="42">
        <v>26</v>
      </c>
      <c r="H118" s="43">
        <v>1</v>
      </c>
      <c r="I118" s="43">
        <v>0</v>
      </c>
      <c r="J118" s="117">
        <f t="shared" si="17"/>
        <v>26</v>
      </c>
      <c r="K118" s="42">
        <v>25</v>
      </c>
      <c r="L118" s="43">
        <v>1</v>
      </c>
      <c r="M118" s="120">
        <v>0</v>
      </c>
      <c r="N118" s="117">
        <f t="shared" si="15"/>
        <v>26</v>
      </c>
      <c r="O118" s="48">
        <v>10</v>
      </c>
      <c r="P118" s="37">
        <v>16</v>
      </c>
      <c r="Q118" s="107">
        <v>1</v>
      </c>
      <c r="R118" s="38">
        <v>5</v>
      </c>
      <c r="S118" s="42">
        <v>1</v>
      </c>
      <c r="T118" s="38">
        <v>6</v>
      </c>
      <c r="U118" s="48">
        <v>8</v>
      </c>
      <c r="V118" s="38">
        <v>9</v>
      </c>
      <c r="W118" s="37">
        <v>0</v>
      </c>
      <c r="X118" s="107">
        <v>0</v>
      </c>
      <c r="Y118" s="38">
        <v>0</v>
      </c>
      <c r="Z118" s="129">
        <v>0</v>
      </c>
      <c r="AA118" s="38">
        <v>0</v>
      </c>
      <c r="AB118" s="110">
        <v>0</v>
      </c>
      <c r="AC118" s="110"/>
      <c r="AD118" s="110"/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144</v>
      </c>
      <c r="G119" s="42">
        <v>131</v>
      </c>
      <c r="H119" s="43">
        <v>13</v>
      </c>
      <c r="I119" s="43">
        <v>0</v>
      </c>
      <c r="J119" s="117">
        <f t="shared" si="17"/>
        <v>164</v>
      </c>
      <c r="K119" s="42">
        <v>151</v>
      </c>
      <c r="L119" s="43">
        <v>13</v>
      </c>
      <c r="M119" s="120">
        <v>0</v>
      </c>
      <c r="N119" s="117">
        <f t="shared" si="15"/>
        <v>171</v>
      </c>
      <c r="O119" s="48">
        <v>33</v>
      </c>
      <c r="P119" s="37">
        <v>138</v>
      </c>
      <c r="Q119" s="107">
        <v>0</v>
      </c>
      <c r="R119" s="38">
        <v>19</v>
      </c>
      <c r="S119" s="42">
        <v>30</v>
      </c>
      <c r="T119" s="38">
        <v>67</v>
      </c>
      <c r="U119" s="48">
        <v>67</v>
      </c>
      <c r="V119" s="38">
        <v>61</v>
      </c>
      <c r="W119" s="37">
        <v>18</v>
      </c>
      <c r="X119" s="107">
        <v>0</v>
      </c>
      <c r="Y119" s="38">
        <v>36</v>
      </c>
      <c r="Z119" s="129">
        <v>0</v>
      </c>
      <c r="AA119" s="38">
        <v>0</v>
      </c>
      <c r="AB119" s="110">
        <v>0</v>
      </c>
      <c r="AC119" s="110"/>
      <c r="AD119" s="110"/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38</v>
      </c>
      <c r="G120" s="114">
        <v>36</v>
      </c>
      <c r="H120" s="115">
        <v>2</v>
      </c>
      <c r="I120" s="115">
        <v>0</v>
      </c>
      <c r="J120" s="113">
        <f t="shared" si="17"/>
        <v>38</v>
      </c>
      <c r="K120" s="114">
        <v>36</v>
      </c>
      <c r="L120" s="115">
        <v>2</v>
      </c>
      <c r="M120" s="116">
        <v>0</v>
      </c>
      <c r="N120" s="117">
        <f t="shared" si="15"/>
        <v>38</v>
      </c>
      <c r="O120" s="118">
        <v>0</v>
      </c>
      <c r="P120" s="119">
        <v>38</v>
      </c>
      <c r="Q120" s="107">
        <v>0</v>
      </c>
      <c r="R120" s="38">
        <v>0</v>
      </c>
      <c r="S120" s="42">
        <v>0</v>
      </c>
      <c r="T120" s="38">
        <v>6</v>
      </c>
      <c r="U120" s="48">
        <v>0</v>
      </c>
      <c r="V120" s="38">
        <v>2</v>
      </c>
      <c r="W120" s="37">
        <v>123</v>
      </c>
      <c r="X120" s="107">
        <v>0</v>
      </c>
      <c r="Y120" s="38">
        <v>0</v>
      </c>
      <c r="Z120" s="129">
        <v>0</v>
      </c>
      <c r="AA120" s="38">
        <v>0</v>
      </c>
      <c r="AB120" s="110">
        <v>0</v>
      </c>
      <c r="AC120" s="110"/>
      <c r="AD120" s="110"/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>
        <v>0</v>
      </c>
      <c r="H121" s="43">
        <v>0</v>
      </c>
      <c r="I121" s="43">
        <v>0</v>
      </c>
      <c r="J121" s="117">
        <f t="shared" si="17"/>
        <v>0</v>
      </c>
      <c r="K121" s="42">
        <v>0</v>
      </c>
      <c r="L121" s="43">
        <v>0</v>
      </c>
      <c r="M121" s="120">
        <v>0</v>
      </c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1</v>
      </c>
      <c r="U121" s="48">
        <v>3</v>
      </c>
      <c r="V121" s="38">
        <v>5</v>
      </c>
      <c r="W121" s="37">
        <v>59</v>
      </c>
      <c r="X121" s="107">
        <v>0</v>
      </c>
      <c r="Y121" s="38">
        <v>6</v>
      </c>
      <c r="Z121" s="129">
        <v>0</v>
      </c>
      <c r="AA121" s="38">
        <v>0</v>
      </c>
      <c r="AB121" s="110">
        <v>0</v>
      </c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>
        <v>0</v>
      </c>
      <c r="H122" s="43">
        <v>0</v>
      </c>
      <c r="I122" s="43">
        <v>0</v>
      </c>
      <c r="J122" s="117">
        <f t="shared" si="17"/>
        <v>0</v>
      </c>
      <c r="K122" s="42">
        <v>0</v>
      </c>
      <c r="L122" s="43">
        <v>0</v>
      </c>
      <c r="M122" s="120">
        <v>0</v>
      </c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>
        <v>0</v>
      </c>
      <c r="H123" s="43">
        <v>0</v>
      </c>
      <c r="I123" s="43">
        <v>0</v>
      </c>
      <c r="J123" s="117">
        <f t="shared" si="17"/>
        <v>0</v>
      </c>
      <c r="K123" s="42">
        <v>0</v>
      </c>
      <c r="L123" s="43">
        <v>0</v>
      </c>
      <c r="M123" s="120">
        <v>0</v>
      </c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>
        <v>0</v>
      </c>
      <c r="H124" s="35">
        <v>0</v>
      </c>
      <c r="I124" s="35">
        <v>0</v>
      </c>
      <c r="J124" s="125">
        <f t="shared" si="17"/>
        <v>0</v>
      </c>
      <c r="K124" s="32">
        <v>0</v>
      </c>
      <c r="L124" s="35">
        <v>0</v>
      </c>
      <c r="M124" s="126">
        <v>0</v>
      </c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215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>
        <v>0</v>
      </c>
      <c r="H125" s="63">
        <v>0</v>
      </c>
      <c r="I125" s="63">
        <v>0</v>
      </c>
      <c r="J125" s="133">
        <f t="shared" si="17"/>
        <v>0</v>
      </c>
      <c r="K125" s="62">
        <v>0</v>
      </c>
      <c r="L125" s="63">
        <v>0</v>
      </c>
      <c r="M125" s="134">
        <v>0</v>
      </c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765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713</v>
      </c>
      <c r="G126" s="74">
        <f t="shared" si="18"/>
        <v>641</v>
      </c>
      <c r="H126" s="75">
        <f t="shared" si="18"/>
        <v>71</v>
      </c>
      <c r="I126" s="75">
        <f t="shared" si="18"/>
        <v>1</v>
      </c>
      <c r="J126" s="138">
        <f t="shared" si="18"/>
        <v>750</v>
      </c>
      <c r="K126" s="74">
        <f t="shared" si="18"/>
        <v>677</v>
      </c>
      <c r="L126" s="75">
        <f t="shared" si="18"/>
        <v>72</v>
      </c>
      <c r="M126" s="75">
        <f t="shared" si="18"/>
        <v>1</v>
      </c>
      <c r="N126" s="138">
        <f t="shared" si="18"/>
        <v>792</v>
      </c>
      <c r="O126" s="81">
        <f t="shared" si="18"/>
        <v>173</v>
      </c>
      <c r="P126" s="77">
        <f t="shared" si="18"/>
        <v>619</v>
      </c>
      <c r="Q126" s="74">
        <f t="shared" si="18"/>
        <v>7</v>
      </c>
      <c r="R126" s="139">
        <f t="shared" si="18"/>
        <v>79</v>
      </c>
      <c r="S126" s="766">
        <f t="shared" si="18"/>
        <v>94</v>
      </c>
      <c r="T126" s="767">
        <f t="shared" si="18"/>
        <v>286</v>
      </c>
      <c r="U126" s="81">
        <f t="shared" si="18"/>
        <v>291</v>
      </c>
      <c r="V126" s="142">
        <f t="shared" si="18"/>
        <v>386</v>
      </c>
      <c r="W126" s="139">
        <f t="shared" si="18"/>
        <v>3381</v>
      </c>
      <c r="X126" s="78">
        <f t="shared" si="18"/>
        <v>13</v>
      </c>
      <c r="Y126" s="142">
        <f t="shared" si="18"/>
        <v>260</v>
      </c>
      <c r="Z126" s="139">
        <f t="shared" si="18"/>
        <v>0</v>
      </c>
      <c r="AA126" s="139">
        <f t="shared" si="18"/>
        <v>0</v>
      </c>
      <c r="AB126" s="139">
        <f t="shared" si="18"/>
        <v>198</v>
      </c>
      <c r="AC126" s="139">
        <f t="shared" si="18"/>
        <v>0</v>
      </c>
      <c r="AD126" s="138">
        <f t="shared" si="18"/>
        <v>0</v>
      </c>
      <c r="AE126" s="74">
        <f t="shared" si="18"/>
        <v>0</v>
      </c>
      <c r="AF126" s="77">
        <f t="shared" si="18"/>
        <v>0</v>
      </c>
      <c r="AG126" s="74">
        <f t="shared" si="18"/>
        <v>0</v>
      </c>
      <c r="AH126" s="75">
        <f t="shared" si="18"/>
        <v>0</v>
      </c>
      <c r="AI126" s="139">
        <f t="shared" si="18"/>
        <v>0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765" t="s">
        <v>133</v>
      </c>
      <c r="B128" s="432" t="s">
        <v>94</v>
      </c>
      <c r="C128" s="760" t="s">
        <v>13</v>
      </c>
      <c r="D128" s="670" t="s">
        <v>14</v>
      </c>
      <c r="E128" s="671" t="s">
        <v>15</v>
      </c>
      <c r="F128" s="671" t="s">
        <v>16</v>
      </c>
      <c r="G128" s="671" t="s">
        <v>134</v>
      </c>
      <c r="H128" s="671" t="s">
        <v>18</v>
      </c>
      <c r="I128" s="672" t="s">
        <v>19</v>
      </c>
      <c r="J128" s="672" t="s">
        <v>20</v>
      </c>
      <c r="K128" s="672" t="s">
        <v>21</v>
      </c>
      <c r="L128" s="672" t="s">
        <v>22</v>
      </c>
      <c r="M128" s="672" t="s">
        <v>23</v>
      </c>
      <c r="N128" s="672" t="s">
        <v>24</v>
      </c>
      <c r="O128" s="672" t="s">
        <v>25</v>
      </c>
      <c r="P128" s="672" t="s">
        <v>26</v>
      </c>
      <c r="Q128" s="672" t="s">
        <v>27</v>
      </c>
      <c r="R128" s="672" t="s">
        <v>28</v>
      </c>
      <c r="S128" s="672" t="s">
        <v>29</v>
      </c>
      <c r="T128" s="768" t="s">
        <v>135</v>
      </c>
      <c r="U128" s="702" t="s">
        <v>136</v>
      </c>
      <c r="V128" s="702" t="s">
        <v>137</v>
      </c>
    </row>
    <row r="129" spans="1:93" ht="15" customHeight="1" x14ac:dyDescent="0.25">
      <c r="A129" s="152" t="s">
        <v>138</v>
      </c>
      <c r="B129" s="769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748"/>
      <c r="V129" s="748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49</v>
      </c>
      <c r="C130" s="42">
        <v>2</v>
      </c>
      <c r="D130" s="43">
        <v>14</v>
      </c>
      <c r="E130" s="43">
        <v>14</v>
      </c>
      <c r="F130" s="43">
        <v>4</v>
      </c>
      <c r="G130" s="43">
        <v>0</v>
      </c>
      <c r="H130" s="43">
        <v>1</v>
      </c>
      <c r="I130" s="43">
        <v>0</v>
      </c>
      <c r="J130" s="43">
        <v>0</v>
      </c>
      <c r="K130" s="43">
        <v>1</v>
      </c>
      <c r="L130" s="43">
        <v>0</v>
      </c>
      <c r="M130" s="43">
        <v>0</v>
      </c>
      <c r="N130" s="43">
        <v>2</v>
      </c>
      <c r="O130" s="43">
        <v>1</v>
      </c>
      <c r="P130" s="43">
        <v>4</v>
      </c>
      <c r="Q130" s="43">
        <v>2</v>
      </c>
      <c r="R130" s="43">
        <v>1</v>
      </c>
      <c r="S130" s="43"/>
      <c r="T130" s="44">
        <v>3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320</v>
      </c>
      <c r="C131" s="42">
        <v>0</v>
      </c>
      <c r="D131" s="43">
        <v>0</v>
      </c>
      <c r="E131" s="43">
        <v>0</v>
      </c>
      <c r="F131" s="43">
        <v>1</v>
      </c>
      <c r="G131" s="43">
        <v>1</v>
      </c>
      <c r="H131" s="43">
        <v>8</v>
      </c>
      <c r="I131" s="43">
        <v>7</v>
      </c>
      <c r="J131" s="43">
        <v>9</v>
      </c>
      <c r="K131" s="43">
        <v>15</v>
      </c>
      <c r="L131" s="43">
        <v>21</v>
      </c>
      <c r="M131" s="43">
        <v>34</v>
      </c>
      <c r="N131" s="43">
        <v>48</v>
      </c>
      <c r="O131" s="43">
        <v>38</v>
      </c>
      <c r="P131" s="43">
        <v>41</v>
      </c>
      <c r="Q131" s="43">
        <v>36</v>
      </c>
      <c r="R131" s="43">
        <v>26</v>
      </c>
      <c r="S131" s="43">
        <v>22</v>
      </c>
      <c r="T131" s="44">
        <v>13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174</v>
      </c>
      <c r="C132" s="42">
        <v>0</v>
      </c>
      <c r="D132" s="43">
        <v>0</v>
      </c>
      <c r="E132" s="43">
        <v>0</v>
      </c>
      <c r="F132" s="43">
        <v>2</v>
      </c>
      <c r="G132" s="43">
        <v>3</v>
      </c>
      <c r="H132" s="43">
        <v>23</v>
      </c>
      <c r="I132" s="43">
        <v>50</v>
      </c>
      <c r="J132" s="43">
        <v>43</v>
      </c>
      <c r="K132" s="43">
        <v>34</v>
      </c>
      <c r="L132" s="43">
        <v>18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293</v>
      </c>
      <c r="C134" s="42">
        <v>0</v>
      </c>
      <c r="D134" s="43">
        <v>0</v>
      </c>
      <c r="E134" s="43">
        <v>0</v>
      </c>
      <c r="F134" s="43">
        <v>0</v>
      </c>
      <c r="G134" s="43">
        <v>1</v>
      </c>
      <c r="H134" s="43">
        <v>2</v>
      </c>
      <c r="I134" s="43">
        <v>3</v>
      </c>
      <c r="J134" s="43">
        <v>3</v>
      </c>
      <c r="K134" s="43">
        <v>5</v>
      </c>
      <c r="L134" s="43">
        <v>6</v>
      </c>
      <c r="M134" s="43">
        <v>22</v>
      </c>
      <c r="N134" s="43">
        <v>27</v>
      </c>
      <c r="O134" s="43">
        <v>49</v>
      </c>
      <c r="P134" s="43">
        <v>48</v>
      </c>
      <c r="Q134" s="43">
        <v>48</v>
      </c>
      <c r="R134" s="43">
        <v>79</v>
      </c>
      <c r="S134" s="43">
        <v>0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173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6</v>
      </c>
      <c r="L135" s="43">
        <v>6</v>
      </c>
      <c r="M135" s="43">
        <v>5</v>
      </c>
      <c r="N135" s="43">
        <v>11</v>
      </c>
      <c r="O135" s="43">
        <v>9</v>
      </c>
      <c r="P135" s="43">
        <v>17</v>
      </c>
      <c r="Q135" s="43">
        <v>29</v>
      </c>
      <c r="R135" s="43">
        <v>21</v>
      </c>
      <c r="S135" s="43">
        <v>24</v>
      </c>
      <c r="T135" s="44">
        <v>45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93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1</v>
      </c>
      <c r="I137" s="43">
        <v>8</v>
      </c>
      <c r="J137" s="43">
        <v>16</v>
      </c>
      <c r="K137" s="43">
        <v>15</v>
      </c>
      <c r="L137" s="43">
        <v>21</v>
      </c>
      <c r="M137" s="43">
        <v>5</v>
      </c>
      <c r="N137" s="43">
        <v>14</v>
      </c>
      <c r="O137" s="43">
        <v>4</v>
      </c>
      <c r="P137" s="43">
        <v>5</v>
      </c>
      <c r="Q137" s="43">
        <v>3</v>
      </c>
      <c r="R137" s="43">
        <v>1</v>
      </c>
      <c r="S137" s="43">
        <v>0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0</v>
      </c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4"/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93</v>
      </c>
      <c r="C139" s="42">
        <v>1</v>
      </c>
      <c r="D139" s="43">
        <v>30</v>
      </c>
      <c r="E139" s="43">
        <v>35</v>
      </c>
      <c r="F139" s="43">
        <v>23</v>
      </c>
      <c r="G139" s="43">
        <v>3</v>
      </c>
      <c r="H139" s="43">
        <v>1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62</v>
      </c>
      <c r="C140" s="42">
        <v>40</v>
      </c>
      <c r="D140" s="43">
        <v>15</v>
      </c>
      <c r="E140" s="43">
        <v>6</v>
      </c>
      <c r="F140" s="43">
        <v>1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39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2</v>
      </c>
      <c r="I141" s="43">
        <v>3</v>
      </c>
      <c r="J141" s="43">
        <v>4</v>
      </c>
      <c r="K141" s="43">
        <v>6</v>
      </c>
      <c r="L141" s="43">
        <v>4</v>
      </c>
      <c r="M141" s="43">
        <v>7</v>
      </c>
      <c r="N141" s="43">
        <v>5</v>
      </c>
      <c r="O141" s="43">
        <v>4</v>
      </c>
      <c r="P141" s="43">
        <v>1</v>
      </c>
      <c r="Q141" s="43">
        <v>1</v>
      </c>
      <c r="R141" s="43">
        <v>1</v>
      </c>
      <c r="S141" s="43">
        <v>1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0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  <c r="N142" s="43">
        <v>0</v>
      </c>
      <c r="O142" s="43">
        <v>0</v>
      </c>
      <c r="P142" s="43">
        <v>0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196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4</v>
      </c>
      <c r="I143" s="43">
        <v>18</v>
      </c>
      <c r="J143" s="43">
        <v>16</v>
      </c>
      <c r="K143" s="43">
        <v>24</v>
      </c>
      <c r="L143" s="43">
        <v>29</v>
      </c>
      <c r="M143" s="43">
        <v>22</v>
      </c>
      <c r="N143" s="43">
        <v>20</v>
      </c>
      <c r="O143" s="43">
        <v>19</v>
      </c>
      <c r="P143" s="43">
        <v>26</v>
      </c>
      <c r="Q143" s="43">
        <v>7</v>
      </c>
      <c r="R143" s="43">
        <v>8</v>
      </c>
      <c r="S143" s="43">
        <v>2</v>
      </c>
      <c r="T143" s="44">
        <v>1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1492</v>
      </c>
      <c r="C146" s="74">
        <f t="shared" si="27"/>
        <v>43</v>
      </c>
      <c r="D146" s="75">
        <f t="shared" si="27"/>
        <v>59</v>
      </c>
      <c r="E146" s="75">
        <f t="shared" si="27"/>
        <v>55</v>
      </c>
      <c r="F146" s="75">
        <f t="shared" si="27"/>
        <v>31</v>
      </c>
      <c r="G146" s="75">
        <f>SUM(G129:G145)</f>
        <v>8</v>
      </c>
      <c r="H146" s="75">
        <f t="shared" si="27"/>
        <v>42</v>
      </c>
      <c r="I146" s="75">
        <f t="shared" si="27"/>
        <v>89</v>
      </c>
      <c r="J146" s="75">
        <f t="shared" si="27"/>
        <v>91</v>
      </c>
      <c r="K146" s="75">
        <f t="shared" si="27"/>
        <v>106</v>
      </c>
      <c r="L146" s="75">
        <f t="shared" si="27"/>
        <v>105</v>
      </c>
      <c r="M146" s="75">
        <f t="shared" si="27"/>
        <v>96</v>
      </c>
      <c r="N146" s="75">
        <f t="shared" si="27"/>
        <v>127</v>
      </c>
      <c r="O146" s="75">
        <f t="shared" si="27"/>
        <v>124</v>
      </c>
      <c r="P146" s="75">
        <f t="shared" si="27"/>
        <v>142</v>
      </c>
      <c r="Q146" s="75">
        <f t="shared" si="27"/>
        <v>126</v>
      </c>
      <c r="R146" s="75">
        <f t="shared" si="27"/>
        <v>137</v>
      </c>
      <c r="S146" s="75">
        <f t="shared" si="27"/>
        <v>49</v>
      </c>
      <c r="T146" s="76">
        <f t="shared" si="27"/>
        <v>62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645" t="s">
        <v>157</v>
      </c>
      <c r="B148" s="646"/>
      <c r="C148" s="645" t="s">
        <v>155</v>
      </c>
      <c r="D148" s="647"/>
      <c r="E148" s="646"/>
      <c r="F148" s="660" t="s">
        <v>158</v>
      </c>
      <c r="G148" s="667"/>
      <c r="H148" s="667"/>
      <c r="I148" s="667"/>
      <c r="J148" s="667"/>
      <c r="K148" s="667"/>
      <c r="L148" s="667"/>
      <c r="M148" s="667"/>
      <c r="N148" s="667"/>
      <c r="O148" s="667"/>
      <c r="P148" s="667"/>
      <c r="Q148" s="667"/>
      <c r="R148" s="667"/>
      <c r="S148" s="667"/>
      <c r="T148" s="667"/>
      <c r="U148" s="667"/>
      <c r="V148" s="667"/>
      <c r="W148" s="667"/>
      <c r="X148" s="667"/>
      <c r="Y148" s="667"/>
      <c r="Z148" s="667"/>
      <c r="AA148" s="667"/>
      <c r="AB148" s="667"/>
      <c r="AC148" s="667"/>
      <c r="AD148" s="667"/>
      <c r="AE148" s="667"/>
      <c r="AF148" s="667"/>
      <c r="AG148" s="667"/>
      <c r="AH148" s="667"/>
      <c r="AI148" s="667"/>
      <c r="AJ148" s="667"/>
      <c r="AK148" s="667"/>
      <c r="AL148" s="667"/>
      <c r="AM148" s="667"/>
      <c r="AN148" s="667"/>
      <c r="AO148" s="662"/>
      <c r="AP148" s="641" t="s">
        <v>9</v>
      </c>
      <c r="AQ148" s="703" t="s">
        <v>159</v>
      </c>
      <c r="AR148" s="703" t="s">
        <v>160</v>
      </c>
      <c r="AS148" s="640" t="s">
        <v>161</v>
      </c>
      <c r="AT148" s="485" t="s">
        <v>162</v>
      </c>
      <c r="AU148" s="486"/>
      <c r="AV148" s="632" t="s">
        <v>163</v>
      </c>
      <c r="AW148" s="635"/>
    </row>
    <row r="149" spans="1:98" x14ac:dyDescent="0.25">
      <c r="A149" s="516"/>
      <c r="B149" s="517"/>
      <c r="C149" s="518"/>
      <c r="D149" s="521"/>
      <c r="E149" s="519"/>
      <c r="F149" s="663" t="s">
        <v>13</v>
      </c>
      <c r="G149" s="683"/>
      <c r="H149" s="663" t="s">
        <v>14</v>
      </c>
      <c r="I149" s="683"/>
      <c r="J149" s="663" t="s">
        <v>15</v>
      </c>
      <c r="K149" s="683"/>
      <c r="L149" s="663" t="s">
        <v>16</v>
      </c>
      <c r="M149" s="683"/>
      <c r="N149" s="663" t="s">
        <v>164</v>
      </c>
      <c r="O149" s="683"/>
      <c r="P149" s="663" t="s">
        <v>18</v>
      </c>
      <c r="Q149" s="683"/>
      <c r="R149" s="660" t="s">
        <v>19</v>
      </c>
      <c r="S149" s="661"/>
      <c r="T149" s="660" t="s">
        <v>20</v>
      </c>
      <c r="U149" s="661"/>
      <c r="V149" s="660" t="s">
        <v>21</v>
      </c>
      <c r="W149" s="661"/>
      <c r="X149" s="660" t="s">
        <v>22</v>
      </c>
      <c r="Y149" s="661"/>
      <c r="Z149" s="660" t="s">
        <v>23</v>
      </c>
      <c r="AA149" s="661"/>
      <c r="AB149" s="660" t="s">
        <v>24</v>
      </c>
      <c r="AC149" s="661"/>
      <c r="AD149" s="660" t="s">
        <v>25</v>
      </c>
      <c r="AE149" s="661"/>
      <c r="AF149" s="660" t="s">
        <v>26</v>
      </c>
      <c r="AG149" s="661"/>
      <c r="AH149" s="660" t="s">
        <v>27</v>
      </c>
      <c r="AI149" s="661"/>
      <c r="AJ149" s="660" t="s">
        <v>28</v>
      </c>
      <c r="AK149" s="661"/>
      <c r="AL149" s="660" t="s">
        <v>29</v>
      </c>
      <c r="AM149" s="661"/>
      <c r="AN149" s="660" t="s">
        <v>30</v>
      </c>
      <c r="AO149" s="662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770" t="s">
        <v>165</v>
      </c>
      <c r="D150" s="672" t="s">
        <v>31</v>
      </c>
      <c r="E150" s="443" t="s">
        <v>32</v>
      </c>
      <c r="F150" s="760" t="s">
        <v>31</v>
      </c>
      <c r="G150" s="431" t="s">
        <v>32</v>
      </c>
      <c r="H150" s="760" t="s">
        <v>31</v>
      </c>
      <c r="I150" s="431" t="s">
        <v>32</v>
      </c>
      <c r="J150" s="760" t="s">
        <v>31</v>
      </c>
      <c r="K150" s="431" t="s">
        <v>32</v>
      </c>
      <c r="L150" s="760" t="s">
        <v>31</v>
      </c>
      <c r="M150" s="431" t="s">
        <v>32</v>
      </c>
      <c r="N150" s="760" t="s">
        <v>31</v>
      </c>
      <c r="O150" s="431" t="s">
        <v>32</v>
      </c>
      <c r="P150" s="760" t="s">
        <v>31</v>
      </c>
      <c r="Q150" s="431" t="s">
        <v>32</v>
      </c>
      <c r="R150" s="760" t="s">
        <v>31</v>
      </c>
      <c r="S150" s="431" t="s">
        <v>32</v>
      </c>
      <c r="T150" s="760" t="s">
        <v>31</v>
      </c>
      <c r="U150" s="431" t="s">
        <v>32</v>
      </c>
      <c r="V150" s="760" t="s">
        <v>31</v>
      </c>
      <c r="W150" s="431" t="s">
        <v>32</v>
      </c>
      <c r="X150" s="760" t="s">
        <v>31</v>
      </c>
      <c r="Y150" s="431" t="s">
        <v>32</v>
      </c>
      <c r="Z150" s="760" t="s">
        <v>31</v>
      </c>
      <c r="AA150" s="431" t="s">
        <v>32</v>
      </c>
      <c r="AB150" s="760" t="s">
        <v>31</v>
      </c>
      <c r="AC150" s="431" t="s">
        <v>32</v>
      </c>
      <c r="AD150" s="760" t="s">
        <v>31</v>
      </c>
      <c r="AE150" s="431" t="s">
        <v>32</v>
      </c>
      <c r="AF150" s="760" t="s">
        <v>31</v>
      </c>
      <c r="AG150" s="431" t="s">
        <v>32</v>
      </c>
      <c r="AH150" s="760" t="s">
        <v>31</v>
      </c>
      <c r="AI150" s="431" t="s">
        <v>32</v>
      </c>
      <c r="AJ150" s="760" t="s">
        <v>31</v>
      </c>
      <c r="AK150" s="431" t="s">
        <v>32</v>
      </c>
      <c r="AL150" s="760" t="s">
        <v>31</v>
      </c>
      <c r="AM150" s="431" t="s">
        <v>32</v>
      </c>
      <c r="AN150" s="760" t="s">
        <v>31</v>
      </c>
      <c r="AO150" s="445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643" t="s">
        <v>168</v>
      </c>
      <c r="B151" s="644"/>
      <c r="C151" s="771">
        <f>SUM(D151+E151)</f>
        <v>1132</v>
      </c>
      <c r="D151" s="706">
        <f>SUM(F151+H151+J151+L151+N151+P151+R151+T151+V151+X151+Z151+AB151+AD151+AF151+AH151+AJ151+AL151+AN151)</f>
        <v>521</v>
      </c>
      <c r="E151" s="433">
        <f>SUM(G151+I151+K151+M151+O151+Q151+S151+U151+W151+Y151+AA151+AC151+AE151+AG151+AI151+AK151+AM151+AO151)</f>
        <v>611</v>
      </c>
      <c r="F151" s="418">
        <v>5</v>
      </c>
      <c r="G151" s="427">
        <v>1</v>
      </c>
      <c r="H151" s="418">
        <v>14</v>
      </c>
      <c r="I151" s="427">
        <v>2</v>
      </c>
      <c r="J151" s="418">
        <v>6</v>
      </c>
      <c r="K151" s="420">
        <v>4</v>
      </c>
      <c r="L151" s="418">
        <v>3</v>
      </c>
      <c r="M151" s="420">
        <v>4</v>
      </c>
      <c r="N151" s="418">
        <v>3</v>
      </c>
      <c r="O151" s="420">
        <v>4</v>
      </c>
      <c r="P151" s="418">
        <v>9</v>
      </c>
      <c r="Q151" s="420">
        <v>9</v>
      </c>
      <c r="R151" s="418">
        <v>5</v>
      </c>
      <c r="S151" s="420">
        <v>20</v>
      </c>
      <c r="T151" s="418">
        <v>4</v>
      </c>
      <c r="U151" s="420">
        <v>10</v>
      </c>
      <c r="V151" s="418">
        <v>6</v>
      </c>
      <c r="W151" s="420">
        <v>13</v>
      </c>
      <c r="X151" s="418">
        <v>12</v>
      </c>
      <c r="Y151" s="420">
        <v>30</v>
      </c>
      <c r="Z151" s="418">
        <v>11</v>
      </c>
      <c r="AA151" s="420">
        <v>29</v>
      </c>
      <c r="AB151" s="418">
        <v>21</v>
      </c>
      <c r="AC151" s="420">
        <v>59</v>
      </c>
      <c r="AD151" s="418">
        <v>51</v>
      </c>
      <c r="AE151" s="420">
        <v>57</v>
      </c>
      <c r="AF151" s="418">
        <v>59</v>
      </c>
      <c r="AG151" s="420">
        <v>74</v>
      </c>
      <c r="AH151" s="418">
        <v>72</v>
      </c>
      <c r="AI151" s="420">
        <v>69</v>
      </c>
      <c r="AJ151" s="418">
        <v>82</v>
      </c>
      <c r="AK151" s="420">
        <v>90</v>
      </c>
      <c r="AL151" s="418">
        <v>82</v>
      </c>
      <c r="AM151" s="420">
        <v>70</v>
      </c>
      <c r="AN151" s="421">
        <v>76</v>
      </c>
      <c r="AO151" s="422">
        <v>66</v>
      </c>
      <c r="AP151" s="174">
        <v>1132</v>
      </c>
      <c r="AQ151" s="123">
        <v>390</v>
      </c>
      <c r="AR151" s="123">
        <v>0</v>
      </c>
      <c r="AS151" s="175">
        <v>0</v>
      </c>
      <c r="AT151" s="418">
        <v>1</v>
      </c>
      <c r="AU151" s="420">
        <v>268</v>
      </c>
      <c r="AV151" s="772"/>
      <c r="AW151" s="773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636" t="s">
        <v>169</v>
      </c>
      <c r="B152" s="152" t="s">
        <v>170</v>
      </c>
      <c r="C152" s="178">
        <f>SUM(D152:E152)</f>
        <v>165</v>
      </c>
      <c r="D152" s="179"/>
      <c r="E152" s="180">
        <f>SUM(K152+M152+O152+Q152+S152+U152+W152+Y152+AA152+AC152+AE152+AG152+AI152+AK152+AM152+AO152)</f>
        <v>165</v>
      </c>
      <c r="F152" s="181"/>
      <c r="G152" s="774"/>
      <c r="H152" s="181"/>
      <c r="I152" s="774"/>
      <c r="J152" s="181"/>
      <c r="K152" s="108"/>
      <c r="L152" s="181"/>
      <c r="M152" s="108">
        <v>2</v>
      </c>
      <c r="N152" s="181"/>
      <c r="O152" s="108">
        <v>3</v>
      </c>
      <c r="P152" s="181"/>
      <c r="Q152" s="108">
        <v>21</v>
      </c>
      <c r="R152" s="181"/>
      <c r="S152" s="108">
        <v>45</v>
      </c>
      <c r="T152" s="181"/>
      <c r="U152" s="108">
        <v>44</v>
      </c>
      <c r="V152" s="181"/>
      <c r="W152" s="108">
        <v>34</v>
      </c>
      <c r="X152" s="181"/>
      <c r="Y152" s="108">
        <v>15</v>
      </c>
      <c r="Z152" s="181"/>
      <c r="AA152" s="108">
        <v>1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165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473</v>
      </c>
      <c r="D154" s="195">
        <f>SUM(F154+H154+J154+L154+N154+P154+R154+T154+V154+X154+Z154+AB154+AD154+AF154+AH154+AJ154+AL154+AN154)</f>
        <v>187</v>
      </c>
      <c r="E154" s="196">
        <f>SUM(G154+I154+K154+M154+O154+Q154+S154+U154+W154+Y154+AA154+AC154+AE154+AG154+AI154+AK154+AM154+AO154)</f>
        <v>286</v>
      </c>
      <c r="F154" s="42">
        <v>0</v>
      </c>
      <c r="G154" s="38">
        <v>0</v>
      </c>
      <c r="H154" s="42">
        <v>0</v>
      </c>
      <c r="I154" s="38">
        <v>0</v>
      </c>
      <c r="J154" s="42">
        <v>0</v>
      </c>
      <c r="K154" s="38">
        <v>0</v>
      </c>
      <c r="L154" s="42">
        <v>1</v>
      </c>
      <c r="M154" s="38">
        <v>0</v>
      </c>
      <c r="N154" s="42"/>
      <c r="O154" s="38"/>
      <c r="P154" s="42">
        <v>15</v>
      </c>
      <c r="Q154" s="38">
        <v>14</v>
      </c>
      <c r="R154" s="42">
        <v>19</v>
      </c>
      <c r="S154" s="38">
        <v>28</v>
      </c>
      <c r="T154" s="42">
        <v>28</v>
      </c>
      <c r="U154" s="38">
        <v>33</v>
      </c>
      <c r="V154" s="42">
        <v>28</v>
      </c>
      <c r="W154" s="38">
        <v>48</v>
      </c>
      <c r="X154" s="42">
        <v>25</v>
      </c>
      <c r="Y154" s="38">
        <v>31</v>
      </c>
      <c r="Z154" s="42">
        <v>24</v>
      </c>
      <c r="AA154" s="38">
        <v>38</v>
      </c>
      <c r="AB154" s="42">
        <v>16</v>
      </c>
      <c r="AC154" s="38">
        <v>35</v>
      </c>
      <c r="AD154" s="42">
        <v>15</v>
      </c>
      <c r="AE154" s="38">
        <v>21</v>
      </c>
      <c r="AF154" s="42">
        <v>8</v>
      </c>
      <c r="AG154" s="38">
        <v>16</v>
      </c>
      <c r="AH154" s="42">
        <v>4</v>
      </c>
      <c r="AI154" s="38">
        <v>11</v>
      </c>
      <c r="AJ154" s="42">
        <v>3</v>
      </c>
      <c r="AK154" s="38">
        <v>4</v>
      </c>
      <c r="AL154" s="42">
        <v>1</v>
      </c>
      <c r="AM154" s="38">
        <v>2</v>
      </c>
      <c r="AN154" s="107">
        <v>0</v>
      </c>
      <c r="AO154" s="44">
        <v>5</v>
      </c>
      <c r="AP154" s="197">
        <v>473</v>
      </c>
      <c r="AQ154" s="43">
        <v>245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775"/>
      <c r="C156" s="208">
        <f t="shared" si="39"/>
        <v>521</v>
      </c>
      <c r="D156" s="209">
        <f>SUM(F156+H156+J156+L156+N156+P156+R156+T156+V156+X156+Z156+AB156+AD156+AF156+AH156+AJ156+AL156+AN156)</f>
        <v>219</v>
      </c>
      <c r="E156" s="196">
        <f>SUM(G156+I156+K156+M156+O156+Q156+S156+U156+W156+Y156+AA156+AC156+AE156+AG156+AI156+AK156+AM156+AO156)</f>
        <v>302</v>
      </c>
      <c r="F156" s="32">
        <v>41</v>
      </c>
      <c r="G156" s="31">
        <v>32</v>
      </c>
      <c r="H156" s="32">
        <v>18</v>
      </c>
      <c r="I156" s="31">
        <v>12</v>
      </c>
      <c r="J156" s="32">
        <v>11</v>
      </c>
      <c r="K156" s="110">
        <v>12</v>
      </c>
      <c r="L156" s="32">
        <v>4</v>
      </c>
      <c r="M156" s="110">
        <v>2</v>
      </c>
      <c r="N156" s="32">
        <v>3</v>
      </c>
      <c r="O156" s="110">
        <v>1</v>
      </c>
      <c r="P156" s="32">
        <v>3</v>
      </c>
      <c r="Q156" s="110">
        <v>3</v>
      </c>
      <c r="R156" s="32">
        <v>2</v>
      </c>
      <c r="S156" s="110">
        <v>4</v>
      </c>
      <c r="T156" s="32">
        <v>3</v>
      </c>
      <c r="U156" s="110">
        <v>7</v>
      </c>
      <c r="V156" s="32">
        <v>3</v>
      </c>
      <c r="W156" s="110">
        <v>16</v>
      </c>
      <c r="X156" s="32">
        <v>7</v>
      </c>
      <c r="Y156" s="110">
        <v>13</v>
      </c>
      <c r="Z156" s="32">
        <v>5</v>
      </c>
      <c r="AA156" s="110">
        <v>19</v>
      </c>
      <c r="AB156" s="32">
        <v>6</v>
      </c>
      <c r="AC156" s="110">
        <v>18</v>
      </c>
      <c r="AD156" s="32">
        <v>7</v>
      </c>
      <c r="AE156" s="110">
        <v>21</v>
      </c>
      <c r="AF156" s="32">
        <v>7</v>
      </c>
      <c r="AG156" s="110">
        <v>25</v>
      </c>
      <c r="AH156" s="32">
        <v>17</v>
      </c>
      <c r="AI156" s="110">
        <v>26</v>
      </c>
      <c r="AJ156" s="32">
        <v>20</v>
      </c>
      <c r="AK156" s="31">
        <v>25</v>
      </c>
      <c r="AL156" s="32">
        <v>27</v>
      </c>
      <c r="AM156" s="31">
        <v>24</v>
      </c>
      <c r="AN156" s="59">
        <v>35</v>
      </c>
      <c r="AO156" s="33">
        <v>42</v>
      </c>
      <c r="AP156" s="190">
        <v>521</v>
      </c>
      <c r="AQ156" s="35">
        <v>458</v>
      </c>
      <c r="AR156" s="35">
        <v>0</v>
      </c>
      <c r="AS156" s="110">
        <v>25</v>
      </c>
      <c r="AT156" s="32">
        <v>0</v>
      </c>
      <c r="AU156" s="110">
        <v>178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134</v>
      </c>
      <c r="D157" s="195">
        <f>SUM(F157+H157+J157+N157+L157+P157+R157+T157+V157+X157+Z157+AB157+AD157+AF157+AH157+AJ157+AL157+AN157)</f>
        <v>33</v>
      </c>
      <c r="E157" s="196">
        <f>SUM(G157+I157+K157+M157+O157+Q157+S157+U157+W157+Y157+AA157+AC157+AE157+AG157+AI157+AK157+AM157+AO157)</f>
        <v>101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0</v>
      </c>
      <c r="M157" s="38">
        <v>1</v>
      </c>
      <c r="N157" s="42"/>
      <c r="O157" s="38">
        <v>2</v>
      </c>
      <c r="P157" s="42">
        <v>2</v>
      </c>
      <c r="Q157" s="38">
        <v>0</v>
      </c>
      <c r="R157" s="42">
        <v>2</v>
      </c>
      <c r="S157" s="38">
        <v>2</v>
      </c>
      <c r="T157" s="42">
        <v>4</v>
      </c>
      <c r="U157" s="38">
        <v>6</v>
      </c>
      <c r="V157" s="42">
        <v>1</v>
      </c>
      <c r="W157" s="38">
        <v>19</v>
      </c>
      <c r="X157" s="42">
        <v>1</v>
      </c>
      <c r="Y157" s="38">
        <v>12</v>
      </c>
      <c r="Z157" s="42">
        <v>2</v>
      </c>
      <c r="AA157" s="38">
        <v>13</v>
      </c>
      <c r="AB157" s="42">
        <v>1</v>
      </c>
      <c r="AC157" s="38">
        <v>10</v>
      </c>
      <c r="AD157" s="42">
        <v>5</v>
      </c>
      <c r="AE157" s="45">
        <v>12</v>
      </c>
      <c r="AF157" s="42">
        <v>4</v>
      </c>
      <c r="AG157" s="45">
        <v>9</v>
      </c>
      <c r="AH157" s="42">
        <v>3</v>
      </c>
      <c r="AI157" s="45">
        <v>4</v>
      </c>
      <c r="AJ157" s="42">
        <v>5</v>
      </c>
      <c r="AK157" s="45">
        <v>6</v>
      </c>
      <c r="AL157" s="42">
        <v>2</v>
      </c>
      <c r="AM157" s="45">
        <v>0</v>
      </c>
      <c r="AN157" s="107">
        <v>1</v>
      </c>
      <c r="AO157" s="44">
        <v>5</v>
      </c>
      <c r="AP157" s="197">
        <v>134</v>
      </c>
      <c r="AQ157" s="43">
        <v>0</v>
      </c>
      <c r="AR157" s="43">
        <v>0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105</v>
      </c>
      <c r="D158" s="195">
        <f>SUM(F158+H158+J158+N158+L158+P158+R158+T158+V158+X158+Z158+AB158+AD158+AF158+AH158+AJ158+AL158+AN158)</f>
        <v>75</v>
      </c>
      <c r="E158" s="196">
        <f>SUM(G158+I158+K158+M158+O158+Q158+S158+U158+W158+Y158+AA158+AC158+AE158+AG158+AI158+AK158+AM158+AO158)</f>
        <v>30</v>
      </c>
      <c r="F158" s="42">
        <v>32</v>
      </c>
      <c r="G158" s="45">
        <v>12</v>
      </c>
      <c r="H158" s="42">
        <v>33</v>
      </c>
      <c r="I158" s="45">
        <v>16</v>
      </c>
      <c r="J158" s="42">
        <v>10</v>
      </c>
      <c r="K158" s="38">
        <v>2</v>
      </c>
      <c r="L158" s="42">
        <v>0</v>
      </c>
      <c r="M158" s="38">
        <v>0</v>
      </c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105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550</v>
      </c>
      <c r="D159" s="195">
        <f>SUM(F159+H159+J159+N159+L159+P159+R159+T159+V159+X159+Z159+AB159+AD159+AF159+AH159+AJ159+AL159+AN159)</f>
        <v>260</v>
      </c>
      <c r="E159" s="196">
        <f>SUM(G159+I159+K159+M159+O159+Q159+S159+U159+W159+Y159+AA159+AC159+AE159+AG159+AI159+AK159+AM159+AO159)</f>
        <v>290</v>
      </c>
      <c r="F159" s="42">
        <v>26</v>
      </c>
      <c r="G159" s="45">
        <v>22</v>
      </c>
      <c r="H159" s="42">
        <v>42</v>
      </c>
      <c r="I159" s="45">
        <v>41</v>
      </c>
      <c r="J159" s="42">
        <v>21</v>
      </c>
      <c r="K159" s="38">
        <v>20</v>
      </c>
      <c r="L159" s="42">
        <v>5</v>
      </c>
      <c r="M159" s="38">
        <v>2</v>
      </c>
      <c r="N159" s="42">
        <v>6</v>
      </c>
      <c r="O159" s="38">
        <v>3</v>
      </c>
      <c r="P159" s="42">
        <v>1</v>
      </c>
      <c r="Q159" s="38">
        <v>2</v>
      </c>
      <c r="R159" s="42">
        <v>4</v>
      </c>
      <c r="S159" s="38">
        <v>1</v>
      </c>
      <c r="T159" s="42">
        <v>8</v>
      </c>
      <c r="U159" s="38">
        <v>1</v>
      </c>
      <c r="V159" s="42">
        <v>5</v>
      </c>
      <c r="W159" s="38">
        <v>1</v>
      </c>
      <c r="X159" s="42">
        <v>7</v>
      </c>
      <c r="Y159" s="38">
        <v>3</v>
      </c>
      <c r="Z159" s="42">
        <v>9</v>
      </c>
      <c r="AA159" s="38">
        <v>4</v>
      </c>
      <c r="AB159" s="42">
        <v>8</v>
      </c>
      <c r="AC159" s="38">
        <v>4</v>
      </c>
      <c r="AD159" s="42">
        <v>10</v>
      </c>
      <c r="AE159" s="38">
        <v>6</v>
      </c>
      <c r="AF159" s="42">
        <v>4</v>
      </c>
      <c r="AG159" s="38">
        <v>11</v>
      </c>
      <c r="AH159" s="42">
        <v>28</v>
      </c>
      <c r="AI159" s="38">
        <v>53</v>
      </c>
      <c r="AJ159" s="42">
        <v>22</v>
      </c>
      <c r="AK159" s="45">
        <v>51</v>
      </c>
      <c r="AL159" s="42">
        <v>33</v>
      </c>
      <c r="AM159" s="45">
        <v>36</v>
      </c>
      <c r="AN159" s="107">
        <v>21</v>
      </c>
      <c r="AO159" s="44">
        <v>29</v>
      </c>
      <c r="AP159" s="197">
        <v>550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232</v>
      </c>
      <c r="D160" s="195">
        <f>SUM(F160+H160+J160+N160+L160+P160+R160+T160+V160+X160+Z160+AB160+AD160+AF160+AH160+AJ160+AL160+AN160)</f>
        <v>144</v>
      </c>
      <c r="E160" s="196">
        <f>SUM(G160+I160+K160+M160+O160+Q160+S160+U160+W160+Y160+AA160+AC160+AE160+AG160+AI160+AK160+AM160+AO160)</f>
        <v>88</v>
      </c>
      <c r="F160" s="114">
        <v>11</v>
      </c>
      <c r="G160" s="213">
        <v>7</v>
      </c>
      <c r="H160" s="114">
        <v>1</v>
      </c>
      <c r="I160" s="213">
        <v>1</v>
      </c>
      <c r="J160" s="114">
        <v>1</v>
      </c>
      <c r="K160" s="214">
        <v>7</v>
      </c>
      <c r="L160" s="114">
        <v>0</v>
      </c>
      <c r="M160" s="214">
        <v>6</v>
      </c>
      <c r="N160" s="114">
        <v>0</v>
      </c>
      <c r="O160" s="214">
        <v>2</v>
      </c>
      <c r="P160" s="114">
        <v>6</v>
      </c>
      <c r="Q160" s="214">
        <v>2</v>
      </c>
      <c r="R160" s="114">
        <v>0</v>
      </c>
      <c r="S160" s="214">
        <v>0</v>
      </c>
      <c r="T160" s="114">
        <v>0</v>
      </c>
      <c r="U160" s="214">
        <v>1</v>
      </c>
      <c r="V160" s="114">
        <v>0</v>
      </c>
      <c r="W160" s="214">
        <v>6</v>
      </c>
      <c r="X160" s="114">
        <v>4</v>
      </c>
      <c r="Y160" s="214">
        <v>2</v>
      </c>
      <c r="Z160" s="114">
        <v>14</v>
      </c>
      <c r="AA160" s="214">
        <v>9</v>
      </c>
      <c r="AB160" s="114">
        <v>7</v>
      </c>
      <c r="AC160" s="214">
        <v>5</v>
      </c>
      <c r="AD160" s="114">
        <v>19</v>
      </c>
      <c r="AE160" s="214">
        <v>3</v>
      </c>
      <c r="AF160" s="114">
        <v>18</v>
      </c>
      <c r="AG160" s="214">
        <v>12</v>
      </c>
      <c r="AH160" s="114">
        <v>15</v>
      </c>
      <c r="AI160" s="214">
        <v>5</v>
      </c>
      <c r="AJ160" s="114">
        <v>13</v>
      </c>
      <c r="AK160" s="213">
        <v>3</v>
      </c>
      <c r="AL160" s="114">
        <v>20</v>
      </c>
      <c r="AM160" s="213">
        <v>7</v>
      </c>
      <c r="AN160" s="215">
        <v>15</v>
      </c>
      <c r="AO160" s="216">
        <v>10</v>
      </c>
      <c r="AP160" s="217">
        <v>232</v>
      </c>
      <c r="AQ160" s="115">
        <v>103</v>
      </c>
      <c r="AR160" s="115">
        <v>1</v>
      </c>
      <c r="AS160" s="214">
        <v>0</v>
      </c>
      <c r="AT160" s="114">
        <v>3</v>
      </c>
      <c r="AU160" s="214">
        <v>27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663" t="s">
        <v>94</v>
      </c>
      <c r="B162" s="683"/>
      <c r="C162" s="221">
        <f t="shared" ref="C162:AS162" si="42">SUM(C151:C161)</f>
        <v>3312</v>
      </c>
      <c r="D162" s="222">
        <f t="shared" si="42"/>
        <v>1439</v>
      </c>
      <c r="E162" s="776">
        <f t="shared" si="42"/>
        <v>1873</v>
      </c>
      <c r="F162" s="74">
        <f t="shared" si="42"/>
        <v>115</v>
      </c>
      <c r="G162" s="139">
        <f t="shared" si="42"/>
        <v>74</v>
      </c>
      <c r="H162" s="74">
        <f t="shared" si="42"/>
        <v>108</v>
      </c>
      <c r="I162" s="139">
        <f t="shared" si="42"/>
        <v>72</v>
      </c>
      <c r="J162" s="766">
        <f t="shared" si="42"/>
        <v>49</v>
      </c>
      <c r="K162" s="767">
        <f t="shared" si="42"/>
        <v>45</v>
      </c>
      <c r="L162" s="766">
        <f t="shared" si="42"/>
        <v>13</v>
      </c>
      <c r="M162" s="767">
        <f t="shared" si="42"/>
        <v>17</v>
      </c>
      <c r="N162" s="766">
        <f t="shared" ref="N162:O162" si="43">SUM(N151:N161)</f>
        <v>12</v>
      </c>
      <c r="O162" s="767">
        <f t="shared" si="43"/>
        <v>15</v>
      </c>
      <c r="P162" s="766">
        <f t="shared" si="42"/>
        <v>36</v>
      </c>
      <c r="Q162" s="767">
        <f t="shared" si="42"/>
        <v>51</v>
      </c>
      <c r="R162" s="766">
        <f t="shared" si="42"/>
        <v>32</v>
      </c>
      <c r="S162" s="767">
        <f t="shared" si="42"/>
        <v>100</v>
      </c>
      <c r="T162" s="766">
        <f t="shared" si="42"/>
        <v>47</v>
      </c>
      <c r="U162" s="767">
        <f t="shared" si="42"/>
        <v>102</v>
      </c>
      <c r="V162" s="766">
        <f t="shared" si="42"/>
        <v>43</v>
      </c>
      <c r="W162" s="767">
        <f t="shared" si="42"/>
        <v>137</v>
      </c>
      <c r="X162" s="766">
        <f t="shared" si="42"/>
        <v>56</v>
      </c>
      <c r="Y162" s="767">
        <f t="shared" si="42"/>
        <v>106</v>
      </c>
      <c r="Z162" s="766">
        <f t="shared" si="42"/>
        <v>65</v>
      </c>
      <c r="AA162" s="767">
        <f t="shared" si="42"/>
        <v>113</v>
      </c>
      <c r="AB162" s="766">
        <f t="shared" si="42"/>
        <v>59</v>
      </c>
      <c r="AC162" s="767">
        <f t="shared" si="42"/>
        <v>131</v>
      </c>
      <c r="AD162" s="766">
        <f t="shared" si="42"/>
        <v>107</v>
      </c>
      <c r="AE162" s="767">
        <f t="shared" si="42"/>
        <v>120</v>
      </c>
      <c r="AF162" s="766">
        <f t="shared" si="42"/>
        <v>100</v>
      </c>
      <c r="AG162" s="767">
        <f t="shared" si="42"/>
        <v>147</v>
      </c>
      <c r="AH162" s="766">
        <f t="shared" si="42"/>
        <v>139</v>
      </c>
      <c r="AI162" s="767">
        <f t="shared" si="42"/>
        <v>168</v>
      </c>
      <c r="AJ162" s="766">
        <f t="shared" si="42"/>
        <v>145</v>
      </c>
      <c r="AK162" s="767">
        <f t="shared" si="42"/>
        <v>179</v>
      </c>
      <c r="AL162" s="766">
        <f t="shared" si="42"/>
        <v>165</v>
      </c>
      <c r="AM162" s="767">
        <f t="shared" si="42"/>
        <v>139</v>
      </c>
      <c r="AN162" s="710">
        <f t="shared" si="42"/>
        <v>148</v>
      </c>
      <c r="AO162" s="777">
        <f t="shared" si="42"/>
        <v>157</v>
      </c>
      <c r="AP162" s="139">
        <f t="shared" si="42"/>
        <v>3312</v>
      </c>
      <c r="AQ162" s="138">
        <f t="shared" si="42"/>
        <v>1196</v>
      </c>
      <c r="AR162" s="138">
        <f t="shared" si="42"/>
        <v>1</v>
      </c>
      <c r="AS162" s="139">
        <f t="shared" si="42"/>
        <v>25</v>
      </c>
      <c r="AT162" s="755">
        <f>SUM(AT151:AT161)</f>
        <v>4</v>
      </c>
      <c r="AU162" s="755">
        <f>SUM(AU151:AU161)</f>
        <v>473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712"/>
      <c r="C163" s="712"/>
      <c r="D163" s="712"/>
      <c r="E163" s="712"/>
      <c r="F163" s="434"/>
      <c r="G163" s="434"/>
      <c r="H163" s="434"/>
      <c r="I163" s="434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642" t="s">
        <v>181</v>
      </c>
      <c r="B164" s="636" t="s">
        <v>157</v>
      </c>
      <c r="C164" s="645" t="s">
        <v>155</v>
      </c>
      <c r="D164" s="647"/>
      <c r="E164" s="646"/>
      <c r="F164" s="660" t="s">
        <v>158</v>
      </c>
      <c r="G164" s="667"/>
      <c r="H164" s="667"/>
      <c r="I164" s="667"/>
      <c r="J164" s="667"/>
      <c r="K164" s="667"/>
      <c r="L164" s="667"/>
      <c r="M164" s="667"/>
      <c r="N164" s="667"/>
      <c r="O164" s="667"/>
      <c r="P164" s="667"/>
      <c r="Q164" s="667"/>
      <c r="R164" s="667"/>
      <c r="S164" s="667"/>
      <c r="T164" s="667"/>
      <c r="U164" s="667"/>
      <c r="V164" s="667"/>
      <c r="W164" s="667"/>
      <c r="X164" s="667"/>
      <c r="Y164" s="667"/>
      <c r="Z164" s="667"/>
      <c r="AA164" s="667"/>
      <c r="AB164" s="667"/>
      <c r="AC164" s="667"/>
      <c r="AD164" s="667"/>
      <c r="AE164" s="667"/>
      <c r="AF164" s="667"/>
      <c r="AG164" s="667"/>
      <c r="AH164" s="667"/>
      <c r="AI164" s="667"/>
      <c r="AJ164" s="667"/>
      <c r="AK164" s="667"/>
      <c r="AL164" s="667"/>
      <c r="AM164" s="667"/>
      <c r="AN164" s="667"/>
      <c r="AO164" s="662"/>
      <c r="AP164" s="635" t="s">
        <v>9</v>
      </c>
      <c r="AQ164" s="632" t="s">
        <v>182</v>
      </c>
      <c r="AR164" s="635"/>
      <c r="AS164" s="636" t="s">
        <v>160</v>
      </c>
      <c r="AT164" s="636" t="s">
        <v>161</v>
      </c>
      <c r="AU164" s="636" t="s">
        <v>183</v>
      </c>
      <c r="AV164" s="636" t="s">
        <v>184</v>
      </c>
    </row>
    <row r="165" spans="1:98" x14ac:dyDescent="0.25">
      <c r="A165" s="506"/>
      <c r="B165" s="460"/>
      <c r="C165" s="518"/>
      <c r="D165" s="521"/>
      <c r="E165" s="519"/>
      <c r="F165" s="663" t="s">
        <v>13</v>
      </c>
      <c r="G165" s="683"/>
      <c r="H165" s="663" t="s">
        <v>14</v>
      </c>
      <c r="I165" s="683"/>
      <c r="J165" s="663" t="s">
        <v>15</v>
      </c>
      <c r="K165" s="683"/>
      <c r="L165" s="663" t="s">
        <v>16</v>
      </c>
      <c r="M165" s="683"/>
      <c r="N165" s="663" t="s">
        <v>17</v>
      </c>
      <c r="O165" s="683"/>
      <c r="P165" s="663" t="s">
        <v>18</v>
      </c>
      <c r="Q165" s="683"/>
      <c r="R165" s="660" t="s">
        <v>19</v>
      </c>
      <c r="S165" s="661"/>
      <c r="T165" s="660" t="s">
        <v>20</v>
      </c>
      <c r="U165" s="661"/>
      <c r="V165" s="660" t="s">
        <v>21</v>
      </c>
      <c r="W165" s="661"/>
      <c r="X165" s="660" t="s">
        <v>22</v>
      </c>
      <c r="Y165" s="661"/>
      <c r="Z165" s="660" t="s">
        <v>23</v>
      </c>
      <c r="AA165" s="661"/>
      <c r="AB165" s="660" t="s">
        <v>24</v>
      </c>
      <c r="AC165" s="661"/>
      <c r="AD165" s="660" t="s">
        <v>25</v>
      </c>
      <c r="AE165" s="661"/>
      <c r="AF165" s="660" t="s">
        <v>26</v>
      </c>
      <c r="AG165" s="661"/>
      <c r="AH165" s="660" t="s">
        <v>27</v>
      </c>
      <c r="AI165" s="661"/>
      <c r="AJ165" s="660" t="s">
        <v>28</v>
      </c>
      <c r="AK165" s="661"/>
      <c r="AL165" s="660" t="s">
        <v>29</v>
      </c>
      <c r="AM165" s="661"/>
      <c r="AN165" s="660" t="s">
        <v>30</v>
      </c>
      <c r="AO165" s="662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423" t="s">
        <v>165</v>
      </c>
      <c r="D166" s="713" t="s">
        <v>31</v>
      </c>
      <c r="E166" s="230" t="s">
        <v>32</v>
      </c>
      <c r="F166" s="416" t="s">
        <v>185</v>
      </c>
      <c r="G166" s="761" t="s">
        <v>186</v>
      </c>
      <c r="H166" s="760" t="s">
        <v>185</v>
      </c>
      <c r="I166" s="431" t="s">
        <v>186</v>
      </c>
      <c r="J166" s="416" t="s">
        <v>185</v>
      </c>
      <c r="K166" s="761" t="s">
        <v>186</v>
      </c>
      <c r="L166" s="416" t="s">
        <v>185</v>
      </c>
      <c r="M166" s="761" t="s">
        <v>186</v>
      </c>
      <c r="N166" s="416" t="s">
        <v>185</v>
      </c>
      <c r="O166" s="761" t="s">
        <v>186</v>
      </c>
      <c r="P166" s="416" t="s">
        <v>185</v>
      </c>
      <c r="Q166" s="761" t="s">
        <v>186</v>
      </c>
      <c r="R166" s="760" t="s">
        <v>185</v>
      </c>
      <c r="S166" s="431" t="s">
        <v>186</v>
      </c>
      <c r="T166" s="760" t="s">
        <v>185</v>
      </c>
      <c r="U166" s="431" t="s">
        <v>186</v>
      </c>
      <c r="V166" s="416" t="s">
        <v>185</v>
      </c>
      <c r="W166" s="761" t="s">
        <v>186</v>
      </c>
      <c r="X166" s="760" t="s">
        <v>185</v>
      </c>
      <c r="Y166" s="431" t="s">
        <v>186</v>
      </c>
      <c r="Z166" s="760" t="s">
        <v>185</v>
      </c>
      <c r="AA166" s="431" t="s">
        <v>186</v>
      </c>
      <c r="AB166" s="416" t="s">
        <v>185</v>
      </c>
      <c r="AC166" s="761" t="s">
        <v>186</v>
      </c>
      <c r="AD166" s="416" t="s">
        <v>185</v>
      </c>
      <c r="AE166" s="761" t="s">
        <v>186</v>
      </c>
      <c r="AF166" s="760" t="s">
        <v>185</v>
      </c>
      <c r="AG166" s="431" t="s">
        <v>186</v>
      </c>
      <c r="AH166" s="760" t="s">
        <v>185</v>
      </c>
      <c r="AI166" s="431" t="s">
        <v>186</v>
      </c>
      <c r="AJ166" s="416" t="s">
        <v>185</v>
      </c>
      <c r="AK166" s="761" t="s">
        <v>186</v>
      </c>
      <c r="AL166" s="760" t="s">
        <v>185</v>
      </c>
      <c r="AM166" s="431" t="s">
        <v>186</v>
      </c>
      <c r="AN166" s="416" t="s">
        <v>185</v>
      </c>
      <c r="AO166" s="768" t="s">
        <v>186</v>
      </c>
      <c r="AP166" s="464"/>
      <c r="AQ166" s="435" t="s">
        <v>187</v>
      </c>
      <c r="AR166" s="761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778">
        <f t="shared" si="45"/>
        <v>0</v>
      </c>
      <c r="F167" s="27"/>
      <c r="G167" s="748"/>
      <c r="H167" s="27"/>
      <c r="I167" s="748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748"/>
      <c r="AQ167" s="109"/>
      <c r="AR167" s="748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42</v>
      </c>
      <c r="D168" s="219">
        <f t="shared" si="45"/>
        <v>8</v>
      </c>
      <c r="E168" s="239">
        <f t="shared" si="45"/>
        <v>34</v>
      </c>
      <c r="F168" s="62"/>
      <c r="G168" s="65"/>
      <c r="H168" s="62"/>
      <c r="I168" s="65"/>
      <c r="J168" s="62"/>
      <c r="K168" s="71"/>
      <c r="L168" s="62"/>
      <c r="M168" s="71"/>
      <c r="N168" s="62">
        <v>1</v>
      </c>
      <c r="O168" s="71"/>
      <c r="P168" s="62">
        <v>2</v>
      </c>
      <c r="Q168" s="71">
        <v>4</v>
      </c>
      <c r="R168" s="62">
        <v>1</v>
      </c>
      <c r="S168" s="71">
        <v>6</v>
      </c>
      <c r="T168" s="62">
        <v>0</v>
      </c>
      <c r="U168" s="71">
        <v>2</v>
      </c>
      <c r="V168" s="62">
        <v>2</v>
      </c>
      <c r="W168" s="71">
        <v>4</v>
      </c>
      <c r="X168" s="62">
        <v>0</v>
      </c>
      <c r="Y168" s="71">
        <v>0</v>
      </c>
      <c r="Z168" s="62">
        <v>0</v>
      </c>
      <c r="AA168" s="71">
        <v>2</v>
      </c>
      <c r="AB168" s="62">
        <v>0</v>
      </c>
      <c r="AC168" s="71">
        <v>5</v>
      </c>
      <c r="AD168" s="62">
        <v>0</v>
      </c>
      <c r="AE168" s="71">
        <v>3</v>
      </c>
      <c r="AF168" s="62">
        <v>0</v>
      </c>
      <c r="AG168" s="71">
        <v>3</v>
      </c>
      <c r="AH168" s="62">
        <v>0</v>
      </c>
      <c r="AI168" s="71">
        <v>5</v>
      </c>
      <c r="AJ168" s="62">
        <v>1</v>
      </c>
      <c r="AK168" s="71">
        <v>0</v>
      </c>
      <c r="AL168" s="62">
        <v>1</v>
      </c>
      <c r="AM168" s="71">
        <v>0</v>
      </c>
      <c r="AN168" s="66">
        <v>0</v>
      </c>
      <c r="AO168" s="64">
        <v>0</v>
      </c>
      <c r="AP168" s="65">
        <v>42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778">
        <f t="shared" si="45"/>
        <v>0</v>
      </c>
      <c r="F169" s="27"/>
      <c r="G169" s="748"/>
      <c r="H169" s="27"/>
      <c r="I169" s="748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748"/>
      <c r="AQ169" s="109"/>
      <c r="AR169" s="748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/>
      <c r="Q170" s="38"/>
      <c r="R170" s="42"/>
      <c r="S170" s="38"/>
      <c r="T170" s="42"/>
      <c r="U170" s="38"/>
      <c r="V170" s="42"/>
      <c r="W170" s="38"/>
      <c r="X170" s="42"/>
      <c r="Y170" s="38"/>
      <c r="Z170" s="42"/>
      <c r="AA170" s="38"/>
      <c r="AB170" s="42"/>
      <c r="AC170" s="38"/>
      <c r="AD170" s="42"/>
      <c r="AE170" s="38"/>
      <c r="AF170" s="42"/>
      <c r="AG170" s="38"/>
      <c r="AH170" s="42"/>
      <c r="AI170" s="38"/>
      <c r="AJ170" s="42"/>
      <c r="AK170" s="38"/>
      <c r="AL170" s="42"/>
      <c r="AM170" s="38"/>
      <c r="AN170" s="107"/>
      <c r="AO170" s="44"/>
      <c r="AP170" s="45"/>
      <c r="AQ170" s="48"/>
      <c r="AR170" s="45"/>
      <c r="AS170" s="42"/>
      <c r="AT170" s="43"/>
      <c r="AU170" s="43"/>
      <c r="AV170" s="38"/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/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644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778">
        <f t="shared" si="45"/>
        <v>0</v>
      </c>
      <c r="F172" s="27"/>
      <c r="G172" s="748"/>
      <c r="H172" s="27"/>
      <c r="I172" s="748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748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748"/>
      <c r="AQ172" s="109"/>
      <c r="AR172" s="748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230</v>
      </c>
      <c r="D173" s="219">
        <f t="shared" si="45"/>
        <v>177</v>
      </c>
      <c r="E173" s="239">
        <f t="shared" si="45"/>
        <v>53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13</v>
      </c>
      <c r="Q173" s="71">
        <v>2</v>
      </c>
      <c r="R173" s="62">
        <v>17</v>
      </c>
      <c r="S173" s="71">
        <v>1</v>
      </c>
      <c r="T173" s="62">
        <v>27</v>
      </c>
      <c r="U173" s="71">
        <v>8</v>
      </c>
      <c r="V173" s="62">
        <v>26</v>
      </c>
      <c r="W173" s="71">
        <v>8</v>
      </c>
      <c r="X173" s="62">
        <v>25</v>
      </c>
      <c r="Y173" s="71">
        <v>11</v>
      </c>
      <c r="Z173" s="62">
        <v>24</v>
      </c>
      <c r="AA173" s="71">
        <v>10</v>
      </c>
      <c r="AB173" s="62">
        <v>16</v>
      </c>
      <c r="AC173" s="71">
        <v>5</v>
      </c>
      <c r="AD173" s="62">
        <v>15</v>
      </c>
      <c r="AE173" s="71">
        <v>5</v>
      </c>
      <c r="AF173" s="62">
        <v>8</v>
      </c>
      <c r="AG173" s="71">
        <v>0</v>
      </c>
      <c r="AH173" s="62">
        <v>4</v>
      </c>
      <c r="AI173" s="71">
        <v>0</v>
      </c>
      <c r="AJ173" s="62">
        <v>2</v>
      </c>
      <c r="AK173" s="71">
        <v>3</v>
      </c>
      <c r="AL173" s="62">
        <v>0</v>
      </c>
      <c r="AM173" s="71">
        <v>0</v>
      </c>
      <c r="AN173" s="66">
        <v>0</v>
      </c>
      <c r="AO173" s="64">
        <v>0</v>
      </c>
      <c r="AP173" s="65">
        <v>230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644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778">
        <f>SUM(G174+I174+K174+M174+O174+Q174+S174+U174+W174+Y174+AA174+AC174+AE174+AG174+AI174+AK174+AM174+AO174)</f>
        <v>0</v>
      </c>
      <c r="F174" s="27"/>
      <c r="G174" s="748"/>
      <c r="H174" s="27"/>
      <c r="I174" s="748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748"/>
      <c r="AQ174" s="109"/>
      <c r="AR174" s="748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6</v>
      </c>
      <c r="D175" s="219">
        <f t="shared" si="45"/>
        <v>2</v>
      </c>
      <c r="E175" s="239">
        <f t="shared" si="45"/>
        <v>4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>
        <v>0</v>
      </c>
      <c r="Q175" s="71">
        <v>0</v>
      </c>
      <c r="R175" s="62">
        <v>1</v>
      </c>
      <c r="S175" s="71">
        <v>3</v>
      </c>
      <c r="T175" s="62">
        <v>1</v>
      </c>
      <c r="U175" s="71">
        <v>0</v>
      </c>
      <c r="V175" s="62">
        <v>0</v>
      </c>
      <c r="W175" s="71">
        <v>1</v>
      </c>
      <c r="X175" s="122">
        <v>0</v>
      </c>
      <c r="Y175" s="31">
        <v>0</v>
      </c>
      <c r="Z175" s="32">
        <v>0</v>
      </c>
      <c r="AA175" s="110">
        <v>0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6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648" t="s">
        <v>194</v>
      </c>
      <c r="B176" s="233" t="s">
        <v>168</v>
      </c>
      <c r="C176" s="424">
        <f t="shared" si="44"/>
        <v>0</v>
      </c>
      <c r="D176" s="235">
        <f>SUM(L176+N176+P176+R176+T176+V176+X176+Z176+AB176+AD176+AF176+AH176+AJ176+AL176+AN176)</f>
        <v>0</v>
      </c>
      <c r="E176" s="433">
        <f>SUM(M176+O176+Q176+S176+U176+W176+Y176+AA176+AC176+AE176+AG176+AI176+AK176+AM176+AO176)</f>
        <v>0</v>
      </c>
      <c r="F176" s="425"/>
      <c r="G176" s="436"/>
      <c r="H176" s="425"/>
      <c r="I176" s="436"/>
      <c r="J176" s="425"/>
      <c r="K176" s="436"/>
      <c r="L176" s="779"/>
      <c r="M176" s="420"/>
      <c r="N176" s="779"/>
      <c r="O176" s="420"/>
      <c r="P176" s="418"/>
      <c r="Q176" s="420"/>
      <c r="R176" s="418"/>
      <c r="S176" s="420"/>
      <c r="T176" s="418"/>
      <c r="U176" s="420"/>
      <c r="V176" s="418"/>
      <c r="W176" s="420"/>
      <c r="X176" s="418"/>
      <c r="Y176" s="420"/>
      <c r="Z176" s="418"/>
      <c r="AA176" s="420"/>
      <c r="AB176" s="418"/>
      <c r="AC176" s="420"/>
      <c r="AD176" s="418"/>
      <c r="AE176" s="420"/>
      <c r="AF176" s="418"/>
      <c r="AG176" s="420"/>
      <c r="AH176" s="418"/>
      <c r="AI176" s="420"/>
      <c r="AJ176" s="418"/>
      <c r="AK176" s="420"/>
      <c r="AL176" s="418"/>
      <c r="AM176" s="420"/>
      <c r="AN176" s="421"/>
      <c r="AO176" s="422"/>
      <c r="AP176" s="427"/>
      <c r="AQ176" s="426"/>
      <c r="AR176" s="427"/>
      <c r="AS176" s="418"/>
      <c r="AT176" s="697"/>
      <c r="AU176" s="697"/>
      <c r="AV176" s="420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780"/>
      <c r="M177" s="71"/>
      <c r="N177" s="780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781" t="s">
        <v>195</v>
      </c>
      <c r="B178" s="782"/>
      <c r="C178" s="782"/>
      <c r="D178" s="782"/>
      <c r="E178" s="782"/>
      <c r="F178" s="650"/>
      <c r="G178" s="650"/>
      <c r="H178" s="650"/>
      <c r="I178" s="650"/>
      <c r="J178" s="650"/>
      <c r="K178" s="650"/>
      <c r="L178" s="650"/>
      <c r="M178" s="650"/>
      <c r="N178" s="650"/>
      <c r="O178" s="650"/>
      <c r="P178" s="650"/>
      <c r="Q178" s="650"/>
      <c r="R178" s="650"/>
      <c r="S178" s="650"/>
      <c r="T178" s="650"/>
      <c r="U178" s="650"/>
      <c r="V178" s="650"/>
      <c r="W178" s="650"/>
      <c r="X178" s="650"/>
      <c r="Y178" s="650"/>
      <c r="Z178" s="650"/>
      <c r="AA178" s="650"/>
      <c r="AB178" s="650"/>
      <c r="AC178" s="650"/>
      <c r="AD178" s="650"/>
      <c r="AE178" s="650"/>
      <c r="AF178" s="650"/>
      <c r="AG178" s="650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663" t="s">
        <v>158</v>
      </c>
      <c r="G179" s="664"/>
      <c r="H179" s="664"/>
      <c r="I179" s="664"/>
      <c r="J179" s="664"/>
      <c r="K179" s="664"/>
      <c r="L179" s="664"/>
      <c r="M179" s="664"/>
      <c r="N179" s="664"/>
      <c r="O179" s="664"/>
      <c r="P179" s="664"/>
      <c r="Q179" s="664"/>
      <c r="R179" s="664"/>
      <c r="S179" s="664"/>
      <c r="T179" s="664"/>
      <c r="U179" s="664"/>
      <c r="V179" s="664"/>
      <c r="W179" s="664"/>
      <c r="X179" s="664"/>
      <c r="Y179" s="664"/>
      <c r="Z179" s="664"/>
      <c r="AA179" s="664"/>
      <c r="AB179" s="664"/>
      <c r="AC179" s="664"/>
      <c r="AD179" s="664"/>
      <c r="AE179" s="664"/>
      <c r="AF179" s="664"/>
      <c r="AG179" s="664"/>
      <c r="AH179" s="664"/>
      <c r="AI179" s="66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0</v>
      </c>
      <c r="D182" s="249">
        <f>SUM(F182+H182+J182+L182+N182+P182+R182+T182+V182+X182+Z182+AB182+AD182+AF182+AH182)</f>
        <v>0</v>
      </c>
      <c r="E182" s="250">
        <f t="shared" ref="E182:E191" si="61">SUM(G182+I182+K182+M182+O182+Q182+S182+U182+W182+Y182+AA182+AC182+AE182+AG182+AI182)</f>
        <v>0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/>
      <c r="V182" s="251"/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/>
      <c r="AK182" s="255"/>
      <c r="AL182" s="255"/>
      <c r="AM182" s="256"/>
      <c r="AN182" s="257"/>
      <c r="AO182" s="258"/>
      <c r="AP182" s="259"/>
      <c r="AQ182" s="254"/>
      <c r="AR182" s="256"/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3</v>
      </c>
      <c r="D186" s="275">
        <f t="shared" si="68"/>
        <v>1</v>
      </c>
      <c r="E186" s="250">
        <f t="shared" si="61"/>
        <v>2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>
        <v>1</v>
      </c>
      <c r="R186" s="251"/>
      <c r="S186" s="252"/>
      <c r="T186" s="251"/>
      <c r="U186" s="252"/>
      <c r="V186" s="251"/>
      <c r="W186" s="252"/>
      <c r="X186" s="251">
        <v>1</v>
      </c>
      <c r="Y186" s="252"/>
      <c r="Z186" s="251"/>
      <c r="AA186" s="252"/>
      <c r="AB186" s="251"/>
      <c r="AC186" s="252"/>
      <c r="AD186" s="251"/>
      <c r="AE186" s="252"/>
      <c r="AF186" s="251"/>
      <c r="AG186" s="252">
        <v>1</v>
      </c>
      <c r="AH186" s="251"/>
      <c r="AI186" s="253"/>
      <c r="AJ186" s="254">
        <v>3</v>
      </c>
      <c r="AK186" s="255"/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1</v>
      </c>
      <c r="D187" s="262">
        <f t="shared" si="68"/>
        <v>1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>
        <v>1</v>
      </c>
      <c r="AC187" s="265"/>
      <c r="AD187" s="264"/>
      <c r="AE187" s="265"/>
      <c r="AF187" s="264"/>
      <c r="AG187" s="265"/>
      <c r="AH187" s="264"/>
      <c r="AI187" s="266"/>
      <c r="AJ187" s="267">
        <v>1</v>
      </c>
      <c r="AK187" s="268"/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3</v>
      </c>
      <c r="D188" s="275">
        <f t="shared" si="68"/>
        <v>1</v>
      </c>
      <c r="E188" s="250">
        <f t="shared" si="61"/>
        <v>2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>
        <v>1</v>
      </c>
      <c r="V188" s="251"/>
      <c r="W188" s="252"/>
      <c r="X188" s="251"/>
      <c r="Y188" s="252"/>
      <c r="Z188" s="251"/>
      <c r="AA188" s="252">
        <v>1</v>
      </c>
      <c r="AB188" s="251"/>
      <c r="AC188" s="252"/>
      <c r="AD188" s="251"/>
      <c r="AE188" s="252"/>
      <c r="AF188" s="251">
        <v>1</v>
      </c>
      <c r="AG188" s="252"/>
      <c r="AH188" s="251"/>
      <c r="AI188" s="253"/>
      <c r="AJ188" s="254"/>
      <c r="AK188" s="255">
        <v>3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651" t="s">
        <v>212</v>
      </c>
      <c r="B192" s="650"/>
      <c r="C192" s="650"/>
      <c r="D192" s="650"/>
      <c r="E192" s="650"/>
      <c r="F192" s="650"/>
      <c r="G192" s="650"/>
      <c r="H192" s="650"/>
      <c r="I192" s="650"/>
      <c r="J192" s="650"/>
      <c r="K192" s="650"/>
      <c r="L192" s="650"/>
      <c r="M192" s="650"/>
      <c r="N192" s="650"/>
      <c r="O192" s="650"/>
      <c r="P192" s="650"/>
      <c r="Q192" s="650"/>
    </row>
    <row r="193" spans="1:99" ht="15" customHeight="1" x14ac:dyDescent="0.25">
      <c r="A193" s="558" t="s">
        <v>213</v>
      </c>
      <c r="B193" s="559"/>
      <c r="C193" s="783" t="s">
        <v>214</v>
      </c>
      <c r="D193" s="784" t="s">
        <v>31</v>
      </c>
      <c r="E193" s="785" t="s">
        <v>32</v>
      </c>
      <c r="F193" s="786" t="s">
        <v>158</v>
      </c>
      <c r="G193" s="787"/>
      <c r="H193" s="787"/>
      <c r="I193" s="787"/>
      <c r="J193" s="787"/>
      <c r="K193" s="787"/>
      <c r="L193" s="787"/>
      <c r="M193" s="787"/>
      <c r="N193" s="787"/>
      <c r="O193" s="787"/>
      <c r="P193" s="787"/>
      <c r="Q193" s="787"/>
      <c r="R193" s="787"/>
      <c r="S193" s="788"/>
      <c r="T193" s="655" t="s">
        <v>215</v>
      </c>
      <c r="U193" s="789" t="s">
        <v>216</v>
      </c>
      <c r="V193" s="789" t="s">
        <v>161</v>
      </c>
      <c r="W193" s="790" t="s">
        <v>160</v>
      </c>
      <c r="X193" s="791" t="s">
        <v>217</v>
      </c>
      <c r="Y193" s="640" t="s">
        <v>184</v>
      </c>
      <c r="Z193" s="653" t="s">
        <v>218</v>
      </c>
      <c r="AA193" s="654"/>
    </row>
    <row r="194" spans="1:99" x14ac:dyDescent="0.25">
      <c r="A194" s="560"/>
      <c r="B194" s="561"/>
      <c r="C194" s="792"/>
      <c r="D194" s="784"/>
      <c r="E194" s="793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792"/>
      <c r="D195" s="784"/>
      <c r="E195" s="793"/>
      <c r="F195" s="794" t="s">
        <v>185</v>
      </c>
      <c r="G195" s="795" t="s">
        <v>186</v>
      </c>
      <c r="H195" s="794" t="s">
        <v>185</v>
      </c>
      <c r="I195" s="795" t="s">
        <v>186</v>
      </c>
      <c r="J195" s="794" t="s">
        <v>185</v>
      </c>
      <c r="K195" s="795" t="s">
        <v>186</v>
      </c>
      <c r="L195" s="794" t="s">
        <v>185</v>
      </c>
      <c r="M195" s="795" t="s">
        <v>186</v>
      </c>
      <c r="N195" s="794" t="s">
        <v>185</v>
      </c>
      <c r="O195" s="795" t="s">
        <v>186</v>
      </c>
      <c r="P195" s="794" t="s">
        <v>185</v>
      </c>
      <c r="Q195" s="795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796" t="s">
        <v>187</v>
      </c>
      <c r="AA195" s="797" t="s">
        <v>226</v>
      </c>
    </row>
    <row r="196" spans="1:99" x14ac:dyDescent="0.25">
      <c r="A196" s="798" t="s">
        <v>227</v>
      </c>
      <c r="B196" s="798"/>
      <c r="C196" s="799">
        <f>SUM(D196:E196)</f>
        <v>0</v>
      </c>
      <c r="D196" s="800">
        <f>SUM(F196,H196,J196,L196,N196,P196,R196)</f>
        <v>0</v>
      </c>
      <c r="E196" s="801">
        <f>SUM(G196,I196,K196,M196,O196,Q196,S196)</f>
        <v>0</v>
      </c>
      <c r="F196" s="802"/>
      <c r="G196" s="803"/>
      <c r="H196" s="802"/>
      <c r="I196" s="803"/>
      <c r="J196" s="802"/>
      <c r="K196" s="803"/>
      <c r="L196" s="802"/>
      <c r="M196" s="803"/>
      <c r="N196" s="802"/>
      <c r="O196" s="803"/>
      <c r="P196" s="802"/>
      <c r="Q196" s="803"/>
      <c r="R196" s="804"/>
      <c r="S196" s="805"/>
      <c r="T196" s="806"/>
      <c r="U196" s="807"/>
      <c r="V196" s="807"/>
      <c r="W196" s="807"/>
      <c r="X196" s="808"/>
      <c r="Y196" s="809"/>
      <c r="Z196" s="810"/>
      <c r="AA196" s="811"/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14"/>
      <c r="G197" s="315"/>
      <c r="H197" s="314"/>
      <c r="I197" s="315"/>
      <c r="J197" s="314"/>
      <c r="K197" s="315"/>
      <c r="L197" s="314"/>
      <c r="M197" s="315"/>
      <c r="N197" s="316"/>
      <c r="O197" s="317"/>
      <c r="P197" s="316"/>
      <c r="Q197" s="317"/>
      <c r="R197" s="318"/>
      <c r="S197" s="319"/>
      <c r="T197" s="320"/>
      <c r="U197" s="321"/>
      <c r="V197" s="322"/>
      <c r="W197" s="322"/>
      <c r="X197" s="322"/>
      <c r="Y197" s="323"/>
      <c r="Z197" s="324"/>
      <c r="AA197" s="325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27"/>
      <c r="G198" s="328"/>
      <c r="H198" s="327"/>
      <c r="I198" s="328"/>
      <c r="J198" s="327"/>
      <c r="K198" s="328"/>
      <c r="L198" s="327"/>
      <c r="M198" s="328"/>
      <c r="N198" s="329"/>
      <c r="O198" s="330"/>
      <c r="P198" s="329"/>
      <c r="Q198" s="330"/>
      <c r="R198" s="331"/>
      <c r="S198" s="332"/>
      <c r="T198" s="333"/>
      <c r="U198" s="334"/>
      <c r="V198" s="334"/>
      <c r="W198" s="334"/>
      <c r="X198" s="334"/>
      <c r="Y198" s="335"/>
      <c r="Z198" s="336"/>
      <c r="AA198" s="337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27"/>
      <c r="G199" s="328"/>
      <c r="H199" s="327"/>
      <c r="I199" s="328"/>
      <c r="J199" s="327"/>
      <c r="K199" s="328"/>
      <c r="L199" s="327"/>
      <c r="M199" s="328"/>
      <c r="N199" s="327"/>
      <c r="O199" s="328"/>
      <c r="P199" s="327"/>
      <c r="Q199" s="328"/>
      <c r="R199" s="340"/>
      <c r="S199" s="341"/>
      <c r="T199" s="333"/>
      <c r="U199" s="334"/>
      <c r="V199" s="334"/>
      <c r="W199" s="334"/>
      <c r="X199" s="334"/>
      <c r="Y199" s="335"/>
      <c r="Z199" s="336"/>
      <c r="AA199" s="337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27"/>
      <c r="G200" s="328"/>
      <c r="H200" s="327"/>
      <c r="I200" s="328"/>
      <c r="J200" s="327"/>
      <c r="K200" s="328"/>
      <c r="L200" s="327"/>
      <c r="M200" s="328"/>
      <c r="N200" s="329"/>
      <c r="O200" s="330"/>
      <c r="P200" s="329"/>
      <c r="Q200" s="330"/>
      <c r="R200" s="331"/>
      <c r="S200" s="332"/>
      <c r="T200" s="333"/>
      <c r="U200" s="334"/>
      <c r="V200" s="334"/>
      <c r="W200" s="334"/>
      <c r="X200" s="334"/>
      <c r="Y200" s="335"/>
      <c r="Z200" s="336"/>
      <c r="AA200" s="337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0</v>
      </c>
      <c r="D201" s="338">
        <f>SUM(F201,H201,J201,L201,N201,P201,R201)</f>
        <v>0</v>
      </c>
      <c r="E201" s="339">
        <f>SUM(G201,I201,K201,M201,O201,Q201,S201)</f>
        <v>0</v>
      </c>
      <c r="F201" s="327"/>
      <c r="G201" s="328"/>
      <c r="H201" s="327"/>
      <c r="I201" s="328"/>
      <c r="J201" s="327"/>
      <c r="K201" s="328"/>
      <c r="L201" s="327"/>
      <c r="M201" s="328"/>
      <c r="N201" s="327"/>
      <c r="O201" s="328"/>
      <c r="P201" s="327"/>
      <c r="Q201" s="328"/>
      <c r="R201" s="340"/>
      <c r="S201" s="341"/>
      <c r="T201" s="333"/>
      <c r="U201" s="334"/>
      <c r="V201" s="334"/>
      <c r="W201" s="334"/>
      <c r="X201" s="334"/>
      <c r="Y201" s="335"/>
      <c r="Z201" s="336"/>
      <c r="AA201" s="337"/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46"/>
      <c r="G202" s="347"/>
      <c r="H202" s="346"/>
      <c r="I202" s="347"/>
      <c r="J202" s="346"/>
      <c r="K202" s="347"/>
      <c r="L202" s="346"/>
      <c r="M202" s="347"/>
      <c r="N202" s="346"/>
      <c r="O202" s="347"/>
      <c r="P202" s="346"/>
      <c r="Q202" s="347"/>
      <c r="R202" s="348"/>
      <c r="S202" s="349"/>
      <c r="T202" s="350"/>
      <c r="U202" s="351"/>
      <c r="V202" s="352"/>
      <c r="W202" s="352"/>
      <c r="X202" s="352"/>
      <c r="Y202" s="353"/>
      <c r="Z202" s="354"/>
      <c r="AA202" s="355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651" t="s">
        <v>235</v>
      </c>
      <c r="B203" s="650"/>
      <c r="C203" s="650"/>
      <c r="D203" s="650"/>
      <c r="E203" s="650"/>
    </row>
    <row r="204" spans="1:99" x14ac:dyDescent="0.25">
      <c r="A204" s="558" t="s">
        <v>213</v>
      </c>
      <c r="B204" s="559"/>
      <c r="C204" s="812" t="s">
        <v>33</v>
      </c>
      <c r="D204" s="813" t="s">
        <v>236</v>
      </c>
      <c r="E204" s="814" t="s">
        <v>237</v>
      </c>
    </row>
    <row r="205" spans="1:99" x14ac:dyDescent="0.25">
      <c r="A205" s="560"/>
      <c r="B205" s="561"/>
      <c r="C205" s="812"/>
      <c r="D205" s="813"/>
      <c r="E205" s="814"/>
    </row>
    <row r="206" spans="1:99" x14ac:dyDescent="0.25">
      <c r="A206" s="562"/>
      <c r="B206" s="563"/>
      <c r="C206" s="812"/>
      <c r="D206" s="813"/>
      <c r="E206" s="814"/>
    </row>
    <row r="207" spans="1:99" ht="22.5" customHeight="1" x14ac:dyDescent="0.25">
      <c r="A207" s="626" t="s">
        <v>238</v>
      </c>
      <c r="B207" s="626"/>
      <c r="C207" s="815">
        <f>D207+E207</f>
        <v>46</v>
      </c>
      <c r="D207" s="357">
        <v>0</v>
      </c>
      <c r="E207" s="816">
        <v>46</v>
      </c>
    </row>
    <row r="208" spans="1:99" ht="15" customHeight="1" x14ac:dyDescent="0.25">
      <c r="A208" s="627" t="s">
        <v>239</v>
      </c>
      <c r="B208" s="627"/>
      <c r="C208" s="358">
        <f>D208+E208</f>
        <v>70</v>
      </c>
      <c r="D208" s="359">
        <v>0</v>
      </c>
      <c r="E208" s="360">
        <v>70</v>
      </c>
    </row>
    <row r="209" spans="1:95" x14ac:dyDescent="0.25">
      <c r="A209" s="651" t="s">
        <v>240</v>
      </c>
      <c r="B209" s="650"/>
      <c r="C209" s="650"/>
      <c r="D209" s="650"/>
      <c r="E209" s="650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636" t="s">
        <v>181</v>
      </c>
      <c r="B210" s="636" t="s">
        <v>94</v>
      </c>
      <c r="C210" s="817" t="s">
        <v>158</v>
      </c>
      <c r="D210" s="818"/>
      <c r="E210" s="818"/>
      <c r="F210" s="818"/>
      <c r="G210" s="818"/>
      <c r="H210" s="818"/>
      <c r="I210" s="818"/>
      <c r="J210" s="819"/>
      <c r="K210" s="656" t="s">
        <v>241</v>
      </c>
      <c r="L210" s="657"/>
      <c r="M210" s="658"/>
    </row>
    <row r="211" spans="1:95" x14ac:dyDescent="0.25">
      <c r="A211" s="460"/>
      <c r="B211" s="460"/>
      <c r="C211" s="820" t="s">
        <v>242</v>
      </c>
      <c r="D211" s="814"/>
      <c r="E211" s="821" t="s">
        <v>18</v>
      </c>
      <c r="F211" s="822"/>
      <c r="G211" s="821" t="s">
        <v>19</v>
      </c>
      <c r="H211" s="822"/>
      <c r="I211" s="821" t="s">
        <v>243</v>
      </c>
      <c r="J211" s="823"/>
      <c r="K211" s="619"/>
      <c r="L211" s="620"/>
      <c r="M211" s="621"/>
    </row>
    <row r="212" spans="1:95" x14ac:dyDescent="0.25">
      <c r="A212" s="461"/>
      <c r="B212" s="461"/>
      <c r="C212" s="824" t="s">
        <v>244</v>
      </c>
      <c r="D212" s="438" t="s">
        <v>245</v>
      </c>
      <c r="E212" s="428" t="s">
        <v>244</v>
      </c>
      <c r="F212" s="439" t="s">
        <v>245</v>
      </c>
      <c r="G212" s="428" t="s">
        <v>244</v>
      </c>
      <c r="H212" s="438" t="s">
        <v>245</v>
      </c>
      <c r="I212" s="428" t="s">
        <v>244</v>
      </c>
      <c r="J212" s="429" t="s">
        <v>245</v>
      </c>
      <c r="K212" s="825" t="s">
        <v>136</v>
      </c>
      <c r="L212" s="826" t="s">
        <v>246</v>
      </c>
      <c r="M212" s="827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828"/>
      <c r="E213" s="27"/>
      <c r="F213" s="829"/>
      <c r="G213" s="27"/>
      <c r="H213" s="828"/>
      <c r="I213" s="27"/>
      <c r="J213" s="830"/>
      <c r="K213" s="182"/>
      <c r="L213" s="28"/>
      <c r="M213" s="828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21719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625EC2FA-A9B2-4714-A10F-EA0FBD0CA057}">
      <formula1>0</formula1>
      <formula2>9.99999999999999E+37</formula2>
    </dataValidation>
    <dataValidation type="whole" allowBlank="1" showInputMessage="1" showErrorMessage="1" sqref="D12:T13 C36:O66 U12:W66 P15:T66 C12:C34 D15:O34" xr:uid="{63DB8345-0357-4E52-98C8-630697A1FA70}">
      <formula1>0</formula1>
      <formula2>9.99999999999999E+38</formula2>
    </dataValidation>
    <dataValidation type="whole" allowBlank="1" showInputMessage="1" showErrorMessage="1" sqref="F129:V145 C129:E144" xr:uid="{0E96F083-3FCC-46F7-810F-F1735E547B90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E6F9600A-A51A-4E7A-98F5-65CB3B8D8C9E}">
      <formula1>0</formula1>
      <formula2>9.99999999999999E+40</formula2>
    </dataValidation>
    <dataValidation type="whole" allowBlank="1" showInputMessage="1" showErrorMessage="1" sqref="F182:AR191" xr:uid="{1109B94B-E006-499C-B556-C4D70E8F855D}">
      <formula1>0</formula1>
      <formula2>9.99999999999999E+36</formula2>
    </dataValidation>
    <dataValidation type="whole" operator="equal" allowBlank="1" showInputMessage="1" showErrorMessage="1" sqref="D152:D153 F152:J153 N200:T202 C35:O35 C145:E145 F155:O155 AF155:AO155 L152:L153 N152:N153 P152:P153 R152:R153 T152:T153 V152:V153 X152:X153 Z152:Z153 AB152:AB153 AD152:AD153 AF152:AF153 AH152:AH153 AJ152:AJ153 AL152:AL153 AN152:AN153 N197:T198 T199 E14:T14" xr:uid="{F2523962-1564-4F20-B6AB-87737433FC9A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9820C4D5-AD3E-4D3B-9F29-D1ECC09F2925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" xr:uid="{34206D08-11D2-427E-A4F7-3124BD8CA5BD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239"/>
  <sheetViews>
    <sheetView workbookViewId="0">
      <selection activeCell="A6" sqref="A6:AD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",[4]NOMBRE!B2, " (",[4]NOMBRE!C2,[4]NOMBRE!D2,[4]NOMBRE!E2,[4]NOMBRE!F2,[4]NOMBRE!G2,")")</f>
        <v>COMUNA: LINARES (07401)</v>
      </c>
    </row>
    <row r="3" spans="1:98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8" x14ac:dyDescent="0.25">
      <c r="A4" s="1" t="str">
        <f>CONCATENATE("MES: ",[4]NOMBRE!B6, " (",[4]NOMBRE!C6,[4]NOMBRE!D6,")")</f>
        <v>MES: MARZO (03)</v>
      </c>
    </row>
    <row r="5" spans="1:98" x14ac:dyDescent="0.25">
      <c r="A5" s="1" t="str">
        <f>CONCATENATE("AÑO: ",[4]NOMBRE!B7)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632" t="s">
        <v>3</v>
      </c>
      <c r="B9" s="821" t="s">
        <v>4</v>
      </c>
      <c r="C9" s="831"/>
      <c r="D9" s="831"/>
      <c r="E9" s="831"/>
      <c r="F9" s="831"/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823"/>
      <c r="X9" s="832" t="s">
        <v>5</v>
      </c>
      <c r="Y9" s="818"/>
      <c r="Z9" s="818"/>
      <c r="AA9" s="818"/>
      <c r="AB9" s="818"/>
      <c r="AC9" s="818"/>
      <c r="AD9" s="818"/>
      <c r="AE9" s="819"/>
      <c r="AF9" s="633" t="s">
        <v>6</v>
      </c>
      <c r="AG9" s="634"/>
    </row>
    <row r="10" spans="1:98" ht="15" customHeight="1" x14ac:dyDescent="0.25">
      <c r="A10" s="448"/>
      <c r="B10" s="460" t="s">
        <v>7</v>
      </c>
      <c r="C10" s="817" t="s">
        <v>8</v>
      </c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9"/>
      <c r="U10" s="463" t="s">
        <v>9</v>
      </c>
      <c r="V10" s="821" t="s">
        <v>10</v>
      </c>
      <c r="W10" s="823"/>
      <c r="X10" s="833" t="s">
        <v>11</v>
      </c>
      <c r="Y10" s="831"/>
      <c r="Z10" s="831"/>
      <c r="AA10" s="823"/>
      <c r="AB10" s="831" t="s">
        <v>12</v>
      </c>
      <c r="AC10" s="831"/>
      <c r="AD10" s="831"/>
      <c r="AE10" s="823"/>
      <c r="AF10" s="458"/>
      <c r="AG10" s="459"/>
    </row>
    <row r="11" spans="1:98" ht="32.25" customHeight="1" x14ac:dyDescent="0.25">
      <c r="A11" s="449"/>
      <c r="B11" s="461"/>
      <c r="C11" s="824" t="s">
        <v>13</v>
      </c>
      <c r="D11" s="834" t="s">
        <v>14</v>
      </c>
      <c r="E11" s="835" t="s">
        <v>15</v>
      </c>
      <c r="F11" s="835" t="s">
        <v>16</v>
      </c>
      <c r="G11" s="835" t="s">
        <v>17</v>
      </c>
      <c r="H11" s="835" t="s">
        <v>18</v>
      </c>
      <c r="I11" s="836" t="s">
        <v>19</v>
      </c>
      <c r="J11" s="836" t="s">
        <v>20</v>
      </c>
      <c r="K11" s="836" t="s">
        <v>21</v>
      </c>
      <c r="L11" s="836" t="s">
        <v>22</v>
      </c>
      <c r="M11" s="836" t="s">
        <v>23</v>
      </c>
      <c r="N11" s="836" t="s">
        <v>24</v>
      </c>
      <c r="O11" s="836" t="s">
        <v>25</v>
      </c>
      <c r="P11" s="836" t="s">
        <v>26</v>
      </c>
      <c r="Q11" s="836" t="s">
        <v>27</v>
      </c>
      <c r="R11" s="836" t="s">
        <v>28</v>
      </c>
      <c r="S11" s="836" t="s">
        <v>29</v>
      </c>
      <c r="T11" s="837" t="s">
        <v>30</v>
      </c>
      <c r="U11" s="464"/>
      <c r="V11" s="838" t="s">
        <v>31</v>
      </c>
      <c r="W11" s="837" t="s">
        <v>32</v>
      </c>
      <c r="X11" s="839" t="s">
        <v>33</v>
      </c>
      <c r="Y11" s="840" t="s">
        <v>34</v>
      </c>
      <c r="Z11" s="835" t="s">
        <v>35</v>
      </c>
      <c r="AA11" s="837" t="s">
        <v>36</v>
      </c>
      <c r="AB11" s="841" t="s">
        <v>33</v>
      </c>
      <c r="AC11" s="840" t="s">
        <v>34</v>
      </c>
      <c r="AD11" s="835" t="s">
        <v>35</v>
      </c>
      <c r="AE11" s="837" t="s">
        <v>37</v>
      </c>
      <c r="AF11" s="834" t="s">
        <v>38</v>
      </c>
      <c r="AG11" s="842" t="s">
        <v>12</v>
      </c>
    </row>
    <row r="12" spans="1:98" x14ac:dyDescent="0.25">
      <c r="A12" s="25" t="s">
        <v>39</v>
      </c>
      <c r="B12" s="26">
        <f>SUM(C12:T12)</f>
        <v>393</v>
      </c>
      <c r="C12" s="27">
        <v>220</v>
      </c>
      <c r="D12" s="28">
        <v>85</v>
      </c>
      <c r="E12" s="28">
        <v>70</v>
      </c>
      <c r="F12" s="28">
        <v>18</v>
      </c>
      <c r="G12" s="28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393</v>
      </c>
      <c r="V12" s="32">
        <v>196</v>
      </c>
      <c r="W12" s="33">
        <v>197</v>
      </c>
      <c r="X12" s="34">
        <f>SUM(Y12+Z12+AA12)</f>
        <v>111</v>
      </c>
      <c r="Y12" s="32">
        <v>25</v>
      </c>
      <c r="Z12" s="35">
        <v>86</v>
      </c>
      <c r="AA12" s="33">
        <v>0</v>
      </c>
      <c r="AB12" s="843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1039</v>
      </c>
      <c r="C13" s="42">
        <v>0</v>
      </c>
      <c r="D13" s="43">
        <v>0</v>
      </c>
      <c r="E13" s="43">
        <v>0</v>
      </c>
      <c r="F13" s="43">
        <v>5</v>
      </c>
      <c r="G13" s="43">
        <v>3</v>
      </c>
      <c r="H13" s="43">
        <v>21</v>
      </c>
      <c r="I13" s="43">
        <v>27</v>
      </c>
      <c r="J13" s="43">
        <v>43</v>
      </c>
      <c r="K13" s="43">
        <v>47</v>
      </c>
      <c r="L13" s="43">
        <v>66</v>
      </c>
      <c r="M13" s="43">
        <v>65</v>
      </c>
      <c r="N13" s="43">
        <v>69</v>
      </c>
      <c r="O13" s="43">
        <v>101</v>
      </c>
      <c r="P13" s="43">
        <v>124</v>
      </c>
      <c r="Q13" s="43">
        <v>131</v>
      </c>
      <c r="R13" s="43">
        <v>103</v>
      </c>
      <c r="S13" s="43">
        <v>107</v>
      </c>
      <c r="T13" s="44">
        <v>127</v>
      </c>
      <c r="U13" s="45">
        <v>1039</v>
      </c>
      <c r="V13" s="42">
        <v>377</v>
      </c>
      <c r="W13" s="44">
        <v>662</v>
      </c>
      <c r="X13" s="46">
        <f t="shared" ref="X13:X36" si="4">SUM(Y13+Z13+AA13)</f>
        <v>0</v>
      </c>
      <c r="Y13" s="42">
        <v>0</v>
      </c>
      <c r="Z13" s="43">
        <v>0</v>
      </c>
      <c r="AA13" s="44">
        <v>0</v>
      </c>
      <c r="AB13" s="47">
        <f t="shared" ref="AB13:AB37" si="5">SUM(AC13+AD13+AE13)</f>
        <v>299</v>
      </c>
      <c r="AC13" s="42">
        <v>46</v>
      </c>
      <c r="AD13" s="48">
        <v>253</v>
      </c>
      <c r="AE13" s="44">
        <v>0</v>
      </c>
      <c r="AF13" s="37">
        <v>0</v>
      </c>
      <c r="AG13" s="38">
        <v>247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19</v>
      </c>
      <c r="C15" s="42">
        <v>10</v>
      </c>
      <c r="D15" s="43">
        <v>5</v>
      </c>
      <c r="E15" s="43">
        <v>4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19</v>
      </c>
      <c r="V15" s="42">
        <v>10</v>
      </c>
      <c r="W15" s="44">
        <v>9</v>
      </c>
      <c r="X15" s="46">
        <f t="shared" si="4"/>
        <v>3</v>
      </c>
      <c r="Y15" s="42">
        <v>3</v>
      </c>
      <c r="Z15" s="43">
        <v>0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90</v>
      </c>
      <c r="C16" s="42">
        <v>0</v>
      </c>
      <c r="D16" s="43">
        <v>0</v>
      </c>
      <c r="E16" s="43">
        <v>0</v>
      </c>
      <c r="F16" s="43">
        <v>4</v>
      </c>
      <c r="G16" s="43">
        <v>1</v>
      </c>
      <c r="H16" s="43">
        <v>1</v>
      </c>
      <c r="I16" s="43">
        <v>1</v>
      </c>
      <c r="J16" s="43">
        <v>1</v>
      </c>
      <c r="K16" s="43">
        <v>1</v>
      </c>
      <c r="L16" s="43">
        <v>3</v>
      </c>
      <c r="M16" s="43">
        <v>3</v>
      </c>
      <c r="N16" s="43">
        <v>7</v>
      </c>
      <c r="O16" s="43">
        <v>2</v>
      </c>
      <c r="P16" s="43">
        <v>6</v>
      </c>
      <c r="Q16" s="43">
        <v>13</v>
      </c>
      <c r="R16" s="43">
        <v>11</v>
      </c>
      <c r="S16" s="43">
        <v>17</v>
      </c>
      <c r="T16" s="44">
        <v>19</v>
      </c>
      <c r="U16" s="45">
        <v>90</v>
      </c>
      <c r="V16" s="42">
        <v>41</v>
      </c>
      <c r="W16" s="44">
        <v>49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34</v>
      </c>
      <c r="AC16" s="42">
        <v>17</v>
      </c>
      <c r="AD16" s="48">
        <v>17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235</v>
      </c>
      <c r="C17" s="42">
        <v>57</v>
      </c>
      <c r="D17" s="43">
        <v>32</v>
      </c>
      <c r="E17" s="43">
        <v>27</v>
      </c>
      <c r="F17" s="43">
        <v>5</v>
      </c>
      <c r="G17" s="43">
        <v>0</v>
      </c>
      <c r="H17" s="43">
        <v>2</v>
      </c>
      <c r="I17" s="43">
        <v>1</v>
      </c>
      <c r="J17" s="43">
        <v>0</v>
      </c>
      <c r="K17" s="43">
        <v>2</v>
      </c>
      <c r="L17" s="43">
        <v>0</v>
      </c>
      <c r="M17" s="43">
        <v>4</v>
      </c>
      <c r="N17" s="43">
        <v>7</v>
      </c>
      <c r="O17" s="43">
        <v>15</v>
      </c>
      <c r="P17" s="43">
        <v>9</v>
      </c>
      <c r="Q17" s="43">
        <v>14</v>
      </c>
      <c r="R17" s="43">
        <v>25</v>
      </c>
      <c r="S17" s="43">
        <v>16</v>
      </c>
      <c r="T17" s="44">
        <v>19</v>
      </c>
      <c r="U17" s="45">
        <v>235</v>
      </c>
      <c r="V17" s="42">
        <v>134</v>
      </c>
      <c r="W17" s="44">
        <v>101</v>
      </c>
      <c r="X17" s="46">
        <f t="shared" si="4"/>
        <v>28</v>
      </c>
      <c r="Y17" s="42">
        <v>16</v>
      </c>
      <c r="Z17" s="43">
        <v>12</v>
      </c>
      <c r="AA17" s="44">
        <v>0</v>
      </c>
      <c r="AB17" s="51">
        <f t="shared" si="5"/>
        <v>38</v>
      </c>
      <c r="AC17" s="42">
        <v>12</v>
      </c>
      <c r="AD17" s="48">
        <v>26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170</v>
      </c>
      <c r="C18" s="42">
        <v>0</v>
      </c>
      <c r="D18" s="43">
        <v>0</v>
      </c>
      <c r="E18" s="43">
        <v>0</v>
      </c>
      <c r="F18" s="43">
        <v>2</v>
      </c>
      <c r="G18" s="43">
        <v>0</v>
      </c>
      <c r="H18" s="43">
        <v>6</v>
      </c>
      <c r="I18" s="43">
        <v>8</v>
      </c>
      <c r="J18" s="43">
        <v>5</v>
      </c>
      <c r="K18" s="43">
        <v>9</v>
      </c>
      <c r="L18" s="43">
        <v>13</v>
      </c>
      <c r="M18" s="43">
        <v>17</v>
      </c>
      <c r="N18" s="43">
        <v>21</v>
      </c>
      <c r="O18" s="43">
        <v>22</v>
      </c>
      <c r="P18" s="43">
        <v>21</v>
      </c>
      <c r="Q18" s="43">
        <v>18</v>
      </c>
      <c r="R18" s="43">
        <v>14</v>
      </c>
      <c r="S18" s="43">
        <v>8</v>
      </c>
      <c r="T18" s="44">
        <v>6</v>
      </c>
      <c r="U18" s="45">
        <v>170</v>
      </c>
      <c r="V18" s="42">
        <v>0</v>
      </c>
      <c r="W18" s="44">
        <v>170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65</v>
      </c>
      <c r="AC18" s="42">
        <v>22</v>
      </c>
      <c r="AD18" s="48">
        <v>43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  <c r="U19" s="45"/>
      <c r="V19" s="42"/>
      <c r="W19" s="44"/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124</v>
      </c>
      <c r="C20" s="42">
        <v>0</v>
      </c>
      <c r="D20" s="43">
        <v>0</v>
      </c>
      <c r="E20" s="43">
        <v>0</v>
      </c>
      <c r="F20" s="43">
        <v>2</v>
      </c>
      <c r="G20" s="43">
        <v>1</v>
      </c>
      <c r="H20" s="43">
        <v>5</v>
      </c>
      <c r="I20" s="43">
        <v>8</v>
      </c>
      <c r="J20" s="43">
        <v>7</v>
      </c>
      <c r="K20" s="43">
        <v>12</v>
      </c>
      <c r="L20" s="43">
        <v>6</v>
      </c>
      <c r="M20" s="43">
        <v>14</v>
      </c>
      <c r="N20" s="43">
        <v>14</v>
      </c>
      <c r="O20" s="43">
        <v>15</v>
      </c>
      <c r="P20" s="43">
        <v>11</v>
      </c>
      <c r="Q20" s="43">
        <v>9</v>
      </c>
      <c r="R20" s="43">
        <v>12</v>
      </c>
      <c r="S20" s="43">
        <v>7</v>
      </c>
      <c r="T20" s="44">
        <v>1</v>
      </c>
      <c r="U20" s="45">
        <v>124</v>
      </c>
      <c r="V20" s="42">
        <v>24</v>
      </c>
      <c r="W20" s="44">
        <v>100</v>
      </c>
      <c r="X20" s="46">
        <f t="shared" si="4"/>
        <v>0</v>
      </c>
      <c r="Y20" s="42">
        <v>0</v>
      </c>
      <c r="Z20" s="43">
        <v>0</v>
      </c>
      <c r="AA20" s="44">
        <v>0</v>
      </c>
      <c r="AB20" s="51">
        <f t="shared" si="5"/>
        <v>35</v>
      </c>
      <c r="AC20" s="42">
        <v>18</v>
      </c>
      <c r="AD20" s="48">
        <v>17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97</v>
      </c>
      <c r="C22" s="42">
        <v>0</v>
      </c>
      <c r="D22" s="43">
        <v>0</v>
      </c>
      <c r="E22" s="43">
        <v>0</v>
      </c>
      <c r="F22" s="43">
        <v>1</v>
      </c>
      <c r="G22" s="43">
        <v>0</v>
      </c>
      <c r="H22" s="43">
        <v>2</v>
      </c>
      <c r="I22" s="43">
        <v>3</v>
      </c>
      <c r="J22" s="43">
        <v>4</v>
      </c>
      <c r="K22" s="43">
        <v>6</v>
      </c>
      <c r="L22" s="43">
        <v>4</v>
      </c>
      <c r="M22" s="43">
        <v>6</v>
      </c>
      <c r="N22" s="43">
        <v>8</v>
      </c>
      <c r="O22" s="43">
        <v>13</v>
      </c>
      <c r="P22" s="43">
        <v>13</v>
      </c>
      <c r="Q22" s="43">
        <v>11</v>
      </c>
      <c r="R22" s="43">
        <v>16</v>
      </c>
      <c r="S22" s="43">
        <v>8</v>
      </c>
      <c r="T22" s="44">
        <v>2</v>
      </c>
      <c r="U22" s="45">
        <v>97</v>
      </c>
      <c r="V22" s="42">
        <v>28</v>
      </c>
      <c r="W22" s="44">
        <v>69</v>
      </c>
      <c r="X22" s="46">
        <f t="shared" si="4"/>
        <v>1</v>
      </c>
      <c r="Y22" s="42">
        <v>1</v>
      </c>
      <c r="Z22" s="43">
        <v>0</v>
      </c>
      <c r="AA22" s="44">
        <v>0</v>
      </c>
      <c r="AB22" s="51">
        <f t="shared" si="5"/>
        <v>47</v>
      </c>
      <c r="AC22" s="42">
        <v>20</v>
      </c>
      <c r="AD22" s="48">
        <v>27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124</v>
      </c>
      <c r="C32" s="42">
        <v>6</v>
      </c>
      <c r="D32" s="43">
        <v>2</v>
      </c>
      <c r="E32" s="43">
        <v>4</v>
      </c>
      <c r="F32" s="43">
        <v>3</v>
      </c>
      <c r="G32" s="43">
        <v>1</v>
      </c>
      <c r="H32" s="43">
        <v>5</v>
      </c>
      <c r="I32" s="43">
        <v>3</v>
      </c>
      <c r="J32" s="43">
        <v>3</v>
      </c>
      <c r="K32" s="43">
        <v>4</v>
      </c>
      <c r="L32" s="43">
        <v>6</v>
      </c>
      <c r="M32" s="43">
        <v>9</v>
      </c>
      <c r="N32" s="43">
        <v>11</v>
      </c>
      <c r="O32" s="43">
        <v>13</v>
      </c>
      <c r="P32" s="43">
        <v>9</v>
      </c>
      <c r="Q32" s="43">
        <v>10</v>
      </c>
      <c r="R32" s="43">
        <v>17</v>
      </c>
      <c r="S32" s="43">
        <v>8</v>
      </c>
      <c r="T32" s="44">
        <v>10</v>
      </c>
      <c r="U32" s="45">
        <v>124</v>
      </c>
      <c r="V32" s="42">
        <v>46</v>
      </c>
      <c r="W32" s="44">
        <v>78</v>
      </c>
      <c r="X32" s="46">
        <f t="shared" si="4"/>
        <v>8</v>
      </c>
      <c r="Y32" s="42">
        <v>5</v>
      </c>
      <c r="Z32" s="43">
        <v>3</v>
      </c>
      <c r="AA32" s="44">
        <v>0</v>
      </c>
      <c r="AB32" s="51">
        <f t="shared" si="5"/>
        <v>55</v>
      </c>
      <c r="AC32" s="42">
        <v>38</v>
      </c>
      <c r="AD32" s="48">
        <v>17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49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1</v>
      </c>
      <c r="I33" s="43">
        <v>4</v>
      </c>
      <c r="J33" s="43">
        <v>6</v>
      </c>
      <c r="K33" s="43">
        <v>9</v>
      </c>
      <c r="L33" s="43">
        <v>6</v>
      </c>
      <c r="M33" s="43">
        <v>5</v>
      </c>
      <c r="N33" s="43">
        <v>6</v>
      </c>
      <c r="O33" s="43">
        <v>5</v>
      </c>
      <c r="P33" s="43">
        <v>1</v>
      </c>
      <c r="Q33" s="43">
        <v>2</v>
      </c>
      <c r="R33" s="43">
        <v>2</v>
      </c>
      <c r="S33" s="43">
        <v>1</v>
      </c>
      <c r="T33" s="44">
        <v>1</v>
      </c>
      <c r="U33" s="45">
        <v>49</v>
      </c>
      <c r="V33" s="42">
        <v>38</v>
      </c>
      <c r="W33" s="44">
        <v>11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14</v>
      </c>
      <c r="AC33" s="42">
        <v>0</v>
      </c>
      <c r="AD33" s="48">
        <v>14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177</v>
      </c>
      <c r="C38" s="56">
        <v>35</v>
      </c>
      <c r="D38" s="55">
        <v>65</v>
      </c>
      <c r="E38" s="55">
        <v>63</v>
      </c>
      <c r="F38" s="55">
        <v>13</v>
      </c>
      <c r="G38" s="55">
        <v>1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177</v>
      </c>
      <c r="V38" s="42">
        <v>114</v>
      </c>
      <c r="W38" s="44">
        <v>63</v>
      </c>
      <c r="X38" s="46">
        <f>SUM(Y38+Z38+AA38)</f>
        <v>45</v>
      </c>
      <c r="Y38" s="42">
        <v>31</v>
      </c>
      <c r="Z38" s="43">
        <v>14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128</v>
      </c>
      <c r="C39" s="56">
        <v>0</v>
      </c>
      <c r="D39" s="55">
        <v>0</v>
      </c>
      <c r="E39" s="55">
        <v>0</v>
      </c>
      <c r="F39" s="55">
        <v>7</v>
      </c>
      <c r="G39" s="43">
        <v>3</v>
      </c>
      <c r="H39" s="43">
        <v>7</v>
      </c>
      <c r="I39" s="43">
        <v>3</v>
      </c>
      <c r="J39" s="43">
        <v>1</v>
      </c>
      <c r="K39" s="43">
        <v>5</v>
      </c>
      <c r="L39" s="43">
        <v>8</v>
      </c>
      <c r="M39" s="43">
        <v>6</v>
      </c>
      <c r="N39" s="43">
        <v>8</v>
      </c>
      <c r="O39" s="43">
        <v>8</v>
      </c>
      <c r="P39" s="43">
        <v>10</v>
      </c>
      <c r="Q39" s="43">
        <v>12</v>
      </c>
      <c r="R39" s="43">
        <v>12</v>
      </c>
      <c r="S39" s="43">
        <v>20</v>
      </c>
      <c r="T39" s="44">
        <v>18</v>
      </c>
      <c r="U39" s="45">
        <v>128</v>
      </c>
      <c r="V39" s="42">
        <v>57</v>
      </c>
      <c r="W39" s="44">
        <v>71</v>
      </c>
      <c r="X39" s="46">
        <f>SUM(Y39+Z39+AA39)</f>
        <v>5</v>
      </c>
      <c r="Y39" s="42">
        <v>1</v>
      </c>
      <c r="Z39" s="43">
        <v>4</v>
      </c>
      <c r="AA39" s="44">
        <v>0</v>
      </c>
      <c r="AB39" s="51">
        <f>SUM(AC39+AD39+AE39)</f>
        <v>52</v>
      </c>
      <c r="AC39" s="42">
        <v>10</v>
      </c>
      <c r="AD39" s="48">
        <v>42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77</v>
      </c>
      <c r="C41" s="56">
        <v>0</v>
      </c>
      <c r="D41" s="55">
        <v>7</v>
      </c>
      <c r="E41" s="55">
        <v>30</v>
      </c>
      <c r="F41" s="55">
        <v>40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77</v>
      </c>
      <c r="V41" s="42">
        <v>32</v>
      </c>
      <c r="W41" s="44">
        <v>45</v>
      </c>
      <c r="X41" s="46">
        <f>SUM(Y41+Z41+AA41)</f>
        <v>0</v>
      </c>
      <c r="Y41" s="42">
        <v>0</v>
      </c>
      <c r="Z41" s="43">
        <v>0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77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359</v>
      </c>
      <c r="C42" s="42">
        <v>0</v>
      </c>
      <c r="D42" s="43">
        <v>1</v>
      </c>
      <c r="E42" s="43">
        <v>0</v>
      </c>
      <c r="F42" s="43">
        <v>2</v>
      </c>
      <c r="G42" s="43">
        <v>5</v>
      </c>
      <c r="H42" s="43">
        <v>31</v>
      </c>
      <c r="I42" s="43">
        <v>23</v>
      </c>
      <c r="J42" s="43">
        <v>38</v>
      </c>
      <c r="K42" s="43">
        <v>36</v>
      </c>
      <c r="L42" s="43">
        <v>33</v>
      </c>
      <c r="M42" s="43">
        <v>44</v>
      </c>
      <c r="N42" s="43">
        <v>30</v>
      </c>
      <c r="O42" s="43">
        <v>37</v>
      </c>
      <c r="P42" s="43">
        <v>41</v>
      </c>
      <c r="Q42" s="43">
        <v>13</v>
      </c>
      <c r="R42" s="43">
        <v>17</v>
      </c>
      <c r="S42" s="43">
        <v>6</v>
      </c>
      <c r="T42" s="44">
        <v>2</v>
      </c>
      <c r="U42" s="45">
        <v>359</v>
      </c>
      <c r="V42" s="42">
        <v>153</v>
      </c>
      <c r="W42" s="44">
        <v>206</v>
      </c>
      <c r="X42" s="46">
        <f t="shared" ref="X42:X63" si="11">SUM(Y42+Z42+AA42)</f>
        <v>1</v>
      </c>
      <c r="Y42" s="42">
        <v>0</v>
      </c>
      <c r="Z42" s="43">
        <v>1</v>
      </c>
      <c r="AA42" s="44">
        <v>0</v>
      </c>
      <c r="AB42" s="51">
        <f>SUM(AC42+AD42+AE42)</f>
        <v>57</v>
      </c>
      <c r="AC42" s="42">
        <v>11</v>
      </c>
      <c r="AD42" s="48">
        <v>40</v>
      </c>
      <c r="AE42" s="44">
        <v>6</v>
      </c>
      <c r="AF42" s="37">
        <v>3</v>
      </c>
      <c r="AG42" s="38">
        <v>112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186</v>
      </c>
      <c r="C43" s="42">
        <v>66</v>
      </c>
      <c r="D43" s="43">
        <v>86</v>
      </c>
      <c r="E43" s="43">
        <v>34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186</v>
      </c>
      <c r="V43" s="42">
        <v>163</v>
      </c>
      <c r="W43" s="44">
        <v>23</v>
      </c>
      <c r="X43" s="46">
        <f t="shared" si="11"/>
        <v>89</v>
      </c>
      <c r="Y43" s="42">
        <v>46</v>
      </c>
      <c r="Z43" s="43">
        <v>43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818</v>
      </c>
      <c r="C44" s="42">
        <v>0</v>
      </c>
      <c r="D44" s="43">
        <v>0</v>
      </c>
      <c r="E44" s="43">
        <v>0</v>
      </c>
      <c r="F44" s="43">
        <v>5</v>
      </c>
      <c r="G44" s="43">
        <v>6</v>
      </c>
      <c r="H44" s="43">
        <v>16</v>
      </c>
      <c r="I44" s="43">
        <v>15</v>
      </c>
      <c r="J44" s="43">
        <v>30</v>
      </c>
      <c r="K44" s="43">
        <v>46</v>
      </c>
      <c r="L44" s="43">
        <v>51</v>
      </c>
      <c r="M44" s="43">
        <v>65</v>
      </c>
      <c r="N44" s="43">
        <v>60</v>
      </c>
      <c r="O44" s="43">
        <v>80</v>
      </c>
      <c r="P44" s="43">
        <v>104</v>
      </c>
      <c r="Q44" s="43">
        <v>96</v>
      </c>
      <c r="R44" s="43">
        <v>90</v>
      </c>
      <c r="S44" s="43">
        <v>62</v>
      </c>
      <c r="T44" s="44">
        <v>92</v>
      </c>
      <c r="U44" s="45">
        <v>818</v>
      </c>
      <c r="V44" s="42">
        <v>321</v>
      </c>
      <c r="W44" s="44">
        <v>497</v>
      </c>
      <c r="X44" s="46">
        <f t="shared" si="11"/>
        <v>2</v>
      </c>
      <c r="Y44" s="42">
        <v>2</v>
      </c>
      <c r="Z44" s="43">
        <v>0</v>
      </c>
      <c r="AA44" s="44">
        <v>0</v>
      </c>
      <c r="AB44" s="51">
        <f t="shared" si="12"/>
        <v>358</v>
      </c>
      <c r="AC44" s="42">
        <v>171</v>
      </c>
      <c r="AD44" s="48">
        <v>187</v>
      </c>
      <c r="AE44" s="44">
        <v>0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0</v>
      </c>
      <c r="C45" s="56"/>
      <c r="D45" s="55"/>
      <c r="E45" s="55"/>
      <c r="F45" s="55"/>
      <c r="G45" s="55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4"/>
      <c r="U45" s="45"/>
      <c r="V45" s="42"/>
      <c r="W45" s="44"/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0</v>
      </c>
      <c r="AC45" s="42">
        <v>0</v>
      </c>
      <c r="AD45" s="48">
        <v>0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27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2</v>
      </c>
      <c r="L51" s="43">
        <v>2</v>
      </c>
      <c r="M51" s="43">
        <v>2</v>
      </c>
      <c r="N51" s="43">
        <v>1</v>
      </c>
      <c r="O51" s="43">
        <v>5</v>
      </c>
      <c r="P51" s="43">
        <v>4</v>
      </c>
      <c r="Q51" s="43">
        <v>3</v>
      </c>
      <c r="R51" s="43">
        <v>4</v>
      </c>
      <c r="S51" s="43">
        <v>2</v>
      </c>
      <c r="T51" s="44">
        <v>2</v>
      </c>
      <c r="U51" s="45">
        <v>27</v>
      </c>
      <c r="V51" s="42">
        <v>13</v>
      </c>
      <c r="W51" s="44">
        <v>14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17</v>
      </c>
      <c r="AC51" s="42">
        <v>5</v>
      </c>
      <c r="AD51" s="48">
        <v>12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56</v>
      </c>
      <c r="C54" s="42">
        <v>0</v>
      </c>
      <c r="D54" s="43">
        <v>1</v>
      </c>
      <c r="E54" s="43">
        <v>0</v>
      </c>
      <c r="F54" s="43">
        <v>1</v>
      </c>
      <c r="G54" s="43">
        <v>0</v>
      </c>
      <c r="H54" s="43">
        <v>2</v>
      </c>
      <c r="I54" s="43">
        <v>2</v>
      </c>
      <c r="J54" s="43">
        <v>3</v>
      </c>
      <c r="K54" s="43">
        <v>2</v>
      </c>
      <c r="L54" s="43">
        <v>2</v>
      </c>
      <c r="M54" s="43">
        <v>2</v>
      </c>
      <c r="N54" s="43">
        <v>2</v>
      </c>
      <c r="O54" s="43">
        <v>2</v>
      </c>
      <c r="P54" s="43">
        <v>7</v>
      </c>
      <c r="Q54" s="43">
        <v>4</v>
      </c>
      <c r="R54" s="43">
        <v>12</v>
      </c>
      <c r="S54" s="43">
        <v>7</v>
      </c>
      <c r="T54" s="44">
        <v>7</v>
      </c>
      <c r="U54" s="45">
        <v>56</v>
      </c>
      <c r="V54" s="42">
        <v>16</v>
      </c>
      <c r="W54" s="44">
        <v>40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55</v>
      </c>
      <c r="AC54" s="42">
        <v>0</v>
      </c>
      <c r="AD54" s="48">
        <v>55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660</v>
      </c>
      <c r="C55" s="42">
        <v>1</v>
      </c>
      <c r="D55" s="43">
        <v>21</v>
      </c>
      <c r="E55" s="43">
        <v>35</v>
      </c>
      <c r="F55" s="43">
        <v>12</v>
      </c>
      <c r="G55" s="43">
        <v>11</v>
      </c>
      <c r="H55" s="43">
        <v>24</v>
      </c>
      <c r="I55" s="43">
        <v>73</v>
      </c>
      <c r="J55" s="43">
        <v>94</v>
      </c>
      <c r="K55" s="43">
        <v>114</v>
      </c>
      <c r="L55" s="43">
        <v>69</v>
      </c>
      <c r="M55" s="43">
        <v>52</v>
      </c>
      <c r="N55" s="43">
        <v>38</v>
      </c>
      <c r="O55" s="43">
        <v>32</v>
      </c>
      <c r="P55" s="43">
        <v>28</v>
      </c>
      <c r="Q55" s="43">
        <v>22</v>
      </c>
      <c r="R55" s="43">
        <v>14</v>
      </c>
      <c r="S55" s="43">
        <v>11</v>
      </c>
      <c r="T55" s="44">
        <v>9</v>
      </c>
      <c r="U55" s="45">
        <v>660</v>
      </c>
      <c r="V55" s="42">
        <v>2</v>
      </c>
      <c r="W55" s="44">
        <v>658</v>
      </c>
      <c r="X55" s="46">
        <f t="shared" si="11"/>
        <v>49</v>
      </c>
      <c r="Y55" s="42">
        <v>5</v>
      </c>
      <c r="Z55" s="43">
        <v>44</v>
      </c>
      <c r="AA55" s="44">
        <v>0</v>
      </c>
      <c r="AB55" s="51">
        <f t="shared" si="12"/>
        <v>212</v>
      </c>
      <c r="AC55" s="42">
        <v>88</v>
      </c>
      <c r="AD55" s="48">
        <v>124</v>
      </c>
      <c r="AE55" s="44">
        <v>0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4"/>
      <c r="U56" s="45"/>
      <c r="V56" s="42"/>
      <c r="W56" s="44"/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4"/>
      <c r="U57" s="45"/>
      <c r="V57" s="42"/>
      <c r="W57" s="44"/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497</v>
      </c>
      <c r="C58" s="42">
        <v>33</v>
      </c>
      <c r="D58" s="43">
        <v>21</v>
      </c>
      <c r="E58" s="43">
        <v>4</v>
      </c>
      <c r="F58" s="43">
        <v>1</v>
      </c>
      <c r="G58" s="43">
        <v>2</v>
      </c>
      <c r="H58" s="43">
        <v>0</v>
      </c>
      <c r="I58" s="43">
        <v>3</v>
      </c>
      <c r="J58" s="43">
        <v>3</v>
      </c>
      <c r="K58" s="43">
        <v>7</v>
      </c>
      <c r="L58" s="43">
        <v>6</v>
      </c>
      <c r="M58" s="43">
        <v>7</v>
      </c>
      <c r="N58" s="43">
        <v>16</v>
      </c>
      <c r="O58" s="43">
        <v>28</v>
      </c>
      <c r="P58" s="43">
        <v>48</v>
      </c>
      <c r="Q58" s="43">
        <v>60</v>
      </c>
      <c r="R58" s="43">
        <v>95</v>
      </c>
      <c r="S58" s="43">
        <v>73</v>
      </c>
      <c r="T58" s="44">
        <v>90</v>
      </c>
      <c r="U58" s="45">
        <v>497</v>
      </c>
      <c r="V58" s="42">
        <v>237</v>
      </c>
      <c r="W58" s="44">
        <v>260</v>
      </c>
      <c r="X58" s="46">
        <f t="shared" si="11"/>
        <v>55</v>
      </c>
      <c r="Y58" s="42">
        <v>38</v>
      </c>
      <c r="Z58" s="43">
        <v>17</v>
      </c>
      <c r="AA58" s="44">
        <v>0</v>
      </c>
      <c r="AB58" s="51">
        <f t="shared" si="12"/>
        <v>389</v>
      </c>
      <c r="AC58" s="42">
        <v>184</v>
      </c>
      <c r="AD58" s="48">
        <v>205</v>
      </c>
      <c r="AE58" s="44">
        <v>0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284</v>
      </c>
      <c r="C59" s="42">
        <v>12</v>
      </c>
      <c r="D59" s="43">
        <v>43</v>
      </c>
      <c r="E59" s="43">
        <v>13</v>
      </c>
      <c r="F59" s="43">
        <v>8</v>
      </c>
      <c r="G59" s="43">
        <v>6</v>
      </c>
      <c r="H59" s="43">
        <v>6</v>
      </c>
      <c r="I59" s="43">
        <v>6</v>
      </c>
      <c r="J59" s="43">
        <v>6</v>
      </c>
      <c r="K59" s="43">
        <v>4</v>
      </c>
      <c r="L59" s="43">
        <v>3</v>
      </c>
      <c r="M59" s="43">
        <v>6</v>
      </c>
      <c r="N59" s="43">
        <v>6</v>
      </c>
      <c r="O59" s="43">
        <v>8</v>
      </c>
      <c r="P59" s="43">
        <v>7</v>
      </c>
      <c r="Q59" s="43">
        <v>18</v>
      </c>
      <c r="R59" s="43">
        <v>33</v>
      </c>
      <c r="S59" s="43">
        <v>41</v>
      </c>
      <c r="T59" s="44">
        <v>58</v>
      </c>
      <c r="U59" s="45">
        <v>284</v>
      </c>
      <c r="V59" s="42">
        <v>134</v>
      </c>
      <c r="W59" s="44">
        <v>150</v>
      </c>
      <c r="X59" s="46">
        <f t="shared" si="11"/>
        <v>33</v>
      </c>
      <c r="Y59" s="42">
        <v>13</v>
      </c>
      <c r="Z59" s="43">
        <v>20</v>
      </c>
      <c r="AA59" s="44">
        <v>0</v>
      </c>
      <c r="AB59" s="51">
        <f t="shared" si="12"/>
        <v>143</v>
      </c>
      <c r="AC59" s="42">
        <v>33</v>
      </c>
      <c r="AD59" s="48">
        <v>110</v>
      </c>
      <c r="AE59" s="44">
        <v>0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1230</v>
      </c>
      <c r="C60" s="42">
        <v>88</v>
      </c>
      <c r="D60" s="43">
        <v>69</v>
      </c>
      <c r="E60" s="43">
        <v>136</v>
      </c>
      <c r="F60" s="43">
        <v>42</v>
      </c>
      <c r="G60" s="43">
        <v>12</v>
      </c>
      <c r="H60" s="43">
        <v>40</v>
      </c>
      <c r="I60" s="43">
        <v>31</v>
      </c>
      <c r="J60" s="43">
        <v>39</v>
      </c>
      <c r="K60" s="43">
        <v>39</v>
      </c>
      <c r="L60" s="43">
        <v>43</v>
      </c>
      <c r="M60" s="43">
        <v>58</v>
      </c>
      <c r="N60" s="43">
        <v>83</v>
      </c>
      <c r="O60" s="43">
        <v>109</v>
      </c>
      <c r="P60" s="43">
        <v>142</v>
      </c>
      <c r="Q60" s="43">
        <v>95</v>
      </c>
      <c r="R60" s="43">
        <v>82</v>
      </c>
      <c r="S60" s="43">
        <v>64</v>
      </c>
      <c r="T60" s="44">
        <v>58</v>
      </c>
      <c r="U60" s="45">
        <v>1230</v>
      </c>
      <c r="V60" s="42">
        <v>501</v>
      </c>
      <c r="W60" s="44">
        <v>729</v>
      </c>
      <c r="X60" s="46">
        <f t="shared" si="11"/>
        <v>147</v>
      </c>
      <c r="Y60" s="42">
        <v>22</v>
      </c>
      <c r="Z60" s="43">
        <v>123</v>
      </c>
      <c r="AA60" s="44">
        <v>2</v>
      </c>
      <c r="AB60" s="51">
        <f t="shared" si="12"/>
        <v>331</v>
      </c>
      <c r="AC60" s="42">
        <v>128</v>
      </c>
      <c r="AD60" s="48">
        <v>203</v>
      </c>
      <c r="AE60" s="44">
        <v>0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264</v>
      </c>
      <c r="C61" s="42">
        <v>0</v>
      </c>
      <c r="D61" s="43">
        <v>0</v>
      </c>
      <c r="E61" s="43">
        <v>0</v>
      </c>
      <c r="F61" s="43">
        <v>1</v>
      </c>
      <c r="G61" s="43">
        <v>1</v>
      </c>
      <c r="H61" s="43">
        <v>2</v>
      </c>
      <c r="I61" s="43">
        <v>5</v>
      </c>
      <c r="J61" s="43">
        <v>4</v>
      </c>
      <c r="K61" s="43">
        <v>21</v>
      </c>
      <c r="L61" s="43">
        <v>9</v>
      </c>
      <c r="M61" s="43">
        <v>11</v>
      </c>
      <c r="N61" s="43">
        <v>13</v>
      </c>
      <c r="O61" s="43">
        <v>20</v>
      </c>
      <c r="P61" s="43">
        <v>30</v>
      </c>
      <c r="Q61" s="43">
        <v>33</v>
      </c>
      <c r="R61" s="43">
        <v>39</v>
      </c>
      <c r="S61" s="43">
        <v>38</v>
      </c>
      <c r="T61" s="44">
        <v>37</v>
      </c>
      <c r="U61" s="45">
        <v>264</v>
      </c>
      <c r="V61" s="42">
        <v>211</v>
      </c>
      <c r="W61" s="44">
        <v>53</v>
      </c>
      <c r="X61" s="46">
        <f t="shared" si="11"/>
        <v>0</v>
      </c>
      <c r="Y61" s="42">
        <v>0</v>
      </c>
      <c r="Z61" s="43">
        <v>0</v>
      </c>
      <c r="AA61" s="44">
        <v>0</v>
      </c>
      <c r="AB61" s="51">
        <f t="shared" si="12"/>
        <v>59</v>
      </c>
      <c r="AC61" s="42">
        <v>43</v>
      </c>
      <c r="AD61" s="48">
        <v>16</v>
      </c>
      <c r="AE61" s="44">
        <v>0</v>
      </c>
      <c r="AF61" s="37">
        <v>1</v>
      </c>
      <c r="AG61" s="38">
        <v>114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112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5</v>
      </c>
      <c r="J62" s="43">
        <v>4</v>
      </c>
      <c r="K62" s="43">
        <v>2</v>
      </c>
      <c r="L62" s="43">
        <v>6</v>
      </c>
      <c r="M62" s="43">
        <v>2</v>
      </c>
      <c r="N62" s="43">
        <v>5</v>
      </c>
      <c r="O62" s="43">
        <v>7</v>
      </c>
      <c r="P62" s="43">
        <v>10</v>
      </c>
      <c r="Q62" s="43">
        <v>12</v>
      </c>
      <c r="R62" s="43">
        <v>10</v>
      </c>
      <c r="S62" s="43">
        <v>16</v>
      </c>
      <c r="T62" s="44">
        <v>33</v>
      </c>
      <c r="U62" s="45">
        <v>112</v>
      </c>
      <c r="V62" s="42">
        <v>48</v>
      </c>
      <c r="W62" s="44">
        <v>64</v>
      </c>
      <c r="X62" s="46">
        <f t="shared" si="11"/>
        <v>0</v>
      </c>
      <c r="Y62" s="42">
        <v>0</v>
      </c>
      <c r="Z62" s="43">
        <v>0</v>
      </c>
      <c r="AA62" s="44">
        <v>0</v>
      </c>
      <c r="AB62" s="51">
        <f t="shared" si="12"/>
        <v>46</v>
      </c>
      <c r="AC62" s="42">
        <v>2</v>
      </c>
      <c r="AD62" s="48">
        <v>44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>
        <v>0</v>
      </c>
      <c r="Z63" s="43">
        <v>0</v>
      </c>
      <c r="AA63" s="44">
        <v>0</v>
      </c>
      <c r="AB63" s="51">
        <f t="shared" si="12"/>
        <v>0</v>
      </c>
      <c r="AC63" s="42">
        <v>0</v>
      </c>
      <c r="AD63" s="48">
        <v>0</v>
      </c>
      <c r="AE63" s="44">
        <v>0</v>
      </c>
      <c r="AF63" s="37">
        <v>0</v>
      </c>
      <c r="AG63" s="38">
        <v>0</v>
      </c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>
        <v>0</v>
      </c>
      <c r="Z64" s="43">
        <v>0</v>
      </c>
      <c r="AA64" s="44">
        <v>0</v>
      </c>
      <c r="AB64" s="51">
        <f t="shared" si="12"/>
        <v>0</v>
      </c>
      <c r="AC64" s="42">
        <v>0</v>
      </c>
      <c r="AD64" s="48">
        <v>0</v>
      </c>
      <c r="AE64" s="44">
        <v>0</v>
      </c>
      <c r="AF64" s="37">
        <v>0</v>
      </c>
      <c r="AG64" s="38">
        <v>0</v>
      </c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>
        <v>0</v>
      </c>
      <c r="Z65" s="43">
        <v>0</v>
      </c>
      <c r="AA65" s="44">
        <v>0</v>
      </c>
      <c r="AB65" s="60">
        <f t="shared" si="12"/>
        <v>0</v>
      </c>
      <c r="AC65" s="42">
        <v>0</v>
      </c>
      <c r="AD65" s="48">
        <v>0</v>
      </c>
      <c r="AE65" s="44">
        <v>0</v>
      </c>
      <c r="AF65" s="37">
        <v>0</v>
      </c>
      <c r="AG65" s="38">
        <v>0</v>
      </c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>
        <v>0</v>
      </c>
      <c r="Z66" s="63">
        <v>0</v>
      </c>
      <c r="AA66" s="64">
        <v>0</v>
      </c>
      <c r="AB66" s="68">
        <f t="shared" si="12"/>
        <v>0</v>
      </c>
      <c r="AC66" s="62">
        <v>0</v>
      </c>
      <c r="AD66" s="69">
        <v>0</v>
      </c>
      <c r="AE66" s="64">
        <v>0</v>
      </c>
      <c r="AF66" s="70">
        <v>0</v>
      </c>
      <c r="AG66" s="71">
        <v>0</v>
      </c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844" t="s">
        <v>94</v>
      </c>
      <c r="B67" s="845">
        <f t="shared" ref="B67:AG67" si="13">SUM(B12:B66)</f>
        <v>7215</v>
      </c>
      <c r="C67" s="74">
        <f t="shared" si="13"/>
        <v>528</v>
      </c>
      <c r="D67" s="75">
        <f t="shared" si="13"/>
        <v>438</v>
      </c>
      <c r="E67" s="75">
        <f t="shared" si="13"/>
        <v>420</v>
      </c>
      <c r="F67" s="75">
        <f t="shared" si="13"/>
        <v>172</v>
      </c>
      <c r="G67" s="75">
        <f t="shared" si="13"/>
        <v>53</v>
      </c>
      <c r="H67" s="75">
        <f t="shared" si="13"/>
        <v>171</v>
      </c>
      <c r="I67" s="75">
        <f t="shared" si="13"/>
        <v>221</v>
      </c>
      <c r="J67" s="75">
        <f t="shared" si="13"/>
        <v>291</v>
      </c>
      <c r="K67" s="75">
        <f t="shared" si="13"/>
        <v>368</v>
      </c>
      <c r="L67" s="75">
        <f t="shared" si="13"/>
        <v>336</v>
      </c>
      <c r="M67" s="75">
        <f t="shared" si="13"/>
        <v>378</v>
      </c>
      <c r="N67" s="75">
        <f t="shared" si="13"/>
        <v>405</v>
      </c>
      <c r="O67" s="75">
        <f t="shared" si="13"/>
        <v>522</v>
      </c>
      <c r="P67" s="75">
        <f t="shared" si="13"/>
        <v>625</v>
      </c>
      <c r="Q67" s="75">
        <f t="shared" si="13"/>
        <v>576</v>
      </c>
      <c r="R67" s="75">
        <f t="shared" si="13"/>
        <v>608</v>
      </c>
      <c r="S67" s="75">
        <f t="shared" si="13"/>
        <v>512</v>
      </c>
      <c r="T67" s="76">
        <f t="shared" si="13"/>
        <v>591</v>
      </c>
      <c r="U67" s="77">
        <f t="shared" si="13"/>
        <v>7215</v>
      </c>
      <c r="V67" s="78">
        <f t="shared" si="13"/>
        <v>2896</v>
      </c>
      <c r="W67" s="76">
        <f t="shared" si="13"/>
        <v>4319</v>
      </c>
      <c r="X67" s="79">
        <f t="shared" si="13"/>
        <v>577</v>
      </c>
      <c r="Y67" s="78">
        <f t="shared" si="13"/>
        <v>208</v>
      </c>
      <c r="Z67" s="75">
        <f t="shared" si="13"/>
        <v>367</v>
      </c>
      <c r="AA67" s="80">
        <f t="shared" si="13"/>
        <v>2</v>
      </c>
      <c r="AB67" s="81">
        <f t="shared" si="13"/>
        <v>2306</v>
      </c>
      <c r="AC67" s="78">
        <f t="shared" si="13"/>
        <v>848</v>
      </c>
      <c r="AD67" s="75">
        <f t="shared" si="13"/>
        <v>1452</v>
      </c>
      <c r="AE67" s="76">
        <f t="shared" si="13"/>
        <v>6</v>
      </c>
      <c r="AF67" s="82">
        <f t="shared" si="13"/>
        <v>81</v>
      </c>
      <c r="AG67" s="83">
        <f t="shared" si="13"/>
        <v>473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636" t="s">
        <v>96</v>
      </c>
      <c r="B69" s="639" t="s">
        <v>97</v>
      </c>
      <c r="C69" s="633"/>
      <c r="D69" s="633"/>
      <c r="E69" s="634"/>
      <c r="F69" s="639" t="s">
        <v>98</v>
      </c>
      <c r="G69" s="633"/>
      <c r="H69" s="633"/>
      <c r="I69" s="634"/>
      <c r="J69" s="633" t="s">
        <v>99</v>
      </c>
      <c r="K69" s="633"/>
      <c r="L69" s="633"/>
      <c r="M69" s="634"/>
      <c r="N69" s="846" t="s">
        <v>100</v>
      </c>
      <c r="O69" s="847"/>
      <c r="P69" s="848"/>
      <c r="Q69" s="632" t="s">
        <v>101</v>
      </c>
      <c r="R69" s="635"/>
      <c r="S69" s="632" t="s">
        <v>102</v>
      </c>
      <c r="T69" s="635"/>
      <c r="U69" s="632" t="s">
        <v>103</v>
      </c>
      <c r="V69" s="635"/>
      <c r="W69" s="636" t="s">
        <v>104</v>
      </c>
      <c r="X69" s="632" t="s">
        <v>105</v>
      </c>
      <c r="Y69" s="635"/>
      <c r="Z69" s="632" t="s">
        <v>106</v>
      </c>
      <c r="AA69" s="635"/>
      <c r="AB69" s="817" t="s">
        <v>107</v>
      </c>
      <c r="AC69" s="849"/>
      <c r="AD69" s="636" t="s">
        <v>108</v>
      </c>
      <c r="AE69" s="637" t="s">
        <v>109</v>
      </c>
      <c r="AF69" s="638"/>
      <c r="AG69" s="850" t="s">
        <v>110</v>
      </c>
      <c r="AH69" s="850"/>
      <c r="AI69" s="850"/>
    </row>
    <row r="70" spans="1:98" ht="34.5" customHeight="1" x14ac:dyDescent="0.25">
      <c r="A70" s="461"/>
      <c r="B70" s="430" t="s">
        <v>33</v>
      </c>
      <c r="C70" s="851" t="s">
        <v>34</v>
      </c>
      <c r="D70" s="852" t="s">
        <v>111</v>
      </c>
      <c r="E70" s="853" t="s">
        <v>37</v>
      </c>
      <c r="F70" s="854" t="s">
        <v>33</v>
      </c>
      <c r="G70" s="851" t="s">
        <v>34</v>
      </c>
      <c r="H70" s="852" t="s">
        <v>111</v>
      </c>
      <c r="I70" s="853" t="s">
        <v>37</v>
      </c>
      <c r="J70" s="430" t="s">
        <v>33</v>
      </c>
      <c r="K70" s="851" t="s">
        <v>34</v>
      </c>
      <c r="L70" s="852" t="s">
        <v>111</v>
      </c>
      <c r="M70" s="852" t="s">
        <v>37</v>
      </c>
      <c r="N70" s="91" t="s">
        <v>33</v>
      </c>
      <c r="O70" s="92" t="s">
        <v>112</v>
      </c>
      <c r="P70" s="93" t="s">
        <v>113</v>
      </c>
      <c r="Q70" s="824" t="s">
        <v>114</v>
      </c>
      <c r="R70" s="842" t="s">
        <v>115</v>
      </c>
      <c r="S70" s="824" t="s">
        <v>114</v>
      </c>
      <c r="T70" s="842" t="s">
        <v>115</v>
      </c>
      <c r="U70" s="824" t="s">
        <v>116</v>
      </c>
      <c r="V70" s="842" t="s">
        <v>117</v>
      </c>
      <c r="W70" s="461"/>
      <c r="X70" s="824" t="s">
        <v>114</v>
      </c>
      <c r="Y70" s="842" t="s">
        <v>115</v>
      </c>
      <c r="Z70" s="855" t="s">
        <v>118</v>
      </c>
      <c r="AA70" s="855" t="s">
        <v>119</v>
      </c>
      <c r="AB70" s="97" t="s">
        <v>120</v>
      </c>
      <c r="AC70" s="97" t="s">
        <v>121</v>
      </c>
      <c r="AD70" s="461"/>
      <c r="AE70" s="856" t="s">
        <v>112</v>
      </c>
      <c r="AF70" s="857" t="s">
        <v>113</v>
      </c>
      <c r="AG70" s="858" t="s">
        <v>122</v>
      </c>
      <c r="AH70" s="859" t="s">
        <v>123</v>
      </c>
      <c r="AI70" s="860" t="s">
        <v>124</v>
      </c>
    </row>
    <row r="71" spans="1:98" x14ac:dyDescent="0.25">
      <c r="A71" s="25" t="s">
        <v>39</v>
      </c>
      <c r="B71" s="417">
        <f>SUM(C71:E71)</f>
        <v>0</v>
      </c>
      <c r="C71" s="418"/>
      <c r="D71" s="714"/>
      <c r="E71" s="714"/>
      <c r="F71" s="417">
        <f>SUM(G71:I71)</f>
        <v>30</v>
      </c>
      <c r="G71" s="418">
        <v>27</v>
      </c>
      <c r="H71" s="714">
        <v>3</v>
      </c>
      <c r="I71" s="714">
        <v>0</v>
      </c>
      <c r="J71" s="417">
        <f>SUM(K71:M71)</f>
        <v>29</v>
      </c>
      <c r="K71" s="418">
        <v>25</v>
      </c>
      <c r="L71" s="714">
        <v>4</v>
      </c>
      <c r="M71" s="419">
        <v>0</v>
      </c>
      <c r="N71" s="104">
        <f>SUM(O71:P71)</f>
        <v>31</v>
      </c>
      <c r="O71" s="105">
        <v>30</v>
      </c>
      <c r="P71" s="106">
        <v>1</v>
      </c>
      <c r="Q71" s="107">
        <v>2</v>
      </c>
      <c r="R71" s="38">
        <v>0</v>
      </c>
      <c r="S71" s="27">
        <v>11</v>
      </c>
      <c r="T71" s="108">
        <v>0</v>
      </c>
      <c r="U71" s="109">
        <v>5</v>
      </c>
      <c r="V71" s="108">
        <v>24</v>
      </c>
      <c r="W71" s="37">
        <v>327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53</v>
      </c>
      <c r="G72" s="114">
        <v>44</v>
      </c>
      <c r="H72" s="115">
        <v>9</v>
      </c>
      <c r="I72" s="115">
        <v>0</v>
      </c>
      <c r="J72" s="113">
        <f>SUM(K72:M72)</f>
        <v>57</v>
      </c>
      <c r="K72" s="114">
        <v>48</v>
      </c>
      <c r="L72" s="115">
        <v>9</v>
      </c>
      <c r="M72" s="116">
        <v>0</v>
      </c>
      <c r="N72" s="117">
        <f t="shared" ref="N72:N125" si="15">SUM(O72:P72)</f>
        <v>60</v>
      </c>
      <c r="O72" s="118">
        <v>0</v>
      </c>
      <c r="P72" s="119">
        <v>60</v>
      </c>
      <c r="Q72" s="107">
        <v>0</v>
      </c>
      <c r="R72" s="38">
        <v>5</v>
      </c>
      <c r="S72" s="42">
        <v>0</v>
      </c>
      <c r="T72" s="38">
        <v>26</v>
      </c>
      <c r="U72" s="48">
        <v>26</v>
      </c>
      <c r="V72" s="38">
        <v>62</v>
      </c>
      <c r="W72" s="37">
        <v>1334</v>
      </c>
      <c r="X72" s="107">
        <v>0</v>
      </c>
      <c r="Y72" s="38">
        <v>127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>
        <v>0</v>
      </c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2</v>
      </c>
      <c r="T74" s="38">
        <v>0</v>
      </c>
      <c r="U74" s="48">
        <v>1</v>
      </c>
      <c r="V74" s="38">
        <v>5</v>
      </c>
      <c r="W74" s="37">
        <v>1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>
        <v>0</v>
      </c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17</v>
      </c>
      <c r="G75" s="42">
        <v>14</v>
      </c>
      <c r="H75" s="43">
        <v>3</v>
      </c>
      <c r="I75" s="43">
        <v>0</v>
      </c>
      <c r="J75" s="117">
        <f t="shared" ref="J75:J125" si="17">SUM(K75:M75)</f>
        <v>19</v>
      </c>
      <c r="K75" s="42">
        <v>16</v>
      </c>
      <c r="L75" s="43">
        <v>3</v>
      </c>
      <c r="M75" s="120">
        <v>0</v>
      </c>
      <c r="N75" s="117">
        <f t="shared" si="15"/>
        <v>20</v>
      </c>
      <c r="O75" s="48">
        <v>0</v>
      </c>
      <c r="P75" s="37">
        <v>20</v>
      </c>
      <c r="Q75" s="107">
        <v>0</v>
      </c>
      <c r="R75" s="38">
        <v>2</v>
      </c>
      <c r="S75" s="42">
        <v>0</v>
      </c>
      <c r="T75" s="38">
        <v>7</v>
      </c>
      <c r="U75" s="48">
        <v>2</v>
      </c>
      <c r="V75" s="38">
        <v>9</v>
      </c>
      <c r="W75" s="37">
        <v>84</v>
      </c>
      <c r="X75" s="107">
        <v>0</v>
      </c>
      <c r="Y75" s="38">
        <v>1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15</v>
      </c>
      <c r="G76" s="42">
        <v>12</v>
      </c>
      <c r="H76" s="43">
        <v>3</v>
      </c>
      <c r="I76" s="43">
        <v>0</v>
      </c>
      <c r="J76" s="117">
        <f t="shared" si="17"/>
        <v>15</v>
      </c>
      <c r="K76" s="42">
        <v>12</v>
      </c>
      <c r="L76" s="43">
        <v>3</v>
      </c>
      <c r="M76" s="120">
        <v>0</v>
      </c>
      <c r="N76" s="117">
        <f t="shared" si="15"/>
        <v>15</v>
      </c>
      <c r="O76" s="48">
        <v>0</v>
      </c>
      <c r="P76" s="37">
        <v>15</v>
      </c>
      <c r="Q76" s="107">
        <v>0</v>
      </c>
      <c r="R76" s="38">
        <v>2</v>
      </c>
      <c r="S76" s="42">
        <v>8</v>
      </c>
      <c r="T76" s="38">
        <v>6</v>
      </c>
      <c r="U76" s="48">
        <v>12</v>
      </c>
      <c r="V76" s="38">
        <v>14</v>
      </c>
      <c r="W76" s="37">
        <v>803</v>
      </c>
      <c r="X76" s="107">
        <v>8</v>
      </c>
      <c r="Y76" s="38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18</v>
      </c>
      <c r="U77" s="48">
        <v>0</v>
      </c>
      <c r="V77" s="38">
        <v>0</v>
      </c>
      <c r="W77" s="37">
        <v>0</v>
      </c>
      <c r="X77" s="107">
        <v>0</v>
      </c>
      <c r="Y77" s="38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>
        <v>0</v>
      </c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15</v>
      </c>
      <c r="G79" s="42">
        <v>15</v>
      </c>
      <c r="H79" s="43">
        <v>0</v>
      </c>
      <c r="I79" s="43">
        <v>0</v>
      </c>
      <c r="J79" s="117">
        <f t="shared" si="17"/>
        <v>15</v>
      </c>
      <c r="K79" s="42">
        <v>15</v>
      </c>
      <c r="L79" s="43">
        <v>0</v>
      </c>
      <c r="M79" s="120">
        <v>0</v>
      </c>
      <c r="N79" s="117">
        <f t="shared" si="15"/>
        <v>16</v>
      </c>
      <c r="O79" s="48">
        <v>0</v>
      </c>
      <c r="P79" s="37">
        <v>16</v>
      </c>
      <c r="Q79" s="107">
        <v>0</v>
      </c>
      <c r="R79" s="38">
        <v>0</v>
      </c>
      <c r="S79" s="42">
        <v>0</v>
      </c>
      <c r="T79" s="38">
        <v>4</v>
      </c>
      <c r="U79" s="48">
        <v>1</v>
      </c>
      <c r="V79" s="38">
        <v>3</v>
      </c>
      <c r="W79" s="37">
        <v>12</v>
      </c>
      <c r="X79" s="107">
        <v>0</v>
      </c>
      <c r="Y79" s="38">
        <v>1</v>
      </c>
      <c r="Z79" s="110">
        <v>0</v>
      </c>
      <c r="AA79" s="110">
        <v>0</v>
      </c>
      <c r="AB79" s="110">
        <v>0</v>
      </c>
      <c r="AC79" s="110">
        <v>0</v>
      </c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>
        <v>0</v>
      </c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17</v>
      </c>
      <c r="G81" s="42">
        <v>16</v>
      </c>
      <c r="H81" s="43">
        <v>1</v>
      </c>
      <c r="I81" s="43">
        <v>0</v>
      </c>
      <c r="J81" s="117">
        <f t="shared" si="17"/>
        <v>14</v>
      </c>
      <c r="K81" s="42">
        <v>13</v>
      </c>
      <c r="L81" s="43">
        <v>1</v>
      </c>
      <c r="M81" s="120">
        <v>0</v>
      </c>
      <c r="N81" s="117">
        <f t="shared" si="15"/>
        <v>17</v>
      </c>
      <c r="O81" s="48">
        <v>0</v>
      </c>
      <c r="P81" s="37">
        <v>17</v>
      </c>
      <c r="Q81" s="107">
        <v>0</v>
      </c>
      <c r="R81" s="38">
        <v>5</v>
      </c>
      <c r="S81" s="42">
        <v>0</v>
      </c>
      <c r="T81" s="38">
        <v>12</v>
      </c>
      <c r="U81" s="48">
        <v>20</v>
      </c>
      <c r="V81" s="38">
        <v>12</v>
      </c>
      <c r="W81" s="37">
        <v>58</v>
      </c>
      <c r="X81" s="107">
        <v>0</v>
      </c>
      <c r="Y81" s="38">
        <v>11</v>
      </c>
      <c r="Z81" s="110">
        <v>0</v>
      </c>
      <c r="AA81" s="110">
        <v>0</v>
      </c>
      <c r="AB81" s="110">
        <v>0</v>
      </c>
      <c r="AC81" s="110">
        <v>0</v>
      </c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>
        <v>0</v>
      </c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>
        <v>0</v>
      </c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>
        <v>0</v>
      </c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>
        <v>0</v>
      </c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>
        <v>0</v>
      </c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>
        <v>0</v>
      </c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>
        <v>0</v>
      </c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>
        <v>0</v>
      </c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>
        <v>0</v>
      </c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41</v>
      </c>
      <c r="G91" s="42">
        <v>37</v>
      </c>
      <c r="H91" s="43">
        <v>4</v>
      </c>
      <c r="I91" s="43">
        <v>0</v>
      </c>
      <c r="J91" s="117">
        <f t="shared" si="17"/>
        <v>46</v>
      </c>
      <c r="K91" s="42">
        <v>41</v>
      </c>
      <c r="L91" s="43">
        <v>5</v>
      </c>
      <c r="M91" s="120">
        <v>0</v>
      </c>
      <c r="N91" s="117">
        <f t="shared" si="15"/>
        <v>48</v>
      </c>
      <c r="O91" s="48">
        <v>3</v>
      </c>
      <c r="P91" s="37">
        <v>45</v>
      </c>
      <c r="Q91" s="107">
        <v>1</v>
      </c>
      <c r="R91" s="38">
        <v>13</v>
      </c>
      <c r="S91" s="42">
        <v>9</v>
      </c>
      <c r="T91" s="38">
        <v>25</v>
      </c>
      <c r="U91" s="48">
        <v>24</v>
      </c>
      <c r="V91" s="38">
        <v>5</v>
      </c>
      <c r="W91" s="37">
        <v>2</v>
      </c>
      <c r="X91" s="107">
        <v>0</v>
      </c>
      <c r="Y91" s="38">
        <v>3</v>
      </c>
      <c r="Z91" s="110">
        <v>0</v>
      </c>
      <c r="AA91" s="110">
        <v>0</v>
      </c>
      <c r="AB91" s="110">
        <v>0</v>
      </c>
      <c r="AC91" s="110">
        <v>0</v>
      </c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3</v>
      </c>
      <c r="U92" s="48">
        <v>3</v>
      </c>
      <c r="V92" s="38">
        <v>6</v>
      </c>
      <c r="W92" s="37">
        <v>5</v>
      </c>
      <c r="X92" s="107">
        <v>0</v>
      </c>
      <c r="Y92" s="38">
        <v>0</v>
      </c>
      <c r="Z92" s="110">
        <v>0</v>
      </c>
      <c r="AA92" s="110">
        <v>0</v>
      </c>
      <c r="AB92" s="110">
        <v>0</v>
      </c>
      <c r="AC92" s="110">
        <v>0</v>
      </c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>
        <v>0</v>
      </c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>
        <v>0</v>
      </c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>
        <v>0</v>
      </c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31</v>
      </c>
      <c r="G97" s="42">
        <v>31</v>
      </c>
      <c r="H97" s="43">
        <v>0</v>
      </c>
      <c r="I97" s="43">
        <v>0</v>
      </c>
      <c r="J97" s="117">
        <f t="shared" si="17"/>
        <v>31</v>
      </c>
      <c r="K97" s="42">
        <v>31</v>
      </c>
      <c r="L97" s="43">
        <v>0</v>
      </c>
      <c r="M97" s="120">
        <v>0</v>
      </c>
      <c r="N97" s="117">
        <f t="shared" si="15"/>
        <v>31</v>
      </c>
      <c r="O97" s="48">
        <v>31</v>
      </c>
      <c r="P97" s="37">
        <v>0</v>
      </c>
      <c r="Q97" s="107">
        <v>0</v>
      </c>
      <c r="R97" s="38">
        <v>0</v>
      </c>
      <c r="S97" s="42">
        <v>1</v>
      </c>
      <c r="T97" s="38">
        <v>0</v>
      </c>
      <c r="U97" s="48">
        <v>0</v>
      </c>
      <c r="V97" s="38">
        <v>0</v>
      </c>
      <c r="W97" s="37">
        <v>158</v>
      </c>
      <c r="X97" s="107">
        <v>2</v>
      </c>
      <c r="Y97" s="38">
        <v>0</v>
      </c>
      <c r="Z97" s="110">
        <v>0</v>
      </c>
      <c r="AA97" s="110">
        <v>0</v>
      </c>
      <c r="AB97" s="110">
        <v>0</v>
      </c>
      <c r="AC97" s="110">
        <v>0</v>
      </c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12</v>
      </c>
      <c r="G98" s="122">
        <v>6</v>
      </c>
      <c r="H98" s="123">
        <v>6</v>
      </c>
      <c r="I98" s="123">
        <v>0</v>
      </c>
      <c r="J98" s="121">
        <f t="shared" si="17"/>
        <v>13</v>
      </c>
      <c r="K98" s="122">
        <v>7</v>
      </c>
      <c r="L98" s="123">
        <v>6</v>
      </c>
      <c r="M98" s="124">
        <v>0</v>
      </c>
      <c r="N98" s="117">
        <f t="shared" si="15"/>
        <v>17</v>
      </c>
      <c r="O98" s="105">
        <v>0</v>
      </c>
      <c r="P98" s="106">
        <v>17</v>
      </c>
      <c r="Q98" s="107">
        <v>0</v>
      </c>
      <c r="R98" s="38">
        <v>4</v>
      </c>
      <c r="S98" s="42">
        <v>0</v>
      </c>
      <c r="T98" s="38">
        <v>21</v>
      </c>
      <c r="U98" s="48">
        <v>6</v>
      </c>
      <c r="V98" s="38">
        <v>10</v>
      </c>
      <c r="W98" s="37">
        <v>62</v>
      </c>
      <c r="X98" s="107">
        <v>0</v>
      </c>
      <c r="Y98" s="38">
        <v>46</v>
      </c>
      <c r="Z98" s="110">
        <v>0</v>
      </c>
      <c r="AA98" s="110">
        <v>0</v>
      </c>
      <c r="AB98" s="110">
        <v>0</v>
      </c>
      <c r="AC98" s="110">
        <v>0</v>
      </c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>
        <v>0</v>
      </c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4</v>
      </c>
      <c r="T100" s="38">
        <v>0</v>
      </c>
      <c r="U100" s="48">
        <v>0</v>
      </c>
      <c r="V100" s="38">
        <v>0</v>
      </c>
      <c r="W100" s="37">
        <v>10</v>
      </c>
      <c r="X100" s="107">
        <v>0</v>
      </c>
      <c r="Y100" s="38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7</v>
      </c>
      <c r="U101" s="48">
        <v>8</v>
      </c>
      <c r="V101" s="38">
        <v>16</v>
      </c>
      <c r="W101" s="37">
        <v>349</v>
      </c>
      <c r="X101" s="107">
        <v>12</v>
      </c>
      <c r="Y101" s="38">
        <v>47</v>
      </c>
      <c r="Z101" s="110">
        <v>0</v>
      </c>
      <c r="AA101" s="110">
        <v>0</v>
      </c>
      <c r="AB101" s="110">
        <v>0</v>
      </c>
      <c r="AC101" s="110">
        <v>0</v>
      </c>
      <c r="AD101" s="110">
        <v>0</v>
      </c>
      <c r="AE101" s="111"/>
      <c r="AF101" s="112"/>
      <c r="AG101" s="32">
        <v>2</v>
      </c>
      <c r="AH101" s="35">
        <v>4</v>
      </c>
      <c r="AI101" s="31">
        <v>4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52</v>
      </c>
      <c r="G102" s="32">
        <v>45</v>
      </c>
      <c r="H102" s="35">
        <v>7</v>
      </c>
      <c r="I102" s="35">
        <v>0</v>
      </c>
      <c r="J102" s="125">
        <f t="shared" si="17"/>
        <v>52</v>
      </c>
      <c r="K102" s="32">
        <v>45</v>
      </c>
      <c r="L102" s="35">
        <v>7</v>
      </c>
      <c r="M102" s="126">
        <v>0</v>
      </c>
      <c r="N102" s="117">
        <f t="shared" si="15"/>
        <v>53</v>
      </c>
      <c r="O102" s="127">
        <v>53</v>
      </c>
      <c r="P102" s="128">
        <v>0</v>
      </c>
      <c r="Q102" s="107">
        <v>6</v>
      </c>
      <c r="R102" s="38">
        <v>0</v>
      </c>
      <c r="S102" s="42">
        <v>49</v>
      </c>
      <c r="T102" s="38">
        <v>0</v>
      </c>
      <c r="U102" s="48">
        <v>18</v>
      </c>
      <c r="V102" s="38">
        <v>17</v>
      </c>
      <c r="W102" s="37">
        <v>0</v>
      </c>
      <c r="X102" s="107">
        <v>0</v>
      </c>
      <c r="Y102" s="38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>
        <v>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189</v>
      </c>
      <c r="G103" s="122">
        <v>179</v>
      </c>
      <c r="H103" s="123">
        <v>10</v>
      </c>
      <c r="I103" s="123">
        <v>0</v>
      </c>
      <c r="J103" s="121">
        <f t="shared" si="17"/>
        <v>201</v>
      </c>
      <c r="K103" s="122">
        <v>189</v>
      </c>
      <c r="L103" s="123">
        <v>12</v>
      </c>
      <c r="M103" s="124">
        <v>0</v>
      </c>
      <c r="N103" s="117">
        <f t="shared" si="15"/>
        <v>206</v>
      </c>
      <c r="O103" s="105">
        <v>0</v>
      </c>
      <c r="P103" s="106">
        <v>206</v>
      </c>
      <c r="Q103" s="107">
        <v>0</v>
      </c>
      <c r="R103" s="38">
        <v>11</v>
      </c>
      <c r="S103" s="42">
        <v>0</v>
      </c>
      <c r="T103" s="38">
        <v>70</v>
      </c>
      <c r="U103" s="48">
        <v>0</v>
      </c>
      <c r="V103" s="38">
        <v>0</v>
      </c>
      <c r="W103" s="45">
        <v>98</v>
      </c>
      <c r="X103" s="107">
        <v>0</v>
      </c>
      <c r="Y103" s="38">
        <v>54</v>
      </c>
      <c r="Z103" s="110">
        <v>0</v>
      </c>
      <c r="AA103" s="110">
        <v>0</v>
      </c>
      <c r="AB103" s="110">
        <v>60</v>
      </c>
      <c r="AC103" s="110">
        <v>0</v>
      </c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0</v>
      </c>
      <c r="G104" s="42">
        <v>0</v>
      </c>
      <c r="H104" s="43">
        <v>0</v>
      </c>
      <c r="I104" s="43">
        <v>0</v>
      </c>
      <c r="J104" s="117">
        <f t="shared" si="17"/>
        <v>0</v>
      </c>
      <c r="K104" s="42">
        <v>0</v>
      </c>
      <c r="L104" s="43">
        <v>0</v>
      </c>
      <c r="M104" s="120">
        <v>0</v>
      </c>
      <c r="N104" s="117">
        <f t="shared" si="15"/>
        <v>0</v>
      </c>
      <c r="O104" s="48">
        <v>0</v>
      </c>
      <c r="P104" s="37">
        <v>0</v>
      </c>
      <c r="Q104" s="107">
        <v>0</v>
      </c>
      <c r="R104" s="38">
        <v>0</v>
      </c>
      <c r="S104" s="42">
        <v>0</v>
      </c>
      <c r="T104" s="38">
        <v>0</v>
      </c>
      <c r="U104" s="48">
        <v>0</v>
      </c>
      <c r="V104" s="38">
        <v>0</v>
      </c>
      <c r="W104" s="37">
        <v>0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>
        <v>0</v>
      </c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6</v>
      </c>
      <c r="G110" s="114">
        <v>4</v>
      </c>
      <c r="H110" s="115">
        <v>2</v>
      </c>
      <c r="I110" s="115">
        <v>0</v>
      </c>
      <c r="J110" s="113">
        <f t="shared" si="17"/>
        <v>6</v>
      </c>
      <c r="K110" s="114">
        <v>5</v>
      </c>
      <c r="L110" s="115">
        <v>1</v>
      </c>
      <c r="M110" s="116">
        <v>0</v>
      </c>
      <c r="N110" s="117">
        <f t="shared" si="15"/>
        <v>7</v>
      </c>
      <c r="O110" s="118">
        <v>0</v>
      </c>
      <c r="P110" s="119">
        <v>7</v>
      </c>
      <c r="Q110" s="107">
        <v>0</v>
      </c>
      <c r="R110" s="38">
        <v>0</v>
      </c>
      <c r="S110" s="42">
        <v>0</v>
      </c>
      <c r="T110" s="38">
        <v>0</v>
      </c>
      <c r="U110" s="48">
        <v>6</v>
      </c>
      <c r="V110" s="38">
        <v>5</v>
      </c>
      <c r="W110" s="37">
        <v>0</v>
      </c>
      <c r="X110" s="107">
        <v>0</v>
      </c>
      <c r="Y110" s="38">
        <v>1</v>
      </c>
      <c r="Z110" s="129">
        <v>0</v>
      </c>
      <c r="AA110" s="38">
        <v>0</v>
      </c>
      <c r="AB110" s="110">
        <v>0</v>
      </c>
      <c r="AC110" s="110">
        <v>0</v>
      </c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>
        <v>0</v>
      </c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>
        <v>0</v>
      </c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4</v>
      </c>
      <c r="V113" s="38">
        <v>0</v>
      </c>
      <c r="W113" s="37">
        <v>0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>
        <v>0</v>
      </c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73</v>
      </c>
      <c r="G114" s="114">
        <v>72</v>
      </c>
      <c r="H114" s="115">
        <v>1</v>
      </c>
      <c r="I114" s="115">
        <v>0</v>
      </c>
      <c r="J114" s="113">
        <f t="shared" si="17"/>
        <v>83</v>
      </c>
      <c r="K114" s="114">
        <v>82</v>
      </c>
      <c r="L114" s="115">
        <v>1</v>
      </c>
      <c r="M114" s="116">
        <v>0</v>
      </c>
      <c r="N114" s="117">
        <f t="shared" si="15"/>
        <v>93</v>
      </c>
      <c r="O114" s="118">
        <v>3</v>
      </c>
      <c r="P114" s="119">
        <v>90</v>
      </c>
      <c r="Q114" s="107">
        <v>0</v>
      </c>
      <c r="R114" s="38">
        <v>10</v>
      </c>
      <c r="S114" s="42">
        <v>3</v>
      </c>
      <c r="T114" s="38">
        <v>49</v>
      </c>
      <c r="U114" s="48">
        <v>142</v>
      </c>
      <c r="V114" s="38">
        <v>104</v>
      </c>
      <c r="W114" s="37">
        <v>69</v>
      </c>
      <c r="X114" s="107">
        <v>0</v>
      </c>
      <c r="Y114" s="38">
        <v>3</v>
      </c>
      <c r="Z114" s="129">
        <v>0</v>
      </c>
      <c r="AA114" s="38">
        <v>0</v>
      </c>
      <c r="AB114" s="110">
        <v>0</v>
      </c>
      <c r="AC114" s="110">
        <v>0</v>
      </c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>
        <v>0</v>
      </c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>
        <v>0</v>
      </c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210</v>
      </c>
      <c r="G117" s="114">
        <v>199</v>
      </c>
      <c r="H117" s="115">
        <v>11</v>
      </c>
      <c r="I117" s="115">
        <v>0</v>
      </c>
      <c r="J117" s="113">
        <f t="shared" si="17"/>
        <v>211</v>
      </c>
      <c r="K117" s="114">
        <v>200</v>
      </c>
      <c r="L117" s="115">
        <v>11</v>
      </c>
      <c r="M117" s="116">
        <v>0</v>
      </c>
      <c r="N117" s="117">
        <f t="shared" si="15"/>
        <v>234</v>
      </c>
      <c r="O117" s="118">
        <v>42</v>
      </c>
      <c r="P117" s="119">
        <v>192</v>
      </c>
      <c r="Q117" s="107">
        <v>14</v>
      </c>
      <c r="R117" s="38">
        <v>25</v>
      </c>
      <c r="S117" s="42">
        <v>14</v>
      </c>
      <c r="T117" s="38">
        <v>25</v>
      </c>
      <c r="U117" s="48">
        <v>27</v>
      </c>
      <c r="V117" s="38">
        <v>4</v>
      </c>
      <c r="W117" s="37">
        <v>105</v>
      </c>
      <c r="X117" s="107">
        <v>1</v>
      </c>
      <c r="Y117" s="38">
        <v>1</v>
      </c>
      <c r="Z117" s="129">
        <v>0</v>
      </c>
      <c r="AA117" s="38">
        <v>0</v>
      </c>
      <c r="AB117" s="110">
        <v>382</v>
      </c>
      <c r="AC117" s="110">
        <v>0</v>
      </c>
      <c r="AD117" s="110">
        <v>515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50</v>
      </c>
      <c r="G118" s="42">
        <v>46</v>
      </c>
      <c r="H118" s="43">
        <v>4</v>
      </c>
      <c r="I118" s="43">
        <v>0</v>
      </c>
      <c r="J118" s="117">
        <f t="shared" si="17"/>
        <v>50</v>
      </c>
      <c r="K118" s="42">
        <v>46</v>
      </c>
      <c r="L118" s="43">
        <v>4</v>
      </c>
      <c r="M118" s="120">
        <v>0</v>
      </c>
      <c r="N118" s="117">
        <f t="shared" si="15"/>
        <v>50</v>
      </c>
      <c r="O118" s="48">
        <v>15</v>
      </c>
      <c r="P118" s="37">
        <v>35</v>
      </c>
      <c r="Q118" s="107">
        <v>0</v>
      </c>
      <c r="R118" s="38">
        <v>5</v>
      </c>
      <c r="S118" s="42">
        <v>0</v>
      </c>
      <c r="T118" s="38">
        <v>6</v>
      </c>
      <c r="U118" s="48">
        <v>18</v>
      </c>
      <c r="V118" s="38">
        <v>14</v>
      </c>
      <c r="W118" s="37">
        <v>1</v>
      </c>
      <c r="X118" s="107">
        <v>0</v>
      </c>
      <c r="Y118" s="38">
        <v>0</v>
      </c>
      <c r="Z118" s="129">
        <v>0</v>
      </c>
      <c r="AA118" s="38">
        <v>0</v>
      </c>
      <c r="AB118" s="110">
        <v>47</v>
      </c>
      <c r="AC118" s="110">
        <v>0</v>
      </c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133</v>
      </c>
      <c r="G119" s="42">
        <v>119</v>
      </c>
      <c r="H119" s="43">
        <v>14</v>
      </c>
      <c r="I119" s="43">
        <v>0</v>
      </c>
      <c r="J119" s="117">
        <f t="shared" si="17"/>
        <v>145</v>
      </c>
      <c r="K119" s="42">
        <v>129</v>
      </c>
      <c r="L119" s="43">
        <v>16</v>
      </c>
      <c r="M119" s="120">
        <v>0</v>
      </c>
      <c r="N119" s="117">
        <f t="shared" si="15"/>
        <v>167</v>
      </c>
      <c r="O119" s="48">
        <v>22</v>
      </c>
      <c r="P119" s="37">
        <v>145</v>
      </c>
      <c r="Q119" s="107">
        <v>1</v>
      </c>
      <c r="R119" s="38">
        <v>20</v>
      </c>
      <c r="S119" s="42">
        <v>28</v>
      </c>
      <c r="T119" s="38">
        <v>87</v>
      </c>
      <c r="U119" s="48">
        <v>64</v>
      </c>
      <c r="V119" s="38">
        <v>79</v>
      </c>
      <c r="W119" s="37">
        <v>49</v>
      </c>
      <c r="X119" s="107">
        <v>0</v>
      </c>
      <c r="Y119" s="38">
        <v>47</v>
      </c>
      <c r="Z119" s="129">
        <v>0</v>
      </c>
      <c r="AA119" s="38">
        <v>0</v>
      </c>
      <c r="AB119" s="110">
        <v>0</v>
      </c>
      <c r="AC119" s="110">
        <v>0</v>
      </c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46</v>
      </c>
      <c r="G120" s="114">
        <v>43</v>
      </c>
      <c r="H120" s="115">
        <v>3</v>
      </c>
      <c r="I120" s="115">
        <v>0</v>
      </c>
      <c r="J120" s="113">
        <f t="shared" si="17"/>
        <v>46</v>
      </c>
      <c r="K120" s="114">
        <v>43</v>
      </c>
      <c r="L120" s="115">
        <v>3</v>
      </c>
      <c r="M120" s="116">
        <v>0</v>
      </c>
      <c r="N120" s="117">
        <f t="shared" si="15"/>
        <v>46</v>
      </c>
      <c r="O120" s="118">
        <v>0</v>
      </c>
      <c r="P120" s="119">
        <v>46</v>
      </c>
      <c r="Q120" s="107">
        <v>0</v>
      </c>
      <c r="R120" s="38">
        <v>1</v>
      </c>
      <c r="S120" s="42">
        <v>0</v>
      </c>
      <c r="T120" s="38">
        <v>2</v>
      </c>
      <c r="U120" s="48">
        <v>0</v>
      </c>
      <c r="V120" s="38">
        <v>0</v>
      </c>
      <c r="W120" s="37">
        <v>131</v>
      </c>
      <c r="X120" s="107">
        <v>0</v>
      </c>
      <c r="Y120" s="38">
        <v>15</v>
      </c>
      <c r="Z120" s="129">
        <v>0</v>
      </c>
      <c r="AA120" s="38">
        <v>0</v>
      </c>
      <c r="AB120" s="110">
        <v>0</v>
      </c>
      <c r="AC120" s="110">
        <v>0</v>
      </c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>
        <v>0</v>
      </c>
      <c r="H121" s="43">
        <v>0</v>
      </c>
      <c r="I121" s="43">
        <v>0</v>
      </c>
      <c r="J121" s="117">
        <f t="shared" si="17"/>
        <v>0</v>
      </c>
      <c r="K121" s="42">
        <v>0</v>
      </c>
      <c r="L121" s="43">
        <v>0</v>
      </c>
      <c r="M121" s="120">
        <v>0</v>
      </c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4</v>
      </c>
      <c r="V121" s="38">
        <v>2</v>
      </c>
      <c r="W121" s="37">
        <v>58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>
        <v>0</v>
      </c>
      <c r="AD121" s="110">
        <v>0</v>
      </c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>
        <v>0</v>
      </c>
      <c r="H122" s="43">
        <v>0</v>
      </c>
      <c r="I122" s="43">
        <v>0</v>
      </c>
      <c r="J122" s="117">
        <f t="shared" si="17"/>
        <v>0</v>
      </c>
      <c r="K122" s="42">
        <v>0</v>
      </c>
      <c r="L122" s="43">
        <v>0</v>
      </c>
      <c r="M122" s="120">
        <v>0</v>
      </c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>
        <v>0</v>
      </c>
      <c r="AD122" s="110">
        <v>0</v>
      </c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>
        <v>0</v>
      </c>
      <c r="H123" s="43">
        <v>0</v>
      </c>
      <c r="I123" s="43">
        <v>0</v>
      </c>
      <c r="J123" s="117">
        <f t="shared" si="17"/>
        <v>0</v>
      </c>
      <c r="K123" s="42">
        <v>0</v>
      </c>
      <c r="L123" s="43">
        <v>0</v>
      </c>
      <c r="M123" s="120">
        <v>0</v>
      </c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>
        <v>0</v>
      </c>
      <c r="AD123" s="38">
        <v>0</v>
      </c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>
        <v>0</v>
      </c>
      <c r="H124" s="35">
        <v>0</v>
      </c>
      <c r="I124" s="35">
        <v>0</v>
      </c>
      <c r="J124" s="125">
        <f t="shared" si="17"/>
        <v>0</v>
      </c>
      <c r="K124" s="32">
        <v>0</v>
      </c>
      <c r="L124" s="35">
        <v>0</v>
      </c>
      <c r="M124" s="126">
        <v>0</v>
      </c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233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>
        <v>0</v>
      </c>
      <c r="H125" s="63">
        <v>0</v>
      </c>
      <c r="I125" s="63">
        <v>0</v>
      </c>
      <c r="J125" s="133">
        <f t="shared" si="17"/>
        <v>0</v>
      </c>
      <c r="K125" s="62">
        <v>0</v>
      </c>
      <c r="L125" s="63">
        <v>0</v>
      </c>
      <c r="M125" s="134">
        <v>0</v>
      </c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135"/>
      <c r="AF125" s="136"/>
      <c r="AG125" s="62"/>
      <c r="AH125" s="63"/>
      <c r="AI125" s="65"/>
    </row>
    <row r="126" spans="1:98" x14ac:dyDescent="0.25">
      <c r="A126" s="861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990</v>
      </c>
      <c r="G126" s="74">
        <f t="shared" si="18"/>
        <v>909</v>
      </c>
      <c r="H126" s="75">
        <f t="shared" si="18"/>
        <v>81</v>
      </c>
      <c r="I126" s="75">
        <f t="shared" si="18"/>
        <v>0</v>
      </c>
      <c r="J126" s="138">
        <f t="shared" si="18"/>
        <v>1033</v>
      </c>
      <c r="K126" s="74">
        <f t="shared" si="18"/>
        <v>947</v>
      </c>
      <c r="L126" s="75">
        <f t="shared" si="18"/>
        <v>86</v>
      </c>
      <c r="M126" s="75">
        <f t="shared" si="18"/>
        <v>0</v>
      </c>
      <c r="N126" s="138">
        <f t="shared" si="18"/>
        <v>1111</v>
      </c>
      <c r="O126" s="81">
        <f t="shared" si="18"/>
        <v>199</v>
      </c>
      <c r="P126" s="77">
        <f t="shared" si="18"/>
        <v>912</v>
      </c>
      <c r="Q126" s="74">
        <f t="shared" si="18"/>
        <v>24</v>
      </c>
      <c r="R126" s="139">
        <f t="shared" si="18"/>
        <v>103</v>
      </c>
      <c r="S126" s="862">
        <f t="shared" si="18"/>
        <v>129</v>
      </c>
      <c r="T126" s="863">
        <f t="shared" si="18"/>
        <v>368</v>
      </c>
      <c r="U126" s="81">
        <f t="shared" si="18"/>
        <v>391</v>
      </c>
      <c r="V126" s="142">
        <f t="shared" si="18"/>
        <v>391</v>
      </c>
      <c r="W126" s="139">
        <f t="shared" si="18"/>
        <v>3949</v>
      </c>
      <c r="X126" s="78">
        <f t="shared" si="18"/>
        <v>23</v>
      </c>
      <c r="Y126" s="142">
        <f t="shared" si="18"/>
        <v>357</v>
      </c>
      <c r="Z126" s="139">
        <f t="shared" si="18"/>
        <v>0</v>
      </c>
      <c r="AA126" s="139">
        <f t="shared" si="18"/>
        <v>0</v>
      </c>
      <c r="AB126" s="139">
        <f t="shared" si="18"/>
        <v>489</v>
      </c>
      <c r="AC126" s="139">
        <f t="shared" si="18"/>
        <v>0</v>
      </c>
      <c r="AD126" s="138">
        <f t="shared" si="18"/>
        <v>515</v>
      </c>
      <c r="AE126" s="74">
        <f t="shared" si="18"/>
        <v>0</v>
      </c>
      <c r="AF126" s="77">
        <f t="shared" si="18"/>
        <v>0</v>
      </c>
      <c r="AG126" s="74">
        <f t="shared" si="18"/>
        <v>2</v>
      </c>
      <c r="AH126" s="75">
        <f t="shared" si="18"/>
        <v>4</v>
      </c>
      <c r="AI126" s="139">
        <f t="shared" si="18"/>
        <v>4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861" t="s">
        <v>133</v>
      </c>
      <c r="B128" s="432" t="s">
        <v>94</v>
      </c>
      <c r="C128" s="824" t="s">
        <v>13</v>
      </c>
      <c r="D128" s="834" t="s">
        <v>14</v>
      </c>
      <c r="E128" s="835" t="s">
        <v>15</v>
      </c>
      <c r="F128" s="835" t="s">
        <v>16</v>
      </c>
      <c r="G128" s="835" t="s">
        <v>134</v>
      </c>
      <c r="H128" s="835" t="s">
        <v>18</v>
      </c>
      <c r="I128" s="836" t="s">
        <v>19</v>
      </c>
      <c r="J128" s="836" t="s">
        <v>20</v>
      </c>
      <c r="K128" s="836" t="s">
        <v>21</v>
      </c>
      <c r="L128" s="836" t="s">
        <v>22</v>
      </c>
      <c r="M128" s="836" t="s">
        <v>23</v>
      </c>
      <c r="N128" s="836" t="s">
        <v>24</v>
      </c>
      <c r="O128" s="836" t="s">
        <v>25</v>
      </c>
      <c r="P128" s="836" t="s">
        <v>26</v>
      </c>
      <c r="Q128" s="836" t="s">
        <v>27</v>
      </c>
      <c r="R128" s="836" t="s">
        <v>28</v>
      </c>
      <c r="S128" s="836" t="s">
        <v>29</v>
      </c>
      <c r="T128" s="837" t="s">
        <v>135</v>
      </c>
      <c r="U128" s="864" t="s">
        <v>136</v>
      </c>
      <c r="V128" s="864" t="s">
        <v>137</v>
      </c>
    </row>
    <row r="129" spans="1:93" ht="15" customHeight="1" x14ac:dyDescent="0.25">
      <c r="A129" s="152" t="s">
        <v>138</v>
      </c>
      <c r="B129" s="843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828"/>
      <c r="V129" s="828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23</v>
      </c>
      <c r="C130" s="42">
        <v>3</v>
      </c>
      <c r="D130" s="43">
        <v>2</v>
      </c>
      <c r="E130" s="43">
        <v>2</v>
      </c>
      <c r="F130" s="43">
        <v>1</v>
      </c>
      <c r="G130" s="43">
        <v>0</v>
      </c>
      <c r="H130" s="43">
        <v>0</v>
      </c>
      <c r="I130" s="43">
        <v>2</v>
      </c>
      <c r="J130" s="43">
        <v>1</v>
      </c>
      <c r="K130" s="43">
        <v>2</v>
      </c>
      <c r="L130" s="43">
        <v>2</v>
      </c>
      <c r="M130" s="43">
        <v>1</v>
      </c>
      <c r="N130" s="43">
        <v>1</v>
      </c>
      <c r="O130" s="43">
        <v>1</v>
      </c>
      <c r="P130" s="43">
        <v>2</v>
      </c>
      <c r="Q130" s="43">
        <v>3</v>
      </c>
      <c r="R130" s="43">
        <v>0</v>
      </c>
      <c r="S130" s="43"/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263</v>
      </c>
      <c r="C131" s="42">
        <v>0</v>
      </c>
      <c r="D131" s="43">
        <v>0</v>
      </c>
      <c r="E131" s="43">
        <v>0</v>
      </c>
      <c r="F131" s="43">
        <v>3</v>
      </c>
      <c r="G131" s="43">
        <v>9</v>
      </c>
      <c r="H131" s="43">
        <v>10</v>
      </c>
      <c r="I131" s="43">
        <v>9</v>
      </c>
      <c r="J131" s="43">
        <v>17</v>
      </c>
      <c r="K131" s="43">
        <v>20</v>
      </c>
      <c r="L131" s="43">
        <v>24</v>
      </c>
      <c r="M131" s="43">
        <v>30</v>
      </c>
      <c r="N131" s="43">
        <v>35</v>
      </c>
      <c r="O131" s="43">
        <v>31</v>
      </c>
      <c r="P131" s="43">
        <v>23</v>
      </c>
      <c r="Q131" s="43">
        <v>21</v>
      </c>
      <c r="R131" s="43">
        <v>18</v>
      </c>
      <c r="S131" s="43">
        <v>13</v>
      </c>
      <c r="T131" s="44">
        <v>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197</v>
      </c>
      <c r="C132" s="42">
        <v>0</v>
      </c>
      <c r="D132" s="43">
        <v>0</v>
      </c>
      <c r="E132" s="43">
        <v>1</v>
      </c>
      <c r="F132" s="43">
        <v>1</v>
      </c>
      <c r="G132" s="43">
        <v>7</v>
      </c>
      <c r="H132" s="43">
        <v>16</v>
      </c>
      <c r="I132" s="43">
        <v>44</v>
      </c>
      <c r="J132" s="43">
        <v>56</v>
      </c>
      <c r="K132" s="43">
        <v>49</v>
      </c>
      <c r="L132" s="43">
        <v>21</v>
      </c>
      <c r="M132" s="43">
        <v>2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216</v>
      </c>
      <c r="C134" s="42">
        <v>0</v>
      </c>
      <c r="D134" s="43">
        <v>0</v>
      </c>
      <c r="E134" s="43">
        <v>0</v>
      </c>
      <c r="F134" s="43">
        <v>0</v>
      </c>
      <c r="G134" s="43">
        <v>0</v>
      </c>
      <c r="H134" s="43">
        <v>2</v>
      </c>
      <c r="I134" s="43">
        <v>1</v>
      </c>
      <c r="J134" s="43">
        <v>2</v>
      </c>
      <c r="K134" s="43">
        <v>6</v>
      </c>
      <c r="L134" s="43">
        <v>3</v>
      </c>
      <c r="M134" s="43">
        <v>7</v>
      </c>
      <c r="N134" s="43">
        <v>17</v>
      </c>
      <c r="O134" s="43">
        <v>24</v>
      </c>
      <c r="P134" s="43">
        <v>40</v>
      </c>
      <c r="Q134" s="43">
        <v>36</v>
      </c>
      <c r="R134" s="43">
        <v>32</v>
      </c>
      <c r="S134" s="43">
        <v>46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134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5</v>
      </c>
      <c r="J135" s="43">
        <v>4</v>
      </c>
      <c r="K135" s="43">
        <v>2</v>
      </c>
      <c r="L135" s="43">
        <v>6</v>
      </c>
      <c r="M135" s="43">
        <v>2</v>
      </c>
      <c r="N135" s="43">
        <v>5</v>
      </c>
      <c r="O135" s="43">
        <v>8</v>
      </c>
      <c r="P135" s="43">
        <v>13</v>
      </c>
      <c r="Q135" s="43">
        <v>17</v>
      </c>
      <c r="R135" s="43">
        <v>17</v>
      </c>
      <c r="S135" s="43">
        <v>20</v>
      </c>
      <c r="T135" s="44">
        <v>35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178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1</v>
      </c>
      <c r="I137" s="43">
        <v>14</v>
      </c>
      <c r="J137" s="43">
        <v>25</v>
      </c>
      <c r="K137" s="43">
        <v>40</v>
      </c>
      <c r="L137" s="43">
        <v>28</v>
      </c>
      <c r="M137" s="43">
        <v>20</v>
      </c>
      <c r="N137" s="43">
        <v>19</v>
      </c>
      <c r="O137" s="43">
        <v>13</v>
      </c>
      <c r="P137" s="43">
        <v>8</v>
      </c>
      <c r="Q137" s="43">
        <v>6</v>
      </c>
      <c r="R137" s="43">
        <v>3</v>
      </c>
      <c r="S137" s="43">
        <v>1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0</v>
      </c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4"/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150</v>
      </c>
      <c r="C139" s="42">
        <v>1</v>
      </c>
      <c r="D139" s="43">
        <v>28</v>
      </c>
      <c r="E139" s="43">
        <v>64</v>
      </c>
      <c r="F139" s="43">
        <v>51</v>
      </c>
      <c r="G139" s="43">
        <v>4</v>
      </c>
      <c r="H139" s="43">
        <v>2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79</v>
      </c>
      <c r="C140" s="42">
        <v>57</v>
      </c>
      <c r="D140" s="43">
        <v>14</v>
      </c>
      <c r="E140" s="43">
        <v>7</v>
      </c>
      <c r="F140" s="43">
        <v>1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60</v>
      </c>
      <c r="C141" s="42">
        <v>0</v>
      </c>
      <c r="D141" s="43">
        <v>0</v>
      </c>
      <c r="E141" s="43">
        <v>0</v>
      </c>
      <c r="F141" s="43">
        <v>0</v>
      </c>
      <c r="G141" s="43">
        <v>1</v>
      </c>
      <c r="H141" s="43">
        <v>1</v>
      </c>
      <c r="I141" s="43">
        <v>4</v>
      </c>
      <c r="J141" s="43">
        <v>10</v>
      </c>
      <c r="K141" s="43">
        <v>10</v>
      </c>
      <c r="L141" s="43">
        <v>6</v>
      </c>
      <c r="M141" s="43">
        <v>6</v>
      </c>
      <c r="N141" s="43">
        <v>6</v>
      </c>
      <c r="O141" s="43">
        <v>7</v>
      </c>
      <c r="P141" s="43">
        <v>1</v>
      </c>
      <c r="Q141" s="43">
        <v>2</v>
      </c>
      <c r="R141" s="43">
        <v>2</v>
      </c>
      <c r="S141" s="43">
        <v>3</v>
      </c>
      <c r="T141" s="44">
        <v>1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17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2</v>
      </c>
      <c r="I142" s="43">
        <v>1</v>
      </c>
      <c r="J142" s="43">
        <v>4</v>
      </c>
      <c r="K142" s="43">
        <v>2</v>
      </c>
      <c r="L142" s="43">
        <v>3</v>
      </c>
      <c r="M142" s="43">
        <v>2</v>
      </c>
      <c r="N142" s="43">
        <v>2</v>
      </c>
      <c r="O142" s="43">
        <v>0</v>
      </c>
      <c r="P142" s="43">
        <v>1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158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3</v>
      </c>
      <c r="I143" s="43">
        <v>8</v>
      </c>
      <c r="J143" s="43">
        <v>18</v>
      </c>
      <c r="K143" s="43">
        <v>21</v>
      </c>
      <c r="L143" s="43">
        <v>19</v>
      </c>
      <c r="M143" s="43">
        <v>27</v>
      </c>
      <c r="N143" s="43">
        <v>15</v>
      </c>
      <c r="O143" s="43">
        <v>18</v>
      </c>
      <c r="P143" s="43">
        <v>14</v>
      </c>
      <c r="Q143" s="43">
        <v>11</v>
      </c>
      <c r="R143" s="43">
        <v>4</v>
      </c>
      <c r="S143" s="43">
        <v>0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1475</v>
      </c>
      <c r="C146" s="74">
        <f t="shared" si="27"/>
        <v>61</v>
      </c>
      <c r="D146" s="75">
        <f t="shared" si="27"/>
        <v>44</v>
      </c>
      <c r="E146" s="75">
        <f t="shared" si="27"/>
        <v>74</v>
      </c>
      <c r="F146" s="75">
        <f t="shared" si="27"/>
        <v>57</v>
      </c>
      <c r="G146" s="75">
        <f>SUM(G129:G145)</f>
        <v>21</v>
      </c>
      <c r="H146" s="75">
        <f t="shared" si="27"/>
        <v>37</v>
      </c>
      <c r="I146" s="75">
        <f t="shared" si="27"/>
        <v>88</v>
      </c>
      <c r="J146" s="75">
        <f t="shared" si="27"/>
        <v>137</v>
      </c>
      <c r="K146" s="75">
        <f t="shared" si="27"/>
        <v>152</v>
      </c>
      <c r="L146" s="75">
        <f t="shared" si="27"/>
        <v>112</v>
      </c>
      <c r="M146" s="75">
        <f t="shared" si="27"/>
        <v>97</v>
      </c>
      <c r="N146" s="75">
        <f t="shared" si="27"/>
        <v>100</v>
      </c>
      <c r="O146" s="75">
        <f t="shared" si="27"/>
        <v>102</v>
      </c>
      <c r="P146" s="75">
        <f t="shared" si="27"/>
        <v>102</v>
      </c>
      <c r="Q146" s="75">
        <f t="shared" si="27"/>
        <v>96</v>
      </c>
      <c r="R146" s="75">
        <f t="shared" si="27"/>
        <v>76</v>
      </c>
      <c r="S146" s="75">
        <f t="shared" si="27"/>
        <v>83</v>
      </c>
      <c r="T146" s="76">
        <f t="shared" si="27"/>
        <v>36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645" t="s">
        <v>157</v>
      </c>
      <c r="B148" s="646"/>
      <c r="C148" s="645" t="s">
        <v>155</v>
      </c>
      <c r="D148" s="647"/>
      <c r="E148" s="646"/>
      <c r="F148" s="821" t="s">
        <v>158</v>
      </c>
      <c r="G148" s="831"/>
      <c r="H148" s="831"/>
      <c r="I148" s="831"/>
      <c r="J148" s="831"/>
      <c r="K148" s="831"/>
      <c r="L148" s="831"/>
      <c r="M148" s="831"/>
      <c r="N148" s="831"/>
      <c r="O148" s="831"/>
      <c r="P148" s="831"/>
      <c r="Q148" s="831"/>
      <c r="R148" s="831"/>
      <c r="S148" s="831"/>
      <c r="T148" s="831"/>
      <c r="U148" s="831"/>
      <c r="V148" s="831"/>
      <c r="W148" s="831"/>
      <c r="X148" s="831"/>
      <c r="Y148" s="831"/>
      <c r="Z148" s="831"/>
      <c r="AA148" s="831"/>
      <c r="AB148" s="831"/>
      <c r="AC148" s="831"/>
      <c r="AD148" s="831"/>
      <c r="AE148" s="831"/>
      <c r="AF148" s="831"/>
      <c r="AG148" s="831"/>
      <c r="AH148" s="831"/>
      <c r="AI148" s="831"/>
      <c r="AJ148" s="831"/>
      <c r="AK148" s="831"/>
      <c r="AL148" s="831"/>
      <c r="AM148" s="831"/>
      <c r="AN148" s="831"/>
      <c r="AO148" s="823"/>
      <c r="AP148" s="641" t="s">
        <v>9</v>
      </c>
      <c r="AQ148" s="791" t="s">
        <v>159</v>
      </c>
      <c r="AR148" s="791" t="s">
        <v>160</v>
      </c>
      <c r="AS148" s="640" t="s">
        <v>161</v>
      </c>
      <c r="AT148" s="485" t="s">
        <v>162</v>
      </c>
      <c r="AU148" s="486"/>
      <c r="AV148" s="632" t="s">
        <v>163</v>
      </c>
      <c r="AW148" s="635"/>
    </row>
    <row r="149" spans="1:98" x14ac:dyDescent="0.25">
      <c r="A149" s="516"/>
      <c r="B149" s="517"/>
      <c r="C149" s="518"/>
      <c r="D149" s="521"/>
      <c r="E149" s="519"/>
      <c r="F149" s="817" t="s">
        <v>13</v>
      </c>
      <c r="G149" s="849"/>
      <c r="H149" s="817" t="s">
        <v>14</v>
      </c>
      <c r="I149" s="849"/>
      <c r="J149" s="817" t="s">
        <v>15</v>
      </c>
      <c r="K149" s="849"/>
      <c r="L149" s="817" t="s">
        <v>16</v>
      </c>
      <c r="M149" s="849"/>
      <c r="N149" s="817" t="s">
        <v>164</v>
      </c>
      <c r="O149" s="849"/>
      <c r="P149" s="817" t="s">
        <v>18</v>
      </c>
      <c r="Q149" s="849"/>
      <c r="R149" s="821" t="s">
        <v>19</v>
      </c>
      <c r="S149" s="822"/>
      <c r="T149" s="821" t="s">
        <v>20</v>
      </c>
      <c r="U149" s="822"/>
      <c r="V149" s="821" t="s">
        <v>21</v>
      </c>
      <c r="W149" s="822"/>
      <c r="X149" s="821" t="s">
        <v>22</v>
      </c>
      <c r="Y149" s="822"/>
      <c r="Z149" s="821" t="s">
        <v>23</v>
      </c>
      <c r="AA149" s="822"/>
      <c r="AB149" s="821" t="s">
        <v>24</v>
      </c>
      <c r="AC149" s="822"/>
      <c r="AD149" s="821" t="s">
        <v>25</v>
      </c>
      <c r="AE149" s="822"/>
      <c r="AF149" s="821" t="s">
        <v>26</v>
      </c>
      <c r="AG149" s="822"/>
      <c r="AH149" s="821" t="s">
        <v>27</v>
      </c>
      <c r="AI149" s="822"/>
      <c r="AJ149" s="821" t="s">
        <v>28</v>
      </c>
      <c r="AK149" s="822"/>
      <c r="AL149" s="821" t="s">
        <v>29</v>
      </c>
      <c r="AM149" s="822"/>
      <c r="AN149" s="821" t="s">
        <v>30</v>
      </c>
      <c r="AO149" s="823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840" t="s">
        <v>165</v>
      </c>
      <c r="D150" s="836" t="s">
        <v>31</v>
      </c>
      <c r="E150" s="865" t="s">
        <v>32</v>
      </c>
      <c r="F150" s="824" t="s">
        <v>31</v>
      </c>
      <c r="G150" s="431" t="s">
        <v>32</v>
      </c>
      <c r="H150" s="824" t="s">
        <v>31</v>
      </c>
      <c r="I150" s="431" t="s">
        <v>32</v>
      </c>
      <c r="J150" s="824" t="s">
        <v>31</v>
      </c>
      <c r="K150" s="431" t="s">
        <v>32</v>
      </c>
      <c r="L150" s="824" t="s">
        <v>31</v>
      </c>
      <c r="M150" s="431" t="s">
        <v>32</v>
      </c>
      <c r="N150" s="824" t="s">
        <v>31</v>
      </c>
      <c r="O150" s="431" t="s">
        <v>32</v>
      </c>
      <c r="P150" s="824" t="s">
        <v>31</v>
      </c>
      <c r="Q150" s="431" t="s">
        <v>32</v>
      </c>
      <c r="R150" s="824" t="s">
        <v>31</v>
      </c>
      <c r="S150" s="431" t="s">
        <v>32</v>
      </c>
      <c r="T150" s="824" t="s">
        <v>31</v>
      </c>
      <c r="U150" s="431" t="s">
        <v>32</v>
      </c>
      <c r="V150" s="824" t="s">
        <v>31</v>
      </c>
      <c r="W150" s="431" t="s">
        <v>32</v>
      </c>
      <c r="X150" s="824" t="s">
        <v>31</v>
      </c>
      <c r="Y150" s="431" t="s">
        <v>32</v>
      </c>
      <c r="Z150" s="824" t="s">
        <v>31</v>
      </c>
      <c r="AA150" s="431" t="s">
        <v>32</v>
      </c>
      <c r="AB150" s="824" t="s">
        <v>31</v>
      </c>
      <c r="AC150" s="431" t="s">
        <v>32</v>
      </c>
      <c r="AD150" s="824" t="s">
        <v>31</v>
      </c>
      <c r="AE150" s="431" t="s">
        <v>32</v>
      </c>
      <c r="AF150" s="824" t="s">
        <v>31</v>
      </c>
      <c r="AG150" s="431" t="s">
        <v>32</v>
      </c>
      <c r="AH150" s="824" t="s">
        <v>31</v>
      </c>
      <c r="AI150" s="431" t="s">
        <v>32</v>
      </c>
      <c r="AJ150" s="824" t="s">
        <v>31</v>
      </c>
      <c r="AK150" s="431" t="s">
        <v>32</v>
      </c>
      <c r="AL150" s="824" t="s">
        <v>31</v>
      </c>
      <c r="AM150" s="431" t="s">
        <v>32</v>
      </c>
      <c r="AN150" s="824" t="s">
        <v>31</v>
      </c>
      <c r="AO150" s="866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643" t="s">
        <v>168</v>
      </c>
      <c r="B151" s="644"/>
      <c r="C151" s="867">
        <f>SUM(D151+E151)</f>
        <v>1184</v>
      </c>
      <c r="D151" s="868">
        <f>SUM(F151+H151+J151+L151+N151+P151+R151+T151+V151+X151+Z151+AB151+AD151+AF151+AH151+AJ151+AL151+AN151)</f>
        <v>514</v>
      </c>
      <c r="E151" s="433">
        <f>SUM(G151+I151+K151+M151+O151+Q151+S151+U151+W151+Y151+AA151+AC151+AE151+AG151+AI151+AK151+AM151+AO151)</f>
        <v>670</v>
      </c>
      <c r="F151" s="418">
        <v>8</v>
      </c>
      <c r="G151" s="427">
        <v>2</v>
      </c>
      <c r="H151" s="418">
        <v>10</v>
      </c>
      <c r="I151" s="427">
        <v>5</v>
      </c>
      <c r="J151" s="418">
        <v>11</v>
      </c>
      <c r="K151" s="420">
        <v>5</v>
      </c>
      <c r="L151" s="418">
        <v>1</v>
      </c>
      <c r="M151" s="420">
        <v>5</v>
      </c>
      <c r="N151" s="418">
        <v>2</v>
      </c>
      <c r="O151" s="420">
        <v>6</v>
      </c>
      <c r="P151" s="418">
        <v>3</v>
      </c>
      <c r="Q151" s="420">
        <v>6</v>
      </c>
      <c r="R151" s="418">
        <v>6</v>
      </c>
      <c r="S151" s="420">
        <v>17</v>
      </c>
      <c r="T151" s="418">
        <v>4</v>
      </c>
      <c r="U151" s="420">
        <v>25</v>
      </c>
      <c r="V151" s="418">
        <v>8</v>
      </c>
      <c r="W151" s="420">
        <v>22</v>
      </c>
      <c r="X151" s="418">
        <v>20</v>
      </c>
      <c r="Y151" s="420">
        <v>26</v>
      </c>
      <c r="Z151" s="418">
        <v>18</v>
      </c>
      <c r="AA151" s="420">
        <v>50</v>
      </c>
      <c r="AB151" s="418">
        <v>32</v>
      </c>
      <c r="AC151" s="420">
        <v>57</v>
      </c>
      <c r="AD151" s="418">
        <v>41</v>
      </c>
      <c r="AE151" s="420">
        <v>67</v>
      </c>
      <c r="AF151" s="418">
        <v>51</v>
      </c>
      <c r="AG151" s="420">
        <v>61</v>
      </c>
      <c r="AH151" s="418">
        <v>56</v>
      </c>
      <c r="AI151" s="420">
        <v>89</v>
      </c>
      <c r="AJ151" s="418">
        <v>78</v>
      </c>
      <c r="AK151" s="420">
        <v>78</v>
      </c>
      <c r="AL151" s="418">
        <v>85</v>
      </c>
      <c r="AM151" s="420">
        <v>74</v>
      </c>
      <c r="AN151" s="421">
        <v>80</v>
      </c>
      <c r="AO151" s="422">
        <v>75</v>
      </c>
      <c r="AP151" s="174">
        <v>1184</v>
      </c>
      <c r="AQ151" s="123">
        <v>214</v>
      </c>
      <c r="AR151" s="123">
        <v>0</v>
      </c>
      <c r="AS151" s="175">
        <v>0</v>
      </c>
      <c r="AT151" s="418">
        <v>1</v>
      </c>
      <c r="AU151" s="420">
        <v>199</v>
      </c>
      <c r="AV151" s="869"/>
      <c r="AW151" s="870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636" t="s">
        <v>169</v>
      </c>
      <c r="B152" s="152" t="s">
        <v>170</v>
      </c>
      <c r="C152" s="178">
        <f>SUM(D152:E152)</f>
        <v>171</v>
      </c>
      <c r="D152" s="179"/>
      <c r="E152" s="180">
        <f>SUM(K152+M152+O152+Q152+S152+U152+W152+Y152+AA152+AC152+AE152+AG152+AI152+AK152+AM152+AO152)</f>
        <v>171</v>
      </c>
      <c r="F152" s="181"/>
      <c r="G152" s="871"/>
      <c r="H152" s="181"/>
      <c r="I152" s="871"/>
      <c r="J152" s="181"/>
      <c r="K152" s="108">
        <v>1</v>
      </c>
      <c r="L152" s="181"/>
      <c r="M152" s="108">
        <v>4</v>
      </c>
      <c r="N152" s="181"/>
      <c r="O152" s="108">
        <v>3</v>
      </c>
      <c r="P152" s="181"/>
      <c r="Q152" s="108">
        <v>14</v>
      </c>
      <c r="R152" s="181"/>
      <c r="S152" s="108">
        <v>35</v>
      </c>
      <c r="T152" s="181"/>
      <c r="U152" s="108">
        <v>49</v>
      </c>
      <c r="V152" s="181"/>
      <c r="W152" s="108">
        <v>44</v>
      </c>
      <c r="X152" s="181"/>
      <c r="Y152" s="108">
        <v>19</v>
      </c>
      <c r="Z152" s="181"/>
      <c r="AA152" s="108">
        <v>2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171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472</v>
      </c>
      <c r="D154" s="195">
        <f>SUM(F154+H154+J154+L154+N154+P154+R154+T154+V154+X154+Z154+AB154+AD154+AF154+AH154+AJ154+AL154+AN154)</f>
        <v>168</v>
      </c>
      <c r="E154" s="196">
        <f>SUM(G154+I154+K154+M154+O154+Q154+S154+U154+W154+Y154+AA154+AC154+AE154+AG154+AI154+AK154+AM154+AO154)</f>
        <v>304</v>
      </c>
      <c r="F154" s="42">
        <v>0</v>
      </c>
      <c r="G154" s="38">
        <v>0</v>
      </c>
      <c r="H154" s="42">
        <v>0</v>
      </c>
      <c r="I154" s="38">
        <v>0</v>
      </c>
      <c r="J154" s="42">
        <v>1</v>
      </c>
      <c r="K154" s="38">
        <v>0</v>
      </c>
      <c r="L154" s="42">
        <v>1</v>
      </c>
      <c r="M154" s="38"/>
      <c r="N154" s="42"/>
      <c r="O154" s="38">
        <v>1</v>
      </c>
      <c r="P154" s="42">
        <v>11</v>
      </c>
      <c r="Q154" s="38">
        <v>8</v>
      </c>
      <c r="R154" s="42">
        <v>8</v>
      </c>
      <c r="S154" s="38">
        <v>34</v>
      </c>
      <c r="T154" s="42">
        <v>30</v>
      </c>
      <c r="U154" s="38">
        <v>32</v>
      </c>
      <c r="V154" s="42">
        <v>26</v>
      </c>
      <c r="W154" s="38">
        <v>52</v>
      </c>
      <c r="X154" s="42">
        <v>23</v>
      </c>
      <c r="Y154" s="38">
        <v>50</v>
      </c>
      <c r="Z154" s="42">
        <v>15</v>
      </c>
      <c r="AA154" s="38">
        <v>37</v>
      </c>
      <c r="AB154" s="42">
        <v>20</v>
      </c>
      <c r="AC154" s="38">
        <v>30</v>
      </c>
      <c r="AD154" s="42">
        <v>13</v>
      </c>
      <c r="AE154" s="38">
        <v>27</v>
      </c>
      <c r="AF154" s="42">
        <v>7</v>
      </c>
      <c r="AG154" s="38">
        <v>17</v>
      </c>
      <c r="AH154" s="42">
        <v>4</v>
      </c>
      <c r="AI154" s="38">
        <v>10</v>
      </c>
      <c r="AJ154" s="42">
        <v>4</v>
      </c>
      <c r="AK154" s="38">
        <v>3</v>
      </c>
      <c r="AL154" s="42">
        <v>2</v>
      </c>
      <c r="AM154" s="38">
        <v>0</v>
      </c>
      <c r="AN154" s="107">
        <v>3</v>
      </c>
      <c r="AO154" s="44">
        <v>3</v>
      </c>
      <c r="AP154" s="197">
        <v>472</v>
      </c>
      <c r="AQ154" s="43">
        <v>250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872"/>
      <c r="C156" s="208">
        <f t="shared" si="39"/>
        <v>518</v>
      </c>
      <c r="D156" s="209">
        <f>SUM(F156+H156+J156+L156+N156+P156+R156+T156+V156+X156+Z156+AB156+AD156+AF156+AH156+AJ156+AL156+AN156)</f>
        <v>212</v>
      </c>
      <c r="E156" s="196">
        <f>SUM(G156+I156+K156+M156+O156+Q156+S156+U156+W156+Y156+AA156+AC156+AE156+AG156+AI156+AK156+AM156+AO156)</f>
        <v>306</v>
      </c>
      <c r="F156" s="32">
        <v>31</v>
      </c>
      <c r="G156" s="31">
        <v>16</v>
      </c>
      <c r="H156" s="32">
        <v>14</v>
      </c>
      <c r="I156" s="31">
        <v>11</v>
      </c>
      <c r="J156" s="32">
        <v>11</v>
      </c>
      <c r="K156" s="110">
        <v>7</v>
      </c>
      <c r="L156" s="32">
        <v>3</v>
      </c>
      <c r="M156" s="110">
        <v>1</v>
      </c>
      <c r="N156" s="32">
        <v>4</v>
      </c>
      <c r="O156" s="110">
        <v>1</v>
      </c>
      <c r="P156" s="32">
        <v>3</v>
      </c>
      <c r="Q156" s="110">
        <v>3</v>
      </c>
      <c r="R156" s="32">
        <v>3</v>
      </c>
      <c r="S156" s="110">
        <v>3</v>
      </c>
      <c r="T156" s="32">
        <v>5</v>
      </c>
      <c r="U156" s="110">
        <v>15</v>
      </c>
      <c r="V156" s="32">
        <v>4</v>
      </c>
      <c r="W156" s="110">
        <v>24</v>
      </c>
      <c r="X156" s="32">
        <v>7</v>
      </c>
      <c r="Y156" s="110">
        <v>17</v>
      </c>
      <c r="Z156" s="32">
        <v>6</v>
      </c>
      <c r="AA156" s="110">
        <v>17</v>
      </c>
      <c r="AB156" s="32">
        <v>4</v>
      </c>
      <c r="AC156" s="110">
        <v>18</v>
      </c>
      <c r="AD156" s="32">
        <v>4</v>
      </c>
      <c r="AE156" s="110">
        <v>25</v>
      </c>
      <c r="AF156" s="32">
        <v>12</v>
      </c>
      <c r="AG156" s="110">
        <v>28</v>
      </c>
      <c r="AH156" s="32">
        <v>22</v>
      </c>
      <c r="AI156" s="110">
        <v>33</v>
      </c>
      <c r="AJ156" s="32">
        <v>19</v>
      </c>
      <c r="AK156" s="31">
        <v>28</v>
      </c>
      <c r="AL156" s="32">
        <v>25</v>
      </c>
      <c r="AM156" s="31">
        <v>20</v>
      </c>
      <c r="AN156" s="59">
        <v>35</v>
      </c>
      <c r="AO156" s="33">
        <v>39</v>
      </c>
      <c r="AP156" s="190">
        <v>518</v>
      </c>
      <c r="AQ156" s="35">
        <v>409</v>
      </c>
      <c r="AR156" s="35">
        <v>0</v>
      </c>
      <c r="AS156" s="110">
        <v>1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143</v>
      </c>
      <c r="D157" s="195">
        <f>SUM(F157+H157+J157+N157+L157+P157+R157+T157+V157+X157+Z157+AB157+AD157+AF157+AH157+AJ157+AL157+AN157)</f>
        <v>40</v>
      </c>
      <c r="E157" s="196">
        <f>SUM(G157+I157+K157+M157+O157+Q157+S157+U157+W157+Y157+AA157+AC157+AE157+AG157+AI157+AK157+AM157+AO157)</f>
        <v>103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1</v>
      </c>
      <c r="M157" s="38"/>
      <c r="N157" s="42"/>
      <c r="O157" s="38">
        <v>1</v>
      </c>
      <c r="P157" s="42">
        <v>2</v>
      </c>
      <c r="Q157" s="38">
        <v>0</v>
      </c>
      <c r="R157" s="42">
        <v>0</v>
      </c>
      <c r="S157" s="38">
        <v>5</v>
      </c>
      <c r="T157" s="42">
        <v>1</v>
      </c>
      <c r="U157" s="38">
        <v>3</v>
      </c>
      <c r="V157" s="42">
        <v>0</v>
      </c>
      <c r="W157" s="38">
        <v>7</v>
      </c>
      <c r="X157" s="42">
        <v>6</v>
      </c>
      <c r="Y157" s="38">
        <v>9</v>
      </c>
      <c r="Z157" s="42">
        <v>0</v>
      </c>
      <c r="AA157" s="38">
        <v>12</v>
      </c>
      <c r="AB157" s="42">
        <v>4</v>
      </c>
      <c r="AC157" s="38">
        <v>20</v>
      </c>
      <c r="AD157" s="42">
        <v>8</v>
      </c>
      <c r="AE157" s="45">
        <v>15</v>
      </c>
      <c r="AF157" s="42">
        <v>3</v>
      </c>
      <c r="AG157" s="45">
        <v>9</v>
      </c>
      <c r="AH157" s="42">
        <v>4</v>
      </c>
      <c r="AI157" s="45">
        <v>3</v>
      </c>
      <c r="AJ157" s="42">
        <v>5</v>
      </c>
      <c r="AK157" s="45">
        <v>10</v>
      </c>
      <c r="AL157" s="42">
        <v>4</v>
      </c>
      <c r="AM157" s="45">
        <v>3</v>
      </c>
      <c r="AN157" s="107">
        <v>2</v>
      </c>
      <c r="AO157" s="44">
        <v>6</v>
      </c>
      <c r="AP157" s="197">
        <v>143</v>
      </c>
      <c r="AQ157" s="43">
        <v>38</v>
      </c>
      <c r="AR157" s="43">
        <v>0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82</v>
      </c>
      <c r="D158" s="195">
        <f>SUM(F158+H158+J158+N158+L158+P158+R158+T158+V158+X158+Z158+AB158+AD158+AF158+AH158+AJ158+AL158+AN158)</f>
        <v>56</v>
      </c>
      <c r="E158" s="196">
        <f>SUM(G158+I158+K158+M158+O158+Q158+S158+U158+W158+Y158+AA158+AC158+AE158+AG158+AI158+AK158+AM158+AO158)</f>
        <v>26</v>
      </c>
      <c r="F158" s="42">
        <v>24</v>
      </c>
      <c r="G158" s="45">
        <v>10</v>
      </c>
      <c r="H158" s="42">
        <v>21</v>
      </c>
      <c r="I158" s="45">
        <v>14</v>
      </c>
      <c r="J158" s="42">
        <v>11</v>
      </c>
      <c r="K158" s="38">
        <v>0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1</v>
      </c>
      <c r="AL158" s="42">
        <v>0</v>
      </c>
      <c r="AM158" s="45">
        <v>1</v>
      </c>
      <c r="AN158" s="107">
        <v>0</v>
      </c>
      <c r="AO158" s="44">
        <v>0</v>
      </c>
      <c r="AP158" s="197">
        <v>82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518</v>
      </c>
      <c r="D159" s="195">
        <f>SUM(F159+H159+J159+N159+L159+P159+R159+T159+V159+X159+Z159+AB159+AD159+AF159+AH159+AJ159+AL159+AN159)</f>
        <v>217</v>
      </c>
      <c r="E159" s="196">
        <f>SUM(G159+I159+K159+M159+O159+Q159+S159+U159+W159+Y159+AA159+AC159+AE159+AG159+AI159+AK159+AM159+AO159)</f>
        <v>301</v>
      </c>
      <c r="F159" s="42">
        <v>10</v>
      </c>
      <c r="G159" s="45">
        <v>8</v>
      </c>
      <c r="H159" s="42">
        <v>19</v>
      </c>
      <c r="I159" s="45">
        <v>38</v>
      </c>
      <c r="J159" s="42">
        <v>18</v>
      </c>
      <c r="K159" s="38">
        <v>30</v>
      </c>
      <c r="L159" s="42">
        <v>1</v>
      </c>
      <c r="M159" s="38">
        <v>1</v>
      </c>
      <c r="N159" s="42">
        <v>2</v>
      </c>
      <c r="O159" s="38">
        <v>2</v>
      </c>
      <c r="P159" s="42">
        <v>0</v>
      </c>
      <c r="Q159" s="38">
        <v>1</v>
      </c>
      <c r="R159" s="42">
        <v>2</v>
      </c>
      <c r="S159" s="38">
        <v>0</v>
      </c>
      <c r="T159" s="42">
        <v>5</v>
      </c>
      <c r="U159" s="38">
        <v>0</v>
      </c>
      <c r="V159" s="42">
        <v>8</v>
      </c>
      <c r="W159" s="38">
        <v>1</v>
      </c>
      <c r="X159" s="42">
        <v>5</v>
      </c>
      <c r="Y159" s="38">
        <v>1</v>
      </c>
      <c r="Z159" s="42">
        <v>9</v>
      </c>
      <c r="AA159" s="38">
        <v>2</v>
      </c>
      <c r="AB159" s="42">
        <v>7</v>
      </c>
      <c r="AC159" s="38">
        <v>8</v>
      </c>
      <c r="AD159" s="42">
        <v>9</v>
      </c>
      <c r="AE159" s="38">
        <v>8</v>
      </c>
      <c r="AF159" s="42">
        <v>8</v>
      </c>
      <c r="AG159" s="38">
        <v>10</v>
      </c>
      <c r="AH159" s="42">
        <v>34</v>
      </c>
      <c r="AI159" s="38">
        <v>53</v>
      </c>
      <c r="AJ159" s="42">
        <v>29</v>
      </c>
      <c r="AK159" s="45">
        <v>59</v>
      </c>
      <c r="AL159" s="42">
        <v>31</v>
      </c>
      <c r="AM159" s="45">
        <v>49</v>
      </c>
      <c r="AN159" s="107">
        <v>20</v>
      </c>
      <c r="AO159" s="44">
        <v>30</v>
      </c>
      <c r="AP159" s="197">
        <v>518</v>
      </c>
      <c r="AQ159" s="43">
        <v>279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202</v>
      </c>
      <c r="D160" s="195">
        <f>SUM(F160+H160+J160+N160+L160+P160+R160+T160+V160+X160+Z160+AB160+AD160+AF160+AH160+AJ160+AL160+AN160)</f>
        <v>111</v>
      </c>
      <c r="E160" s="196">
        <f>SUM(G160+I160+K160+M160+O160+Q160+S160+U160+W160+Y160+AA160+AC160+AE160+AG160+AI160+AK160+AM160+AO160)</f>
        <v>91</v>
      </c>
      <c r="F160" s="114">
        <v>2</v>
      </c>
      <c r="G160" s="213">
        <v>4</v>
      </c>
      <c r="H160" s="114">
        <v>6</v>
      </c>
      <c r="I160" s="213">
        <v>6</v>
      </c>
      <c r="J160" s="114">
        <v>5</v>
      </c>
      <c r="K160" s="214">
        <v>2</v>
      </c>
      <c r="L160" s="114">
        <v>3</v>
      </c>
      <c r="M160" s="214">
        <v>2</v>
      </c>
      <c r="N160" s="114">
        <v>0</v>
      </c>
      <c r="O160" s="214">
        <v>2</v>
      </c>
      <c r="P160" s="114">
        <v>2</v>
      </c>
      <c r="Q160" s="214">
        <v>0</v>
      </c>
      <c r="R160" s="114">
        <v>2</v>
      </c>
      <c r="S160" s="214">
        <v>2</v>
      </c>
      <c r="T160" s="114">
        <v>4</v>
      </c>
      <c r="U160" s="214">
        <v>7</v>
      </c>
      <c r="V160" s="114">
        <v>1</v>
      </c>
      <c r="W160" s="214">
        <v>3</v>
      </c>
      <c r="X160" s="114">
        <v>1</v>
      </c>
      <c r="Y160" s="214">
        <v>5</v>
      </c>
      <c r="Z160" s="114">
        <v>5</v>
      </c>
      <c r="AA160" s="214">
        <v>5</v>
      </c>
      <c r="AB160" s="114">
        <v>18</v>
      </c>
      <c r="AC160" s="214">
        <v>6</v>
      </c>
      <c r="AD160" s="114">
        <v>7</v>
      </c>
      <c r="AE160" s="214">
        <v>5</v>
      </c>
      <c r="AF160" s="114">
        <v>5</v>
      </c>
      <c r="AG160" s="214">
        <v>6</v>
      </c>
      <c r="AH160" s="114">
        <v>6</v>
      </c>
      <c r="AI160" s="214">
        <v>7</v>
      </c>
      <c r="AJ160" s="114">
        <v>17</v>
      </c>
      <c r="AK160" s="213">
        <v>2</v>
      </c>
      <c r="AL160" s="114">
        <v>18</v>
      </c>
      <c r="AM160" s="213">
        <v>11</v>
      </c>
      <c r="AN160" s="215">
        <v>9</v>
      </c>
      <c r="AO160" s="216">
        <v>16</v>
      </c>
      <c r="AP160" s="217">
        <v>198</v>
      </c>
      <c r="AQ160" s="115">
        <v>103</v>
      </c>
      <c r="AR160" s="115">
        <v>0</v>
      </c>
      <c r="AS160" s="214">
        <v>0</v>
      </c>
      <c r="AT160" s="114">
        <v>0</v>
      </c>
      <c r="AU160" s="214">
        <v>18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817" t="s">
        <v>94</v>
      </c>
      <c r="B162" s="849"/>
      <c r="C162" s="221">
        <f t="shared" ref="C162:AS162" si="42">SUM(C151:C161)</f>
        <v>3290</v>
      </c>
      <c r="D162" s="222">
        <f t="shared" si="42"/>
        <v>1318</v>
      </c>
      <c r="E162" s="873">
        <f t="shared" si="42"/>
        <v>1972</v>
      </c>
      <c r="F162" s="74">
        <f t="shared" si="42"/>
        <v>75</v>
      </c>
      <c r="G162" s="139">
        <f t="shared" si="42"/>
        <v>40</v>
      </c>
      <c r="H162" s="74">
        <f t="shared" si="42"/>
        <v>70</v>
      </c>
      <c r="I162" s="139">
        <f t="shared" si="42"/>
        <v>74</v>
      </c>
      <c r="J162" s="862">
        <f t="shared" si="42"/>
        <v>57</v>
      </c>
      <c r="K162" s="863">
        <f t="shared" si="42"/>
        <v>45</v>
      </c>
      <c r="L162" s="862">
        <f t="shared" si="42"/>
        <v>10</v>
      </c>
      <c r="M162" s="863">
        <f t="shared" si="42"/>
        <v>13</v>
      </c>
      <c r="N162" s="862">
        <f t="shared" ref="N162:O162" si="43">SUM(N151:N161)</f>
        <v>8</v>
      </c>
      <c r="O162" s="863">
        <f t="shared" si="43"/>
        <v>16</v>
      </c>
      <c r="P162" s="862">
        <f t="shared" si="42"/>
        <v>21</v>
      </c>
      <c r="Q162" s="863">
        <f t="shared" si="42"/>
        <v>32</v>
      </c>
      <c r="R162" s="862">
        <f t="shared" si="42"/>
        <v>21</v>
      </c>
      <c r="S162" s="863">
        <f t="shared" si="42"/>
        <v>96</v>
      </c>
      <c r="T162" s="862">
        <f t="shared" si="42"/>
        <v>49</v>
      </c>
      <c r="U162" s="863">
        <f t="shared" si="42"/>
        <v>131</v>
      </c>
      <c r="V162" s="862">
        <f t="shared" si="42"/>
        <v>47</v>
      </c>
      <c r="W162" s="863">
        <f t="shared" si="42"/>
        <v>153</v>
      </c>
      <c r="X162" s="862">
        <f t="shared" si="42"/>
        <v>62</v>
      </c>
      <c r="Y162" s="863">
        <f t="shared" si="42"/>
        <v>127</v>
      </c>
      <c r="Z162" s="862">
        <f t="shared" si="42"/>
        <v>53</v>
      </c>
      <c r="AA162" s="863">
        <f t="shared" si="42"/>
        <v>125</v>
      </c>
      <c r="AB162" s="862">
        <f t="shared" si="42"/>
        <v>85</v>
      </c>
      <c r="AC162" s="863">
        <f t="shared" si="42"/>
        <v>139</v>
      </c>
      <c r="AD162" s="862">
        <f t="shared" si="42"/>
        <v>82</v>
      </c>
      <c r="AE162" s="863">
        <f t="shared" si="42"/>
        <v>147</v>
      </c>
      <c r="AF162" s="862">
        <f t="shared" si="42"/>
        <v>86</v>
      </c>
      <c r="AG162" s="863">
        <f t="shared" si="42"/>
        <v>131</v>
      </c>
      <c r="AH162" s="862">
        <f t="shared" si="42"/>
        <v>126</v>
      </c>
      <c r="AI162" s="863">
        <f t="shared" si="42"/>
        <v>195</v>
      </c>
      <c r="AJ162" s="862">
        <f t="shared" si="42"/>
        <v>152</v>
      </c>
      <c r="AK162" s="863">
        <f t="shared" si="42"/>
        <v>181</v>
      </c>
      <c r="AL162" s="862">
        <f t="shared" si="42"/>
        <v>165</v>
      </c>
      <c r="AM162" s="863">
        <f t="shared" si="42"/>
        <v>158</v>
      </c>
      <c r="AN162" s="874">
        <f t="shared" si="42"/>
        <v>149</v>
      </c>
      <c r="AO162" s="875">
        <f t="shared" si="42"/>
        <v>169</v>
      </c>
      <c r="AP162" s="139">
        <f t="shared" si="42"/>
        <v>3286</v>
      </c>
      <c r="AQ162" s="138">
        <f t="shared" si="42"/>
        <v>1293</v>
      </c>
      <c r="AR162" s="138">
        <f t="shared" si="42"/>
        <v>0</v>
      </c>
      <c r="AS162" s="139">
        <f t="shared" si="42"/>
        <v>1</v>
      </c>
      <c r="AT162" s="845">
        <f>SUM(AT151:AT161)</f>
        <v>1</v>
      </c>
      <c r="AU162" s="845">
        <f>SUM(AU151:AU161)</f>
        <v>217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876"/>
      <c r="C163" s="876"/>
      <c r="D163" s="876"/>
      <c r="E163" s="876"/>
      <c r="F163" s="434"/>
      <c r="G163" s="434"/>
      <c r="H163" s="434"/>
      <c r="I163" s="434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642" t="s">
        <v>181</v>
      </c>
      <c r="B164" s="636" t="s">
        <v>157</v>
      </c>
      <c r="C164" s="645" t="s">
        <v>155</v>
      </c>
      <c r="D164" s="647"/>
      <c r="E164" s="646"/>
      <c r="F164" s="821" t="s">
        <v>158</v>
      </c>
      <c r="G164" s="831"/>
      <c r="H164" s="831"/>
      <c r="I164" s="831"/>
      <c r="J164" s="831"/>
      <c r="K164" s="831"/>
      <c r="L164" s="831"/>
      <c r="M164" s="831"/>
      <c r="N164" s="831"/>
      <c r="O164" s="831"/>
      <c r="P164" s="831"/>
      <c r="Q164" s="831"/>
      <c r="R164" s="831"/>
      <c r="S164" s="831"/>
      <c r="T164" s="831"/>
      <c r="U164" s="831"/>
      <c r="V164" s="831"/>
      <c r="W164" s="831"/>
      <c r="X164" s="831"/>
      <c r="Y164" s="831"/>
      <c r="Z164" s="831"/>
      <c r="AA164" s="831"/>
      <c r="AB164" s="831"/>
      <c r="AC164" s="831"/>
      <c r="AD164" s="831"/>
      <c r="AE164" s="831"/>
      <c r="AF164" s="831"/>
      <c r="AG164" s="831"/>
      <c r="AH164" s="831"/>
      <c r="AI164" s="831"/>
      <c r="AJ164" s="831"/>
      <c r="AK164" s="831"/>
      <c r="AL164" s="831"/>
      <c r="AM164" s="831"/>
      <c r="AN164" s="831"/>
      <c r="AO164" s="823"/>
      <c r="AP164" s="635" t="s">
        <v>9</v>
      </c>
      <c r="AQ164" s="632" t="s">
        <v>182</v>
      </c>
      <c r="AR164" s="635"/>
      <c r="AS164" s="636" t="s">
        <v>160</v>
      </c>
      <c r="AT164" s="636" t="s">
        <v>161</v>
      </c>
      <c r="AU164" s="636" t="s">
        <v>183</v>
      </c>
      <c r="AV164" s="636" t="s">
        <v>184</v>
      </c>
    </row>
    <row r="165" spans="1:98" x14ac:dyDescent="0.25">
      <c r="A165" s="506"/>
      <c r="B165" s="460"/>
      <c r="C165" s="518"/>
      <c r="D165" s="521"/>
      <c r="E165" s="519"/>
      <c r="F165" s="817" t="s">
        <v>13</v>
      </c>
      <c r="G165" s="849"/>
      <c r="H165" s="817" t="s">
        <v>14</v>
      </c>
      <c r="I165" s="849"/>
      <c r="J165" s="817" t="s">
        <v>15</v>
      </c>
      <c r="K165" s="849"/>
      <c r="L165" s="817" t="s">
        <v>16</v>
      </c>
      <c r="M165" s="849"/>
      <c r="N165" s="817" t="s">
        <v>17</v>
      </c>
      <c r="O165" s="849"/>
      <c r="P165" s="817" t="s">
        <v>18</v>
      </c>
      <c r="Q165" s="849"/>
      <c r="R165" s="821" t="s">
        <v>19</v>
      </c>
      <c r="S165" s="822"/>
      <c r="T165" s="821" t="s">
        <v>20</v>
      </c>
      <c r="U165" s="822"/>
      <c r="V165" s="821" t="s">
        <v>21</v>
      </c>
      <c r="W165" s="822"/>
      <c r="X165" s="821" t="s">
        <v>22</v>
      </c>
      <c r="Y165" s="822"/>
      <c r="Z165" s="821" t="s">
        <v>23</v>
      </c>
      <c r="AA165" s="822"/>
      <c r="AB165" s="821" t="s">
        <v>24</v>
      </c>
      <c r="AC165" s="822"/>
      <c r="AD165" s="821" t="s">
        <v>25</v>
      </c>
      <c r="AE165" s="822"/>
      <c r="AF165" s="821" t="s">
        <v>26</v>
      </c>
      <c r="AG165" s="822"/>
      <c r="AH165" s="821" t="s">
        <v>27</v>
      </c>
      <c r="AI165" s="822"/>
      <c r="AJ165" s="821" t="s">
        <v>28</v>
      </c>
      <c r="AK165" s="822"/>
      <c r="AL165" s="821" t="s">
        <v>29</v>
      </c>
      <c r="AM165" s="822"/>
      <c r="AN165" s="821" t="s">
        <v>30</v>
      </c>
      <c r="AO165" s="823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423" t="s">
        <v>165</v>
      </c>
      <c r="D166" s="877" t="s">
        <v>31</v>
      </c>
      <c r="E166" s="230" t="s">
        <v>32</v>
      </c>
      <c r="F166" s="416" t="s">
        <v>185</v>
      </c>
      <c r="G166" s="842" t="s">
        <v>186</v>
      </c>
      <c r="H166" s="824" t="s">
        <v>185</v>
      </c>
      <c r="I166" s="431" t="s">
        <v>186</v>
      </c>
      <c r="J166" s="416" t="s">
        <v>185</v>
      </c>
      <c r="K166" s="842" t="s">
        <v>186</v>
      </c>
      <c r="L166" s="416" t="s">
        <v>185</v>
      </c>
      <c r="M166" s="842" t="s">
        <v>186</v>
      </c>
      <c r="N166" s="416" t="s">
        <v>185</v>
      </c>
      <c r="O166" s="842" t="s">
        <v>186</v>
      </c>
      <c r="P166" s="416" t="s">
        <v>185</v>
      </c>
      <c r="Q166" s="842" t="s">
        <v>186</v>
      </c>
      <c r="R166" s="824" t="s">
        <v>185</v>
      </c>
      <c r="S166" s="431" t="s">
        <v>186</v>
      </c>
      <c r="T166" s="824" t="s">
        <v>185</v>
      </c>
      <c r="U166" s="431" t="s">
        <v>186</v>
      </c>
      <c r="V166" s="416" t="s">
        <v>185</v>
      </c>
      <c r="W166" s="842" t="s">
        <v>186</v>
      </c>
      <c r="X166" s="824" t="s">
        <v>185</v>
      </c>
      <c r="Y166" s="431" t="s">
        <v>186</v>
      </c>
      <c r="Z166" s="824" t="s">
        <v>185</v>
      </c>
      <c r="AA166" s="431" t="s">
        <v>186</v>
      </c>
      <c r="AB166" s="416" t="s">
        <v>185</v>
      </c>
      <c r="AC166" s="842" t="s">
        <v>186</v>
      </c>
      <c r="AD166" s="416" t="s">
        <v>185</v>
      </c>
      <c r="AE166" s="842" t="s">
        <v>186</v>
      </c>
      <c r="AF166" s="824" t="s">
        <v>185</v>
      </c>
      <c r="AG166" s="431" t="s">
        <v>186</v>
      </c>
      <c r="AH166" s="824" t="s">
        <v>185</v>
      </c>
      <c r="AI166" s="431" t="s">
        <v>186</v>
      </c>
      <c r="AJ166" s="416" t="s">
        <v>185</v>
      </c>
      <c r="AK166" s="842" t="s">
        <v>186</v>
      </c>
      <c r="AL166" s="824" t="s">
        <v>185</v>
      </c>
      <c r="AM166" s="431" t="s">
        <v>186</v>
      </c>
      <c r="AN166" s="416" t="s">
        <v>185</v>
      </c>
      <c r="AO166" s="837" t="s">
        <v>186</v>
      </c>
      <c r="AP166" s="464"/>
      <c r="AQ166" s="435" t="s">
        <v>187</v>
      </c>
      <c r="AR166" s="842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878">
        <f t="shared" si="45"/>
        <v>0</v>
      </c>
      <c r="F167" s="27"/>
      <c r="G167" s="828"/>
      <c r="H167" s="27"/>
      <c r="I167" s="828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828">
        <v>0</v>
      </c>
      <c r="AQ167" s="109">
        <v>0</v>
      </c>
      <c r="AR167" s="828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18</v>
      </c>
      <c r="D168" s="219">
        <f t="shared" si="45"/>
        <v>4</v>
      </c>
      <c r="E168" s="239">
        <f t="shared" si="45"/>
        <v>14</v>
      </c>
      <c r="F168" s="62"/>
      <c r="G168" s="65"/>
      <c r="H168" s="62"/>
      <c r="I168" s="65"/>
      <c r="J168" s="62"/>
      <c r="K168" s="71"/>
      <c r="L168" s="62">
        <v>1</v>
      </c>
      <c r="M168" s="71"/>
      <c r="N168" s="62"/>
      <c r="O168" s="71">
        <v>1</v>
      </c>
      <c r="P168" s="62">
        <v>0</v>
      </c>
      <c r="Q168" s="71">
        <v>2</v>
      </c>
      <c r="R168" s="62">
        <v>0</v>
      </c>
      <c r="S168" s="71">
        <v>2</v>
      </c>
      <c r="T168" s="62">
        <v>1</v>
      </c>
      <c r="U168" s="71">
        <v>1</v>
      </c>
      <c r="V168" s="62">
        <v>0</v>
      </c>
      <c r="W168" s="71">
        <v>2</v>
      </c>
      <c r="X168" s="62">
        <v>0</v>
      </c>
      <c r="Y168" s="71">
        <v>1</v>
      </c>
      <c r="Z168" s="62">
        <v>0</v>
      </c>
      <c r="AA168" s="71">
        <v>1</v>
      </c>
      <c r="AB168" s="62">
        <v>1</v>
      </c>
      <c r="AC168" s="71">
        <v>3</v>
      </c>
      <c r="AD168" s="62">
        <v>0</v>
      </c>
      <c r="AE168" s="71">
        <v>1</v>
      </c>
      <c r="AF168" s="62">
        <v>0</v>
      </c>
      <c r="AG168" s="71">
        <v>0</v>
      </c>
      <c r="AH168" s="62">
        <v>0</v>
      </c>
      <c r="AI168" s="71">
        <v>0</v>
      </c>
      <c r="AJ168" s="62">
        <v>0</v>
      </c>
      <c r="AK168" s="71">
        <v>0</v>
      </c>
      <c r="AL168" s="62">
        <v>1</v>
      </c>
      <c r="AM168" s="71">
        <v>0</v>
      </c>
      <c r="AN168" s="66">
        <v>0</v>
      </c>
      <c r="AO168" s="64">
        <v>0</v>
      </c>
      <c r="AP168" s="65">
        <v>18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878">
        <f t="shared" si="45"/>
        <v>0</v>
      </c>
      <c r="F169" s="27"/>
      <c r="G169" s="828"/>
      <c r="H169" s="27"/>
      <c r="I169" s="828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828">
        <v>0</v>
      </c>
      <c r="AQ169" s="109"/>
      <c r="AR169" s="828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/>
      <c r="Q170" s="38"/>
      <c r="R170" s="42"/>
      <c r="S170" s="38"/>
      <c r="T170" s="42"/>
      <c r="U170" s="38"/>
      <c r="V170" s="42"/>
      <c r="W170" s="38"/>
      <c r="X170" s="42"/>
      <c r="Y170" s="38"/>
      <c r="Z170" s="42"/>
      <c r="AA170" s="38"/>
      <c r="AB170" s="42"/>
      <c r="AC170" s="38"/>
      <c r="AD170" s="42"/>
      <c r="AE170" s="38"/>
      <c r="AF170" s="42"/>
      <c r="AG170" s="38"/>
      <c r="AH170" s="42"/>
      <c r="AI170" s="38"/>
      <c r="AJ170" s="42"/>
      <c r="AK170" s="38"/>
      <c r="AL170" s="42"/>
      <c r="AM170" s="38"/>
      <c r="AN170" s="107"/>
      <c r="AO170" s="44"/>
      <c r="AP170" s="45">
        <v>0</v>
      </c>
      <c r="AQ170" s="48"/>
      <c r="AR170" s="45"/>
      <c r="AS170" s="42"/>
      <c r="AT170" s="43"/>
      <c r="AU170" s="43"/>
      <c r="AV170" s="38"/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644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878">
        <f t="shared" si="45"/>
        <v>0</v>
      </c>
      <c r="F172" s="27"/>
      <c r="G172" s="828"/>
      <c r="H172" s="27"/>
      <c r="I172" s="828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828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828">
        <v>0</v>
      </c>
      <c r="AQ172" s="109"/>
      <c r="AR172" s="828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205</v>
      </c>
      <c r="D173" s="219">
        <f t="shared" si="45"/>
        <v>153</v>
      </c>
      <c r="E173" s="239">
        <f t="shared" si="45"/>
        <v>52</v>
      </c>
      <c r="F173" s="62">
        <v>0</v>
      </c>
      <c r="G173" s="65">
        <v>0</v>
      </c>
      <c r="H173" s="62">
        <v>0</v>
      </c>
      <c r="I173" s="65">
        <v>0</v>
      </c>
      <c r="J173" s="62">
        <v>1</v>
      </c>
      <c r="K173" s="71">
        <v>0</v>
      </c>
      <c r="L173" s="62"/>
      <c r="M173" s="71"/>
      <c r="N173" s="62"/>
      <c r="O173" s="71"/>
      <c r="P173" s="62">
        <v>10</v>
      </c>
      <c r="Q173" s="71">
        <v>0</v>
      </c>
      <c r="R173" s="62">
        <v>7</v>
      </c>
      <c r="S173" s="71">
        <v>7</v>
      </c>
      <c r="T173" s="62">
        <v>26</v>
      </c>
      <c r="U173" s="71">
        <v>2</v>
      </c>
      <c r="V173" s="62">
        <v>25</v>
      </c>
      <c r="W173" s="71">
        <v>11</v>
      </c>
      <c r="X173" s="62">
        <v>22</v>
      </c>
      <c r="Y173" s="71">
        <v>14</v>
      </c>
      <c r="Z173" s="62">
        <v>13</v>
      </c>
      <c r="AA173" s="71">
        <v>6</v>
      </c>
      <c r="AB173" s="62">
        <v>18</v>
      </c>
      <c r="AC173" s="71">
        <v>5</v>
      </c>
      <c r="AD173" s="62">
        <v>12</v>
      </c>
      <c r="AE173" s="71">
        <v>4</v>
      </c>
      <c r="AF173" s="62">
        <v>7</v>
      </c>
      <c r="AG173" s="71">
        <v>0</v>
      </c>
      <c r="AH173" s="62">
        <v>4</v>
      </c>
      <c r="AI173" s="71">
        <v>1</v>
      </c>
      <c r="AJ173" s="62">
        <v>4</v>
      </c>
      <c r="AK173" s="71">
        <v>2</v>
      </c>
      <c r="AL173" s="62">
        <v>1</v>
      </c>
      <c r="AM173" s="71">
        <v>0</v>
      </c>
      <c r="AN173" s="66">
        <v>3</v>
      </c>
      <c r="AO173" s="64">
        <v>0</v>
      </c>
      <c r="AP173" s="65">
        <v>205</v>
      </c>
      <c r="AQ173" s="69">
        <v>0</v>
      </c>
      <c r="AR173" s="65">
        <v>0</v>
      </c>
      <c r="AS173" s="62">
        <v>0</v>
      </c>
      <c r="AT173" s="63">
        <v>10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644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878">
        <f>SUM(G174+I174+K174+M174+O174+Q174+S174+U174+W174+Y174+AA174+AC174+AE174+AG174+AI174+AK174+AM174+AO174)</f>
        <v>0</v>
      </c>
      <c r="F174" s="27"/>
      <c r="G174" s="828"/>
      <c r="H174" s="27"/>
      <c r="I174" s="828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828">
        <v>0</v>
      </c>
      <c r="AQ174" s="109"/>
      <c r="AR174" s="828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7</v>
      </c>
      <c r="D175" s="219">
        <f t="shared" si="45"/>
        <v>6</v>
      </c>
      <c r="E175" s="239">
        <f t="shared" si="45"/>
        <v>1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/>
      <c r="Q175" s="71"/>
      <c r="R175" s="62">
        <v>1</v>
      </c>
      <c r="S175" s="71">
        <v>0</v>
      </c>
      <c r="T175" s="62">
        <v>3</v>
      </c>
      <c r="U175" s="71">
        <v>0</v>
      </c>
      <c r="V175" s="62">
        <v>0</v>
      </c>
      <c r="W175" s="71">
        <v>0</v>
      </c>
      <c r="X175" s="122">
        <v>0</v>
      </c>
      <c r="Y175" s="31">
        <v>0</v>
      </c>
      <c r="Z175" s="32">
        <v>1</v>
      </c>
      <c r="AA175" s="110">
        <v>1</v>
      </c>
      <c r="AB175" s="32">
        <v>0</v>
      </c>
      <c r="AC175" s="110">
        <v>0</v>
      </c>
      <c r="AD175" s="32">
        <v>1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7</v>
      </c>
      <c r="AQ175" s="127">
        <v>0</v>
      </c>
      <c r="AR175" s="31">
        <v>0</v>
      </c>
      <c r="AS175" s="32">
        <v>0</v>
      </c>
      <c r="AT175" s="35">
        <v>1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648" t="s">
        <v>194</v>
      </c>
      <c r="B176" s="233" t="s">
        <v>168</v>
      </c>
      <c r="C176" s="424">
        <f t="shared" si="44"/>
        <v>0</v>
      </c>
      <c r="D176" s="235">
        <f>SUM(L176+N176+P176+R176+T176+V176+X176+Z176+AB176+AD176+AF176+AH176+AJ176+AL176+AN176)</f>
        <v>0</v>
      </c>
      <c r="E176" s="433">
        <f>SUM(M176+O176+Q176+S176+U176+W176+Y176+AA176+AC176+AE176+AG176+AI176+AK176+AM176+AO176)</f>
        <v>0</v>
      </c>
      <c r="F176" s="425"/>
      <c r="G176" s="436"/>
      <c r="H176" s="425"/>
      <c r="I176" s="436"/>
      <c r="J176" s="425"/>
      <c r="K176" s="436"/>
      <c r="L176" s="879"/>
      <c r="M176" s="420"/>
      <c r="N176" s="879"/>
      <c r="O176" s="420"/>
      <c r="P176" s="418"/>
      <c r="Q176" s="420"/>
      <c r="R176" s="418"/>
      <c r="S176" s="420"/>
      <c r="T176" s="418"/>
      <c r="U176" s="420"/>
      <c r="V176" s="418"/>
      <c r="W176" s="420"/>
      <c r="X176" s="418"/>
      <c r="Y176" s="420"/>
      <c r="Z176" s="418"/>
      <c r="AA176" s="420"/>
      <c r="AB176" s="418"/>
      <c r="AC176" s="420"/>
      <c r="AD176" s="418"/>
      <c r="AE176" s="420"/>
      <c r="AF176" s="418"/>
      <c r="AG176" s="420"/>
      <c r="AH176" s="418"/>
      <c r="AI176" s="420"/>
      <c r="AJ176" s="418"/>
      <c r="AK176" s="420"/>
      <c r="AL176" s="418"/>
      <c r="AM176" s="420"/>
      <c r="AN176" s="421"/>
      <c r="AO176" s="422"/>
      <c r="AP176" s="427">
        <v>0</v>
      </c>
      <c r="AQ176" s="426"/>
      <c r="AR176" s="427"/>
      <c r="AS176" s="418"/>
      <c r="AT176" s="714"/>
      <c r="AU176" s="714"/>
      <c r="AV176" s="420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880"/>
      <c r="M177" s="71"/>
      <c r="N177" s="880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>
        <v>0</v>
      </c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881" t="s">
        <v>195</v>
      </c>
      <c r="B178" s="882"/>
      <c r="C178" s="882"/>
      <c r="D178" s="882"/>
      <c r="E178" s="882"/>
      <c r="F178" s="650"/>
      <c r="G178" s="650"/>
      <c r="H178" s="650"/>
      <c r="I178" s="650"/>
      <c r="J178" s="650"/>
      <c r="K178" s="650"/>
      <c r="L178" s="650"/>
      <c r="M178" s="650"/>
      <c r="N178" s="650"/>
      <c r="O178" s="650"/>
      <c r="P178" s="650"/>
      <c r="Q178" s="650"/>
      <c r="R178" s="650"/>
      <c r="S178" s="650"/>
      <c r="T178" s="650"/>
      <c r="U178" s="650"/>
      <c r="V178" s="650"/>
      <c r="W178" s="650"/>
      <c r="X178" s="650"/>
      <c r="Y178" s="650"/>
      <c r="Z178" s="650"/>
      <c r="AA178" s="650"/>
      <c r="AB178" s="650"/>
      <c r="AC178" s="650"/>
      <c r="AD178" s="650"/>
      <c r="AE178" s="650"/>
      <c r="AF178" s="650"/>
      <c r="AG178" s="650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817" t="s">
        <v>158</v>
      </c>
      <c r="G179" s="818"/>
      <c r="H179" s="818"/>
      <c r="I179" s="818"/>
      <c r="J179" s="818"/>
      <c r="K179" s="818"/>
      <c r="L179" s="818"/>
      <c r="M179" s="818"/>
      <c r="N179" s="818"/>
      <c r="O179" s="818"/>
      <c r="P179" s="818"/>
      <c r="Q179" s="818"/>
      <c r="R179" s="818"/>
      <c r="S179" s="818"/>
      <c r="T179" s="818"/>
      <c r="U179" s="818"/>
      <c r="V179" s="818"/>
      <c r="W179" s="818"/>
      <c r="X179" s="818"/>
      <c r="Y179" s="818"/>
      <c r="Z179" s="818"/>
      <c r="AA179" s="818"/>
      <c r="AB179" s="818"/>
      <c r="AC179" s="818"/>
      <c r="AD179" s="818"/>
      <c r="AE179" s="818"/>
      <c r="AF179" s="818"/>
      <c r="AG179" s="818"/>
      <c r="AH179" s="818"/>
      <c r="AI179" s="819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0</v>
      </c>
      <c r="D182" s="249">
        <f>SUM(F182+H182+J182+L182+N182+P182+R182+T182+V182+X182+Z182+AB182+AD182+AF182+AH182)</f>
        <v>0</v>
      </c>
      <c r="E182" s="250">
        <f t="shared" ref="E182:E191" si="61">SUM(G182+I182+K182+M182+O182+Q182+S182+U182+W182+Y182+AA182+AC182+AE182+AG182+AI182)</f>
        <v>0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/>
      <c r="V182" s="251"/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/>
      <c r="AK182" s="255"/>
      <c r="AL182" s="255"/>
      <c r="AM182" s="256"/>
      <c r="AN182" s="257"/>
      <c r="AO182" s="258"/>
      <c r="AP182" s="259"/>
      <c r="AQ182" s="254"/>
      <c r="AR182" s="256"/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1</v>
      </c>
      <c r="D186" s="275">
        <f t="shared" si="68"/>
        <v>1</v>
      </c>
      <c r="E186" s="250">
        <f t="shared" si="61"/>
        <v>0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>
        <v>1</v>
      </c>
      <c r="W186" s="252"/>
      <c r="X186" s="251"/>
      <c r="Y186" s="252"/>
      <c r="Z186" s="251"/>
      <c r="AA186" s="252"/>
      <c r="AB186" s="251"/>
      <c r="AC186" s="252"/>
      <c r="AD186" s="251"/>
      <c r="AE186" s="252"/>
      <c r="AF186" s="251"/>
      <c r="AG186" s="252"/>
      <c r="AH186" s="251"/>
      <c r="AI186" s="253"/>
      <c r="AJ186" s="254">
        <v>1</v>
      </c>
      <c r="AK186" s="255"/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2</v>
      </c>
      <c r="D188" s="275">
        <f t="shared" si="68"/>
        <v>1</v>
      </c>
      <c r="E188" s="250">
        <f t="shared" si="61"/>
        <v>1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>
        <v>1</v>
      </c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>
        <v>1</v>
      </c>
      <c r="AJ188" s="254"/>
      <c r="AK188" s="255">
        <v>2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651" t="s">
        <v>212</v>
      </c>
      <c r="B192" s="650"/>
      <c r="C192" s="650"/>
      <c r="D192" s="650"/>
      <c r="E192" s="650"/>
      <c r="F192" s="650"/>
      <c r="G192" s="650"/>
      <c r="H192" s="650"/>
      <c r="I192" s="650"/>
      <c r="J192" s="650"/>
      <c r="K192" s="650"/>
      <c r="L192" s="650"/>
      <c r="M192" s="650"/>
      <c r="N192" s="650"/>
      <c r="O192" s="650"/>
      <c r="P192" s="650"/>
      <c r="Q192" s="650"/>
    </row>
    <row r="193" spans="1:99" ht="15" customHeight="1" x14ac:dyDescent="0.25">
      <c r="A193" s="558" t="s">
        <v>213</v>
      </c>
      <c r="B193" s="559"/>
      <c r="C193" s="792" t="s">
        <v>214</v>
      </c>
      <c r="D193" s="883" t="s">
        <v>31</v>
      </c>
      <c r="E193" s="785" t="s">
        <v>32</v>
      </c>
      <c r="F193" s="786" t="s">
        <v>158</v>
      </c>
      <c r="G193" s="787"/>
      <c r="H193" s="787"/>
      <c r="I193" s="787"/>
      <c r="J193" s="787"/>
      <c r="K193" s="787"/>
      <c r="L193" s="787"/>
      <c r="M193" s="787"/>
      <c r="N193" s="787"/>
      <c r="O193" s="787"/>
      <c r="P193" s="787"/>
      <c r="Q193" s="787"/>
      <c r="R193" s="787"/>
      <c r="S193" s="788"/>
      <c r="T193" s="655" t="s">
        <v>215</v>
      </c>
      <c r="U193" s="722" t="s">
        <v>216</v>
      </c>
      <c r="V193" s="722" t="s">
        <v>161</v>
      </c>
      <c r="W193" s="723" t="s">
        <v>160</v>
      </c>
      <c r="X193" s="703" t="s">
        <v>217</v>
      </c>
      <c r="Y193" s="640" t="s">
        <v>184</v>
      </c>
      <c r="Z193" s="653" t="s">
        <v>218</v>
      </c>
      <c r="AA193" s="654"/>
    </row>
    <row r="194" spans="1:99" x14ac:dyDescent="0.25">
      <c r="A194" s="560"/>
      <c r="B194" s="561"/>
      <c r="C194" s="792"/>
      <c r="D194" s="883"/>
      <c r="E194" s="793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792"/>
      <c r="D195" s="883"/>
      <c r="E195" s="793"/>
      <c r="F195" s="794" t="s">
        <v>185</v>
      </c>
      <c r="G195" s="795" t="s">
        <v>186</v>
      </c>
      <c r="H195" s="794" t="s">
        <v>185</v>
      </c>
      <c r="I195" s="795" t="s">
        <v>186</v>
      </c>
      <c r="J195" s="794" t="s">
        <v>185</v>
      </c>
      <c r="K195" s="795" t="s">
        <v>186</v>
      </c>
      <c r="L195" s="794" t="s">
        <v>185</v>
      </c>
      <c r="M195" s="795" t="s">
        <v>186</v>
      </c>
      <c r="N195" s="794" t="s">
        <v>185</v>
      </c>
      <c r="O195" s="795" t="s">
        <v>186</v>
      </c>
      <c r="P195" s="794" t="s">
        <v>185</v>
      </c>
      <c r="Q195" s="795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796" t="s">
        <v>187</v>
      </c>
      <c r="AA195" s="797" t="s">
        <v>226</v>
      </c>
    </row>
    <row r="196" spans="1:99" x14ac:dyDescent="0.25">
      <c r="A196" s="798" t="s">
        <v>227</v>
      </c>
      <c r="B196" s="798"/>
      <c r="C196" s="799">
        <f>SUM(D196:E196)</f>
        <v>4</v>
      </c>
      <c r="D196" s="884">
        <f>SUM(F196,H196,J196,L196,N196,P196,R196)</f>
        <v>2</v>
      </c>
      <c r="E196" s="801">
        <f>SUM(G196,I196,K196,M196,O196,Q196,S196)</f>
        <v>2</v>
      </c>
      <c r="F196" s="802"/>
      <c r="G196" s="803">
        <v>1</v>
      </c>
      <c r="H196" s="802"/>
      <c r="I196" s="803"/>
      <c r="J196" s="802">
        <v>2</v>
      </c>
      <c r="K196" s="803">
        <v>1</v>
      </c>
      <c r="L196" s="802"/>
      <c r="M196" s="803"/>
      <c r="N196" s="802"/>
      <c r="O196" s="803"/>
      <c r="P196" s="802"/>
      <c r="Q196" s="803"/>
      <c r="R196" s="804"/>
      <c r="S196" s="805"/>
      <c r="T196" s="806">
        <v>2</v>
      </c>
      <c r="U196" s="807">
        <v>1</v>
      </c>
      <c r="V196" s="807">
        <v>0</v>
      </c>
      <c r="W196" s="807">
        <v>0</v>
      </c>
      <c r="X196" s="808">
        <v>0</v>
      </c>
      <c r="Y196" s="809">
        <v>4</v>
      </c>
      <c r="Z196" s="810">
        <v>0</v>
      </c>
      <c r="AA196" s="811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14"/>
      <c r="G197" s="315"/>
      <c r="H197" s="314"/>
      <c r="I197" s="315"/>
      <c r="J197" s="314"/>
      <c r="K197" s="315"/>
      <c r="L197" s="314"/>
      <c r="M197" s="315"/>
      <c r="N197" s="316"/>
      <c r="O197" s="317"/>
      <c r="P197" s="316"/>
      <c r="Q197" s="317"/>
      <c r="R197" s="318"/>
      <c r="S197" s="319"/>
      <c r="T197" s="320"/>
      <c r="U197" s="321"/>
      <c r="V197" s="322"/>
      <c r="W197" s="322"/>
      <c r="X197" s="322"/>
      <c r="Y197" s="323"/>
      <c r="Z197" s="324"/>
      <c r="AA197" s="325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27"/>
      <c r="G198" s="328"/>
      <c r="H198" s="327"/>
      <c r="I198" s="328"/>
      <c r="J198" s="327"/>
      <c r="K198" s="328"/>
      <c r="L198" s="327"/>
      <c r="M198" s="328"/>
      <c r="N198" s="329"/>
      <c r="O198" s="330"/>
      <c r="P198" s="329"/>
      <c r="Q198" s="330"/>
      <c r="R198" s="331"/>
      <c r="S198" s="332"/>
      <c r="T198" s="333"/>
      <c r="U198" s="334"/>
      <c r="V198" s="334"/>
      <c r="W198" s="334"/>
      <c r="X198" s="334"/>
      <c r="Y198" s="335"/>
      <c r="Z198" s="336"/>
      <c r="AA198" s="337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27"/>
      <c r="G199" s="328"/>
      <c r="H199" s="327"/>
      <c r="I199" s="328"/>
      <c r="J199" s="327"/>
      <c r="K199" s="328"/>
      <c r="L199" s="327"/>
      <c r="M199" s="328"/>
      <c r="N199" s="327"/>
      <c r="O199" s="328"/>
      <c r="P199" s="327"/>
      <c r="Q199" s="328"/>
      <c r="R199" s="340"/>
      <c r="S199" s="341"/>
      <c r="T199" s="333"/>
      <c r="U199" s="334"/>
      <c r="V199" s="334"/>
      <c r="W199" s="334"/>
      <c r="X199" s="334"/>
      <c r="Y199" s="335"/>
      <c r="Z199" s="336"/>
      <c r="AA199" s="337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27"/>
      <c r="G200" s="328"/>
      <c r="H200" s="327"/>
      <c r="I200" s="328"/>
      <c r="J200" s="327"/>
      <c r="K200" s="328"/>
      <c r="L200" s="327"/>
      <c r="M200" s="328"/>
      <c r="N200" s="329"/>
      <c r="O200" s="330"/>
      <c r="P200" s="329"/>
      <c r="Q200" s="330"/>
      <c r="R200" s="331"/>
      <c r="S200" s="332"/>
      <c r="T200" s="333"/>
      <c r="U200" s="334"/>
      <c r="V200" s="334"/>
      <c r="W200" s="334"/>
      <c r="X200" s="334"/>
      <c r="Y200" s="335"/>
      <c r="Z200" s="336"/>
      <c r="AA200" s="337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4</v>
      </c>
      <c r="D201" s="338">
        <f>SUM(F201,H201,J201,L201,N201,P201,R201)</f>
        <v>2</v>
      </c>
      <c r="E201" s="339">
        <f>SUM(G201,I201,K201,M201,O201,Q201,S201)</f>
        <v>2</v>
      </c>
      <c r="F201" s="327"/>
      <c r="G201" s="328">
        <v>1</v>
      </c>
      <c r="H201" s="327"/>
      <c r="I201" s="328"/>
      <c r="J201" s="327">
        <v>2</v>
      </c>
      <c r="K201" s="328">
        <v>1</v>
      </c>
      <c r="L201" s="327"/>
      <c r="M201" s="328"/>
      <c r="N201" s="327"/>
      <c r="O201" s="328"/>
      <c r="P201" s="327"/>
      <c r="Q201" s="328"/>
      <c r="R201" s="340"/>
      <c r="S201" s="341"/>
      <c r="T201" s="333"/>
      <c r="U201" s="334">
        <v>1</v>
      </c>
      <c r="V201" s="334">
        <v>0</v>
      </c>
      <c r="W201" s="334">
        <v>0</v>
      </c>
      <c r="X201" s="334">
        <v>0</v>
      </c>
      <c r="Y201" s="335">
        <v>4</v>
      </c>
      <c r="Z201" s="336">
        <v>0</v>
      </c>
      <c r="AA201" s="337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46"/>
      <c r="G202" s="347"/>
      <c r="H202" s="346"/>
      <c r="I202" s="347"/>
      <c r="J202" s="346"/>
      <c r="K202" s="347"/>
      <c r="L202" s="346"/>
      <c r="M202" s="347"/>
      <c r="N202" s="346"/>
      <c r="O202" s="347"/>
      <c r="P202" s="346"/>
      <c r="Q202" s="347"/>
      <c r="R202" s="348"/>
      <c r="S202" s="349"/>
      <c r="T202" s="350"/>
      <c r="U202" s="351"/>
      <c r="V202" s="352"/>
      <c r="W202" s="352"/>
      <c r="X202" s="352"/>
      <c r="Y202" s="353"/>
      <c r="Z202" s="354"/>
      <c r="AA202" s="355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651" t="s">
        <v>235</v>
      </c>
      <c r="B203" s="650"/>
      <c r="C203" s="650"/>
      <c r="D203" s="650"/>
      <c r="E203" s="650"/>
    </row>
    <row r="204" spans="1:99" x14ac:dyDescent="0.25">
      <c r="A204" s="558" t="s">
        <v>213</v>
      </c>
      <c r="B204" s="559"/>
      <c r="C204" s="812" t="s">
        <v>33</v>
      </c>
      <c r="D204" s="813" t="s">
        <v>236</v>
      </c>
      <c r="E204" s="814" t="s">
        <v>237</v>
      </c>
    </row>
    <row r="205" spans="1:99" x14ac:dyDescent="0.25">
      <c r="A205" s="560"/>
      <c r="B205" s="561"/>
      <c r="C205" s="812"/>
      <c r="D205" s="813"/>
      <c r="E205" s="814"/>
    </row>
    <row r="206" spans="1:99" x14ac:dyDescent="0.25">
      <c r="A206" s="562"/>
      <c r="B206" s="563"/>
      <c r="C206" s="812"/>
      <c r="D206" s="813"/>
      <c r="E206" s="814"/>
    </row>
    <row r="207" spans="1:99" ht="22.5" customHeight="1" x14ac:dyDescent="0.25">
      <c r="A207" s="626" t="s">
        <v>238</v>
      </c>
      <c r="B207" s="626"/>
      <c r="C207" s="815">
        <f>D207+E207</f>
        <v>29</v>
      </c>
      <c r="D207" s="357"/>
      <c r="E207" s="816">
        <v>29</v>
      </c>
    </row>
    <row r="208" spans="1:99" ht="15" customHeight="1" x14ac:dyDescent="0.25">
      <c r="A208" s="627" t="s">
        <v>239</v>
      </c>
      <c r="B208" s="627"/>
      <c r="C208" s="358">
        <f>D208+E208</f>
        <v>38</v>
      </c>
      <c r="D208" s="359"/>
      <c r="E208" s="360">
        <v>38</v>
      </c>
    </row>
    <row r="209" spans="1:95" x14ac:dyDescent="0.25">
      <c r="A209" s="651" t="s">
        <v>240</v>
      </c>
      <c r="B209" s="650"/>
      <c r="C209" s="650"/>
      <c r="D209" s="650"/>
      <c r="E209" s="650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636" t="s">
        <v>181</v>
      </c>
      <c r="B210" s="636" t="s">
        <v>94</v>
      </c>
      <c r="C210" s="817" t="s">
        <v>158</v>
      </c>
      <c r="D210" s="818"/>
      <c r="E210" s="818"/>
      <c r="F210" s="818"/>
      <c r="G210" s="818"/>
      <c r="H210" s="818"/>
      <c r="I210" s="818"/>
      <c r="J210" s="819"/>
      <c r="K210" s="656" t="s">
        <v>241</v>
      </c>
      <c r="L210" s="657"/>
      <c r="M210" s="658"/>
    </row>
    <row r="211" spans="1:95" x14ac:dyDescent="0.25">
      <c r="A211" s="460"/>
      <c r="B211" s="460"/>
      <c r="C211" s="820" t="s">
        <v>242</v>
      </c>
      <c r="D211" s="814"/>
      <c r="E211" s="821" t="s">
        <v>18</v>
      </c>
      <c r="F211" s="822"/>
      <c r="G211" s="821" t="s">
        <v>19</v>
      </c>
      <c r="H211" s="822"/>
      <c r="I211" s="821" t="s">
        <v>243</v>
      </c>
      <c r="J211" s="823"/>
      <c r="K211" s="619"/>
      <c r="L211" s="620"/>
      <c r="M211" s="621"/>
    </row>
    <row r="212" spans="1:95" x14ac:dyDescent="0.25">
      <c r="A212" s="461"/>
      <c r="B212" s="461"/>
      <c r="C212" s="824" t="s">
        <v>244</v>
      </c>
      <c r="D212" s="438" t="s">
        <v>245</v>
      </c>
      <c r="E212" s="428" t="s">
        <v>244</v>
      </c>
      <c r="F212" s="439" t="s">
        <v>245</v>
      </c>
      <c r="G212" s="428" t="s">
        <v>244</v>
      </c>
      <c r="H212" s="438" t="s">
        <v>245</v>
      </c>
      <c r="I212" s="428" t="s">
        <v>244</v>
      </c>
      <c r="J212" s="429" t="s">
        <v>245</v>
      </c>
      <c r="K212" s="825" t="s">
        <v>136</v>
      </c>
      <c r="L212" s="826" t="s">
        <v>246</v>
      </c>
      <c r="M212" s="827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828"/>
      <c r="E213" s="27"/>
      <c r="F213" s="829"/>
      <c r="G213" s="27"/>
      <c r="H213" s="828"/>
      <c r="I213" s="27"/>
      <c r="J213" s="830"/>
      <c r="K213" s="182"/>
      <c r="L213" s="28"/>
      <c r="M213" s="828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25608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24DEF33E-49DD-4E9F-A4D5-53FE50A3F104}">
      <formula1>0</formula1>
      <formula2>9.99999999999999E+37</formula2>
    </dataValidation>
    <dataValidation type="whole" allowBlank="1" showInputMessage="1" showErrorMessage="1" sqref="D12:T13 C36:O66 U12:W66 P15:T66 C12:C34 D15:O34" xr:uid="{39EAAB8E-76BE-4621-8FA3-B7DC952ADA3B}">
      <formula1>0</formula1>
      <formula2>9.99999999999999E+38</formula2>
    </dataValidation>
    <dataValidation type="whole" allowBlank="1" showInputMessage="1" showErrorMessage="1" sqref="F129:V145 C129:E144" xr:uid="{0FE80D5D-8433-4253-B47A-C935D8035644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4B3AC711-5198-428E-B223-BBCAA612A18F}">
      <formula1>0</formula1>
      <formula2>9.99999999999999E+40</formula2>
    </dataValidation>
    <dataValidation type="whole" allowBlank="1" showInputMessage="1" showErrorMessage="1" sqref="F182:AR191" xr:uid="{1E580C19-9AB1-4A36-B2FD-54261F0B348F}">
      <formula1>0</formula1>
      <formula2>9.99999999999999E+36</formula2>
    </dataValidation>
    <dataValidation type="whole" operator="equal" allowBlank="1" showInputMessage="1" showErrorMessage="1" sqref="D152:D153 F152:J153 N200:T202 C35:O35 C145:E145 F155:O155 AF155:AO155 L152:L153 N152:N153 P152:P153 R152:R153 T152:T153 V152:V153 X152:X153 Z152:Z153 AB152:AB153 AD152:AD153 AF152:AF153 AH152:AH153 AJ152:AJ153 AL152:AL153 AN152:AN153 N197:T198 T199 E14:T14" xr:uid="{375FAC8D-1666-4F50-A0E8-910C315FA17C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6316285E-B632-40E6-AFC2-2E43A80D62AB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" xr:uid="{0E16215A-517B-488F-AADE-1AE983AE7E92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",[5]NOMBRE!B2, " (",[5]NOMBRE!C2,[5]NOMBRE!D2,[5]NOMBRE!E2,[5]NOMBRE!F2,[5]NOMBRE!G2,")")</f>
        <v>COMUNA: LINARES (07401)</v>
      </c>
    </row>
    <row r="3" spans="1:98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8" x14ac:dyDescent="0.25">
      <c r="A4" s="1" t="str">
        <f>CONCATENATE("MES: ",[5]NOMBRE!B6, " (",[5]NOMBRE!C6,[5]NOMBRE!D6,")")</f>
        <v>MES: ABRIL (04)</v>
      </c>
    </row>
    <row r="5" spans="1:98" x14ac:dyDescent="0.25">
      <c r="A5" s="1" t="str">
        <f>CONCATENATE("AÑO: ",[5]NOMBRE!B7)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632" t="s">
        <v>3</v>
      </c>
      <c r="B9" s="821" t="s">
        <v>4</v>
      </c>
      <c r="C9" s="831"/>
      <c r="D9" s="831"/>
      <c r="E9" s="831"/>
      <c r="F9" s="831"/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823"/>
      <c r="X9" s="832" t="s">
        <v>5</v>
      </c>
      <c r="Y9" s="818"/>
      <c r="Z9" s="818"/>
      <c r="AA9" s="818"/>
      <c r="AB9" s="818"/>
      <c r="AC9" s="818"/>
      <c r="AD9" s="818"/>
      <c r="AE9" s="819"/>
      <c r="AF9" s="633" t="s">
        <v>6</v>
      </c>
      <c r="AG9" s="634"/>
    </row>
    <row r="10" spans="1:98" ht="15" customHeight="1" x14ac:dyDescent="0.25">
      <c r="A10" s="448"/>
      <c r="B10" s="460" t="s">
        <v>7</v>
      </c>
      <c r="C10" s="817" t="s">
        <v>8</v>
      </c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9"/>
      <c r="U10" s="463" t="s">
        <v>9</v>
      </c>
      <c r="V10" s="821" t="s">
        <v>10</v>
      </c>
      <c r="W10" s="823"/>
      <c r="X10" s="833" t="s">
        <v>11</v>
      </c>
      <c r="Y10" s="831"/>
      <c r="Z10" s="831"/>
      <c r="AA10" s="823"/>
      <c r="AB10" s="831" t="s">
        <v>12</v>
      </c>
      <c r="AC10" s="831"/>
      <c r="AD10" s="831"/>
      <c r="AE10" s="823"/>
      <c r="AF10" s="458"/>
      <c r="AG10" s="459"/>
    </row>
    <row r="11" spans="1:98" ht="32.25" customHeight="1" x14ac:dyDescent="0.25">
      <c r="A11" s="449"/>
      <c r="B11" s="461"/>
      <c r="C11" s="824" t="s">
        <v>13</v>
      </c>
      <c r="D11" s="834" t="s">
        <v>14</v>
      </c>
      <c r="E11" s="835" t="s">
        <v>15</v>
      </c>
      <c r="F11" s="835" t="s">
        <v>16</v>
      </c>
      <c r="G11" s="835" t="s">
        <v>17</v>
      </c>
      <c r="H11" s="835" t="s">
        <v>18</v>
      </c>
      <c r="I11" s="836" t="s">
        <v>19</v>
      </c>
      <c r="J11" s="836" t="s">
        <v>20</v>
      </c>
      <c r="K11" s="836" t="s">
        <v>21</v>
      </c>
      <c r="L11" s="836" t="s">
        <v>22</v>
      </c>
      <c r="M11" s="836" t="s">
        <v>23</v>
      </c>
      <c r="N11" s="836" t="s">
        <v>24</v>
      </c>
      <c r="O11" s="836" t="s">
        <v>25</v>
      </c>
      <c r="P11" s="836" t="s">
        <v>26</v>
      </c>
      <c r="Q11" s="836" t="s">
        <v>27</v>
      </c>
      <c r="R11" s="836" t="s">
        <v>28</v>
      </c>
      <c r="S11" s="836" t="s">
        <v>29</v>
      </c>
      <c r="T11" s="837" t="s">
        <v>30</v>
      </c>
      <c r="U11" s="464"/>
      <c r="V11" s="838" t="s">
        <v>31</v>
      </c>
      <c r="W11" s="837" t="s">
        <v>32</v>
      </c>
      <c r="X11" s="839" t="s">
        <v>33</v>
      </c>
      <c r="Y11" s="840" t="s">
        <v>34</v>
      </c>
      <c r="Z11" s="835" t="s">
        <v>35</v>
      </c>
      <c r="AA11" s="837" t="s">
        <v>36</v>
      </c>
      <c r="AB11" s="841" t="s">
        <v>33</v>
      </c>
      <c r="AC11" s="840" t="s">
        <v>34</v>
      </c>
      <c r="AD11" s="835" t="s">
        <v>35</v>
      </c>
      <c r="AE11" s="837" t="s">
        <v>37</v>
      </c>
      <c r="AF11" s="834" t="s">
        <v>38</v>
      </c>
      <c r="AG11" s="842" t="s">
        <v>12</v>
      </c>
    </row>
    <row r="12" spans="1:98" x14ac:dyDescent="0.25">
      <c r="A12" s="25" t="s">
        <v>39</v>
      </c>
      <c r="B12" s="26">
        <f>SUM(C12:T12)</f>
        <v>544</v>
      </c>
      <c r="C12" s="27">
        <v>266</v>
      </c>
      <c r="D12" s="28">
        <v>135</v>
      </c>
      <c r="E12" s="28">
        <v>119</v>
      </c>
      <c r="F12" s="28">
        <v>22</v>
      </c>
      <c r="G12" s="28">
        <v>1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544</v>
      </c>
      <c r="V12" s="32">
        <v>252</v>
      </c>
      <c r="W12" s="33">
        <v>292</v>
      </c>
      <c r="X12" s="34">
        <f>SUM(Y12+Z12+AA12)</f>
        <v>208</v>
      </c>
      <c r="Y12" s="32">
        <v>45</v>
      </c>
      <c r="Z12" s="35">
        <v>161</v>
      </c>
      <c r="AA12" s="33">
        <v>2</v>
      </c>
      <c r="AB12" s="885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1376</v>
      </c>
      <c r="C13" s="42">
        <v>0</v>
      </c>
      <c r="D13" s="43">
        <v>0</v>
      </c>
      <c r="E13" s="43">
        <v>0</v>
      </c>
      <c r="F13" s="43">
        <v>9</v>
      </c>
      <c r="G13" s="43">
        <v>7</v>
      </c>
      <c r="H13" s="43">
        <v>37</v>
      </c>
      <c r="I13" s="43">
        <v>46</v>
      </c>
      <c r="J13" s="43">
        <v>72</v>
      </c>
      <c r="K13" s="43">
        <v>90</v>
      </c>
      <c r="L13" s="43">
        <v>95</v>
      </c>
      <c r="M13" s="43">
        <v>70</v>
      </c>
      <c r="N13" s="43">
        <v>78</v>
      </c>
      <c r="O13" s="43">
        <v>106</v>
      </c>
      <c r="P13" s="43">
        <v>153</v>
      </c>
      <c r="Q13" s="43">
        <v>154</v>
      </c>
      <c r="R13" s="43">
        <v>166</v>
      </c>
      <c r="S13" s="43">
        <v>147</v>
      </c>
      <c r="T13" s="44">
        <v>146</v>
      </c>
      <c r="U13" s="45">
        <v>1376</v>
      </c>
      <c r="V13" s="42">
        <v>539</v>
      </c>
      <c r="W13" s="44">
        <v>837</v>
      </c>
      <c r="X13" s="46">
        <f t="shared" ref="X13:X36" si="4">SUM(Y13+Z13+AA13)</f>
        <v>3</v>
      </c>
      <c r="Y13" s="42">
        <v>1</v>
      </c>
      <c r="Z13" s="43">
        <v>2</v>
      </c>
      <c r="AA13" s="44">
        <v>0</v>
      </c>
      <c r="AB13" s="47">
        <f t="shared" ref="AB13:AB37" si="5">SUM(AC13+AD13+AE13)</f>
        <v>369</v>
      </c>
      <c r="AC13" s="42">
        <v>73</v>
      </c>
      <c r="AD13" s="48">
        <v>296</v>
      </c>
      <c r="AE13" s="44">
        <v>0</v>
      </c>
      <c r="AF13" s="37">
        <v>1</v>
      </c>
      <c r="AG13" s="38">
        <v>289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50</v>
      </c>
      <c r="C15" s="42">
        <v>24</v>
      </c>
      <c r="D15" s="43">
        <v>14</v>
      </c>
      <c r="E15" s="43">
        <v>8</v>
      </c>
      <c r="F15" s="43">
        <v>4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50</v>
      </c>
      <c r="V15" s="42">
        <v>37</v>
      </c>
      <c r="W15" s="44">
        <v>13</v>
      </c>
      <c r="X15" s="46">
        <f t="shared" si="4"/>
        <v>9</v>
      </c>
      <c r="Y15" s="42">
        <v>2</v>
      </c>
      <c r="Z15" s="43">
        <v>7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97</v>
      </c>
      <c r="C16" s="42">
        <v>0</v>
      </c>
      <c r="D16" s="43">
        <v>0</v>
      </c>
      <c r="E16" s="43">
        <v>0</v>
      </c>
      <c r="F16" s="43">
        <v>0</v>
      </c>
      <c r="G16" s="43">
        <v>0</v>
      </c>
      <c r="H16" s="43">
        <v>1</v>
      </c>
      <c r="I16" s="43">
        <v>2</v>
      </c>
      <c r="J16" s="43">
        <v>1</v>
      </c>
      <c r="K16" s="43">
        <v>3</v>
      </c>
      <c r="L16" s="43">
        <v>2</v>
      </c>
      <c r="M16" s="43">
        <v>2</v>
      </c>
      <c r="N16" s="43">
        <v>0</v>
      </c>
      <c r="O16" s="43">
        <v>4</v>
      </c>
      <c r="P16" s="43">
        <v>8</v>
      </c>
      <c r="Q16" s="43">
        <v>17</v>
      </c>
      <c r="R16" s="43">
        <v>23</v>
      </c>
      <c r="S16" s="43">
        <v>17</v>
      </c>
      <c r="T16" s="44">
        <v>17</v>
      </c>
      <c r="U16" s="45">
        <v>97</v>
      </c>
      <c r="V16" s="42">
        <v>40</v>
      </c>
      <c r="W16" s="44">
        <v>57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34</v>
      </c>
      <c r="AC16" s="42">
        <v>24</v>
      </c>
      <c r="AD16" s="48">
        <v>10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261</v>
      </c>
      <c r="C17" s="42">
        <v>38</v>
      </c>
      <c r="D17" s="43">
        <v>27</v>
      </c>
      <c r="E17" s="43">
        <v>27</v>
      </c>
      <c r="F17" s="43">
        <v>8</v>
      </c>
      <c r="G17" s="43">
        <v>3</v>
      </c>
      <c r="H17" s="43">
        <v>0</v>
      </c>
      <c r="I17" s="43">
        <v>2</v>
      </c>
      <c r="J17" s="43">
        <v>0</v>
      </c>
      <c r="K17" s="43">
        <v>1</v>
      </c>
      <c r="L17" s="43">
        <v>2</v>
      </c>
      <c r="M17" s="43">
        <v>5</v>
      </c>
      <c r="N17" s="43">
        <v>11</v>
      </c>
      <c r="O17" s="43">
        <v>21</v>
      </c>
      <c r="P17" s="43">
        <v>19</v>
      </c>
      <c r="Q17" s="43">
        <v>31</v>
      </c>
      <c r="R17" s="43">
        <v>20</v>
      </c>
      <c r="S17" s="43">
        <v>23</v>
      </c>
      <c r="T17" s="44">
        <v>23</v>
      </c>
      <c r="U17" s="45">
        <v>261</v>
      </c>
      <c r="V17" s="42">
        <v>145</v>
      </c>
      <c r="W17" s="44">
        <v>116</v>
      </c>
      <c r="X17" s="46">
        <f t="shared" si="4"/>
        <v>27</v>
      </c>
      <c r="Y17" s="42">
        <v>17</v>
      </c>
      <c r="Z17" s="43">
        <v>10</v>
      </c>
      <c r="AA17" s="44">
        <v>0</v>
      </c>
      <c r="AB17" s="51">
        <f t="shared" si="5"/>
        <v>53</v>
      </c>
      <c r="AC17" s="42">
        <v>22</v>
      </c>
      <c r="AD17" s="48">
        <v>31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133</v>
      </c>
      <c r="C18" s="42">
        <v>0</v>
      </c>
      <c r="D18" s="43">
        <v>0</v>
      </c>
      <c r="E18" s="43">
        <v>0</v>
      </c>
      <c r="F18" s="43">
        <v>2</v>
      </c>
      <c r="G18" s="43">
        <v>3</v>
      </c>
      <c r="H18" s="43">
        <v>3</v>
      </c>
      <c r="I18" s="43">
        <v>3</v>
      </c>
      <c r="J18" s="43">
        <v>6</v>
      </c>
      <c r="K18" s="43">
        <v>10</v>
      </c>
      <c r="L18" s="43">
        <v>7</v>
      </c>
      <c r="M18" s="43">
        <v>19</v>
      </c>
      <c r="N18" s="43">
        <v>14</v>
      </c>
      <c r="O18" s="43">
        <v>17</v>
      </c>
      <c r="P18" s="43">
        <v>12</v>
      </c>
      <c r="Q18" s="43">
        <v>15</v>
      </c>
      <c r="R18" s="43">
        <v>13</v>
      </c>
      <c r="S18" s="43">
        <v>5</v>
      </c>
      <c r="T18" s="44">
        <v>4</v>
      </c>
      <c r="U18" s="45">
        <v>133</v>
      </c>
      <c r="V18" s="42">
        <v>3</v>
      </c>
      <c r="W18" s="44">
        <v>130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35</v>
      </c>
      <c r="AC18" s="42">
        <v>10</v>
      </c>
      <c r="AD18" s="48">
        <v>25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  <c r="U19" s="45"/>
      <c r="V19" s="42"/>
      <c r="W19" s="44"/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36</v>
      </c>
      <c r="C20" s="42">
        <v>0</v>
      </c>
      <c r="D20" s="43">
        <v>0</v>
      </c>
      <c r="E20" s="43">
        <v>0</v>
      </c>
      <c r="F20" s="43">
        <v>0</v>
      </c>
      <c r="G20" s="43">
        <v>0</v>
      </c>
      <c r="H20" s="43">
        <v>5</v>
      </c>
      <c r="I20" s="43">
        <v>0</v>
      </c>
      <c r="J20" s="43">
        <v>1</v>
      </c>
      <c r="K20" s="43">
        <v>4</v>
      </c>
      <c r="L20" s="43">
        <v>0</v>
      </c>
      <c r="M20" s="43">
        <v>3</v>
      </c>
      <c r="N20" s="43">
        <v>7</v>
      </c>
      <c r="O20" s="43">
        <v>4</v>
      </c>
      <c r="P20" s="43">
        <v>4</v>
      </c>
      <c r="Q20" s="43">
        <v>2</v>
      </c>
      <c r="R20" s="43">
        <v>4</v>
      </c>
      <c r="S20" s="43">
        <v>2</v>
      </c>
      <c r="T20" s="44">
        <v>0</v>
      </c>
      <c r="U20" s="45">
        <v>36</v>
      </c>
      <c r="V20" s="42">
        <v>8</v>
      </c>
      <c r="W20" s="44">
        <v>28</v>
      </c>
      <c r="X20" s="46">
        <f t="shared" si="4"/>
        <v>0</v>
      </c>
      <c r="Y20" s="42">
        <v>0</v>
      </c>
      <c r="Z20" s="43">
        <v>0</v>
      </c>
      <c r="AA20" s="44">
        <v>0</v>
      </c>
      <c r="AB20" s="51">
        <f t="shared" si="5"/>
        <v>9</v>
      </c>
      <c r="AC20" s="42">
        <v>7</v>
      </c>
      <c r="AD20" s="48">
        <v>2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52</v>
      </c>
      <c r="C22" s="42">
        <v>0</v>
      </c>
      <c r="D22" s="43">
        <v>0</v>
      </c>
      <c r="E22" s="43">
        <v>0</v>
      </c>
      <c r="F22" s="43">
        <v>2</v>
      </c>
      <c r="G22" s="43">
        <v>0</v>
      </c>
      <c r="H22" s="43">
        <v>0</v>
      </c>
      <c r="I22" s="43">
        <v>3</v>
      </c>
      <c r="J22" s="43">
        <v>2</v>
      </c>
      <c r="K22" s="43">
        <v>5</v>
      </c>
      <c r="L22" s="43">
        <v>3</v>
      </c>
      <c r="M22" s="43">
        <v>4</v>
      </c>
      <c r="N22" s="43">
        <v>6</v>
      </c>
      <c r="O22" s="43">
        <v>9</v>
      </c>
      <c r="P22" s="43">
        <v>6</v>
      </c>
      <c r="Q22" s="43">
        <v>4</v>
      </c>
      <c r="R22" s="43">
        <v>3</v>
      </c>
      <c r="S22" s="43">
        <v>2</v>
      </c>
      <c r="T22" s="44">
        <v>3</v>
      </c>
      <c r="U22" s="45">
        <v>52</v>
      </c>
      <c r="V22" s="42">
        <v>21</v>
      </c>
      <c r="W22" s="44">
        <v>31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27</v>
      </c>
      <c r="AC22" s="42">
        <v>20</v>
      </c>
      <c r="AD22" s="48">
        <v>7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167</v>
      </c>
      <c r="C32" s="42">
        <v>7</v>
      </c>
      <c r="D32" s="43">
        <v>7</v>
      </c>
      <c r="E32" s="43">
        <v>7</v>
      </c>
      <c r="F32" s="43">
        <v>3</v>
      </c>
      <c r="G32" s="43">
        <v>4</v>
      </c>
      <c r="H32" s="43">
        <v>2</v>
      </c>
      <c r="I32" s="43">
        <v>3</v>
      </c>
      <c r="J32" s="43">
        <v>4</v>
      </c>
      <c r="K32" s="43">
        <v>6</v>
      </c>
      <c r="L32" s="43">
        <v>4</v>
      </c>
      <c r="M32" s="43">
        <v>9</v>
      </c>
      <c r="N32" s="43">
        <v>17</v>
      </c>
      <c r="O32" s="43">
        <v>18</v>
      </c>
      <c r="P32" s="43">
        <v>14</v>
      </c>
      <c r="Q32" s="43">
        <v>12</v>
      </c>
      <c r="R32" s="43">
        <v>13</v>
      </c>
      <c r="S32" s="43">
        <v>12</v>
      </c>
      <c r="T32" s="44">
        <v>25</v>
      </c>
      <c r="U32" s="45">
        <v>167</v>
      </c>
      <c r="V32" s="42">
        <v>74</v>
      </c>
      <c r="W32" s="44">
        <v>93</v>
      </c>
      <c r="X32" s="46">
        <f t="shared" si="4"/>
        <v>16</v>
      </c>
      <c r="Y32" s="42">
        <v>8</v>
      </c>
      <c r="Z32" s="43">
        <v>8</v>
      </c>
      <c r="AA32" s="44">
        <v>0</v>
      </c>
      <c r="AB32" s="51">
        <f t="shared" si="5"/>
        <v>69</v>
      </c>
      <c r="AC32" s="42">
        <v>29</v>
      </c>
      <c r="AD32" s="48">
        <v>40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27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2</v>
      </c>
      <c r="I33" s="43">
        <v>1</v>
      </c>
      <c r="J33" s="43">
        <v>3</v>
      </c>
      <c r="K33" s="43">
        <v>4</v>
      </c>
      <c r="L33" s="43">
        <v>2</v>
      </c>
      <c r="M33" s="43">
        <v>3</v>
      </c>
      <c r="N33" s="43">
        <v>2</v>
      </c>
      <c r="O33" s="43">
        <v>2</v>
      </c>
      <c r="P33" s="43">
        <v>3</v>
      </c>
      <c r="Q33" s="43">
        <v>3</v>
      </c>
      <c r="R33" s="43">
        <v>0</v>
      </c>
      <c r="S33" s="43">
        <v>2</v>
      </c>
      <c r="T33" s="44">
        <v>0</v>
      </c>
      <c r="U33" s="45">
        <v>27</v>
      </c>
      <c r="V33" s="42">
        <v>21</v>
      </c>
      <c r="W33" s="44">
        <v>6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13</v>
      </c>
      <c r="AC33" s="42">
        <v>1</v>
      </c>
      <c r="AD33" s="48">
        <v>12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188</v>
      </c>
      <c r="C38" s="56">
        <v>45</v>
      </c>
      <c r="D38" s="55">
        <v>56</v>
      </c>
      <c r="E38" s="55">
        <v>67</v>
      </c>
      <c r="F38" s="55">
        <v>20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188</v>
      </c>
      <c r="V38" s="42">
        <v>132</v>
      </c>
      <c r="W38" s="44">
        <v>56</v>
      </c>
      <c r="X38" s="46">
        <f>SUM(Y38+Z38+AA38)</f>
        <v>46</v>
      </c>
      <c r="Y38" s="42">
        <v>35</v>
      </c>
      <c r="Z38" s="43">
        <v>11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150</v>
      </c>
      <c r="C39" s="56">
        <v>0</v>
      </c>
      <c r="D39" s="55">
        <v>0</v>
      </c>
      <c r="E39" s="55">
        <v>1</v>
      </c>
      <c r="F39" s="55">
        <v>4</v>
      </c>
      <c r="G39" s="43">
        <v>4</v>
      </c>
      <c r="H39" s="43">
        <v>5</v>
      </c>
      <c r="I39" s="43">
        <v>6</v>
      </c>
      <c r="J39" s="43">
        <v>6</v>
      </c>
      <c r="K39" s="43">
        <v>2</v>
      </c>
      <c r="L39" s="43">
        <v>9</v>
      </c>
      <c r="M39" s="43">
        <v>9</v>
      </c>
      <c r="N39" s="43">
        <v>11</v>
      </c>
      <c r="O39" s="43">
        <v>13</v>
      </c>
      <c r="P39" s="43">
        <v>15</v>
      </c>
      <c r="Q39" s="43">
        <v>20</v>
      </c>
      <c r="R39" s="43">
        <v>14</v>
      </c>
      <c r="S39" s="43">
        <v>10</v>
      </c>
      <c r="T39" s="44">
        <v>21</v>
      </c>
      <c r="U39" s="45">
        <v>150</v>
      </c>
      <c r="V39" s="42">
        <v>72</v>
      </c>
      <c r="W39" s="44">
        <v>78</v>
      </c>
      <c r="X39" s="46">
        <f>SUM(Y39+Z39+AA39)</f>
        <v>4</v>
      </c>
      <c r="Y39" s="42">
        <v>1</v>
      </c>
      <c r="Z39" s="43">
        <v>3</v>
      </c>
      <c r="AA39" s="44">
        <v>0</v>
      </c>
      <c r="AB39" s="51">
        <f>SUM(AC39+AD39+AE39)</f>
        <v>71</v>
      </c>
      <c r="AC39" s="42">
        <v>26</v>
      </c>
      <c r="AD39" s="48">
        <v>45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74</v>
      </c>
      <c r="C41" s="56">
        <v>1</v>
      </c>
      <c r="D41" s="55">
        <v>7</v>
      </c>
      <c r="E41" s="55">
        <v>26</v>
      </c>
      <c r="F41" s="55">
        <v>40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74</v>
      </c>
      <c r="V41" s="42">
        <v>30</v>
      </c>
      <c r="W41" s="44">
        <v>44</v>
      </c>
      <c r="X41" s="46">
        <f>SUM(Y41+Z41+AA41)</f>
        <v>9</v>
      </c>
      <c r="Y41" s="42">
        <v>0</v>
      </c>
      <c r="Z41" s="43">
        <v>9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74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362</v>
      </c>
      <c r="C42" s="42">
        <v>0</v>
      </c>
      <c r="D42" s="43">
        <v>1</v>
      </c>
      <c r="E42" s="43">
        <v>0</v>
      </c>
      <c r="F42" s="43">
        <v>9</v>
      </c>
      <c r="G42" s="43">
        <v>5</v>
      </c>
      <c r="H42" s="43">
        <v>51</v>
      </c>
      <c r="I42" s="43">
        <v>26</v>
      </c>
      <c r="J42" s="43">
        <v>29</v>
      </c>
      <c r="K42" s="43">
        <v>31</v>
      </c>
      <c r="L42" s="43">
        <v>33</v>
      </c>
      <c r="M42" s="43">
        <v>42</v>
      </c>
      <c r="N42" s="43">
        <v>38</v>
      </c>
      <c r="O42" s="43">
        <v>24</v>
      </c>
      <c r="P42" s="43">
        <v>32</v>
      </c>
      <c r="Q42" s="43">
        <v>15</v>
      </c>
      <c r="R42" s="43">
        <v>13</v>
      </c>
      <c r="S42" s="43">
        <v>8</v>
      </c>
      <c r="T42" s="44">
        <v>5</v>
      </c>
      <c r="U42" s="45">
        <v>362</v>
      </c>
      <c r="V42" s="42">
        <v>127</v>
      </c>
      <c r="W42" s="44">
        <v>235</v>
      </c>
      <c r="X42" s="46">
        <f t="shared" ref="X42:X63" si="11">SUM(Y42+Z42+AA42)</f>
        <v>96</v>
      </c>
      <c r="Y42" s="42">
        <v>49</v>
      </c>
      <c r="Z42" s="43">
        <v>46</v>
      </c>
      <c r="AA42" s="44">
        <v>1</v>
      </c>
      <c r="AB42" s="51">
        <f>SUM(AC42+AD42+AE42)</f>
        <v>72</v>
      </c>
      <c r="AC42" s="42">
        <v>15</v>
      </c>
      <c r="AD42" s="48">
        <v>57</v>
      </c>
      <c r="AE42" s="44">
        <v>0</v>
      </c>
      <c r="AF42" s="37">
        <v>1</v>
      </c>
      <c r="AG42" s="38">
        <v>75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180</v>
      </c>
      <c r="C43" s="42">
        <v>70</v>
      </c>
      <c r="D43" s="43">
        <v>74</v>
      </c>
      <c r="E43" s="43">
        <v>35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180</v>
      </c>
      <c r="V43" s="42">
        <v>154</v>
      </c>
      <c r="W43" s="44">
        <v>26</v>
      </c>
      <c r="X43" s="46">
        <f t="shared" si="11"/>
        <v>4</v>
      </c>
      <c r="Y43" s="42">
        <v>2</v>
      </c>
      <c r="Z43" s="43">
        <v>2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914</v>
      </c>
      <c r="C44" s="42">
        <v>0</v>
      </c>
      <c r="D44" s="43">
        <v>0</v>
      </c>
      <c r="E44" s="43">
        <v>0</v>
      </c>
      <c r="F44" s="43">
        <v>11</v>
      </c>
      <c r="G44" s="43">
        <v>12</v>
      </c>
      <c r="H44" s="43">
        <v>17</v>
      </c>
      <c r="I44" s="43">
        <v>19</v>
      </c>
      <c r="J44" s="43">
        <v>39</v>
      </c>
      <c r="K44" s="43">
        <v>54</v>
      </c>
      <c r="L44" s="43">
        <v>49</v>
      </c>
      <c r="M44" s="43">
        <v>68</v>
      </c>
      <c r="N44" s="43">
        <v>83</v>
      </c>
      <c r="O44" s="43">
        <v>85</v>
      </c>
      <c r="P44" s="43">
        <v>109</v>
      </c>
      <c r="Q44" s="43">
        <v>113</v>
      </c>
      <c r="R44" s="43">
        <v>106</v>
      </c>
      <c r="S44" s="43">
        <v>86</v>
      </c>
      <c r="T44" s="44">
        <v>63</v>
      </c>
      <c r="U44" s="45">
        <v>914</v>
      </c>
      <c r="V44" s="42">
        <v>333</v>
      </c>
      <c r="W44" s="44">
        <v>581</v>
      </c>
      <c r="X44" s="46">
        <f t="shared" si="11"/>
        <v>4</v>
      </c>
      <c r="Y44" s="42">
        <v>2</v>
      </c>
      <c r="Z44" s="43">
        <v>2</v>
      </c>
      <c r="AA44" s="44">
        <v>0</v>
      </c>
      <c r="AB44" s="51">
        <f t="shared" si="12"/>
        <v>410</v>
      </c>
      <c r="AC44" s="42">
        <v>229</v>
      </c>
      <c r="AD44" s="48">
        <v>181</v>
      </c>
      <c r="AE44" s="44">
        <v>0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30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1</v>
      </c>
      <c r="N45" s="43">
        <v>1</v>
      </c>
      <c r="O45" s="43">
        <v>9</v>
      </c>
      <c r="P45" s="43">
        <v>7</v>
      </c>
      <c r="Q45" s="43">
        <v>3</v>
      </c>
      <c r="R45" s="43">
        <v>3</v>
      </c>
      <c r="S45" s="43">
        <v>2</v>
      </c>
      <c r="T45" s="44">
        <v>4</v>
      </c>
      <c r="U45" s="45">
        <v>30</v>
      </c>
      <c r="V45" s="42">
        <v>20</v>
      </c>
      <c r="W45" s="44">
        <v>10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19</v>
      </c>
      <c r="AC45" s="42">
        <v>5</v>
      </c>
      <c r="AD45" s="48">
        <v>14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18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1</v>
      </c>
      <c r="M51" s="43">
        <v>0</v>
      </c>
      <c r="N51" s="43">
        <v>2</v>
      </c>
      <c r="O51" s="43">
        <v>2</v>
      </c>
      <c r="P51" s="43">
        <v>2</v>
      </c>
      <c r="Q51" s="43">
        <v>3</v>
      </c>
      <c r="R51" s="43">
        <v>5</v>
      </c>
      <c r="S51" s="43">
        <v>2</v>
      </c>
      <c r="T51" s="44">
        <v>1</v>
      </c>
      <c r="U51" s="45">
        <v>18</v>
      </c>
      <c r="V51" s="42">
        <v>8</v>
      </c>
      <c r="W51" s="44">
        <v>10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10</v>
      </c>
      <c r="AC51" s="42">
        <v>1</v>
      </c>
      <c r="AD51" s="48">
        <v>9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121</v>
      </c>
      <c r="C54" s="42">
        <v>0</v>
      </c>
      <c r="D54" s="43">
        <v>3</v>
      </c>
      <c r="E54" s="43">
        <v>1</v>
      </c>
      <c r="F54" s="43">
        <v>0</v>
      </c>
      <c r="G54" s="43">
        <v>1</v>
      </c>
      <c r="H54" s="43">
        <v>1</v>
      </c>
      <c r="I54" s="43">
        <v>1</v>
      </c>
      <c r="J54" s="43">
        <v>2</v>
      </c>
      <c r="K54" s="43">
        <v>0</v>
      </c>
      <c r="L54" s="43">
        <v>4</v>
      </c>
      <c r="M54" s="43">
        <v>6</v>
      </c>
      <c r="N54" s="43">
        <v>9</v>
      </c>
      <c r="O54" s="43">
        <v>9</v>
      </c>
      <c r="P54" s="43">
        <v>10</v>
      </c>
      <c r="Q54" s="43">
        <v>24</v>
      </c>
      <c r="R54" s="43">
        <v>20</v>
      </c>
      <c r="S54" s="43">
        <v>14</v>
      </c>
      <c r="T54" s="44">
        <v>16</v>
      </c>
      <c r="U54" s="45">
        <v>121</v>
      </c>
      <c r="V54" s="42">
        <v>50</v>
      </c>
      <c r="W54" s="44">
        <v>71</v>
      </c>
      <c r="X54" s="46">
        <f t="shared" si="11"/>
        <v>3</v>
      </c>
      <c r="Y54" s="42">
        <v>0</v>
      </c>
      <c r="Z54" s="43">
        <v>3</v>
      </c>
      <c r="AA54" s="44">
        <v>0</v>
      </c>
      <c r="AB54" s="51">
        <f t="shared" si="12"/>
        <v>117</v>
      </c>
      <c r="AC54" s="42">
        <v>0</v>
      </c>
      <c r="AD54" s="48">
        <v>117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759</v>
      </c>
      <c r="C55" s="42">
        <v>1</v>
      </c>
      <c r="D55" s="43">
        <v>29</v>
      </c>
      <c r="E55" s="43">
        <v>39</v>
      </c>
      <c r="F55" s="43">
        <v>28</v>
      </c>
      <c r="G55" s="43">
        <v>18</v>
      </c>
      <c r="H55" s="43">
        <v>41</v>
      </c>
      <c r="I55" s="43">
        <v>82</v>
      </c>
      <c r="J55" s="43">
        <v>115</v>
      </c>
      <c r="K55" s="43">
        <v>103</v>
      </c>
      <c r="L55" s="43">
        <v>56</v>
      </c>
      <c r="M55" s="43">
        <v>64</v>
      </c>
      <c r="N55" s="43">
        <v>51</v>
      </c>
      <c r="O55" s="43">
        <v>40</v>
      </c>
      <c r="P55" s="43">
        <v>41</v>
      </c>
      <c r="Q55" s="43">
        <v>20</v>
      </c>
      <c r="R55" s="43">
        <v>15</v>
      </c>
      <c r="S55" s="43">
        <v>8</v>
      </c>
      <c r="T55" s="44">
        <v>8</v>
      </c>
      <c r="U55" s="45">
        <v>759</v>
      </c>
      <c r="V55" s="42">
        <v>2</v>
      </c>
      <c r="W55" s="44">
        <v>757</v>
      </c>
      <c r="X55" s="46">
        <f t="shared" si="11"/>
        <v>70</v>
      </c>
      <c r="Y55" s="42">
        <v>22</v>
      </c>
      <c r="Z55" s="43">
        <v>48</v>
      </c>
      <c r="AA55" s="44">
        <v>0</v>
      </c>
      <c r="AB55" s="51">
        <f t="shared" si="12"/>
        <v>250</v>
      </c>
      <c r="AC55" s="42">
        <v>108</v>
      </c>
      <c r="AD55" s="48">
        <v>142</v>
      </c>
      <c r="AE55" s="44">
        <v>0</v>
      </c>
      <c r="AF55" s="37">
        <v>0</v>
      </c>
      <c r="AG55" s="38">
        <v>50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4"/>
      <c r="U56" s="45"/>
      <c r="V56" s="42"/>
      <c r="W56" s="44"/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4"/>
      <c r="U57" s="45"/>
      <c r="V57" s="42"/>
      <c r="W57" s="44"/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399</v>
      </c>
      <c r="C58" s="42">
        <v>5</v>
      </c>
      <c r="D58" s="43">
        <v>1</v>
      </c>
      <c r="E58" s="43">
        <v>6</v>
      </c>
      <c r="F58" s="43">
        <v>0</v>
      </c>
      <c r="G58" s="43">
        <v>4</v>
      </c>
      <c r="H58" s="43">
        <v>2</v>
      </c>
      <c r="I58" s="43">
        <v>3</v>
      </c>
      <c r="J58" s="43">
        <v>2</v>
      </c>
      <c r="K58" s="43">
        <v>7</v>
      </c>
      <c r="L58" s="43">
        <v>10</v>
      </c>
      <c r="M58" s="43">
        <v>10</v>
      </c>
      <c r="N58" s="43">
        <v>19</v>
      </c>
      <c r="O58" s="43">
        <v>18</v>
      </c>
      <c r="P58" s="43">
        <v>32</v>
      </c>
      <c r="Q58" s="43">
        <v>54</v>
      </c>
      <c r="R58" s="43">
        <v>84</v>
      </c>
      <c r="S58" s="43">
        <v>65</v>
      </c>
      <c r="T58" s="44">
        <v>77</v>
      </c>
      <c r="U58" s="45">
        <v>399</v>
      </c>
      <c r="V58" s="42">
        <v>168</v>
      </c>
      <c r="W58" s="44">
        <v>231</v>
      </c>
      <c r="X58" s="46">
        <f t="shared" si="11"/>
        <v>6</v>
      </c>
      <c r="Y58" s="42">
        <v>2</v>
      </c>
      <c r="Z58" s="43">
        <v>4</v>
      </c>
      <c r="AA58" s="44">
        <v>0</v>
      </c>
      <c r="AB58" s="51">
        <f t="shared" si="12"/>
        <v>107</v>
      </c>
      <c r="AC58" s="42">
        <v>13</v>
      </c>
      <c r="AD58" s="48">
        <v>90</v>
      </c>
      <c r="AE58" s="44">
        <v>4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324</v>
      </c>
      <c r="C59" s="42">
        <v>24</v>
      </c>
      <c r="D59" s="43">
        <v>58</v>
      </c>
      <c r="E59" s="43">
        <v>29</v>
      </c>
      <c r="F59" s="43">
        <v>11</v>
      </c>
      <c r="G59" s="43">
        <v>5</v>
      </c>
      <c r="H59" s="43">
        <v>8</v>
      </c>
      <c r="I59" s="43">
        <v>13</v>
      </c>
      <c r="J59" s="43">
        <v>10</v>
      </c>
      <c r="K59" s="43">
        <v>10</v>
      </c>
      <c r="L59" s="43">
        <v>2</v>
      </c>
      <c r="M59" s="43">
        <v>8</v>
      </c>
      <c r="N59" s="43">
        <v>11</v>
      </c>
      <c r="O59" s="43">
        <v>8</v>
      </c>
      <c r="P59" s="43">
        <v>19</v>
      </c>
      <c r="Q59" s="43">
        <v>27</v>
      </c>
      <c r="R59" s="43">
        <v>20</v>
      </c>
      <c r="S59" s="43">
        <v>25</v>
      </c>
      <c r="T59" s="44">
        <v>36</v>
      </c>
      <c r="U59" s="45">
        <v>324</v>
      </c>
      <c r="V59" s="42">
        <v>142</v>
      </c>
      <c r="W59" s="44">
        <v>182</v>
      </c>
      <c r="X59" s="46">
        <f t="shared" si="11"/>
        <v>66</v>
      </c>
      <c r="Y59" s="42">
        <v>15</v>
      </c>
      <c r="Z59" s="43">
        <v>46</v>
      </c>
      <c r="AA59" s="44">
        <v>5</v>
      </c>
      <c r="AB59" s="51">
        <f t="shared" si="12"/>
        <v>130</v>
      </c>
      <c r="AC59" s="42">
        <v>20</v>
      </c>
      <c r="AD59" s="48">
        <v>105</v>
      </c>
      <c r="AE59" s="44">
        <v>5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1208</v>
      </c>
      <c r="C60" s="42">
        <v>78</v>
      </c>
      <c r="D60" s="43">
        <v>64</v>
      </c>
      <c r="E60" s="43">
        <v>127</v>
      </c>
      <c r="F60" s="43">
        <v>47</v>
      </c>
      <c r="G60" s="43">
        <v>14</v>
      </c>
      <c r="H60" s="43">
        <v>28</v>
      </c>
      <c r="I60" s="43">
        <v>32</v>
      </c>
      <c r="J60" s="43">
        <v>43</v>
      </c>
      <c r="K60" s="43">
        <v>27</v>
      </c>
      <c r="L60" s="43">
        <v>49</v>
      </c>
      <c r="M60" s="43">
        <v>63</v>
      </c>
      <c r="N60" s="43">
        <v>66</v>
      </c>
      <c r="O60" s="43">
        <v>115</v>
      </c>
      <c r="P60" s="43">
        <v>128</v>
      </c>
      <c r="Q60" s="43">
        <v>100</v>
      </c>
      <c r="R60" s="43">
        <v>93</v>
      </c>
      <c r="S60" s="43">
        <v>66</v>
      </c>
      <c r="T60" s="44">
        <v>68</v>
      </c>
      <c r="U60" s="45">
        <v>1208</v>
      </c>
      <c r="V60" s="42">
        <v>538</v>
      </c>
      <c r="W60" s="44">
        <v>670</v>
      </c>
      <c r="X60" s="46">
        <f t="shared" si="11"/>
        <v>138</v>
      </c>
      <c r="Y60" s="42">
        <v>22</v>
      </c>
      <c r="Z60" s="43">
        <v>110</v>
      </c>
      <c r="AA60" s="44">
        <v>6</v>
      </c>
      <c r="AB60" s="51">
        <f t="shared" si="12"/>
        <v>332</v>
      </c>
      <c r="AC60" s="42">
        <v>139</v>
      </c>
      <c r="AD60" s="48">
        <v>181</v>
      </c>
      <c r="AE60" s="44">
        <v>12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209</v>
      </c>
      <c r="C61" s="42">
        <v>0</v>
      </c>
      <c r="D61" s="43">
        <v>0</v>
      </c>
      <c r="E61" s="43">
        <v>0</v>
      </c>
      <c r="F61" s="43">
        <v>2</v>
      </c>
      <c r="G61" s="43">
        <v>0</v>
      </c>
      <c r="H61" s="43">
        <v>0</v>
      </c>
      <c r="I61" s="43">
        <v>4</v>
      </c>
      <c r="J61" s="43">
        <v>3</v>
      </c>
      <c r="K61" s="43">
        <v>14</v>
      </c>
      <c r="L61" s="43">
        <v>6</v>
      </c>
      <c r="M61" s="43">
        <v>7</v>
      </c>
      <c r="N61" s="43">
        <v>9</v>
      </c>
      <c r="O61" s="43">
        <v>13</v>
      </c>
      <c r="P61" s="43">
        <v>21</v>
      </c>
      <c r="Q61" s="43">
        <v>25</v>
      </c>
      <c r="R61" s="43">
        <v>38</v>
      </c>
      <c r="S61" s="43">
        <v>36</v>
      </c>
      <c r="T61" s="44">
        <v>31</v>
      </c>
      <c r="U61" s="45">
        <v>209</v>
      </c>
      <c r="V61" s="42">
        <v>177</v>
      </c>
      <c r="W61" s="44">
        <v>32</v>
      </c>
      <c r="X61" s="46">
        <f t="shared" si="11"/>
        <v>0</v>
      </c>
      <c r="Y61" s="42"/>
      <c r="Z61" s="43"/>
      <c r="AA61" s="44"/>
      <c r="AB61" s="51">
        <f t="shared" si="12"/>
        <v>46</v>
      </c>
      <c r="AC61" s="42">
        <v>33</v>
      </c>
      <c r="AD61" s="48">
        <v>13</v>
      </c>
      <c r="AE61" s="44">
        <v>0</v>
      </c>
      <c r="AF61" s="37">
        <v>2</v>
      </c>
      <c r="AG61" s="38">
        <v>92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97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2</v>
      </c>
      <c r="J62" s="43">
        <v>6</v>
      </c>
      <c r="K62" s="43">
        <v>1</v>
      </c>
      <c r="L62" s="43">
        <v>6</v>
      </c>
      <c r="M62" s="43">
        <v>2</v>
      </c>
      <c r="N62" s="43">
        <v>2</v>
      </c>
      <c r="O62" s="43">
        <v>6</v>
      </c>
      <c r="P62" s="43">
        <v>10</v>
      </c>
      <c r="Q62" s="43">
        <v>12</v>
      </c>
      <c r="R62" s="43">
        <v>12</v>
      </c>
      <c r="S62" s="43">
        <v>16</v>
      </c>
      <c r="T62" s="44">
        <v>22</v>
      </c>
      <c r="U62" s="45">
        <v>97</v>
      </c>
      <c r="V62" s="42">
        <v>35</v>
      </c>
      <c r="W62" s="44">
        <v>62</v>
      </c>
      <c r="X62" s="46">
        <f t="shared" si="11"/>
        <v>0</v>
      </c>
      <c r="Y62" s="42"/>
      <c r="Z62" s="43"/>
      <c r="AA62" s="44"/>
      <c r="AB62" s="51">
        <f t="shared" si="12"/>
        <v>37</v>
      </c>
      <c r="AC62" s="42">
        <v>0</v>
      </c>
      <c r="AD62" s="48">
        <v>37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844" t="s">
        <v>94</v>
      </c>
      <c r="B67" s="845">
        <f t="shared" ref="B67:AG67" si="13">SUM(B12:B66)</f>
        <v>7776</v>
      </c>
      <c r="C67" s="74">
        <f t="shared" si="13"/>
        <v>559</v>
      </c>
      <c r="D67" s="75">
        <f t="shared" si="13"/>
        <v>476</v>
      </c>
      <c r="E67" s="75">
        <f t="shared" si="13"/>
        <v>492</v>
      </c>
      <c r="F67" s="75">
        <f t="shared" si="13"/>
        <v>223</v>
      </c>
      <c r="G67" s="75">
        <f t="shared" si="13"/>
        <v>81</v>
      </c>
      <c r="H67" s="75">
        <f t="shared" si="13"/>
        <v>204</v>
      </c>
      <c r="I67" s="75">
        <f t="shared" si="13"/>
        <v>248</v>
      </c>
      <c r="J67" s="75">
        <f t="shared" si="13"/>
        <v>344</v>
      </c>
      <c r="K67" s="75">
        <f t="shared" si="13"/>
        <v>372</v>
      </c>
      <c r="L67" s="75">
        <f t="shared" si="13"/>
        <v>340</v>
      </c>
      <c r="M67" s="75">
        <f t="shared" si="13"/>
        <v>395</v>
      </c>
      <c r="N67" s="75">
        <f t="shared" si="13"/>
        <v>437</v>
      </c>
      <c r="O67" s="75">
        <f t="shared" si="13"/>
        <v>523</v>
      </c>
      <c r="P67" s="75">
        <f t="shared" si="13"/>
        <v>645</v>
      </c>
      <c r="Q67" s="75">
        <f t="shared" si="13"/>
        <v>654</v>
      </c>
      <c r="R67" s="75">
        <f t="shared" si="13"/>
        <v>665</v>
      </c>
      <c r="S67" s="75">
        <f t="shared" si="13"/>
        <v>548</v>
      </c>
      <c r="T67" s="76">
        <f t="shared" si="13"/>
        <v>570</v>
      </c>
      <c r="U67" s="77">
        <f t="shared" si="13"/>
        <v>7776</v>
      </c>
      <c r="V67" s="78">
        <f t="shared" si="13"/>
        <v>3128</v>
      </c>
      <c r="W67" s="76">
        <f t="shared" si="13"/>
        <v>4648</v>
      </c>
      <c r="X67" s="79">
        <f t="shared" si="13"/>
        <v>709</v>
      </c>
      <c r="Y67" s="78">
        <f t="shared" si="13"/>
        <v>223</v>
      </c>
      <c r="Z67" s="75">
        <f t="shared" si="13"/>
        <v>472</v>
      </c>
      <c r="AA67" s="80">
        <f t="shared" si="13"/>
        <v>14</v>
      </c>
      <c r="AB67" s="81">
        <f t="shared" si="13"/>
        <v>2210</v>
      </c>
      <c r="AC67" s="78">
        <f t="shared" si="13"/>
        <v>775</v>
      </c>
      <c r="AD67" s="75">
        <f t="shared" si="13"/>
        <v>1414</v>
      </c>
      <c r="AE67" s="76">
        <f t="shared" si="13"/>
        <v>21</v>
      </c>
      <c r="AF67" s="82">
        <f t="shared" si="13"/>
        <v>78</v>
      </c>
      <c r="AG67" s="83">
        <f t="shared" si="13"/>
        <v>506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636" t="s">
        <v>96</v>
      </c>
      <c r="B69" s="639" t="s">
        <v>97</v>
      </c>
      <c r="C69" s="633"/>
      <c r="D69" s="633"/>
      <c r="E69" s="634"/>
      <c r="F69" s="639" t="s">
        <v>98</v>
      </c>
      <c r="G69" s="633"/>
      <c r="H69" s="633"/>
      <c r="I69" s="634"/>
      <c r="J69" s="633" t="s">
        <v>99</v>
      </c>
      <c r="K69" s="633"/>
      <c r="L69" s="633"/>
      <c r="M69" s="634"/>
      <c r="N69" s="846" t="s">
        <v>100</v>
      </c>
      <c r="O69" s="847"/>
      <c r="P69" s="848"/>
      <c r="Q69" s="632" t="s">
        <v>101</v>
      </c>
      <c r="R69" s="635"/>
      <c r="S69" s="632" t="s">
        <v>102</v>
      </c>
      <c r="T69" s="635"/>
      <c r="U69" s="632" t="s">
        <v>103</v>
      </c>
      <c r="V69" s="635"/>
      <c r="W69" s="636" t="s">
        <v>104</v>
      </c>
      <c r="X69" s="632" t="s">
        <v>105</v>
      </c>
      <c r="Y69" s="635"/>
      <c r="Z69" s="632" t="s">
        <v>106</v>
      </c>
      <c r="AA69" s="635"/>
      <c r="AB69" s="817" t="s">
        <v>107</v>
      </c>
      <c r="AC69" s="849"/>
      <c r="AD69" s="636" t="s">
        <v>108</v>
      </c>
      <c r="AE69" s="637" t="s">
        <v>109</v>
      </c>
      <c r="AF69" s="638"/>
      <c r="AG69" s="850" t="s">
        <v>110</v>
      </c>
      <c r="AH69" s="850"/>
      <c r="AI69" s="850"/>
    </row>
    <row r="70" spans="1:98" ht="34.5" customHeight="1" x14ac:dyDescent="0.25">
      <c r="A70" s="461"/>
      <c r="B70" s="430" t="s">
        <v>33</v>
      </c>
      <c r="C70" s="851" t="s">
        <v>34</v>
      </c>
      <c r="D70" s="852" t="s">
        <v>111</v>
      </c>
      <c r="E70" s="853" t="s">
        <v>37</v>
      </c>
      <c r="F70" s="854" t="s">
        <v>33</v>
      </c>
      <c r="G70" s="851" t="s">
        <v>34</v>
      </c>
      <c r="H70" s="852" t="s">
        <v>111</v>
      </c>
      <c r="I70" s="853" t="s">
        <v>37</v>
      </c>
      <c r="J70" s="430" t="s">
        <v>33</v>
      </c>
      <c r="K70" s="851" t="s">
        <v>34</v>
      </c>
      <c r="L70" s="852" t="s">
        <v>111</v>
      </c>
      <c r="M70" s="852" t="s">
        <v>37</v>
      </c>
      <c r="N70" s="91" t="s">
        <v>33</v>
      </c>
      <c r="O70" s="92" t="s">
        <v>112</v>
      </c>
      <c r="P70" s="93" t="s">
        <v>113</v>
      </c>
      <c r="Q70" s="824" t="s">
        <v>114</v>
      </c>
      <c r="R70" s="842" t="s">
        <v>115</v>
      </c>
      <c r="S70" s="824" t="s">
        <v>114</v>
      </c>
      <c r="T70" s="842" t="s">
        <v>115</v>
      </c>
      <c r="U70" s="824" t="s">
        <v>116</v>
      </c>
      <c r="V70" s="842" t="s">
        <v>117</v>
      </c>
      <c r="W70" s="461"/>
      <c r="X70" s="824" t="s">
        <v>114</v>
      </c>
      <c r="Y70" s="842" t="s">
        <v>115</v>
      </c>
      <c r="Z70" s="855" t="s">
        <v>118</v>
      </c>
      <c r="AA70" s="855" t="s">
        <v>119</v>
      </c>
      <c r="AB70" s="97" t="s">
        <v>120</v>
      </c>
      <c r="AC70" s="97" t="s">
        <v>121</v>
      </c>
      <c r="AD70" s="461"/>
      <c r="AE70" s="856" t="s">
        <v>112</v>
      </c>
      <c r="AF70" s="857" t="s">
        <v>113</v>
      </c>
      <c r="AG70" s="858" t="s">
        <v>122</v>
      </c>
      <c r="AH70" s="859" t="s">
        <v>123</v>
      </c>
      <c r="AI70" s="860" t="s">
        <v>124</v>
      </c>
    </row>
    <row r="71" spans="1:98" x14ac:dyDescent="0.25">
      <c r="A71" s="25" t="s">
        <v>39</v>
      </c>
      <c r="B71" s="417">
        <f>SUM(C71:E71)</f>
        <v>0</v>
      </c>
      <c r="C71" s="418"/>
      <c r="D71" s="697"/>
      <c r="E71" s="697"/>
      <c r="F71" s="417">
        <f>SUM(G71:I71)</f>
        <v>59</v>
      </c>
      <c r="G71" s="418">
        <v>46</v>
      </c>
      <c r="H71" s="697">
        <v>11</v>
      </c>
      <c r="I71" s="697">
        <v>2</v>
      </c>
      <c r="J71" s="417">
        <f>SUM(K71:M71)</f>
        <v>57</v>
      </c>
      <c r="K71" s="418">
        <v>46</v>
      </c>
      <c r="L71" s="697">
        <v>10</v>
      </c>
      <c r="M71" s="419">
        <v>1</v>
      </c>
      <c r="N71" s="104">
        <f>SUM(O71:P71)</f>
        <v>61</v>
      </c>
      <c r="O71" s="105">
        <v>61</v>
      </c>
      <c r="P71" s="106">
        <v>0</v>
      </c>
      <c r="Q71" s="107">
        <v>2</v>
      </c>
      <c r="R71" s="38">
        <v>0</v>
      </c>
      <c r="S71" s="27">
        <v>28</v>
      </c>
      <c r="T71" s="108">
        <v>0</v>
      </c>
      <c r="U71" s="109">
        <v>16</v>
      </c>
      <c r="V71" s="108">
        <v>28</v>
      </c>
      <c r="W71" s="37">
        <v>351</v>
      </c>
      <c r="X71" s="107">
        <v>0</v>
      </c>
      <c r="Y71" s="38">
        <v>0</v>
      </c>
      <c r="Z71" s="110"/>
      <c r="AA71" s="110"/>
      <c r="AB71" s="110">
        <v>0</v>
      </c>
      <c r="AC71" s="110"/>
      <c r="AD71" s="110"/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58</v>
      </c>
      <c r="G72" s="114">
        <v>49</v>
      </c>
      <c r="H72" s="115">
        <v>9</v>
      </c>
      <c r="I72" s="115">
        <v>0</v>
      </c>
      <c r="J72" s="113">
        <f>SUM(K72:M72)</f>
        <v>76</v>
      </c>
      <c r="K72" s="114">
        <v>66</v>
      </c>
      <c r="L72" s="115">
        <v>10</v>
      </c>
      <c r="M72" s="116">
        <v>0</v>
      </c>
      <c r="N72" s="117">
        <f t="shared" ref="N72:N125" si="15">SUM(O72:P72)</f>
        <v>85</v>
      </c>
      <c r="O72" s="118">
        <v>0</v>
      </c>
      <c r="P72" s="119">
        <v>85</v>
      </c>
      <c r="Q72" s="107">
        <v>0</v>
      </c>
      <c r="R72" s="38">
        <v>8</v>
      </c>
      <c r="S72" s="42">
        <v>0</v>
      </c>
      <c r="T72" s="38">
        <v>34</v>
      </c>
      <c r="U72" s="48">
        <v>40</v>
      </c>
      <c r="V72" s="38">
        <v>89</v>
      </c>
      <c r="W72" s="37">
        <v>1492</v>
      </c>
      <c r="X72" s="107">
        <v>0</v>
      </c>
      <c r="Y72" s="38">
        <v>110</v>
      </c>
      <c r="Z72" s="110"/>
      <c r="AA72" s="110"/>
      <c r="AB72" s="110">
        <v>0</v>
      </c>
      <c r="AC72" s="110"/>
      <c r="AD72" s="110"/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/>
      <c r="AA73" s="110"/>
      <c r="AB73" s="110">
        <v>0</v>
      </c>
      <c r="AC73" s="110"/>
      <c r="AD73" s="110"/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0</v>
      </c>
      <c r="T74" s="38">
        <v>0</v>
      </c>
      <c r="U74" s="48">
        <v>1</v>
      </c>
      <c r="V74" s="38">
        <v>2</v>
      </c>
      <c r="W74" s="37">
        <v>0</v>
      </c>
      <c r="X74" s="107">
        <v>0</v>
      </c>
      <c r="Y74" s="38">
        <v>0</v>
      </c>
      <c r="Z74" s="110"/>
      <c r="AA74" s="110"/>
      <c r="AB74" s="110">
        <v>0</v>
      </c>
      <c r="AC74" s="110"/>
      <c r="AD74" s="110"/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20</v>
      </c>
      <c r="G75" s="42">
        <v>20</v>
      </c>
      <c r="H75" s="43">
        <v>0</v>
      </c>
      <c r="I75" s="43">
        <v>0</v>
      </c>
      <c r="J75" s="117">
        <f t="shared" ref="J75:J125" si="17">SUM(K75:M75)</f>
        <v>22</v>
      </c>
      <c r="K75" s="42">
        <v>22</v>
      </c>
      <c r="L75" s="43">
        <v>0</v>
      </c>
      <c r="M75" s="120">
        <v>0</v>
      </c>
      <c r="N75" s="117">
        <f t="shared" si="15"/>
        <v>24</v>
      </c>
      <c r="O75" s="48">
        <v>0</v>
      </c>
      <c r="P75" s="37">
        <v>24</v>
      </c>
      <c r="Q75" s="107">
        <v>0</v>
      </c>
      <c r="R75" s="38">
        <v>6</v>
      </c>
      <c r="S75" s="42">
        <v>0</v>
      </c>
      <c r="T75" s="38">
        <v>18</v>
      </c>
      <c r="U75" s="48">
        <v>12</v>
      </c>
      <c r="V75" s="38">
        <v>12</v>
      </c>
      <c r="W75" s="37">
        <v>101</v>
      </c>
      <c r="X75" s="107">
        <v>0</v>
      </c>
      <c r="Y75" s="38">
        <v>2</v>
      </c>
      <c r="Z75" s="110"/>
      <c r="AA75" s="110"/>
      <c r="AB75" s="110">
        <v>0</v>
      </c>
      <c r="AC75" s="110"/>
      <c r="AD75" s="110"/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31</v>
      </c>
      <c r="G76" s="42">
        <v>22</v>
      </c>
      <c r="H76" s="43">
        <v>9</v>
      </c>
      <c r="I76" s="43">
        <v>0</v>
      </c>
      <c r="J76" s="117">
        <f t="shared" si="17"/>
        <v>31</v>
      </c>
      <c r="K76" s="42">
        <v>22</v>
      </c>
      <c r="L76" s="43">
        <v>9</v>
      </c>
      <c r="M76" s="120">
        <v>0</v>
      </c>
      <c r="N76" s="117">
        <f t="shared" si="15"/>
        <v>31</v>
      </c>
      <c r="O76" s="48">
        <v>0</v>
      </c>
      <c r="P76" s="37">
        <v>31</v>
      </c>
      <c r="Q76" s="107">
        <v>0</v>
      </c>
      <c r="R76" s="38">
        <v>1</v>
      </c>
      <c r="S76" s="42">
        <v>10</v>
      </c>
      <c r="T76" s="38">
        <v>12</v>
      </c>
      <c r="U76" s="48">
        <v>9</v>
      </c>
      <c r="V76" s="38">
        <v>18</v>
      </c>
      <c r="W76" s="37">
        <v>408</v>
      </c>
      <c r="X76" s="107">
        <v>0</v>
      </c>
      <c r="Y76" s="38">
        <v>4</v>
      </c>
      <c r="Z76" s="110"/>
      <c r="AA76" s="110"/>
      <c r="AB76" s="110">
        <v>0</v>
      </c>
      <c r="AC76" s="110"/>
      <c r="AD76" s="110"/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2</v>
      </c>
      <c r="U77" s="48">
        <v>0</v>
      </c>
      <c r="V77" s="38">
        <v>0</v>
      </c>
      <c r="W77" s="37">
        <v>40</v>
      </c>
      <c r="X77" s="107">
        <v>0</v>
      </c>
      <c r="Y77" s="38">
        <v>0</v>
      </c>
      <c r="Z77" s="110"/>
      <c r="AA77" s="110"/>
      <c r="AB77" s="110">
        <v>0</v>
      </c>
      <c r="AC77" s="110"/>
      <c r="AD77" s="110"/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/>
      <c r="AA78" s="110"/>
      <c r="AB78" s="110">
        <v>0</v>
      </c>
      <c r="AC78" s="110"/>
      <c r="AD78" s="110"/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7</v>
      </c>
      <c r="G79" s="42">
        <v>7</v>
      </c>
      <c r="H79" s="43">
        <v>0</v>
      </c>
      <c r="I79" s="43">
        <v>0</v>
      </c>
      <c r="J79" s="117">
        <f t="shared" si="17"/>
        <v>7</v>
      </c>
      <c r="K79" s="42">
        <v>7</v>
      </c>
      <c r="L79" s="43">
        <v>0</v>
      </c>
      <c r="M79" s="120">
        <v>0</v>
      </c>
      <c r="N79" s="117">
        <f t="shared" si="15"/>
        <v>7</v>
      </c>
      <c r="O79" s="48">
        <v>0</v>
      </c>
      <c r="P79" s="37">
        <v>7</v>
      </c>
      <c r="Q79" s="107">
        <v>0</v>
      </c>
      <c r="R79" s="38">
        <v>0</v>
      </c>
      <c r="S79" s="42">
        <v>0</v>
      </c>
      <c r="T79" s="38">
        <v>2</v>
      </c>
      <c r="U79" s="48">
        <v>0</v>
      </c>
      <c r="V79" s="38">
        <v>2</v>
      </c>
      <c r="W79" s="37">
        <v>7</v>
      </c>
      <c r="X79" s="107">
        <v>0</v>
      </c>
      <c r="Y79" s="38">
        <v>1</v>
      </c>
      <c r="Z79" s="110"/>
      <c r="AA79" s="110"/>
      <c r="AB79" s="110">
        <v>0</v>
      </c>
      <c r="AC79" s="110"/>
      <c r="AD79" s="110"/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/>
      <c r="AA80" s="110"/>
      <c r="AB80" s="110">
        <v>0</v>
      </c>
      <c r="AC80" s="110"/>
      <c r="AD80" s="110"/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21</v>
      </c>
      <c r="G81" s="42">
        <v>20</v>
      </c>
      <c r="H81" s="43">
        <v>1</v>
      </c>
      <c r="I81" s="43">
        <v>0</v>
      </c>
      <c r="J81" s="117">
        <f t="shared" si="17"/>
        <v>19</v>
      </c>
      <c r="K81" s="42">
        <v>19</v>
      </c>
      <c r="L81" s="43">
        <v>0</v>
      </c>
      <c r="M81" s="120">
        <v>0</v>
      </c>
      <c r="N81" s="117">
        <f t="shared" si="15"/>
        <v>21</v>
      </c>
      <c r="O81" s="48">
        <v>0</v>
      </c>
      <c r="P81" s="37">
        <v>21</v>
      </c>
      <c r="Q81" s="107">
        <v>0</v>
      </c>
      <c r="R81" s="38">
        <v>2</v>
      </c>
      <c r="S81" s="42">
        <v>0</v>
      </c>
      <c r="T81" s="38">
        <v>5</v>
      </c>
      <c r="U81" s="48">
        <v>11</v>
      </c>
      <c r="V81" s="38">
        <v>1</v>
      </c>
      <c r="W81" s="37">
        <v>6</v>
      </c>
      <c r="X81" s="107">
        <v>0</v>
      </c>
      <c r="Y81" s="38">
        <v>14</v>
      </c>
      <c r="Z81" s="110"/>
      <c r="AA81" s="110"/>
      <c r="AB81" s="110">
        <v>0</v>
      </c>
      <c r="AC81" s="110"/>
      <c r="AD81" s="110"/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/>
      <c r="AA82" s="110"/>
      <c r="AB82" s="110">
        <v>0</v>
      </c>
      <c r="AC82" s="110"/>
      <c r="AD82" s="110"/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/>
      <c r="AA83" s="110"/>
      <c r="AB83" s="110">
        <v>0</v>
      </c>
      <c r="AC83" s="110"/>
      <c r="AD83" s="110"/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/>
      <c r="AA84" s="110"/>
      <c r="AB84" s="110">
        <v>0</v>
      </c>
      <c r="AC84" s="110"/>
      <c r="AD84" s="110"/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/>
      <c r="AA85" s="110"/>
      <c r="AB85" s="110">
        <v>0</v>
      </c>
      <c r="AC85" s="110"/>
      <c r="AD85" s="110"/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/>
      <c r="AA86" s="110"/>
      <c r="AB86" s="110">
        <v>0</v>
      </c>
      <c r="AC86" s="110"/>
      <c r="AD86" s="110"/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/>
      <c r="AA87" s="110"/>
      <c r="AB87" s="110">
        <v>0</v>
      </c>
      <c r="AC87" s="110"/>
      <c r="AD87" s="110"/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/>
      <c r="AA88" s="110"/>
      <c r="AB88" s="110">
        <v>0</v>
      </c>
      <c r="AC88" s="110"/>
      <c r="AD88" s="110"/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/>
      <c r="AA89" s="110"/>
      <c r="AB89" s="110">
        <v>0</v>
      </c>
      <c r="AC89" s="110"/>
      <c r="AD89" s="110"/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/>
      <c r="AA90" s="110"/>
      <c r="AB90" s="110">
        <v>0</v>
      </c>
      <c r="AC90" s="110"/>
      <c r="AD90" s="110"/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40</v>
      </c>
      <c r="G91" s="42">
        <v>34</v>
      </c>
      <c r="H91" s="43">
        <v>6</v>
      </c>
      <c r="I91" s="43">
        <v>0</v>
      </c>
      <c r="J91" s="117">
        <f t="shared" si="17"/>
        <v>42</v>
      </c>
      <c r="K91" s="42">
        <v>36</v>
      </c>
      <c r="L91" s="43">
        <v>6</v>
      </c>
      <c r="M91" s="120">
        <v>0</v>
      </c>
      <c r="N91" s="117">
        <f t="shared" si="15"/>
        <v>43</v>
      </c>
      <c r="O91" s="48">
        <v>9</v>
      </c>
      <c r="P91" s="37">
        <v>34</v>
      </c>
      <c r="Q91" s="107">
        <v>6</v>
      </c>
      <c r="R91" s="38">
        <v>10</v>
      </c>
      <c r="S91" s="42">
        <v>14</v>
      </c>
      <c r="T91" s="38">
        <v>25</v>
      </c>
      <c r="U91" s="48">
        <v>32</v>
      </c>
      <c r="V91" s="38">
        <v>12</v>
      </c>
      <c r="W91" s="37">
        <v>1</v>
      </c>
      <c r="X91" s="107">
        <v>0</v>
      </c>
      <c r="Y91" s="38">
        <v>2</v>
      </c>
      <c r="Z91" s="110"/>
      <c r="AA91" s="110"/>
      <c r="AB91" s="110">
        <v>0</v>
      </c>
      <c r="AC91" s="110"/>
      <c r="AD91" s="110"/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4</v>
      </c>
      <c r="U92" s="48">
        <v>3</v>
      </c>
      <c r="V92" s="38">
        <v>9</v>
      </c>
      <c r="W92" s="37">
        <v>15</v>
      </c>
      <c r="X92" s="107">
        <v>0</v>
      </c>
      <c r="Y92" s="38">
        <v>0</v>
      </c>
      <c r="Z92" s="110"/>
      <c r="AA92" s="110"/>
      <c r="AB92" s="110">
        <v>0</v>
      </c>
      <c r="AC92" s="110"/>
      <c r="AD92" s="110"/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/>
      <c r="AA93" s="110"/>
      <c r="AB93" s="110">
        <v>0</v>
      </c>
      <c r="AC93" s="110"/>
      <c r="AD93" s="110"/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/>
      <c r="AA94" s="110"/>
      <c r="AB94" s="110">
        <v>0</v>
      </c>
      <c r="AC94" s="110"/>
      <c r="AD94" s="110"/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/>
      <c r="AA95" s="110"/>
      <c r="AB95" s="110">
        <v>0</v>
      </c>
      <c r="AC95" s="110"/>
      <c r="AD95" s="110"/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/>
      <c r="AA96" s="110"/>
      <c r="AB96" s="110">
        <v>0</v>
      </c>
      <c r="AC96" s="110"/>
      <c r="AD96" s="110"/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36</v>
      </c>
      <c r="G97" s="42">
        <v>35</v>
      </c>
      <c r="H97" s="43">
        <v>1</v>
      </c>
      <c r="I97" s="43">
        <v>0</v>
      </c>
      <c r="J97" s="117">
        <f t="shared" si="17"/>
        <v>36</v>
      </c>
      <c r="K97" s="42">
        <v>35</v>
      </c>
      <c r="L97" s="43">
        <v>1</v>
      </c>
      <c r="M97" s="120">
        <v>0</v>
      </c>
      <c r="N97" s="117">
        <f t="shared" si="15"/>
        <v>36</v>
      </c>
      <c r="O97" s="48">
        <v>36</v>
      </c>
      <c r="P97" s="37">
        <v>0</v>
      </c>
      <c r="Q97" s="107">
        <v>1</v>
      </c>
      <c r="R97" s="38">
        <v>0</v>
      </c>
      <c r="S97" s="42">
        <v>5</v>
      </c>
      <c r="T97" s="38">
        <v>0</v>
      </c>
      <c r="U97" s="48">
        <v>0</v>
      </c>
      <c r="V97" s="38">
        <v>0</v>
      </c>
      <c r="W97" s="37">
        <v>177</v>
      </c>
      <c r="X97" s="107">
        <v>8</v>
      </c>
      <c r="Y97" s="38">
        <v>0</v>
      </c>
      <c r="Z97" s="110"/>
      <c r="AA97" s="110"/>
      <c r="AB97" s="110">
        <v>0</v>
      </c>
      <c r="AC97" s="110"/>
      <c r="AD97" s="110"/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22</v>
      </c>
      <c r="G98" s="122">
        <v>20</v>
      </c>
      <c r="H98" s="123">
        <v>2</v>
      </c>
      <c r="I98" s="123">
        <v>0</v>
      </c>
      <c r="J98" s="121">
        <f t="shared" si="17"/>
        <v>28</v>
      </c>
      <c r="K98" s="122">
        <v>24</v>
      </c>
      <c r="L98" s="123">
        <v>4</v>
      </c>
      <c r="M98" s="124">
        <v>0</v>
      </c>
      <c r="N98" s="117">
        <f t="shared" si="15"/>
        <v>31</v>
      </c>
      <c r="O98" s="105">
        <v>0</v>
      </c>
      <c r="P98" s="106">
        <v>31</v>
      </c>
      <c r="Q98" s="107">
        <v>0</v>
      </c>
      <c r="R98" s="38">
        <v>7</v>
      </c>
      <c r="S98" s="42">
        <v>1</v>
      </c>
      <c r="T98" s="38">
        <v>19</v>
      </c>
      <c r="U98" s="48">
        <v>6</v>
      </c>
      <c r="V98" s="38">
        <v>9</v>
      </c>
      <c r="W98" s="37">
        <v>70</v>
      </c>
      <c r="X98" s="107">
        <v>0</v>
      </c>
      <c r="Y98" s="38">
        <v>67</v>
      </c>
      <c r="Z98" s="110"/>
      <c r="AA98" s="110"/>
      <c r="AB98" s="110">
        <v>0</v>
      </c>
      <c r="AC98" s="110"/>
      <c r="AD98" s="110"/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/>
      <c r="AA99" s="110"/>
      <c r="AB99" s="110">
        <v>0</v>
      </c>
      <c r="AC99" s="110"/>
      <c r="AD99" s="110"/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2</v>
      </c>
      <c r="T100" s="38">
        <v>0</v>
      </c>
      <c r="U100" s="48">
        <v>0</v>
      </c>
      <c r="V100" s="38">
        <v>0</v>
      </c>
      <c r="W100" s="37">
        <v>10</v>
      </c>
      <c r="X100" s="107">
        <v>0</v>
      </c>
      <c r="Y100" s="38">
        <v>0</v>
      </c>
      <c r="Z100" s="110"/>
      <c r="AA100" s="110"/>
      <c r="AB100" s="110">
        <v>0</v>
      </c>
      <c r="AC100" s="110"/>
      <c r="AD100" s="110"/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27</v>
      </c>
      <c r="U101" s="48">
        <v>6</v>
      </c>
      <c r="V101" s="38">
        <v>27</v>
      </c>
      <c r="W101" s="37">
        <v>352</v>
      </c>
      <c r="X101" s="107">
        <v>15</v>
      </c>
      <c r="Y101" s="38">
        <v>13</v>
      </c>
      <c r="Z101" s="110"/>
      <c r="AA101" s="110"/>
      <c r="AB101" s="110">
        <v>0</v>
      </c>
      <c r="AC101" s="110"/>
      <c r="AD101" s="110"/>
      <c r="AE101" s="111"/>
      <c r="AF101" s="112"/>
      <c r="AG101" s="32">
        <v>2</v>
      </c>
      <c r="AH101" s="35">
        <v>7</v>
      </c>
      <c r="AI101" s="31">
        <v>7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54</v>
      </c>
      <c r="G102" s="32">
        <v>49</v>
      </c>
      <c r="H102" s="35">
        <v>4</v>
      </c>
      <c r="I102" s="35">
        <v>1</v>
      </c>
      <c r="J102" s="125">
        <f t="shared" si="17"/>
        <v>54</v>
      </c>
      <c r="K102" s="32">
        <v>49</v>
      </c>
      <c r="L102" s="35">
        <v>4</v>
      </c>
      <c r="M102" s="126">
        <v>1</v>
      </c>
      <c r="N102" s="117">
        <f t="shared" si="15"/>
        <v>54</v>
      </c>
      <c r="O102" s="127">
        <v>54</v>
      </c>
      <c r="P102" s="128">
        <v>0</v>
      </c>
      <c r="Q102" s="107">
        <v>1</v>
      </c>
      <c r="R102" s="38">
        <v>0</v>
      </c>
      <c r="S102" s="42">
        <v>42</v>
      </c>
      <c r="T102" s="38">
        <v>0</v>
      </c>
      <c r="U102" s="48">
        <v>7</v>
      </c>
      <c r="V102" s="38">
        <v>6</v>
      </c>
      <c r="W102" s="37">
        <v>1</v>
      </c>
      <c r="X102" s="107">
        <v>4</v>
      </c>
      <c r="Y102" s="38">
        <v>0</v>
      </c>
      <c r="Z102" s="110"/>
      <c r="AA102" s="110"/>
      <c r="AB102" s="110">
        <v>0</v>
      </c>
      <c r="AC102" s="110"/>
      <c r="AD102" s="110"/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241</v>
      </c>
      <c r="G103" s="122">
        <v>228</v>
      </c>
      <c r="H103" s="123">
        <v>13</v>
      </c>
      <c r="I103" s="123">
        <v>0</v>
      </c>
      <c r="J103" s="121">
        <f t="shared" si="17"/>
        <v>249</v>
      </c>
      <c r="K103" s="122">
        <v>234</v>
      </c>
      <c r="L103" s="123">
        <v>15</v>
      </c>
      <c r="M103" s="124">
        <v>0</v>
      </c>
      <c r="N103" s="117">
        <f t="shared" si="15"/>
        <v>251</v>
      </c>
      <c r="O103" s="105">
        <v>0</v>
      </c>
      <c r="P103" s="106">
        <v>251</v>
      </c>
      <c r="Q103" s="107">
        <v>0</v>
      </c>
      <c r="R103" s="38">
        <v>12</v>
      </c>
      <c r="S103" s="42">
        <v>2</v>
      </c>
      <c r="T103" s="38">
        <v>55</v>
      </c>
      <c r="U103" s="48">
        <v>0</v>
      </c>
      <c r="V103" s="38">
        <v>0</v>
      </c>
      <c r="W103" s="45">
        <v>27</v>
      </c>
      <c r="X103" s="107">
        <v>0</v>
      </c>
      <c r="Y103" s="38">
        <v>32</v>
      </c>
      <c r="Z103" s="110"/>
      <c r="AA103" s="110"/>
      <c r="AB103" s="110">
        <v>25</v>
      </c>
      <c r="AC103" s="110"/>
      <c r="AD103" s="110"/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9</v>
      </c>
      <c r="G104" s="42">
        <v>5</v>
      </c>
      <c r="H104" s="43">
        <v>4</v>
      </c>
      <c r="I104" s="43">
        <v>0</v>
      </c>
      <c r="J104" s="117">
        <f t="shared" si="17"/>
        <v>9</v>
      </c>
      <c r="K104" s="42">
        <v>5</v>
      </c>
      <c r="L104" s="43">
        <v>4</v>
      </c>
      <c r="M104" s="120">
        <v>0</v>
      </c>
      <c r="N104" s="117">
        <f t="shared" si="15"/>
        <v>9</v>
      </c>
      <c r="O104" s="48">
        <v>0</v>
      </c>
      <c r="P104" s="37">
        <v>9</v>
      </c>
      <c r="Q104" s="107">
        <v>0</v>
      </c>
      <c r="R104" s="38">
        <v>1</v>
      </c>
      <c r="S104" s="42">
        <v>0</v>
      </c>
      <c r="T104" s="38">
        <v>1</v>
      </c>
      <c r="U104" s="48">
        <v>0</v>
      </c>
      <c r="V104" s="38">
        <v>0</v>
      </c>
      <c r="W104" s="37">
        <v>0</v>
      </c>
      <c r="X104" s="107">
        <v>0</v>
      </c>
      <c r="Y104" s="38">
        <v>0</v>
      </c>
      <c r="Z104" s="110"/>
      <c r="AA104" s="110"/>
      <c r="AB104" s="110">
        <v>0</v>
      </c>
      <c r="AC104" s="110"/>
      <c r="AD104" s="110"/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/>
      <c r="AA105" s="110"/>
      <c r="AB105" s="110">
        <v>0</v>
      </c>
      <c r="AC105" s="110"/>
      <c r="AD105" s="110"/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/>
      <c r="AA106" s="110"/>
      <c r="AB106" s="110">
        <v>0</v>
      </c>
      <c r="AC106" s="110"/>
      <c r="AD106" s="110"/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/>
      <c r="AA107" s="110"/>
      <c r="AB107" s="110">
        <v>0</v>
      </c>
      <c r="AC107" s="110"/>
      <c r="AD107" s="110"/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/>
      <c r="AA108" s="110"/>
      <c r="AB108" s="110">
        <v>0</v>
      </c>
      <c r="AC108" s="110"/>
      <c r="AD108" s="110"/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/>
      <c r="AA109" s="110"/>
      <c r="AB109" s="110">
        <v>0</v>
      </c>
      <c r="AC109" s="110"/>
      <c r="AD109" s="110"/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1</v>
      </c>
      <c r="G110" s="114">
        <v>1</v>
      </c>
      <c r="H110" s="115">
        <v>0</v>
      </c>
      <c r="I110" s="115">
        <v>0</v>
      </c>
      <c r="J110" s="113">
        <f t="shared" si="17"/>
        <v>1</v>
      </c>
      <c r="K110" s="114">
        <v>1</v>
      </c>
      <c r="L110" s="115">
        <v>0</v>
      </c>
      <c r="M110" s="116">
        <v>0</v>
      </c>
      <c r="N110" s="117">
        <f t="shared" si="15"/>
        <v>1</v>
      </c>
      <c r="O110" s="118">
        <v>0</v>
      </c>
      <c r="P110" s="119">
        <v>1</v>
      </c>
      <c r="Q110" s="107">
        <v>0</v>
      </c>
      <c r="R110" s="38">
        <v>0</v>
      </c>
      <c r="S110" s="42">
        <v>0</v>
      </c>
      <c r="T110" s="38">
        <v>1</v>
      </c>
      <c r="U110" s="48">
        <v>4</v>
      </c>
      <c r="V110" s="38">
        <v>2</v>
      </c>
      <c r="W110" s="37">
        <v>0</v>
      </c>
      <c r="X110" s="107">
        <v>0</v>
      </c>
      <c r="Y110" s="38">
        <v>0</v>
      </c>
      <c r="Z110" s="129"/>
      <c r="AA110" s="38"/>
      <c r="AB110" s="110">
        <v>0</v>
      </c>
      <c r="AC110" s="110"/>
      <c r="AD110" s="110"/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/>
      <c r="AA111" s="38"/>
      <c r="AB111" s="110">
        <v>0</v>
      </c>
      <c r="AC111" s="110"/>
      <c r="AD111" s="110"/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/>
      <c r="AA112" s="38"/>
      <c r="AB112" s="110">
        <v>0</v>
      </c>
      <c r="AC112" s="110"/>
      <c r="AD112" s="110"/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10</v>
      </c>
      <c r="V113" s="38">
        <v>0</v>
      </c>
      <c r="W113" s="37">
        <v>0</v>
      </c>
      <c r="X113" s="107">
        <v>0</v>
      </c>
      <c r="Y113" s="38">
        <v>0</v>
      </c>
      <c r="Z113" s="129"/>
      <c r="AA113" s="38"/>
      <c r="AB113" s="110">
        <v>0</v>
      </c>
      <c r="AC113" s="110"/>
      <c r="AD113" s="110"/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105</v>
      </c>
      <c r="G114" s="114">
        <v>97</v>
      </c>
      <c r="H114" s="115">
        <v>8</v>
      </c>
      <c r="I114" s="115">
        <v>0</v>
      </c>
      <c r="J114" s="113">
        <f t="shared" si="17"/>
        <v>108</v>
      </c>
      <c r="K114" s="114">
        <v>100</v>
      </c>
      <c r="L114" s="115">
        <v>8</v>
      </c>
      <c r="M114" s="116">
        <v>0</v>
      </c>
      <c r="N114" s="117">
        <f t="shared" si="15"/>
        <v>126</v>
      </c>
      <c r="O114" s="118">
        <v>22</v>
      </c>
      <c r="P114" s="119">
        <v>104</v>
      </c>
      <c r="Q114" s="107">
        <v>0</v>
      </c>
      <c r="R114" s="38">
        <v>9</v>
      </c>
      <c r="S114" s="42">
        <v>0</v>
      </c>
      <c r="T114" s="38">
        <v>53</v>
      </c>
      <c r="U114" s="48">
        <v>148</v>
      </c>
      <c r="V114" s="38">
        <v>72</v>
      </c>
      <c r="W114" s="37">
        <v>58</v>
      </c>
      <c r="X114" s="107">
        <v>0</v>
      </c>
      <c r="Y114" s="38">
        <v>4</v>
      </c>
      <c r="Z114" s="129"/>
      <c r="AA114" s="38"/>
      <c r="AB114" s="110">
        <v>0</v>
      </c>
      <c r="AC114" s="110"/>
      <c r="AD114" s="110"/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/>
      <c r="AA115" s="38"/>
      <c r="AB115" s="110">
        <v>0</v>
      </c>
      <c r="AC115" s="110"/>
      <c r="AD115" s="110"/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/>
      <c r="AA116" s="38"/>
      <c r="AB116" s="110">
        <v>0</v>
      </c>
      <c r="AC116" s="110"/>
      <c r="AD116" s="110"/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21</v>
      </c>
      <c r="G117" s="114">
        <v>15</v>
      </c>
      <c r="H117" s="115">
        <v>2</v>
      </c>
      <c r="I117" s="115">
        <v>4</v>
      </c>
      <c r="J117" s="113">
        <f t="shared" si="17"/>
        <v>21</v>
      </c>
      <c r="K117" s="114">
        <v>15</v>
      </c>
      <c r="L117" s="115">
        <v>2</v>
      </c>
      <c r="M117" s="116">
        <v>4</v>
      </c>
      <c r="N117" s="117">
        <f t="shared" si="15"/>
        <v>21</v>
      </c>
      <c r="O117" s="118">
        <v>3</v>
      </c>
      <c r="P117" s="119">
        <v>18</v>
      </c>
      <c r="Q117" s="107">
        <v>2</v>
      </c>
      <c r="R117" s="38">
        <v>11</v>
      </c>
      <c r="S117" s="42">
        <v>2</v>
      </c>
      <c r="T117" s="38">
        <v>12</v>
      </c>
      <c r="U117" s="48">
        <v>11</v>
      </c>
      <c r="V117" s="38">
        <v>5</v>
      </c>
      <c r="W117" s="37">
        <v>172</v>
      </c>
      <c r="X117" s="107">
        <v>0</v>
      </c>
      <c r="Y117" s="38">
        <v>0</v>
      </c>
      <c r="Z117" s="129"/>
      <c r="AA117" s="38"/>
      <c r="AB117" s="110">
        <v>194</v>
      </c>
      <c r="AC117" s="110"/>
      <c r="AD117" s="110"/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50</v>
      </c>
      <c r="G118" s="42">
        <v>35</v>
      </c>
      <c r="H118" s="43">
        <v>5</v>
      </c>
      <c r="I118" s="43">
        <v>10</v>
      </c>
      <c r="J118" s="117">
        <f t="shared" si="17"/>
        <v>50</v>
      </c>
      <c r="K118" s="42">
        <v>35</v>
      </c>
      <c r="L118" s="43">
        <v>5</v>
      </c>
      <c r="M118" s="120">
        <v>10</v>
      </c>
      <c r="N118" s="117">
        <f t="shared" si="15"/>
        <v>50</v>
      </c>
      <c r="O118" s="48">
        <v>23</v>
      </c>
      <c r="P118" s="37">
        <v>27</v>
      </c>
      <c r="Q118" s="107">
        <v>0</v>
      </c>
      <c r="R118" s="38">
        <v>3</v>
      </c>
      <c r="S118" s="42">
        <v>0</v>
      </c>
      <c r="T118" s="38">
        <v>3</v>
      </c>
      <c r="U118" s="48">
        <v>27</v>
      </c>
      <c r="V118" s="38">
        <v>49</v>
      </c>
      <c r="W118" s="37">
        <v>0</v>
      </c>
      <c r="X118" s="107">
        <v>1</v>
      </c>
      <c r="Y118" s="38">
        <v>18</v>
      </c>
      <c r="Z118" s="129"/>
      <c r="AA118" s="38"/>
      <c r="AB118" s="110">
        <v>0</v>
      </c>
      <c r="AC118" s="110"/>
      <c r="AD118" s="110"/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168</v>
      </c>
      <c r="G119" s="42">
        <v>136</v>
      </c>
      <c r="H119" s="43">
        <v>14</v>
      </c>
      <c r="I119" s="43">
        <v>18</v>
      </c>
      <c r="J119" s="117">
        <f t="shared" si="17"/>
        <v>179</v>
      </c>
      <c r="K119" s="42">
        <v>144</v>
      </c>
      <c r="L119" s="43">
        <v>17</v>
      </c>
      <c r="M119" s="120">
        <v>18</v>
      </c>
      <c r="N119" s="117">
        <f t="shared" si="15"/>
        <v>195</v>
      </c>
      <c r="O119" s="48">
        <v>26</v>
      </c>
      <c r="P119" s="37">
        <v>169</v>
      </c>
      <c r="Q119" s="107">
        <v>0</v>
      </c>
      <c r="R119" s="38">
        <v>34</v>
      </c>
      <c r="S119" s="42">
        <v>45</v>
      </c>
      <c r="T119" s="38">
        <v>86</v>
      </c>
      <c r="U119" s="48">
        <v>49</v>
      </c>
      <c r="V119" s="38">
        <v>38</v>
      </c>
      <c r="W119" s="37">
        <v>52</v>
      </c>
      <c r="X119" s="107">
        <v>3</v>
      </c>
      <c r="Y119" s="38">
        <v>43</v>
      </c>
      <c r="Z119" s="129"/>
      <c r="AA119" s="38"/>
      <c r="AB119" s="110">
        <v>0</v>
      </c>
      <c r="AC119" s="110"/>
      <c r="AD119" s="110"/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28</v>
      </c>
      <c r="G120" s="114">
        <v>26</v>
      </c>
      <c r="H120" s="115">
        <v>2</v>
      </c>
      <c r="I120" s="115">
        <v>0</v>
      </c>
      <c r="J120" s="113">
        <f t="shared" si="17"/>
        <v>35</v>
      </c>
      <c r="K120" s="114">
        <v>33</v>
      </c>
      <c r="L120" s="115">
        <v>2</v>
      </c>
      <c r="M120" s="116">
        <v>0</v>
      </c>
      <c r="N120" s="117">
        <f t="shared" si="15"/>
        <v>35</v>
      </c>
      <c r="O120" s="118">
        <v>0</v>
      </c>
      <c r="P120" s="119">
        <v>35</v>
      </c>
      <c r="Q120" s="107">
        <v>0</v>
      </c>
      <c r="R120" s="38">
        <v>2</v>
      </c>
      <c r="S120" s="42">
        <v>0</v>
      </c>
      <c r="T120" s="38">
        <v>5</v>
      </c>
      <c r="U120" s="48">
        <v>0</v>
      </c>
      <c r="V120" s="38">
        <v>0</v>
      </c>
      <c r="W120" s="37">
        <v>70</v>
      </c>
      <c r="X120" s="107">
        <v>0</v>
      </c>
      <c r="Y120" s="38">
        <v>6</v>
      </c>
      <c r="Z120" s="129"/>
      <c r="AA120" s="38"/>
      <c r="AB120" s="110">
        <v>0</v>
      </c>
      <c r="AC120" s="110"/>
      <c r="AD120" s="110"/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>
        <v>0</v>
      </c>
      <c r="H121" s="43">
        <v>0</v>
      </c>
      <c r="I121" s="43">
        <v>0</v>
      </c>
      <c r="J121" s="117">
        <f t="shared" si="17"/>
        <v>0</v>
      </c>
      <c r="K121" s="42">
        <v>0</v>
      </c>
      <c r="L121" s="43">
        <v>0</v>
      </c>
      <c r="M121" s="120">
        <v>0</v>
      </c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2</v>
      </c>
      <c r="V121" s="38">
        <v>0</v>
      </c>
      <c r="W121" s="37">
        <v>20</v>
      </c>
      <c r="X121" s="107">
        <v>0</v>
      </c>
      <c r="Y121" s="38">
        <v>0</v>
      </c>
      <c r="Z121" s="129"/>
      <c r="AA121" s="38"/>
      <c r="AB121" s="110">
        <v>0</v>
      </c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>
        <v>0</v>
      </c>
      <c r="H122" s="43">
        <v>0</v>
      </c>
      <c r="I122" s="43">
        <v>0</v>
      </c>
      <c r="J122" s="117">
        <f t="shared" si="17"/>
        <v>0</v>
      </c>
      <c r="K122" s="42">
        <v>0</v>
      </c>
      <c r="L122" s="43">
        <v>0</v>
      </c>
      <c r="M122" s="120">
        <v>0</v>
      </c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/>
      <c r="AA122" s="38"/>
      <c r="AB122" s="110">
        <v>0</v>
      </c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>
        <v>0</v>
      </c>
      <c r="H123" s="43">
        <v>0</v>
      </c>
      <c r="I123" s="43">
        <v>0</v>
      </c>
      <c r="J123" s="117">
        <f t="shared" si="17"/>
        <v>0</v>
      </c>
      <c r="K123" s="42">
        <v>0</v>
      </c>
      <c r="L123" s="43">
        <v>0</v>
      </c>
      <c r="M123" s="120">
        <v>0</v>
      </c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/>
      <c r="AA123" s="38"/>
      <c r="AB123" s="129">
        <v>0</v>
      </c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>
        <v>0</v>
      </c>
      <c r="H124" s="35">
        <v>0</v>
      </c>
      <c r="I124" s="35">
        <v>0</v>
      </c>
      <c r="J124" s="125">
        <f t="shared" si="17"/>
        <v>0</v>
      </c>
      <c r="K124" s="32">
        <v>0</v>
      </c>
      <c r="L124" s="35">
        <v>0</v>
      </c>
      <c r="M124" s="126">
        <v>0</v>
      </c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284</v>
      </c>
      <c r="X124" s="107">
        <v>0</v>
      </c>
      <c r="Y124" s="38">
        <v>0</v>
      </c>
      <c r="Z124" s="31"/>
      <c r="AA124" s="31"/>
      <c r="AB124" s="31">
        <v>0</v>
      </c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>
        <v>0</v>
      </c>
      <c r="H125" s="63">
        <v>0</v>
      </c>
      <c r="I125" s="63">
        <v>0</v>
      </c>
      <c r="J125" s="133">
        <f t="shared" si="17"/>
        <v>0</v>
      </c>
      <c r="K125" s="62">
        <v>0</v>
      </c>
      <c r="L125" s="63">
        <v>0</v>
      </c>
      <c r="M125" s="134">
        <v>0</v>
      </c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/>
      <c r="AA125" s="65"/>
      <c r="AB125" s="65">
        <v>0</v>
      </c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861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971</v>
      </c>
      <c r="G126" s="74">
        <f t="shared" si="18"/>
        <v>845</v>
      </c>
      <c r="H126" s="75">
        <f t="shared" si="18"/>
        <v>91</v>
      </c>
      <c r="I126" s="75">
        <f t="shared" si="18"/>
        <v>35</v>
      </c>
      <c r="J126" s="138">
        <f t="shared" si="18"/>
        <v>1024</v>
      </c>
      <c r="K126" s="74">
        <f t="shared" si="18"/>
        <v>893</v>
      </c>
      <c r="L126" s="75">
        <f t="shared" si="18"/>
        <v>97</v>
      </c>
      <c r="M126" s="75">
        <f t="shared" si="18"/>
        <v>34</v>
      </c>
      <c r="N126" s="138">
        <f t="shared" si="18"/>
        <v>1081</v>
      </c>
      <c r="O126" s="81">
        <f t="shared" si="18"/>
        <v>234</v>
      </c>
      <c r="P126" s="77">
        <f t="shared" si="18"/>
        <v>847</v>
      </c>
      <c r="Q126" s="74">
        <f t="shared" si="18"/>
        <v>12</v>
      </c>
      <c r="R126" s="139">
        <f t="shared" si="18"/>
        <v>106</v>
      </c>
      <c r="S126" s="862">
        <f t="shared" si="18"/>
        <v>151</v>
      </c>
      <c r="T126" s="863">
        <f t="shared" si="18"/>
        <v>364</v>
      </c>
      <c r="U126" s="81">
        <f t="shared" si="18"/>
        <v>394</v>
      </c>
      <c r="V126" s="142">
        <f t="shared" si="18"/>
        <v>381</v>
      </c>
      <c r="W126" s="139">
        <f t="shared" si="18"/>
        <v>3714</v>
      </c>
      <c r="X126" s="78">
        <f t="shared" si="18"/>
        <v>31</v>
      </c>
      <c r="Y126" s="142">
        <f t="shared" si="18"/>
        <v>316</v>
      </c>
      <c r="Z126" s="139">
        <f t="shared" si="18"/>
        <v>0</v>
      </c>
      <c r="AA126" s="139">
        <f t="shared" si="18"/>
        <v>0</v>
      </c>
      <c r="AB126" s="139">
        <f t="shared" si="18"/>
        <v>219</v>
      </c>
      <c r="AC126" s="139">
        <f t="shared" si="18"/>
        <v>0</v>
      </c>
      <c r="AD126" s="138">
        <f t="shared" si="18"/>
        <v>0</v>
      </c>
      <c r="AE126" s="74">
        <f t="shared" si="18"/>
        <v>0</v>
      </c>
      <c r="AF126" s="77">
        <f t="shared" si="18"/>
        <v>0</v>
      </c>
      <c r="AG126" s="74">
        <f t="shared" si="18"/>
        <v>2</v>
      </c>
      <c r="AH126" s="75">
        <f t="shared" si="18"/>
        <v>7</v>
      </c>
      <c r="AI126" s="139">
        <f t="shared" si="18"/>
        <v>7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861" t="s">
        <v>133</v>
      </c>
      <c r="B128" s="432" t="s">
        <v>94</v>
      </c>
      <c r="C128" s="824" t="s">
        <v>13</v>
      </c>
      <c r="D128" s="834" t="s">
        <v>14</v>
      </c>
      <c r="E128" s="835" t="s">
        <v>15</v>
      </c>
      <c r="F128" s="835" t="s">
        <v>16</v>
      </c>
      <c r="G128" s="835" t="s">
        <v>134</v>
      </c>
      <c r="H128" s="835" t="s">
        <v>18</v>
      </c>
      <c r="I128" s="836" t="s">
        <v>19</v>
      </c>
      <c r="J128" s="836" t="s">
        <v>20</v>
      </c>
      <c r="K128" s="836" t="s">
        <v>21</v>
      </c>
      <c r="L128" s="836" t="s">
        <v>22</v>
      </c>
      <c r="M128" s="836" t="s">
        <v>23</v>
      </c>
      <c r="N128" s="836" t="s">
        <v>24</v>
      </c>
      <c r="O128" s="836" t="s">
        <v>25</v>
      </c>
      <c r="P128" s="836" t="s">
        <v>26</v>
      </c>
      <c r="Q128" s="836" t="s">
        <v>27</v>
      </c>
      <c r="R128" s="836" t="s">
        <v>28</v>
      </c>
      <c r="S128" s="836" t="s">
        <v>29</v>
      </c>
      <c r="T128" s="837" t="s">
        <v>135</v>
      </c>
      <c r="U128" s="864" t="s">
        <v>136</v>
      </c>
      <c r="V128" s="864" t="s">
        <v>137</v>
      </c>
    </row>
    <row r="129" spans="1:93" ht="15" customHeight="1" x14ac:dyDescent="0.25">
      <c r="A129" s="152" t="s">
        <v>138</v>
      </c>
      <c r="B129" s="843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828"/>
      <c r="V129" s="828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113</v>
      </c>
      <c r="C130" s="42">
        <v>7</v>
      </c>
      <c r="D130" s="43">
        <v>11</v>
      </c>
      <c r="E130" s="43">
        <v>14</v>
      </c>
      <c r="F130" s="43">
        <v>9</v>
      </c>
      <c r="G130" s="43">
        <v>2</v>
      </c>
      <c r="H130" s="43">
        <v>6</v>
      </c>
      <c r="I130" s="43">
        <v>1</v>
      </c>
      <c r="J130" s="43">
        <v>2</v>
      </c>
      <c r="K130" s="43">
        <v>2</v>
      </c>
      <c r="L130" s="43">
        <v>6</v>
      </c>
      <c r="M130" s="43">
        <v>3</v>
      </c>
      <c r="N130" s="43">
        <v>7</v>
      </c>
      <c r="O130" s="43">
        <v>5</v>
      </c>
      <c r="P130" s="43">
        <v>13</v>
      </c>
      <c r="Q130" s="43">
        <v>11</v>
      </c>
      <c r="R130" s="43">
        <v>12</v>
      </c>
      <c r="S130" s="43"/>
      <c r="T130" s="44">
        <v>2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321</v>
      </c>
      <c r="C131" s="42">
        <v>0</v>
      </c>
      <c r="D131" s="43">
        <v>0</v>
      </c>
      <c r="E131" s="43">
        <v>0</v>
      </c>
      <c r="F131" s="43">
        <v>3</v>
      </c>
      <c r="G131" s="43">
        <v>5</v>
      </c>
      <c r="H131" s="43">
        <v>10</v>
      </c>
      <c r="I131" s="43">
        <v>7</v>
      </c>
      <c r="J131" s="43">
        <v>18</v>
      </c>
      <c r="K131" s="43">
        <v>20</v>
      </c>
      <c r="L131" s="43">
        <v>17</v>
      </c>
      <c r="M131" s="43">
        <v>39</v>
      </c>
      <c r="N131" s="43">
        <v>36</v>
      </c>
      <c r="O131" s="43">
        <v>44</v>
      </c>
      <c r="P131" s="43">
        <v>36</v>
      </c>
      <c r="Q131" s="43">
        <v>32</v>
      </c>
      <c r="R131" s="43">
        <v>24</v>
      </c>
      <c r="S131" s="43">
        <v>20</v>
      </c>
      <c r="T131" s="44">
        <v>10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223</v>
      </c>
      <c r="C132" s="42">
        <v>0</v>
      </c>
      <c r="D132" s="43">
        <v>0</v>
      </c>
      <c r="E132" s="43">
        <v>1</v>
      </c>
      <c r="F132" s="43">
        <v>2</v>
      </c>
      <c r="G132" s="43">
        <v>7</v>
      </c>
      <c r="H132" s="43">
        <v>27</v>
      </c>
      <c r="I132" s="43">
        <v>50</v>
      </c>
      <c r="J132" s="43">
        <v>67</v>
      </c>
      <c r="K132" s="43">
        <v>52</v>
      </c>
      <c r="L132" s="43">
        <v>13</v>
      </c>
      <c r="M132" s="43">
        <v>4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307</v>
      </c>
      <c r="C134" s="42">
        <v>0</v>
      </c>
      <c r="D134" s="43">
        <v>0</v>
      </c>
      <c r="E134" s="43">
        <v>0</v>
      </c>
      <c r="F134" s="43">
        <v>0</v>
      </c>
      <c r="G134" s="43">
        <v>2</v>
      </c>
      <c r="H134" s="43">
        <v>1</v>
      </c>
      <c r="I134" s="43">
        <v>1</v>
      </c>
      <c r="J134" s="43">
        <v>3</v>
      </c>
      <c r="K134" s="43">
        <v>5</v>
      </c>
      <c r="L134" s="43">
        <v>7</v>
      </c>
      <c r="M134" s="43">
        <v>5</v>
      </c>
      <c r="N134" s="43">
        <v>5</v>
      </c>
      <c r="O134" s="43">
        <v>25</v>
      </c>
      <c r="P134" s="43">
        <v>32</v>
      </c>
      <c r="Q134" s="43">
        <v>54</v>
      </c>
      <c r="R134" s="43">
        <v>62</v>
      </c>
      <c r="S134" s="43">
        <v>57</v>
      </c>
      <c r="T134" s="44">
        <v>48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129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2</v>
      </c>
      <c r="J135" s="43">
        <v>6</v>
      </c>
      <c r="K135" s="43">
        <v>2</v>
      </c>
      <c r="L135" s="43">
        <v>6</v>
      </c>
      <c r="M135" s="43">
        <v>2</v>
      </c>
      <c r="N135" s="43">
        <v>4</v>
      </c>
      <c r="O135" s="43">
        <v>10</v>
      </c>
      <c r="P135" s="43">
        <v>14</v>
      </c>
      <c r="Q135" s="43">
        <v>16</v>
      </c>
      <c r="R135" s="43">
        <v>16</v>
      </c>
      <c r="S135" s="43">
        <v>22</v>
      </c>
      <c r="T135" s="44">
        <v>29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169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3</v>
      </c>
      <c r="I137" s="43">
        <v>11</v>
      </c>
      <c r="J137" s="43">
        <v>32</v>
      </c>
      <c r="K137" s="43">
        <v>27</v>
      </c>
      <c r="L137" s="43">
        <v>20</v>
      </c>
      <c r="M137" s="43">
        <v>27</v>
      </c>
      <c r="N137" s="43">
        <v>16</v>
      </c>
      <c r="O137" s="43">
        <v>13</v>
      </c>
      <c r="P137" s="43">
        <v>9</v>
      </c>
      <c r="Q137" s="43">
        <v>5</v>
      </c>
      <c r="R137" s="43">
        <v>5</v>
      </c>
      <c r="S137" s="43">
        <v>1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0</v>
      </c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4"/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174</v>
      </c>
      <c r="C139" s="42">
        <v>2</v>
      </c>
      <c r="D139" s="43">
        <v>36</v>
      </c>
      <c r="E139" s="43">
        <v>64</v>
      </c>
      <c r="F139" s="43">
        <v>64</v>
      </c>
      <c r="G139" s="43">
        <v>7</v>
      </c>
      <c r="H139" s="43">
        <v>1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62</v>
      </c>
      <c r="C140" s="42">
        <v>39</v>
      </c>
      <c r="D140" s="43">
        <v>17</v>
      </c>
      <c r="E140" s="43">
        <v>5</v>
      </c>
      <c r="F140" s="43">
        <v>1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38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10</v>
      </c>
      <c r="I141" s="43">
        <v>2</v>
      </c>
      <c r="J141" s="43">
        <v>4</v>
      </c>
      <c r="K141" s="43">
        <v>4</v>
      </c>
      <c r="L141" s="43">
        <v>2</v>
      </c>
      <c r="M141" s="43">
        <v>4</v>
      </c>
      <c r="N141" s="43">
        <v>2</v>
      </c>
      <c r="O141" s="43">
        <v>2</v>
      </c>
      <c r="P141" s="43">
        <v>3</v>
      </c>
      <c r="Q141" s="43">
        <v>3</v>
      </c>
      <c r="R141" s="43">
        <v>2</v>
      </c>
      <c r="S141" s="43">
        <v>0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27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1</v>
      </c>
      <c r="I142" s="43">
        <v>3</v>
      </c>
      <c r="J142" s="43">
        <v>4</v>
      </c>
      <c r="K142" s="43">
        <v>4</v>
      </c>
      <c r="L142" s="43">
        <v>3</v>
      </c>
      <c r="M142" s="43">
        <v>5</v>
      </c>
      <c r="N142" s="43">
        <v>6</v>
      </c>
      <c r="O142" s="43">
        <v>1</v>
      </c>
      <c r="P142" s="43">
        <v>0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232</v>
      </c>
      <c r="C143" s="42">
        <v>0</v>
      </c>
      <c r="D143" s="43">
        <v>0</v>
      </c>
      <c r="E143" s="43">
        <v>0</v>
      </c>
      <c r="F143" s="43">
        <v>1</v>
      </c>
      <c r="G143" s="43">
        <v>2</v>
      </c>
      <c r="H143" s="43">
        <v>18</v>
      </c>
      <c r="I143" s="43">
        <v>27</v>
      </c>
      <c r="J143" s="43">
        <v>42</v>
      </c>
      <c r="K143" s="43">
        <v>41</v>
      </c>
      <c r="L143" s="43">
        <v>24</v>
      </c>
      <c r="M143" s="43">
        <v>24</v>
      </c>
      <c r="N143" s="43">
        <v>11</v>
      </c>
      <c r="O143" s="43">
        <v>31</v>
      </c>
      <c r="P143" s="43">
        <v>5</v>
      </c>
      <c r="Q143" s="43">
        <v>2</v>
      </c>
      <c r="R143" s="43">
        <v>3</v>
      </c>
      <c r="S143" s="43">
        <v>1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1795</v>
      </c>
      <c r="C146" s="74">
        <f t="shared" si="27"/>
        <v>48</v>
      </c>
      <c r="D146" s="75">
        <f t="shared" si="27"/>
        <v>64</v>
      </c>
      <c r="E146" s="75">
        <f t="shared" si="27"/>
        <v>84</v>
      </c>
      <c r="F146" s="75">
        <f t="shared" si="27"/>
        <v>80</v>
      </c>
      <c r="G146" s="75">
        <f>SUM(G129:G145)</f>
        <v>25</v>
      </c>
      <c r="H146" s="75">
        <f t="shared" si="27"/>
        <v>77</v>
      </c>
      <c r="I146" s="75">
        <f t="shared" si="27"/>
        <v>104</v>
      </c>
      <c r="J146" s="75">
        <f t="shared" si="27"/>
        <v>178</v>
      </c>
      <c r="K146" s="75">
        <f t="shared" si="27"/>
        <v>157</v>
      </c>
      <c r="L146" s="75">
        <f t="shared" si="27"/>
        <v>98</v>
      </c>
      <c r="M146" s="75">
        <f t="shared" si="27"/>
        <v>113</v>
      </c>
      <c r="N146" s="75">
        <f t="shared" si="27"/>
        <v>87</v>
      </c>
      <c r="O146" s="75">
        <f t="shared" si="27"/>
        <v>131</v>
      </c>
      <c r="P146" s="75">
        <f t="shared" si="27"/>
        <v>112</v>
      </c>
      <c r="Q146" s="75">
        <f t="shared" si="27"/>
        <v>123</v>
      </c>
      <c r="R146" s="75">
        <f t="shared" si="27"/>
        <v>124</v>
      </c>
      <c r="S146" s="75">
        <f t="shared" si="27"/>
        <v>101</v>
      </c>
      <c r="T146" s="76">
        <f t="shared" si="27"/>
        <v>89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645" t="s">
        <v>157</v>
      </c>
      <c r="B148" s="646"/>
      <c r="C148" s="645" t="s">
        <v>155</v>
      </c>
      <c r="D148" s="647"/>
      <c r="E148" s="646"/>
      <c r="F148" s="821" t="s">
        <v>158</v>
      </c>
      <c r="G148" s="831"/>
      <c r="H148" s="831"/>
      <c r="I148" s="831"/>
      <c r="J148" s="831"/>
      <c r="K148" s="831"/>
      <c r="L148" s="831"/>
      <c r="M148" s="831"/>
      <c r="N148" s="831"/>
      <c r="O148" s="831"/>
      <c r="P148" s="831"/>
      <c r="Q148" s="831"/>
      <c r="R148" s="831"/>
      <c r="S148" s="831"/>
      <c r="T148" s="831"/>
      <c r="U148" s="831"/>
      <c r="V148" s="831"/>
      <c r="W148" s="831"/>
      <c r="X148" s="831"/>
      <c r="Y148" s="831"/>
      <c r="Z148" s="831"/>
      <c r="AA148" s="831"/>
      <c r="AB148" s="831"/>
      <c r="AC148" s="831"/>
      <c r="AD148" s="831"/>
      <c r="AE148" s="831"/>
      <c r="AF148" s="831"/>
      <c r="AG148" s="831"/>
      <c r="AH148" s="831"/>
      <c r="AI148" s="831"/>
      <c r="AJ148" s="831"/>
      <c r="AK148" s="831"/>
      <c r="AL148" s="831"/>
      <c r="AM148" s="831"/>
      <c r="AN148" s="831"/>
      <c r="AO148" s="823"/>
      <c r="AP148" s="641" t="s">
        <v>9</v>
      </c>
      <c r="AQ148" s="703" t="s">
        <v>159</v>
      </c>
      <c r="AR148" s="703" t="s">
        <v>160</v>
      </c>
      <c r="AS148" s="640" t="s">
        <v>161</v>
      </c>
      <c r="AT148" s="485" t="s">
        <v>162</v>
      </c>
      <c r="AU148" s="486"/>
      <c r="AV148" s="632" t="s">
        <v>163</v>
      </c>
      <c r="AW148" s="635"/>
    </row>
    <row r="149" spans="1:98" x14ac:dyDescent="0.25">
      <c r="A149" s="516"/>
      <c r="B149" s="517"/>
      <c r="C149" s="518"/>
      <c r="D149" s="521"/>
      <c r="E149" s="519"/>
      <c r="F149" s="817" t="s">
        <v>13</v>
      </c>
      <c r="G149" s="849"/>
      <c r="H149" s="817" t="s">
        <v>14</v>
      </c>
      <c r="I149" s="849"/>
      <c r="J149" s="817" t="s">
        <v>15</v>
      </c>
      <c r="K149" s="849"/>
      <c r="L149" s="817" t="s">
        <v>16</v>
      </c>
      <c r="M149" s="849"/>
      <c r="N149" s="817" t="s">
        <v>164</v>
      </c>
      <c r="O149" s="849"/>
      <c r="P149" s="817" t="s">
        <v>18</v>
      </c>
      <c r="Q149" s="849"/>
      <c r="R149" s="821" t="s">
        <v>19</v>
      </c>
      <c r="S149" s="822"/>
      <c r="T149" s="821" t="s">
        <v>20</v>
      </c>
      <c r="U149" s="822"/>
      <c r="V149" s="821" t="s">
        <v>21</v>
      </c>
      <c r="W149" s="822"/>
      <c r="X149" s="821" t="s">
        <v>22</v>
      </c>
      <c r="Y149" s="822"/>
      <c r="Z149" s="821" t="s">
        <v>23</v>
      </c>
      <c r="AA149" s="822"/>
      <c r="AB149" s="821" t="s">
        <v>24</v>
      </c>
      <c r="AC149" s="822"/>
      <c r="AD149" s="821" t="s">
        <v>25</v>
      </c>
      <c r="AE149" s="822"/>
      <c r="AF149" s="821" t="s">
        <v>26</v>
      </c>
      <c r="AG149" s="822"/>
      <c r="AH149" s="821" t="s">
        <v>27</v>
      </c>
      <c r="AI149" s="822"/>
      <c r="AJ149" s="821" t="s">
        <v>28</v>
      </c>
      <c r="AK149" s="822"/>
      <c r="AL149" s="821" t="s">
        <v>29</v>
      </c>
      <c r="AM149" s="822"/>
      <c r="AN149" s="821" t="s">
        <v>30</v>
      </c>
      <c r="AO149" s="823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840" t="s">
        <v>165</v>
      </c>
      <c r="D150" s="836" t="s">
        <v>31</v>
      </c>
      <c r="E150" s="865" t="s">
        <v>32</v>
      </c>
      <c r="F150" s="824" t="s">
        <v>31</v>
      </c>
      <c r="G150" s="431" t="s">
        <v>32</v>
      </c>
      <c r="H150" s="824" t="s">
        <v>31</v>
      </c>
      <c r="I150" s="431" t="s">
        <v>32</v>
      </c>
      <c r="J150" s="824" t="s">
        <v>31</v>
      </c>
      <c r="K150" s="431" t="s">
        <v>32</v>
      </c>
      <c r="L150" s="824" t="s">
        <v>31</v>
      </c>
      <c r="M150" s="431" t="s">
        <v>32</v>
      </c>
      <c r="N150" s="824" t="s">
        <v>31</v>
      </c>
      <c r="O150" s="431" t="s">
        <v>32</v>
      </c>
      <c r="P150" s="824" t="s">
        <v>31</v>
      </c>
      <c r="Q150" s="431" t="s">
        <v>32</v>
      </c>
      <c r="R150" s="824" t="s">
        <v>31</v>
      </c>
      <c r="S150" s="431" t="s">
        <v>32</v>
      </c>
      <c r="T150" s="824" t="s">
        <v>31</v>
      </c>
      <c r="U150" s="431" t="s">
        <v>32</v>
      </c>
      <c r="V150" s="824" t="s">
        <v>31</v>
      </c>
      <c r="W150" s="431" t="s">
        <v>32</v>
      </c>
      <c r="X150" s="824" t="s">
        <v>31</v>
      </c>
      <c r="Y150" s="431" t="s">
        <v>32</v>
      </c>
      <c r="Z150" s="824" t="s">
        <v>31</v>
      </c>
      <c r="AA150" s="431" t="s">
        <v>32</v>
      </c>
      <c r="AB150" s="824" t="s">
        <v>31</v>
      </c>
      <c r="AC150" s="431" t="s">
        <v>32</v>
      </c>
      <c r="AD150" s="824" t="s">
        <v>31</v>
      </c>
      <c r="AE150" s="431" t="s">
        <v>32</v>
      </c>
      <c r="AF150" s="824" t="s">
        <v>31</v>
      </c>
      <c r="AG150" s="431" t="s">
        <v>32</v>
      </c>
      <c r="AH150" s="824" t="s">
        <v>31</v>
      </c>
      <c r="AI150" s="431" t="s">
        <v>32</v>
      </c>
      <c r="AJ150" s="824" t="s">
        <v>31</v>
      </c>
      <c r="AK150" s="431" t="s">
        <v>32</v>
      </c>
      <c r="AL150" s="824" t="s">
        <v>31</v>
      </c>
      <c r="AM150" s="431" t="s">
        <v>32</v>
      </c>
      <c r="AN150" s="824" t="s">
        <v>31</v>
      </c>
      <c r="AO150" s="866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643" t="s">
        <v>168</v>
      </c>
      <c r="B151" s="644"/>
      <c r="C151" s="867">
        <f>SUM(D151+E151)</f>
        <v>1458</v>
      </c>
      <c r="D151" s="706">
        <f>SUM(F151+H151+J151+L151+N151+P151+R151+T151+V151+X151+Z151+AB151+AD151+AF151+AH151+AJ151+AL151+AN151)</f>
        <v>632</v>
      </c>
      <c r="E151" s="433">
        <f>SUM(G151+I151+K151+M151+O151+Q151+S151+U151+W151+Y151+AA151+AC151+AE151+AG151+AI151+AK151+AM151+AO151)</f>
        <v>826</v>
      </c>
      <c r="F151" s="418">
        <v>9</v>
      </c>
      <c r="G151" s="427">
        <v>6</v>
      </c>
      <c r="H151" s="418">
        <v>23</v>
      </c>
      <c r="I151" s="427">
        <v>6</v>
      </c>
      <c r="J151" s="418">
        <v>12</v>
      </c>
      <c r="K151" s="420">
        <v>7</v>
      </c>
      <c r="L151" s="418">
        <v>4</v>
      </c>
      <c r="M151" s="420">
        <v>2</v>
      </c>
      <c r="N151" s="418">
        <v>5</v>
      </c>
      <c r="O151" s="420">
        <v>2</v>
      </c>
      <c r="P151" s="418">
        <v>6</v>
      </c>
      <c r="Q151" s="420">
        <v>10</v>
      </c>
      <c r="R151" s="418">
        <v>1</v>
      </c>
      <c r="S151" s="420">
        <v>13</v>
      </c>
      <c r="T151" s="418">
        <v>9</v>
      </c>
      <c r="U151" s="420">
        <v>25</v>
      </c>
      <c r="V151" s="418">
        <v>14</v>
      </c>
      <c r="W151" s="420">
        <v>36</v>
      </c>
      <c r="X151" s="418">
        <v>22</v>
      </c>
      <c r="Y151" s="420">
        <v>34</v>
      </c>
      <c r="Z151" s="418">
        <v>19</v>
      </c>
      <c r="AA151" s="420">
        <v>57</v>
      </c>
      <c r="AB151" s="418">
        <v>29</v>
      </c>
      <c r="AC151" s="420">
        <v>75</v>
      </c>
      <c r="AD151" s="418">
        <v>47</v>
      </c>
      <c r="AE151" s="420">
        <v>86</v>
      </c>
      <c r="AF151" s="418">
        <v>61</v>
      </c>
      <c r="AG151" s="420">
        <v>98</v>
      </c>
      <c r="AH151" s="418">
        <v>79</v>
      </c>
      <c r="AI151" s="420">
        <v>105</v>
      </c>
      <c r="AJ151" s="418">
        <v>107</v>
      </c>
      <c r="AK151" s="420">
        <v>97</v>
      </c>
      <c r="AL151" s="418">
        <v>109</v>
      </c>
      <c r="AM151" s="420">
        <v>85</v>
      </c>
      <c r="AN151" s="421">
        <v>76</v>
      </c>
      <c r="AO151" s="422">
        <v>82</v>
      </c>
      <c r="AP151" s="174">
        <v>1458</v>
      </c>
      <c r="AQ151" s="123">
        <v>265</v>
      </c>
      <c r="AR151" s="123">
        <v>0</v>
      </c>
      <c r="AS151" s="175">
        <v>16</v>
      </c>
      <c r="AT151" s="418">
        <v>0</v>
      </c>
      <c r="AU151" s="420">
        <v>0</v>
      </c>
      <c r="AV151" s="869"/>
      <c r="AW151" s="870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636" t="s">
        <v>169</v>
      </c>
      <c r="B152" s="152" t="s">
        <v>170</v>
      </c>
      <c r="C152" s="178">
        <f>SUM(D152:E152)</f>
        <v>213</v>
      </c>
      <c r="D152" s="179"/>
      <c r="E152" s="180">
        <f>SUM(K152+M152+O152+Q152+S152+U152+W152+Y152+AA152+AC152+AE152+AG152+AI152+AK152+AM152+AO152)</f>
        <v>213</v>
      </c>
      <c r="F152" s="181"/>
      <c r="G152" s="871"/>
      <c r="H152" s="181"/>
      <c r="I152" s="871"/>
      <c r="J152" s="181"/>
      <c r="K152" s="108">
        <v>1</v>
      </c>
      <c r="L152" s="181"/>
      <c r="M152" s="108">
        <v>4</v>
      </c>
      <c r="N152" s="181"/>
      <c r="O152" s="108">
        <v>4</v>
      </c>
      <c r="P152" s="181"/>
      <c r="Q152" s="108">
        <v>29</v>
      </c>
      <c r="R152" s="181"/>
      <c r="S152" s="108">
        <v>45</v>
      </c>
      <c r="T152" s="181"/>
      <c r="U152" s="108">
        <v>63</v>
      </c>
      <c r="V152" s="181"/>
      <c r="W152" s="108">
        <v>53</v>
      </c>
      <c r="X152" s="181"/>
      <c r="Y152" s="108">
        <v>12</v>
      </c>
      <c r="Z152" s="181"/>
      <c r="AA152" s="108">
        <v>2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213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330</v>
      </c>
      <c r="D154" s="195">
        <f>SUM(F154+H154+J154+L154+N154+P154+R154+T154+V154+X154+Z154+AB154+AD154+AF154+AH154+AJ154+AL154+AN154)</f>
        <v>96</v>
      </c>
      <c r="E154" s="196">
        <f>SUM(G154+I154+K154+M154+O154+Q154+S154+U154+W154+Y154+AA154+AC154+AE154+AG154+AI154+AK154+AM154+AO154)</f>
        <v>234</v>
      </c>
      <c r="F154" s="42"/>
      <c r="G154" s="38"/>
      <c r="H154" s="42"/>
      <c r="I154" s="38"/>
      <c r="J154" s="42"/>
      <c r="K154" s="38"/>
      <c r="L154" s="42">
        <v>1</v>
      </c>
      <c r="M154" s="38">
        <v>1</v>
      </c>
      <c r="N154" s="42">
        <v>2</v>
      </c>
      <c r="O154" s="38">
        <v>1</v>
      </c>
      <c r="P154" s="42">
        <v>12</v>
      </c>
      <c r="Q154" s="38">
        <v>11</v>
      </c>
      <c r="R154" s="42">
        <v>3</v>
      </c>
      <c r="S154" s="38">
        <v>29</v>
      </c>
      <c r="T154" s="42">
        <v>16</v>
      </c>
      <c r="U154" s="38">
        <v>23</v>
      </c>
      <c r="V154" s="42">
        <v>10</v>
      </c>
      <c r="W154" s="38">
        <v>41</v>
      </c>
      <c r="X154" s="42">
        <v>9</v>
      </c>
      <c r="Y154" s="38">
        <v>38</v>
      </c>
      <c r="Z154" s="42">
        <v>17</v>
      </c>
      <c r="AA154" s="38">
        <v>25</v>
      </c>
      <c r="AB154" s="42">
        <v>11</v>
      </c>
      <c r="AC154" s="38">
        <v>29</v>
      </c>
      <c r="AD154" s="42">
        <v>11</v>
      </c>
      <c r="AE154" s="38">
        <v>18</v>
      </c>
      <c r="AF154" s="42">
        <v>1</v>
      </c>
      <c r="AG154" s="38">
        <v>10</v>
      </c>
      <c r="AH154" s="42">
        <v>2</v>
      </c>
      <c r="AI154" s="38">
        <v>4</v>
      </c>
      <c r="AJ154" s="42">
        <v>1</v>
      </c>
      <c r="AK154" s="38">
        <v>3</v>
      </c>
      <c r="AL154" s="42">
        <v>0</v>
      </c>
      <c r="AM154" s="38">
        <v>1</v>
      </c>
      <c r="AN154" s="107">
        <v>0</v>
      </c>
      <c r="AO154" s="44">
        <v>0</v>
      </c>
      <c r="AP154" s="197">
        <v>330</v>
      </c>
      <c r="AQ154" s="43">
        <v>152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872"/>
      <c r="C156" s="208">
        <f t="shared" si="39"/>
        <v>510</v>
      </c>
      <c r="D156" s="209">
        <f>SUM(F156+H156+J156+L156+N156+P156+R156+T156+V156+X156+Z156+AB156+AD156+AF156+AH156+AJ156+AL156+AN156)</f>
        <v>192</v>
      </c>
      <c r="E156" s="196">
        <f>SUM(G156+I156+K156+M156+O156+Q156+S156+U156+W156+Y156+AA156+AC156+AE156+AG156+AI156+AK156+AM156+AO156)</f>
        <v>318</v>
      </c>
      <c r="F156" s="32">
        <v>36</v>
      </c>
      <c r="G156" s="31">
        <v>31</v>
      </c>
      <c r="H156" s="32">
        <v>11</v>
      </c>
      <c r="I156" s="31">
        <v>18</v>
      </c>
      <c r="J156" s="32">
        <v>12</v>
      </c>
      <c r="K156" s="110">
        <v>11</v>
      </c>
      <c r="L156" s="32">
        <v>1</v>
      </c>
      <c r="M156" s="110">
        <v>4</v>
      </c>
      <c r="N156" s="32">
        <v>2</v>
      </c>
      <c r="O156" s="110">
        <v>4</v>
      </c>
      <c r="P156" s="32">
        <v>2</v>
      </c>
      <c r="Q156" s="110">
        <v>1</v>
      </c>
      <c r="R156" s="32">
        <v>2</v>
      </c>
      <c r="S156" s="110">
        <v>5</v>
      </c>
      <c r="T156" s="32">
        <v>2</v>
      </c>
      <c r="U156" s="110">
        <v>5</v>
      </c>
      <c r="V156" s="32">
        <v>4</v>
      </c>
      <c r="W156" s="110">
        <v>27</v>
      </c>
      <c r="X156" s="32">
        <v>5</v>
      </c>
      <c r="Y156" s="110">
        <v>18</v>
      </c>
      <c r="Z156" s="32">
        <v>2</v>
      </c>
      <c r="AA156" s="110">
        <v>18</v>
      </c>
      <c r="AB156" s="32">
        <v>6</v>
      </c>
      <c r="AC156" s="110">
        <v>27</v>
      </c>
      <c r="AD156" s="32">
        <v>6</v>
      </c>
      <c r="AE156" s="110">
        <v>16</v>
      </c>
      <c r="AF156" s="32">
        <v>10</v>
      </c>
      <c r="AG156" s="110">
        <v>26</v>
      </c>
      <c r="AH156" s="32">
        <v>16</v>
      </c>
      <c r="AI156" s="110">
        <v>33</v>
      </c>
      <c r="AJ156" s="32">
        <v>19</v>
      </c>
      <c r="AK156" s="31">
        <v>19</v>
      </c>
      <c r="AL156" s="32">
        <v>24</v>
      </c>
      <c r="AM156" s="31">
        <v>21</v>
      </c>
      <c r="AN156" s="59">
        <v>32</v>
      </c>
      <c r="AO156" s="33">
        <v>34</v>
      </c>
      <c r="AP156" s="190">
        <v>510</v>
      </c>
      <c r="AQ156" s="35">
        <v>431</v>
      </c>
      <c r="AR156" s="35">
        <v>0</v>
      </c>
      <c r="AS156" s="110">
        <v>0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157</v>
      </c>
      <c r="D157" s="195">
        <f>SUM(F157+H157+J157+N157+L157+P157+R157+T157+V157+X157+Z157+AB157+AD157+AF157+AH157+AJ157+AL157+AN157)</f>
        <v>29</v>
      </c>
      <c r="E157" s="196">
        <f>SUM(G157+I157+K157+M157+O157+Q157+S157+U157+W157+Y157+AA157+AC157+AE157+AG157+AI157+AK157+AM157+AO157)</f>
        <v>128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/>
      <c r="M157" s="38"/>
      <c r="N157" s="42"/>
      <c r="O157" s="38">
        <v>1</v>
      </c>
      <c r="P157" s="42">
        <v>1</v>
      </c>
      <c r="Q157" s="38">
        <v>2</v>
      </c>
      <c r="R157" s="42">
        <v>0</v>
      </c>
      <c r="S157" s="38">
        <v>8</v>
      </c>
      <c r="T157" s="42">
        <v>1</v>
      </c>
      <c r="U157" s="38">
        <v>8</v>
      </c>
      <c r="V157" s="42">
        <v>1</v>
      </c>
      <c r="W157" s="38">
        <v>9</v>
      </c>
      <c r="X157" s="42">
        <v>0</v>
      </c>
      <c r="Y157" s="38">
        <v>8</v>
      </c>
      <c r="Z157" s="42">
        <v>5</v>
      </c>
      <c r="AA157" s="38">
        <v>12</v>
      </c>
      <c r="AB157" s="42">
        <v>1</v>
      </c>
      <c r="AC157" s="38">
        <v>16</v>
      </c>
      <c r="AD157" s="42">
        <v>5</v>
      </c>
      <c r="AE157" s="45">
        <v>24</v>
      </c>
      <c r="AF157" s="42">
        <v>2</v>
      </c>
      <c r="AG157" s="45">
        <v>9</v>
      </c>
      <c r="AH157" s="42">
        <v>5</v>
      </c>
      <c r="AI157" s="45">
        <v>7</v>
      </c>
      <c r="AJ157" s="42">
        <v>3</v>
      </c>
      <c r="AK157" s="45">
        <v>11</v>
      </c>
      <c r="AL157" s="42">
        <v>0</v>
      </c>
      <c r="AM157" s="45">
        <v>5</v>
      </c>
      <c r="AN157" s="107">
        <v>5</v>
      </c>
      <c r="AO157" s="44">
        <v>8</v>
      </c>
      <c r="AP157" s="197">
        <v>157</v>
      </c>
      <c r="AQ157" s="43">
        <v>71</v>
      </c>
      <c r="AR157" s="43">
        <v>0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71</v>
      </c>
      <c r="D158" s="195">
        <f>SUM(F158+H158+J158+N158+L158+P158+R158+T158+V158+X158+Z158+AB158+AD158+AF158+AH158+AJ158+AL158+AN158)</f>
        <v>48</v>
      </c>
      <c r="E158" s="196">
        <f>SUM(G158+I158+K158+M158+O158+Q158+S158+U158+W158+Y158+AA158+AC158+AE158+AG158+AI158+AK158+AM158+AO158)</f>
        <v>23</v>
      </c>
      <c r="F158" s="42">
        <v>22</v>
      </c>
      <c r="G158" s="45">
        <v>9</v>
      </c>
      <c r="H158" s="42">
        <v>19</v>
      </c>
      <c r="I158" s="45">
        <v>14</v>
      </c>
      <c r="J158" s="42">
        <v>7</v>
      </c>
      <c r="K158" s="38">
        <v>0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71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593</v>
      </c>
      <c r="D159" s="195">
        <f>SUM(F159+H159+J159+N159+L159+P159+R159+T159+V159+X159+Z159+AB159+AD159+AF159+AH159+AJ159+AL159+AN159)</f>
        <v>259</v>
      </c>
      <c r="E159" s="196">
        <f>SUM(G159+I159+K159+M159+O159+Q159+S159+U159+W159+Y159+AA159+AC159+AE159+AG159+AI159+AK159+AM159+AO159)</f>
        <v>334</v>
      </c>
      <c r="F159" s="42">
        <v>7</v>
      </c>
      <c r="G159" s="45">
        <v>4</v>
      </c>
      <c r="H159" s="42">
        <v>33</v>
      </c>
      <c r="I159" s="45">
        <v>25</v>
      </c>
      <c r="J159" s="42">
        <v>33</v>
      </c>
      <c r="K159" s="38">
        <v>31</v>
      </c>
      <c r="L159" s="42">
        <v>2</v>
      </c>
      <c r="M159" s="38">
        <v>5</v>
      </c>
      <c r="N159" s="42">
        <v>3</v>
      </c>
      <c r="O159" s="38">
        <v>6</v>
      </c>
      <c r="P159" s="42">
        <v>2</v>
      </c>
      <c r="Q159" s="38">
        <v>1</v>
      </c>
      <c r="R159" s="42">
        <v>1</v>
      </c>
      <c r="S159" s="38">
        <v>0</v>
      </c>
      <c r="T159" s="42">
        <v>4</v>
      </c>
      <c r="U159" s="38">
        <v>1</v>
      </c>
      <c r="V159" s="42">
        <v>4</v>
      </c>
      <c r="W159" s="38">
        <v>4</v>
      </c>
      <c r="X159" s="42">
        <v>7</v>
      </c>
      <c r="Y159" s="38">
        <v>2</v>
      </c>
      <c r="Z159" s="42">
        <v>8</v>
      </c>
      <c r="AA159" s="38">
        <v>3</v>
      </c>
      <c r="AB159" s="42">
        <v>11</v>
      </c>
      <c r="AC159" s="38">
        <v>2</v>
      </c>
      <c r="AD159" s="42">
        <v>4</v>
      </c>
      <c r="AE159" s="38">
        <v>2</v>
      </c>
      <c r="AF159" s="42">
        <v>11</v>
      </c>
      <c r="AG159" s="38">
        <v>7</v>
      </c>
      <c r="AH159" s="42">
        <v>34</v>
      </c>
      <c r="AI159" s="38">
        <v>85</v>
      </c>
      <c r="AJ159" s="42">
        <v>48</v>
      </c>
      <c r="AK159" s="45">
        <v>76</v>
      </c>
      <c r="AL159" s="42">
        <v>26</v>
      </c>
      <c r="AM159" s="45">
        <v>40</v>
      </c>
      <c r="AN159" s="107">
        <v>21</v>
      </c>
      <c r="AO159" s="44">
        <v>40</v>
      </c>
      <c r="AP159" s="197">
        <v>593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342</v>
      </c>
      <c r="D160" s="195">
        <f>SUM(F160+H160+J160+N160+L160+P160+R160+T160+V160+X160+Z160+AB160+AD160+AF160+AH160+AJ160+AL160+AN160)</f>
        <v>166</v>
      </c>
      <c r="E160" s="196">
        <f>SUM(G160+I160+K160+M160+O160+Q160+S160+U160+W160+Y160+AA160+AC160+AE160+AG160+AI160+AK160+AM160+AO160)</f>
        <v>176</v>
      </c>
      <c r="F160" s="114">
        <v>8</v>
      </c>
      <c r="G160" s="213">
        <v>0</v>
      </c>
      <c r="H160" s="114">
        <v>6</v>
      </c>
      <c r="I160" s="213">
        <v>9</v>
      </c>
      <c r="J160" s="114">
        <v>4</v>
      </c>
      <c r="K160" s="214">
        <v>2</v>
      </c>
      <c r="L160" s="114">
        <v>4</v>
      </c>
      <c r="M160" s="214">
        <v>3</v>
      </c>
      <c r="N160" s="114">
        <v>4</v>
      </c>
      <c r="O160" s="214">
        <v>0</v>
      </c>
      <c r="P160" s="114">
        <v>0</v>
      </c>
      <c r="Q160" s="214">
        <v>5</v>
      </c>
      <c r="R160" s="114">
        <v>1</v>
      </c>
      <c r="S160" s="214">
        <v>3</v>
      </c>
      <c r="T160" s="114">
        <v>1</v>
      </c>
      <c r="U160" s="214">
        <v>0</v>
      </c>
      <c r="V160" s="114">
        <v>3</v>
      </c>
      <c r="W160" s="214">
        <v>5</v>
      </c>
      <c r="X160" s="114">
        <v>4</v>
      </c>
      <c r="Y160" s="214">
        <v>13</v>
      </c>
      <c r="Z160" s="114">
        <v>2</v>
      </c>
      <c r="AA160" s="214">
        <v>8</v>
      </c>
      <c r="AB160" s="114">
        <v>2</v>
      </c>
      <c r="AC160" s="214">
        <v>16</v>
      </c>
      <c r="AD160" s="114">
        <v>4</v>
      </c>
      <c r="AE160" s="214">
        <v>13</v>
      </c>
      <c r="AF160" s="114">
        <v>24</v>
      </c>
      <c r="AG160" s="214">
        <v>13</v>
      </c>
      <c r="AH160" s="114">
        <v>26</v>
      </c>
      <c r="AI160" s="214">
        <v>18</v>
      </c>
      <c r="AJ160" s="114">
        <v>13</v>
      </c>
      <c r="AK160" s="213">
        <v>11</v>
      </c>
      <c r="AL160" s="114">
        <v>39</v>
      </c>
      <c r="AM160" s="213">
        <v>22</v>
      </c>
      <c r="AN160" s="215">
        <v>21</v>
      </c>
      <c r="AO160" s="216">
        <v>35</v>
      </c>
      <c r="AP160" s="217">
        <v>342</v>
      </c>
      <c r="AQ160" s="115">
        <v>188</v>
      </c>
      <c r="AR160" s="115">
        <v>0</v>
      </c>
      <c r="AS160" s="214">
        <v>7</v>
      </c>
      <c r="AT160" s="114">
        <v>2</v>
      </c>
      <c r="AU160" s="214">
        <v>52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817" t="s">
        <v>94</v>
      </c>
      <c r="B162" s="849"/>
      <c r="C162" s="221">
        <f t="shared" ref="C162:AS162" si="42">SUM(C151:C161)</f>
        <v>3674</v>
      </c>
      <c r="D162" s="222">
        <f t="shared" si="42"/>
        <v>1422</v>
      </c>
      <c r="E162" s="873">
        <f t="shared" si="42"/>
        <v>2252</v>
      </c>
      <c r="F162" s="74">
        <f t="shared" si="42"/>
        <v>82</v>
      </c>
      <c r="G162" s="139">
        <f t="shared" si="42"/>
        <v>50</v>
      </c>
      <c r="H162" s="74">
        <f t="shared" si="42"/>
        <v>92</v>
      </c>
      <c r="I162" s="139">
        <f t="shared" si="42"/>
        <v>72</v>
      </c>
      <c r="J162" s="862">
        <f t="shared" si="42"/>
        <v>68</v>
      </c>
      <c r="K162" s="863">
        <f t="shared" si="42"/>
        <v>52</v>
      </c>
      <c r="L162" s="862">
        <f t="shared" si="42"/>
        <v>12</v>
      </c>
      <c r="M162" s="863">
        <f t="shared" si="42"/>
        <v>19</v>
      </c>
      <c r="N162" s="862">
        <f t="shared" ref="N162:O162" si="43">SUM(N151:N161)</f>
        <v>16</v>
      </c>
      <c r="O162" s="863">
        <f t="shared" si="43"/>
        <v>18</v>
      </c>
      <c r="P162" s="862">
        <f t="shared" si="42"/>
        <v>23</v>
      </c>
      <c r="Q162" s="863">
        <f t="shared" si="42"/>
        <v>59</v>
      </c>
      <c r="R162" s="862">
        <f t="shared" si="42"/>
        <v>8</v>
      </c>
      <c r="S162" s="863">
        <f t="shared" si="42"/>
        <v>103</v>
      </c>
      <c r="T162" s="862">
        <f t="shared" si="42"/>
        <v>33</v>
      </c>
      <c r="U162" s="863">
        <f t="shared" si="42"/>
        <v>125</v>
      </c>
      <c r="V162" s="862">
        <f t="shared" si="42"/>
        <v>36</v>
      </c>
      <c r="W162" s="863">
        <f t="shared" si="42"/>
        <v>175</v>
      </c>
      <c r="X162" s="862">
        <f t="shared" si="42"/>
        <v>47</v>
      </c>
      <c r="Y162" s="863">
        <f t="shared" si="42"/>
        <v>125</v>
      </c>
      <c r="Z162" s="862">
        <f t="shared" si="42"/>
        <v>53</v>
      </c>
      <c r="AA162" s="863">
        <f t="shared" si="42"/>
        <v>125</v>
      </c>
      <c r="AB162" s="862">
        <f t="shared" si="42"/>
        <v>60</v>
      </c>
      <c r="AC162" s="863">
        <f t="shared" si="42"/>
        <v>165</v>
      </c>
      <c r="AD162" s="862">
        <f t="shared" si="42"/>
        <v>77</v>
      </c>
      <c r="AE162" s="863">
        <f t="shared" si="42"/>
        <v>159</v>
      </c>
      <c r="AF162" s="862">
        <f t="shared" si="42"/>
        <v>109</v>
      </c>
      <c r="AG162" s="863">
        <f t="shared" si="42"/>
        <v>163</v>
      </c>
      <c r="AH162" s="862">
        <f t="shared" si="42"/>
        <v>162</v>
      </c>
      <c r="AI162" s="863">
        <f t="shared" si="42"/>
        <v>252</v>
      </c>
      <c r="AJ162" s="862">
        <f t="shared" si="42"/>
        <v>191</v>
      </c>
      <c r="AK162" s="863">
        <f t="shared" si="42"/>
        <v>217</v>
      </c>
      <c r="AL162" s="862">
        <f t="shared" si="42"/>
        <v>198</v>
      </c>
      <c r="AM162" s="863">
        <f t="shared" si="42"/>
        <v>174</v>
      </c>
      <c r="AN162" s="874">
        <f t="shared" si="42"/>
        <v>155</v>
      </c>
      <c r="AO162" s="875">
        <f t="shared" si="42"/>
        <v>199</v>
      </c>
      <c r="AP162" s="139">
        <f t="shared" si="42"/>
        <v>3674</v>
      </c>
      <c r="AQ162" s="138">
        <f t="shared" si="42"/>
        <v>1107</v>
      </c>
      <c r="AR162" s="138">
        <f t="shared" si="42"/>
        <v>0</v>
      </c>
      <c r="AS162" s="139">
        <f t="shared" si="42"/>
        <v>23</v>
      </c>
      <c r="AT162" s="845">
        <f>SUM(AT151:AT161)</f>
        <v>2</v>
      </c>
      <c r="AU162" s="845">
        <f>SUM(AU151:AU161)</f>
        <v>52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876"/>
      <c r="C163" s="876"/>
      <c r="D163" s="876"/>
      <c r="E163" s="876"/>
      <c r="F163" s="434"/>
      <c r="G163" s="434"/>
      <c r="H163" s="434"/>
      <c r="I163" s="434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642" t="s">
        <v>181</v>
      </c>
      <c r="B164" s="636" t="s">
        <v>157</v>
      </c>
      <c r="C164" s="645" t="s">
        <v>155</v>
      </c>
      <c r="D164" s="647"/>
      <c r="E164" s="646"/>
      <c r="F164" s="821" t="s">
        <v>158</v>
      </c>
      <c r="G164" s="831"/>
      <c r="H164" s="831"/>
      <c r="I164" s="831"/>
      <c r="J164" s="831"/>
      <c r="K164" s="831"/>
      <c r="L164" s="831"/>
      <c r="M164" s="831"/>
      <c r="N164" s="831"/>
      <c r="O164" s="831"/>
      <c r="P164" s="831"/>
      <c r="Q164" s="831"/>
      <c r="R164" s="831"/>
      <c r="S164" s="831"/>
      <c r="T164" s="831"/>
      <c r="U164" s="831"/>
      <c r="V164" s="831"/>
      <c r="W164" s="831"/>
      <c r="X164" s="831"/>
      <c r="Y164" s="831"/>
      <c r="Z164" s="831"/>
      <c r="AA164" s="831"/>
      <c r="AB164" s="831"/>
      <c r="AC164" s="831"/>
      <c r="AD164" s="831"/>
      <c r="AE164" s="831"/>
      <c r="AF164" s="831"/>
      <c r="AG164" s="831"/>
      <c r="AH164" s="831"/>
      <c r="AI164" s="831"/>
      <c r="AJ164" s="831"/>
      <c r="AK164" s="831"/>
      <c r="AL164" s="831"/>
      <c r="AM164" s="831"/>
      <c r="AN164" s="831"/>
      <c r="AO164" s="823"/>
      <c r="AP164" s="635" t="s">
        <v>9</v>
      </c>
      <c r="AQ164" s="632" t="s">
        <v>182</v>
      </c>
      <c r="AR164" s="635"/>
      <c r="AS164" s="636" t="s">
        <v>160</v>
      </c>
      <c r="AT164" s="636" t="s">
        <v>161</v>
      </c>
      <c r="AU164" s="636" t="s">
        <v>183</v>
      </c>
      <c r="AV164" s="636" t="s">
        <v>184</v>
      </c>
    </row>
    <row r="165" spans="1:98" x14ac:dyDescent="0.25">
      <c r="A165" s="506"/>
      <c r="B165" s="460"/>
      <c r="C165" s="518"/>
      <c r="D165" s="521"/>
      <c r="E165" s="519"/>
      <c r="F165" s="817" t="s">
        <v>13</v>
      </c>
      <c r="G165" s="849"/>
      <c r="H165" s="817" t="s">
        <v>14</v>
      </c>
      <c r="I165" s="849"/>
      <c r="J165" s="817" t="s">
        <v>15</v>
      </c>
      <c r="K165" s="849"/>
      <c r="L165" s="817" t="s">
        <v>16</v>
      </c>
      <c r="M165" s="849"/>
      <c r="N165" s="817" t="s">
        <v>17</v>
      </c>
      <c r="O165" s="849"/>
      <c r="P165" s="817" t="s">
        <v>18</v>
      </c>
      <c r="Q165" s="849"/>
      <c r="R165" s="821" t="s">
        <v>19</v>
      </c>
      <c r="S165" s="822"/>
      <c r="T165" s="821" t="s">
        <v>20</v>
      </c>
      <c r="U165" s="822"/>
      <c r="V165" s="821" t="s">
        <v>21</v>
      </c>
      <c r="W165" s="822"/>
      <c r="X165" s="821" t="s">
        <v>22</v>
      </c>
      <c r="Y165" s="822"/>
      <c r="Z165" s="821" t="s">
        <v>23</v>
      </c>
      <c r="AA165" s="822"/>
      <c r="AB165" s="821" t="s">
        <v>24</v>
      </c>
      <c r="AC165" s="822"/>
      <c r="AD165" s="821" t="s">
        <v>25</v>
      </c>
      <c r="AE165" s="822"/>
      <c r="AF165" s="821" t="s">
        <v>26</v>
      </c>
      <c r="AG165" s="822"/>
      <c r="AH165" s="821" t="s">
        <v>27</v>
      </c>
      <c r="AI165" s="822"/>
      <c r="AJ165" s="821" t="s">
        <v>28</v>
      </c>
      <c r="AK165" s="822"/>
      <c r="AL165" s="821" t="s">
        <v>29</v>
      </c>
      <c r="AM165" s="822"/>
      <c r="AN165" s="821" t="s">
        <v>30</v>
      </c>
      <c r="AO165" s="823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423" t="s">
        <v>165</v>
      </c>
      <c r="D166" s="713" t="s">
        <v>31</v>
      </c>
      <c r="E166" s="230" t="s">
        <v>32</v>
      </c>
      <c r="F166" s="416" t="s">
        <v>185</v>
      </c>
      <c r="G166" s="842" t="s">
        <v>186</v>
      </c>
      <c r="H166" s="824" t="s">
        <v>185</v>
      </c>
      <c r="I166" s="431" t="s">
        <v>186</v>
      </c>
      <c r="J166" s="416" t="s">
        <v>185</v>
      </c>
      <c r="K166" s="842" t="s">
        <v>186</v>
      </c>
      <c r="L166" s="416" t="s">
        <v>185</v>
      </c>
      <c r="M166" s="842" t="s">
        <v>186</v>
      </c>
      <c r="N166" s="416" t="s">
        <v>185</v>
      </c>
      <c r="O166" s="842" t="s">
        <v>186</v>
      </c>
      <c r="P166" s="416" t="s">
        <v>185</v>
      </c>
      <c r="Q166" s="842" t="s">
        <v>186</v>
      </c>
      <c r="R166" s="824" t="s">
        <v>185</v>
      </c>
      <c r="S166" s="431" t="s">
        <v>186</v>
      </c>
      <c r="T166" s="824" t="s">
        <v>185</v>
      </c>
      <c r="U166" s="431" t="s">
        <v>186</v>
      </c>
      <c r="V166" s="416" t="s">
        <v>185</v>
      </c>
      <c r="W166" s="842" t="s">
        <v>186</v>
      </c>
      <c r="X166" s="824" t="s">
        <v>185</v>
      </c>
      <c r="Y166" s="431" t="s">
        <v>186</v>
      </c>
      <c r="Z166" s="824" t="s">
        <v>185</v>
      </c>
      <c r="AA166" s="431" t="s">
        <v>186</v>
      </c>
      <c r="AB166" s="416" t="s">
        <v>185</v>
      </c>
      <c r="AC166" s="842" t="s">
        <v>186</v>
      </c>
      <c r="AD166" s="416" t="s">
        <v>185</v>
      </c>
      <c r="AE166" s="842" t="s">
        <v>186</v>
      </c>
      <c r="AF166" s="824" t="s">
        <v>185</v>
      </c>
      <c r="AG166" s="431" t="s">
        <v>186</v>
      </c>
      <c r="AH166" s="824" t="s">
        <v>185</v>
      </c>
      <c r="AI166" s="431" t="s">
        <v>186</v>
      </c>
      <c r="AJ166" s="416" t="s">
        <v>185</v>
      </c>
      <c r="AK166" s="842" t="s">
        <v>186</v>
      </c>
      <c r="AL166" s="824" t="s">
        <v>185</v>
      </c>
      <c r="AM166" s="431" t="s">
        <v>186</v>
      </c>
      <c r="AN166" s="416" t="s">
        <v>185</v>
      </c>
      <c r="AO166" s="837" t="s">
        <v>186</v>
      </c>
      <c r="AP166" s="464"/>
      <c r="AQ166" s="435" t="s">
        <v>187</v>
      </c>
      <c r="AR166" s="842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878">
        <f t="shared" si="45"/>
        <v>0</v>
      </c>
      <c r="F167" s="27"/>
      <c r="G167" s="828"/>
      <c r="H167" s="27"/>
      <c r="I167" s="828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828">
        <v>0</v>
      </c>
      <c r="AQ167" s="109">
        <v>0</v>
      </c>
      <c r="AR167" s="828">
        <v>0</v>
      </c>
      <c r="AS167" s="27">
        <v>0</v>
      </c>
      <c r="AT167" s="28">
        <v>0</v>
      </c>
      <c r="AU167" s="28">
        <v>0</v>
      </c>
      <c r="AV167" s="108">
        <v>0</v>
      </c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62</v>
      </c>
      <c r="D168" s="219">
        <f t="shared" si="45"/>
        <v>10</v>
      </c>
      <c r="E168" s="239">
        <f t="shared" si="45"/>
        <v>52</v>
      </c>
      <c r="F168" s="62"/>
      <c r="G168" s="65"/>
      <c r="H168" s="62"/>
      <c r="I168" s="65"/>
      <c r="J168" s="62"/>
      <c r="K168" s="71"/>
      <c r="L168" s="62">
        <v>1</v>
      </c>
      <c r="M168" s="71">
        <v>1</v>
      </c>
      <c r="N168" s="62">
        <v>2</v>
      </c>
      <c r="O168" s="71">
        <v>1</v>
      </c>
      <c r="P168" s="62">
        <v>2</v>
      </c>
      <c r="Q168" s="71">
        <v>8</v>
      </c>
      <c r="R168" s="62">
        <v>0</v>
      </c>
      <c r="S168" s="71">
        <v>12</v>
      </c>
      <c r="T168" s="62">
        <v>0</v>
      </c>
      <c r="U168" s="71">
        <v>6</v>
      </c>
      <c r="V168" s="62">
        <v>1</v>
      </c>
      <c r="W168" s="71">
        <v>3</v>
      </c>
      <c r="X168" s="62">
        <v>0</v>
      </c>
      <c r="Y168" s="71">
        <v>6</v>
      </c>
      <c r="Z168" s="62">
        <v>2</v>
      </c>
      <c r="AA168" s="71">
        <v>1</v>
      </c>
      <c r="AB168" s="62">
        <v>1</v>
      </c>
      <c r="AC168" s="71">
        <v>7</v>
      </c>
      <c r="AD168" s="62">
        <v>1</v>
      </c>
      <c r="AE168" s="71">
        <v>5</v>
      </c>
      <c r="AF168" s="62">
        <v>0</v>
      </c>
      <c r="AG168" s="71">
        <v>1</v>
      </c>
      <c r="AH168" s="62">
        <v>0</v>
      </c>
      <c r="AI168" s="71">
        <v>1</v>
      </c>
      <c r="AJ168" s="62">
        <v>0</v>
      </c>
      <c r="AK168" s="71">
        <v>0</v>
      </c>
      <c r="AL168" s="62">
        <v>0</v>
      </c>
      <c r="AM168" s="71">
        <v>0</v>
      </c>
      <c r="AN168" s="66">
        <v>0</v>
      </c>
      <c r="AO168" s="64">
        <v>0</v>
      </c>
      <c r="AP168" s="65">
        <v>62</v>
      </c>
      <c r="AQ168" s="69">
        <v>3</v>
      </c>
      <c r="AR168" s="65">
        <v>0</v>
      </c>
      <c r="AS168" s="62">
        <v>3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878">
        <f t="shared" si="45"/>
        <v>0</v>
      </c>
      <c r="F169" s="27"/>
      <c r="G169" s="828"/>
      <c r="H169" s="27"/>
      <c r="I169" s="828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828">
        <v>0</v>
      </c>
      <c r="AQ169" s="109">
        <v>0</v>
      </c>
      <c r="AR169" s="828">
        <v>0</v>
      </c>
      <c r="AS169" s="27">
        <v>0</v>
      </c>
      <c r="AT169" s="28">
        <v>0</v>
      </c>
      <c r="AU169" s="28">
        <v>0</v>
      </c>
      <c r="AV169" s="108">
        <v>0</v>
      </c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>
        <v>0</v>
      </c>
      <c r="AR171" s="65">
        <v>0</v>
      </c>
      <c r="AS171" s="62">
        <v>0</v>
      </c>
      <c r="AT171" s="63">
        <v>0</v>
      </c>
      <c r="AU171" s="63">
        <v>0</v>
      </c>
      <c r="AV171" s="71">
        <v>0</v>
      </c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644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878">
        <f t="shared" si="45"/>
        <v>0</v>
      </c>
      <c r="F172" s="27"/>
      <c r="G172" s="828"/>
      <c r="H172" s="27"/>
      <c r="I172" s="828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828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828">
        <v>0</v>
      </c>
      <c r="AQ172" s="109">
        <v>0</v>
      </c>
      <c r="AR172" s="828">
        <v>0</v>
      </c>
      <c r="AS172" s="27">
        <v>0</v>
      </c>
      <c r="AT172" s="28">
        <v>0</v>
      </c>
      <c r="AU172" s="28">
        <v>0</v>
      </c>
      <c r="AV172" s="108">
        <v>0</v>
      </c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130</v>
      </c>
      <c r="D173" s="219">
        <f t="shared" si="45"/>
        <v>86</v>
      </c>
      <c r="E173" s="239">
        <f t="shared" si="45"/>
        <v>44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10</v>
      </c>
      <c r="Q173" s="71">
        <v>0</v>
      </c>
      <c r="R173" s="62">
        <v>3</v>
      </c>
      <c r="S173" s="71">
        <v>3</v>
      </c>
      <c r="T173" s="62">
        <v>16</v>
      </c>
      <c r="U173" s="71">
        <v>2</v>
      </c>
      <c r="V173" s="62">
        <v>9</v>
      </c>
      <c r="W173" s="71">
        <v>9</v>
      </c>
      <c r="X173" s="62">
        <v>9</v>
      </c>
      <c r="Y173" s="71">
        <v>9</v>
      </c>
      <c r="Z173" s="62">
        <v>15</v>
      </c>
      <c r="AA173" s="71">
        <v>6</v>
      </c>
      <c r="AB173" s="62">
        <v>10</v>
      </c>
      <c r="AC173" s="71">
        <v>8</v>
      </c>
      <c r="AD173" s="62">
        <v>10</v>
      </c>
      <c r="AE173" s="71">
        <v>4</v>
      </c>
      <c r="AF173" s="62">
        <v>1</v>
      </c>
      <c r="AG173" s="71">
        <v>1</v>
      </c>
      <c r="AH173" s="62">
        <v>2</v>
      </c>
      <c r="AI173" s="71">
        <v>1</v>
      </c>
      <c r="AJ173" s="62">
        <v>1</v>
      </c>
      <c r="AK173" s="71">
        <v>0</v>
      </c>
      <c r="AL173" s="62">
        <v>0</v>
      </c>
      <c r="AM173" s="71">
        <v>1</v>
      </c>
      <c r="AN173" s="66">
        <v>0</v>
      </c>
      <c r="AO173" s="64">
        <v>0</v>
      </c>
      <c r="AP173" s="65">
        <v>130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644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878">
        <f>SUM(G174+I174+K174+M174+O174+Q174+S174+U174+W174+Y174+AA174+AC174+AE174+AG174+AI174+AK174+AM174+AO174)</f>
        <v>0</v>
      </c>
      <c r="F174" s="27"/>
      <c r="G174" s="828"/>
      <c r="H174" s="27"/>
      <c r="I174" s="828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828"/>
      <c r="AQ174" s="109"/>
      <c r="AR174" s="828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0</v>
      </c>
      <c r="D175" s="219">
        <f t="shared" si="45"/>
        <v>0</v>
      </c>
      <c r="E175" s="239">
        <f t="shared" si="45"/>
        <v>0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/>
      <c r="Q175" s="71"/>
      <c r="R175" s="62"/>
      <c r="S175" s="71"/>
      <c r="T175" s="62"/>
      <c r="U175" s="71"/>
      <c r="V175" s="62"/>
      <c r="W175" s="71"/>
      <c r="X175" s="122"/>
      <c r="Y175" s="31"/>
      <c r="Z175" s="32"/>
      <c r="AA175" s="110"/>
      <c r="AB175" s="32"/>
      <c r="AC175" s="110"/>
      <c r="AD175" s="32"/>
      <c r="AE175" s="110"/>
      <c r="AF175" s="32"/>
      <c r="AG175" s="110"/>
      <c r="AH175" s="32"/>
      <c r="AI175" s="110"/>
      <c r="AJ175" s="32"/>
      <c r="AK175" s="110"/>
      <c r="AL175" s="32"/>
      <c r="AM175" s="110"/>
      <c r="AN175" s="59"/>
      <c r="AO175" s="33"/>
      <c r="AP175" s="31"/>
      <c r="AQ175" s="127"/>
      <c r="AR175" s="31"/>
      <c r="AS175" s="32"/>
      <c r="AT175" s="35"/>
      <c r="AU175" s="35"/>
      <c r="AV175" s="110"/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648" t="s">
        <v>194</v>
      </c>
      <c r="B176" s="233" t="s">
        <v>168</v>
      </c>
      <c r="C176" s="424">
        <f t="shared" si="44"/>
        <v>0</v>
      </c>
      <c r="D176" s="235">
        <f>SUM(L176+N176+P176+R176+T176+V176+X176+Z176+AB176+AD176+AF176+AH176+AJ176+AL176+AN176)</f>
        <v>0</v>
      </c>
      <c r="E176" s="433">
        <f>SUM(M176+O176+Q176+S176+U176+W176+Y176+AA176+AC176+AE176+AG176+AI176+AK176+AM176+AO176)</f>
        <v>0</v>
      </c>
      <c r="F176" s="425"/>
      <c r="G176" s="436"/>
      <c r="H176" s="425"/>
      <c r="I176" s="436"/>
      <c r="J176" s="425"/>
      <c r="K176" s="436"/>
      <c r="L176" s="879"/>
      <c r="M176" s="420"/>
      <c r="N176" s="879"/>
      <c r="O176" s="420"/>
      <c r="P176" s="418"/>
      <c r="Q176" s="420"/>
      <c r="R176" s="418"/>
      <c r="S176" s="420"/>
      <c r="T176" s="418"/>
      <c r="U176" s="420"/>
      <c r="V176" s="418"/>
      <c r="W176" s="420"/>
      <c r="X176" s="418"/>
      <c r="Y176" s="420"/>
      <c r="Z176" s="418"/>
      <c r="AA176" s="420"/>
      <c r="AB176" s="418"/>
      <c r="AC176" s="420"/>
      <c r="AD176" s="418"/>
      <c r="AE176" s="420"/>
      <c r="AF176" s="418"/>
      <c r="AG176" s="420"/>
      <c r="AH176" s="418"/>
      <c r="AI176" s="420"/>
      <c r="AJ176" s="418"/>
      <c r="AK176" s="420"/>
      <c r="AL176" s="418"/>
      <c r="AM176" s="420"/>
      <c r="AN176" s="421"/>
      <c r="AO176" s="422"/>
      <c r="AP176" s="427"/>
      <c r="AQ176" s="426"/>
      <c r="AR176" s="427"/>
      <c r="AS176" s="418"/>
      <c r="AT176" s="886"/>
      <c r="AU176" s="886"/>
      <c r="AV176" s="420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887"/>
      <c r="M177" s="71"/>
      <c r="N177" s="887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881" t="s">
        <v>195</v>
      </c>
      <c r="B178" s="882"/>
      <c r="C178" s="882"/>
      <c r="D178" s="882"/>
      <c r="E178" s="882"/>
      <c r="F178" s="650"/>
      <c r="G178" s="650"/>
      <c r="H178" s="650"/>
      <c r="I178" s="650"/>
      <c r="J178" s="650"/>
      <c r="K178" s="650"/>
      <c r="L178" s="650"/>
      <c r="M178" s="650"/>
      <c r="N178" s="650"/>
      <c r="O178" s="650"/>
      <c r="P178" s="650"/>
      <c r="Q178" s="650"/>
      <c r="R178" s="650"/>
      <c r="S178" s="650"/>
      <c r="T178" s="650"/>
      <c r="U178" s="650"/>
      <c r="V178" s="650"/>
      <c r="W178" s="650"/>
      <c r="X178" s="650"/>
      <c r="Y178" s="650"/>
      <c r="Z178" s="650"/>
      <c r="AA178" s="650"/>
      <c r="AB178" s="650"/>
      <c r="AC178" s="650"/>
      <c r="AD178" s="650"/>
      <c r="AE178" s="650"/>
      <c r="AF178" s="650"/>
      <c r="AG178" s="650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817" t="s">
        <v>158</v>
      </c>
      <c r="G179" s="818"/>
      <c r="H179" s="818"/>
      <c r="I179" s="818"/>
      <c r="J179" s="818"/>
      <c r="K179" s="818"/>
      <c r="L179" s="818"/>
      <c r="M179" s="818"/>
      <c r="N179" s="818"/>
      <c r="O179" s="818"/>
      <c r="P179" s="818"/>
      <c r="Q179" s="818"/>
      <c r="R179" s="818"/>
      <c r="S179" s="818"/>
      <c r="T179" s="818"/>
      <c r="U179" s="818"/>
      <c r="V179" s="818"/>
      <c r="W179" s="818"/>
      <c r="X179" s="818"/>
      <c r="Y179" s="818"/>
      <c r="Z179" s="818"/>
      <c r="AA179" s="818"/>
      <c r="AB179" s="818"/>
      <c r="AC179" s="818"/>
      <c r="AD179" s="818"/>
      <c r="AE179" s="818"/>
      <c r="AF179" s="818"/>
      <c r="AG179" s="818"/>
      <c r="AH179" s="818"/>
      <c r="AI179" s="819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0</v>
      </c>
      <c r="D182" s="249">
        <f>SUM(F182+H182+J182+L182+N182+P182+R182+T182+V182+X182+Z182+AB182+AD182+AF182+AH182)</f>
        <v>0</v>
      </c>
      <c r="E182" s="250">
        <f t="shared" ref="E182:E191" si="61">SUM(G182+I182+K182+M182+O182+Q182+S182+U182+W182+Y182+AA182+AC182+AE182+AG182+AI182)</f>
        <v>0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/>
      <c r="V182" s="251"/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/>
      <c r="AK182" s="255"/>
      <c r="AL182" s="255"/>
      <c r="AM182" s="256"/>
      <c r="AN182" s="257"/>
      <c r="AO182" s="258"/>
      <c r="AP182" s="259"/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>
        <v>0</v>
      </c>
      <c r="AR184" s="256">
        <v>0</v>
      </c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>
        <v>0</v>
      </c>
      <c r="AR185" s="269">
        <v>0</v>
      </c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2</v>
      </c>
      <c r="D186" s="275">
        <f t="shared" si="68"/>
        <v>1</v>
      </c>
      <c r="E186" s="250">
        <f t="shared" si="61"/>
        <v>1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/>
      <c r="W186" s="252"/>
      <c r="X186" s="251"/>
      <c r="Y186" s="252"/>
      <c r="Z186" s="251"/>
      <c r="AA186" s="252"/>
      <c r="AB186" s="251">
        <v>1</v>
      </c>
      <c r="AC186" s="252"/>
      <c r="AD186" s="251"/>
      <c r="AE186" s="252">
        <v>1</v>
      </c>
      <c r="AF186" s="251"/>
      <c r="AG186" s="252"/>
      <c r="AH186" s="251"/>
      <c r="AI186" s="253"/>
      <c r="AJ186" s="254">
        <v>2</v>
      </c>
      <c r="AK186" s="255"/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1</v>
      </c>
      <c r="D188" s="275">
        <f t="shared" si="68"/>
        <v>1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>
        <v>1</v>
      </c>
      <c r="AE188" s="252"/>
      <c r="AF188" s="251"/>
      <c r="AG188" s="252"/>
      <c r="AH188" s="251"/>
      <c r="AI188" s="253"/>
      <c r="AJ188" s="254"/>
      <c r="AK188" s="255">
        <v>1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>
        <v>0</v>
      </c>
      <c r="AR189" s="269">
        <v>0</v>
      </c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>
        <v>0</v>
      </c>
      <c r="AR190" s="256">
        <v>0</v>
      </c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>
        <v>0</v>
      </c>
      <c r="AR191" s="269">
        <v>0</v>
      </c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651" t="s">
        <v>212</v>
      </c>
      <c r="B192" s="650"/>
      <c r="C192" s="650"/>
      <c r="D192" s="650"/>
      <c r="E192" s="650"/>
      <c r="F192" s="650"/>
      <c r="G192" s="650"/>
      <c r="H192" s="650"/>
      <c r="I192" s="650"/>
      <c r="J192" s="650"/>
      <c r="K192" s="650"/>
      <c r="L192" s="650"/>
      <c r="M192" s="650"/>
      <c r="N192" s="650"/>
      <c r="O192" s="650"/>
      <c r="P192" s="650"/>
      <c r="Q192" s="650"/>
    </row>
    <row r="193" spans="1:99" ht="15" customHeight="1" x14ac:dyDescent="0.25">
      <c r="A193" s="558" t="s">
        <v>213</v>
      </c>
      <c r="B193" s="559"/>
      <c r="C193" s="792" t="s">
        <v>214</v>
      </c>
      <c r="D193" s="883" t="s">
        <v>31</v>
      </c>
      <c r="E193" s="785" t="s">
        <v>32</v>
      </c>
      <c r="F193" s="786" t="s">
        <v>158</v>
      </c>
      <c r="G193" s="787"/>
      <c r="H193" s="787"/>
      <c r="I193" s="787"/>
      <c r="J193" s="787"/>
      <c r="K193" s="787"/>
      <c r="L193" s="787"/>
      <c r="M193" s="787"/>
      <c r="N193" s="787"/>
      <c r="O193" s="787"/>
      <c r="P193" s="787"/>
      <c r="Q193" s="787"/>
      <c r="R193" s="787"/>
      <c r="S193" s="788"/>
      <c r="T193" s="655" t="s">
        <v>215</v>
      </c>
      <c r="U193" s="722" t="s">
        <v>216</v>
      </c>
      <c r="V193" s="722" t="s">
        <v>161</v>
      </c>
      <c r="W193" s="723" t="s">
        <v>160</v>
      </c>
      <c r="X193" s="703" t="s">
        <v>217</v>
      </c>
      <c r="Y193" s="640" t="s">
        <v>184</v>
      </c>
      <c r="Z193" s="653" t="s">
        <v>218</v>
      </c>
      <c r="AA193" s="654"/>
    </row>
    <row r="194" spans="1:99" x14ac:dyDescent="0.25">
      <c r="A194" s="560"/>
      <c r="B194" s="561"/>
      <c r="C194" s="792"/>
      <c r="D194" s="883"/>
      <c r="E194" s="793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792"/>
      <c r="D195" s="883"/>
      <c r="E195" s="793"/>
      <c r="F195" s="794" t="s">
        <v>185</v>
      </c>
      <c r="G195" s="795" t="s">
        <v>186</v>
      </c>
      <c r="H195" s="794" t="s">
        <v>185</v>
      </c>
      <c r="I195" s="795" t="s">
        <v>186</v>
      </c>
      <c r="J195" s="794" t="s">
        <v>185</v>
      </c>
      <c r="K195" s="795" t="s">
        <v>186</v>
      </c>
      <c r="L195" s="794" t="s">
        <v>185</v>
      </c>
      <c r="M195" s="795" t="s">
        <v>186</v>
      </c>
      <c r="N195" s="794" t="s">
        <v>185</v>
      </c>
      <c r="O195" s="795" t="s">
        <v>186</v>
      </c>
      <c r="P195" s="794" t="s">
        <v>185</v>
      </c>
      <c r="Q195" s="795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796" t="s">
        <v>187</v>
      </c>
      <c r="AA195" s="797" t="s">
        <v>226</v>
      </c>
    </row>
    <row r="196" spans="1:99" x14ac:dyDescent="0.25">
      <c r="A196" s="798" t="s">
        <v>227</v>
      </c>
      <c r="B196" s="798"/>
      <c r="C196" s="799">
        <f>SUM(D196:E196)</f>
        <v>8</v>
      </c>
      <c r="D196" s="884">
        <f>SUM(F196,H196,J196,L196,N196,P196,R196)</f>
        <v>6</v>
      </c>
      <c r="E196" s="801">
        <f>SUM(G196,I196,K196,M196,O196,Q196,S196)</f>
        <v>2</v>
      </c>
      <c r="F196" s="888">
        <v>3</v>
      </c>
      <c r="G196" s="889">
        <v>1</v>
      </c>
      <c r="H196" s="888">
        <v>1</v>
      </c>
      <c r="I196" s="889"/>
      <c r="J196" s="888">
        <v>1</v>
      </c>
      <c r="K196" s="889">
        <v>1</v>
      </c>
      <c r="L196" s="888">
        <v>1</v>
      </c>
      <c r="M196" s="889"/>
      <c r="N196" s="888"/>
      <c r="O196" s="889"/>
      <c r="P196" s="888"/>
      <c r="Q196" s="889"/>
      <c r="R196" s="890"/>
      <c r="S196" s="891"/>
      <c r="T196" s="892">
        <v>2</v>
      </c>
      <c r="U196" s="893">
        <v>0</v>
      </c>
      <c r="V196" s="893">
        <v>0</v>
      </c>
      <c r="W196" s="893">
        <v>0</v>
      </c>
      <c r="X196" s="893">
        <v>0</v>
      </c>
      <c r="Y196" s="894">
        <v>8</v>
      </c>
      <c r="Z196" s="895">
        <v>0</v>
      </c>
      <c r="AA196" s="896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8</v>
      </c>
      <c r="D201" s="338">
        <f>SUM(F201,H201,J201,L201,N201,P201,R201)</f>
        <v>6</v>
      </c>
      <c r="E201" s="339">
        <f>SUM(G201,I201,K201,M201,O201,Q201,S201)</f>
        <v>2</v>
      </c>
      <c r="F201" s="391">
        <v>3</v>
      </c>
      <c r="G201" s="392">
        <v>1</v>
      </c>
      <c r="H201" s="391">
        <v>1</v>
      </c>
      <c r="I201" s="392"/>
      <c r="J201" s="391">
        <v>1</v>
      </c>
      <c r="K201" s="392">
        <v>1</v>
      </c>
      <c r="L201" s="391">
        <v>1</v>
      </c>
      <c r="M201" s="392"/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8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651" t="s">
        <v>235</v>
      </c>
      <c r="B203" s="650"/>
      <c r="C203" s="650"/>
      <c r="D203" s="650"/>
      <c r="E203" s="650"/>
    </row>
    <row r="204" spans="1:99" x14ac:dyDescent="0.25">
      <c r="A204" s="558" t="s">
        <v>213</v>
      </c>
      <c r="B204" s="559"/>
      <c r="C204" s="812" t="s">
        <v>33</v>
      </c>
      <c r="D204" s="813" t="s">
        <v>236</v>
      </c>
      <c r="E204" s="814" t="s">
        <v>237</v>
      </c>
    </row>
    <row r="205" spans="1:99" x14ac:dyDescent="0.25">
      <c r="A205" s="560"/>
      <c r="B205" s="561"/>
      <c r="C205" s="812"/>
      <c r="D205" s="813"/>
      <c r="E205" s="814"/>
    </row>
    <row r="206" spans="1:99" x14ac:dyDescent="0.25">
      <c r="A206" s="562"/>
      <c r="B206" s="563"/>
      <c r="C206" s="812"/>
      <c r="D206" s="813"/>
      <c r="E206" s="814"/>
    </row>
    <row r="207" spans="1:99" ht="22.5" customHeight="1" x14ac:dyDescent="0.25">
      <c r="A207" s="626" t="s">
        <v>238</v>
      </c>
      <c r="B207" s="626"/>
      <c r="C207" s="897">
        <f>D207+E207</f>
        <v>45</v>
      </c>
      <c r="D207" s="407">
        <v>0</v>
      </c>
      <c r="E207" s="898">
        <v>45</v>
      </c>
    </row>
    <row r="208" spans="1:99" ht="15" customHeight="1" x14ac:dyDescent="0.25">
      <c r="A208" s="627" t="s">
        <v>239</v>
      </c>
      <c r="B208" s="627"/>
      <c r="C208" s="358">
        <f>D208+E208</f>
        <v>61</v>
      </c>
      <c r="D208" s="408">
        <v>0</v>
      </c>
      <c r="E208" s="409">
        <v>61</v>
      </c>
    </row>
    <row r="209" spans="1:95" x14ac:dyDescent="0.25">
      <c r="A209" s="651" t="s">
        <v>240</v>
      </c>
      <c r="B209" s="650"/>
      <c r="C209" s="650"/>
      <c r="D209" s="650"/>
      <c r="E209" s="650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636" t="s">
        <v>181</v>
      </c>
      <c r="B210" s="636" t="s">
        <v>94</v>
      </c>
      <c r="C210" s="817" t="s">
        <v>158</v>
      </c>
      <c r="D210" s="818"/>
      <c r="E210" s="818"/>
      <c r="F210" s="818"/>
      <c r="G210" s="818"/>
      <c r="H210" s="818"/>
      <c r="I210" s="818"/>
      <c r="J210" s="819"/>
      <c r="K210" s="656" t="s">
        <v>241</v>
      </c>
      <c r="L210" s="657"/>
      <c r="M210" s="658"/>
    </row>
    <row r="211" spans="1:95" x14ac:dyDescent="0.25">
      <c r="A211" s="460"/>
      <c r="B211" s="460"/>
      <c r="C211" s="820" t="s">
        <v>242</v>
      </c>
      <c r="D211" s="814"/>
      <c r="E211" s="821" t="s">
        <v>18</v>
      </c>
      <c r="F211" s="822"/>
      <c r="G211" s="821" t="s">
        <v>19</v>
      </c>
      <c r="H211" s="822"/>
      <c r="I211" s="821" t="s">
        <v>243</v>
      </c>
      <c r="J211" s="823"/>
      <c r="K211" s="619"/>
      <c r="L211" s="620"/>
      <c r="M211" s="621"/>
    </row>
    <row r="212" spans="1:95" x14ac:dyDescent="0.25">
      <c r="A212" s="461"/>
      <c r="B212" s="461"/>
      <c r="C212" s="824" t="s">
        <v>244</v>
      </c>
      <c r="D212" s="438" t="s">
        <v>245</v>
      </c>
      <c r="E212" s="428" t="s">
        <v>244</v>
      </c>
      <c r="F212" s="439" t="s">
        <v>245</v>
      </c>
      <c r="G212" s="428" t="s">
        <v>244</v>
      </c>
      <c r="H212" s="438" t="s">
        <v>245</v>
      </c>
      <c r="I212" s="428" t="s">
        <v>244</v>
      </c>
      <c r="J212" s="429" t="s">
        <v>245</v>
      </c>
      <c r="K212" s="825" t="s">
        <v>136</v>
      </c>
      <c r="L212" s="899" t="s">
        <v>246</v>
      </c>
      <c r="M212" s="900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901"/>
      <c r="E213" s="27"/>
      <c r="F213" s="902"/>
      <c r="G213" s="27"/>
      <c r="H213" s="901"/>
      <c r="I213" s="27"/>
      <c r="J213" s="903"/>
      <c r="K213" s="182"/>
      <c r="L213" s="28"/>
      <c r="M213" s="901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25845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F8638F2B-124B-40A8-A7AA-0F889C1A08C9}">
      <formula1>0</formula1>
      <formula2>9.99999999999999E+37</formula2>
    </dataValidation>
    <dataValidation type="whole" allowBlank="1" showInputMessage="1" showErrorMessage="1" sqref="D12:T13 C36:O66 U12:W66 P15:T66 C12:C34 D15:O34" xr:uid="{F5F1D03D-A343-4685-8923-A3298FF21A53}">
      <formula1>0</formula1>
      <formula2>9.99999999999999E+38</formula2>
    </dataValidation>
    <dataValidation type="whole" allowBlank="1" showInputMessage="1" showErrorMessage="1" sqref="F129:V145 C129:E144" xr:uid="{82583D75-2261-465A-9529-F105594B9582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8D56D4B7-143B-479E-8549-0BC65C56D37C}">
      <formula1>0</formula1>
      <formula2>9.99999999999999E+40</formula2>
    </dataValidation>
    <dataValidation type="whole" allowBlank="1" showInputMessage="1" showErrorMessage="1" sqref="F182:AR191" xr:uid="{E3E56932-FA1F-4133-B582-957780EDE570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FC1FD93B-E03E-48FA-9142-3A51BFDC66C9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71F77C55-8B9E-4DA3-9EEE-78FB3E09BA8D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099EF54B-806F-43A3-8320-2ECC7767AD8E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U239"/>
  <sheetViews>
    <sheetView workbookViewId="0">
      <selection activeCell="A6" sqref="A6:AD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",[6]NOMBRE!B2, " (",[6]NOMBRE!C2,[6]NOMBRE!D2,[6]NOMBRE!E2,[6]NOMBRE!F2,[6]NOMBRE!G2,")")</f>
        <v>COMUNA: LINARES (07401)</v>
      </c>
    </row>
    <row r="3" spans="1:98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8" x14ac:dyDescent="0.25">
      <c r="A4" s="1" t="str">
        <f>CONCATENATE("MES: ",[6]NOMBRE!B6, " (",[6]NOMBRE!C6,[6]NOMBRE!D6,")")</f>
        <v>MES: MAYO (05)</v>
      </c>
    </row>
    <row r="5" spans="1:98" x14ac:dyDescent="0.25">
      <c r="A5" s="1" t="str">
        <f>CONCATENATE("AÑO: ",[6]NOMBRE!B7)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632" t="s">
        <v>3</v>
      </c>
      <c r="B9" s="821" t="s">
        <v>4</v>
      </c>
      <c r="C9" s="831"/>
      <c r="D9" s="831"/>
      <c r="E9" s="831"/>
      <c r="F9" s="831"/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823"/>
      <c r="X9" s="832" t="s">
        <v>5</v>
      </c>
      <c r="Y9" s="818"/>
      <c r="Z9" s="818"/>
      <c r="AA9" s="818"/>
      <c r="AB9" s="818"/>
      <c r="AC9" s="818"/>
      <c r="AD9" s="818"/>
      <c r="AE9" s="819"/>
      <c r="AF9" s="633" t="s">
        <v>6</v>
      </c>
      <c r="AG9" s="634"/>
    </row>
    <row r="10" spans="1:98" ht="15" customHeight="1" x14ac:dyDescent="0.25">
      <c r="A10" s="448"/>
      <c r="B10" s="460" t="s">
        <v>7</v>
      </c>
      <c r="C10" s="817" t="s">
        <v>8</v>
      </c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9"/>
      <c r="U10" s="463" t="s">
        <v>9</v>
      </c>
      <c r="V10" s="821" t="s">
        <v>10</v>
      </c>
      <c r="W10" s="823"/>
      <c r="X10" s="833" t="s">
        <v>11</v>
      </c>
      <c r="Y10" s="831"/>
      <c r="Z10" s="831"/>
      <c r="AA10" s="823"/>
      <c r="AB10" s="831" t="s">
        <v>12</v>
      </c>
      <c r="AC10" s="831"/>
      <c r="AD10" s="831"/>
      <c r="AE10" s="823"/>
      <c r="AF10" s="458"/>
      <c r="AG10" s="459"/>
    </row>
    <row r="11" spans="1:98" ht="32.25" customHeight="1" x14ac:dyDescent="0.25">
      <c r="A11" s="449"/>
      <c r="B11" s="461"/>
      <c r="C11" s="824" t="s">
        <v>13</v>
      </c>
      <c r="D11" s="834" t="s">
        <v>14</v>
      </c>
      <c r="E11" s="904" t="s">
        <v>15</v>
      </c>
      <c r="F11" s="904" t="s">
        <v>16</v>
      </c>
      <c r="G11" s="904" t="s">
        <v>17</v>
      </c>
      <c r="H11" s="904" t="s">
        <v>18</v>
      </c>
      <c r="I11" s="905" t="s">
        <v>19</v>
      </c>
      <c r="J11" s="905" t="s">
        <v>20</v>
      </c>
      <c r="K11" s="905" t="s">
        <v>21</v>
      </c>
      <c r="L11" s="905" t="s">
        <v>22</v>
      </c>
      <c r="M11" s="905" t="s">
        <v>23</v>
      </c>
      <c r="N11" s="905" t="s">
        <v>24</v>
      </c>
      <c r="O11" s="905" t="s">
        <v>25</v>
      </c>
      <c r="P11" s="905" t="s">
        <v>26</v>
      </c>
      <c r="Q11" s="905" t="s">
        <v>27</v>
      </c>
      <c r="R11" s="905" t="s">
        <v>28</v>
      </c>
      <c r="S11" s="905" t="s">
        <v>29</v>
      </c>
      <c r="T11" s="906" t="s">
        <v>30</v>
      </c>
      <c r="U11" s="464"/>
      <c r="V11" s="838" t="s">
        <v>31</v>
      </c>
      <c r="W11" s="906" t="s">
        <v>32</v>
      </c>
      <c r="X11" s="839" t="s">
        <v>33</v>
      </c>
      <c r="Y11" s="840" t="s">
        <v>34</v>
      </c>
      <c r="Z11" s="904" t="s">
        <v>35</v>
      </c>
      <c r="AA11" s="906" t="s">
        <v>36</v>
      </c>
      <c r="AB11" s="841" t="s">
        <v>33</v>
      </c>
      <c r="AC11" s="840" t="s">
        <v>34</v>
      </c>
      <c r="AD11" s="904" t="s">
        <v>35</v>
      </c>
      <c r="AE11" s="906" t="s">
        <v>37</v>
      </c>
      <c r="AF11" s="834" t="s">
        <v>38</v>
      </c>
      <c r="AG11" s="907" t="s">
        <v>12</v>
      </c>
    </row>
    <row r="12" spans="1:98" x14ac:dyDescent="0.25">
      <c r="A12" s="25" t="s">
        <v>39</v>
      </c>
      <c r="B12" s="26">
        <f>SUM(C12:T12)</f>
        <v>469</v>
      </c>
      <c r="C12" s="27">
        <v>234</v>
      </c>
      <c r="D12" s="28">
        <v>124</v>
      </c>
      <c r="E12" s="28">
        <v>92</v>
      </c>
      <c r="F12" s="28">
        <v>18</v>
      </c>
      <c r="G12" s="28">
        <v>1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469</v>
      </c>
      <c r="V12" s="32">
        <v>232</v>
      </c>
      <c r="W12" s="33">
        <v>237</v>
      </c>
      <c r="X12" s="34">
        <f>SUM(Y12+Z12+AA12)</f>
        <v>167</v>
      </c>
      <c r="Y12" s="32">
        <v>37</v>
      </c>
      <c r="Z12" s="35">
        <v>130</v>
      </c>
      <c r="AA12" s="33">
        <v>0</v>
      </c>
      <c r="AB12" s="908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1083</v>
      </c>
      <c r="C13" s="42">
        <v>0</v>
      </c>
      <c r="D13" s="43">
        <v>0</v>
      </c>
      <c r="E13" s="43">
        <v>0</v>
      </c>
      <c r="F13" s="43">
        <v>6</v>
      </c>
      <c r="G13" s="43">
        <v>8</v>
      </c>
      <c r="H13" s="43">
        <v>22</v>
      </c>
      <c r="I13" s="43">
        <v>41</v>
      </c>
      <c r="J13" s="43">
        <v>35</v>
      </c>
      <c r="K13" s="43">
        <v>72</v>
      </c>
      <c r="L13" s="43">
        <v>63</v>
      </c>
      <c r="M13" s="43">
        <v>60</v>
      </c>
      <c r="N13" s="43">
        <v>83</v>
      </c>
      <c r="O13" s="43">
        <v>92</v>
      </c>
      <c r="P13" s="43">
        <v>101</v>
      </c>
      <c r="Q13" s="43">
        <v>124</v>
      </c>
      <c r="R13" s="43">
        <v>134</v>
      </c>
      <c r="S13" s="43">
        <v>108</v>
      </c>
      <c r="T13" s="44">
        <v>134</v>
      </c>
      <c r="U13" s="45">
        <v>1083</v>
      </c>
      <c r="V13" s="42">
        <v>402</v>
      </c>
      <c r="W13" s="44">
        <v>681</v>
      </c>
      <c r="X13" s="46">
        <f t="shared" ref="X13:X36" si="4">SUM(Y13+Z13+AA13)</f>
        <v>3</v>
      </c>
      <c r="Y13" s="42">
        <v>0</v>
      </c>
      <c r="Z13" s="43">
        <v>3</v>
      </c>
      <c r="AA13" s="44">
        <v>0</v>
      </c>
      <c r="AB13" s="47">
        <f t="shared" ref="AB13:AB37" si="5">SUM(AC13+AD13+AE13)</f>
        <v>338</v>
      </c>
      <c r="AC13" s="42">
        <v>35</v>
      </c>
      <c r="AD13" s="48">
        <v>303</v>
      </c>
      <c r="AE13" s="44">
        <v>0</v>
      </c>
      <c r="AF13" s="37">
        <v>0</v>
      </c>
      <c r="AG13" s="38">
        <v>371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44</v>
      </c>
      <c r="C15" s="42">
        <v>16</v>
      </c>
      <c r="D15" s="43">
        <v>17</v>
      </c>
      <c r="E15" s="43">
        <v>11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44</v>
      </c>
      <c r="V15" s="42">
        <v>28</v>
      </c>
      <c r="W15" s="44">
        <v>16</v>
      </c>
      <c r="X15" s="46">
        <f t="shared" si="4"/>
        <v>8</v>
      </c>
      <c r="Y15" s="42">
        <v>3</v>
      </c>
      <c r="Z15" s="43">
        <v>5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134</v>
      </c>
      <c r="C16" s="42">
        <v>0</v>
      </c>
      <c r="D16" s="43">
        <v>0</v>
      </c>
      <c r="E16" s="43">
        <v>0</v>
      </c>
      <c r="F16" s="43">
        <v>1</v>
      </c>
      <c r="G16" s="43">
        <v>0</v>
      </c>
      <c r="H16" s="43">
        <v>2</v>
      </c>
      <c r="I16" s="43">
        <v>1</v>
      </c>
      <c r="J16" s="43">
        <v>3</v>
      </c>
      <c r="K16" s="43">
        <v>2</v>
      </c>
      <c r="L16" s="43">
        <v>2</v>
      </c>
      <c r="M16" s="43">
        <v>6</v>
      </c>
      <c r="N16" s="43">
        <v>3</v>
      </c>
      <c r="O16" s="43">
        <v>10</v>
      </c>
      <c r="P16" s="43">
        <v>17</v>
      </c>
      <c r="Q16" s="43">
        <v>16</v>
      </c>
      <c r="R16" s="43">
        <v>28</v>
      </c>
      <c r="S16" s="43">
        <v>23</v>
      </c>
      <c r="T16" s="44">
        <v>20</v>
      </c>
      <c r="U16" s="45">
        <v>134</v>
      </c>
      <c r="V16" s="42">
        <v>51</v>
      </c>
      <c r="W16" s="44">
        <v>83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43</v>
      </c>
      <c r="AC16" s="42">
        <v>23</v>
      </c>
      <c r="AD16" s="48">
        <v>19</v>
      </c>
      <c r="AE16" s="44">
        <v>1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271</v>
      </c>
      <c r="C17" s="42">
        <v>29</v>
      </c>
      <c r="D17" s="43">
        <v>26</v>
      </c>
      <c r="E17" s="43">
        <v>20</v>
      </c>
      <c r="F17" s="43">
        <v>5</v>
      </c>
      <c r="G17" s="43">
        <v>0</v>
      </c>
      <c r="H17" s="43">
        <v>2</v>
      </c>
      <c r="I17" s="43">
        <v>0</v>
      </c>
      <c r="J17" s="43">
        <v>1</v>
      </c>
      <c r="K17" s="43">
        <v>3</v>
      </c>
      <c r="L17" s="43">
        <v>4</v>
      </c>
      <c r="M17" s="43">
        <v>7</v>
      </c>
      <c r="N17" s="43">
        <v>12</v>
      </c>
      <c r="O17" s="43">
        <v>22</v>
      </c>
      <c r="P17" s="43">
        <v>18</v>
      </c>
      <c r="Q17" s="43">
        <v>25</v>
      </c>
      <c r="R17" s="43">
        <v>38</v>
      </c>
      <c r="S17" s="43">
        <v>26</v>
      </c>
      <c r="T17" s="44">
        <v>33</v>
      </c>
      <c r="U17" s="45">
        <v>271</v>
      </c>
      <c r="V17" s="42">
        <v>164</v>
      </c>
      <c r="W17" s="44">
        <v>107</v>
      </c>
      <c r="X17" s="46">
        <f t="shared" si="4"/>
        <v>21</v>
      </c>
      <c r="Y17" s="42">
        <v>7</v>
      </c>
      <c r="Z17" s="43">
        <v>13</v>
      </c>
      <c r="AA17" s="44">
        <v>1</v>
      </c>
      <c r="AB17" s="51">
        <f t="shared" si="5"/>
        <v>44</v>
      </c>
      <c r="AC17" s="42">
        <v>19</v>
      </c>
      <c r="AD17" s="48">
        <v>25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132</v>
      </c>
      <c r="C18" s="42">
        <v>0</v>
      </c>
      <c r="D18" s="43">
        <v>0</v>
      </c>
      <c r="E18" s="43">
        <v>0</v>
      </c>
      <c r="F18" s="43">
        <v>1</v>
      </c>
      <c r="G18" s="43">
        <v>0</v>
      </c>
      <c r="H18" s="43">
        <v>5</v>
      </c>
      <c r="I18" s="43">
        <v>4</v>
      </c>
      <c r="J18" s="43">
        <v>4</v>
      </c>
      <c r="K18" s="43">
        <v>10</v>
      </c>
      <c r="L18" s="43">
        <v>9</v>
      </c>
      <c r="M18" s="43">
        <v>18</v>
      </c>
      <c r="N18" s="43">
        <v>8</v>
      </c>
      <c r="O18" s="43">
        <v>17</v>
      </c>
      <c r="P18" s="43">
        <v>11</v>
      </c>
      <c r="Q18" s="43">
        <v>15</v>
      </c>
      <c r="R18" s="43">
        <v>12</v>
      </c>
      <c r="S18" s="43">
        <v>12</v>
      </c>
      <c r="T18" s="44">
        <v>6</v>
      </c>
      <c r="U18" s="45">
        <v>132</v>
      </c>
      <c r="V18" s="42">
        <v>0</v>
      </c>
      <c r="W18" s="44">
        <v>132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38</v>
      </c>
      <c r="AC18" s="42">
        <v>10</v>
      </c>
      <c r="AD18" s="48">
        <v>28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100</v>
      </c>
      <c r="C20" s="42">
        <v>0</v>
      </c>
      <c r="D20" s="43">
        <v>0</v>
      </c>
      <c r="E20" s="43">
        <v>0</v>
      </c>
      <c r="F20" s="43">
        <v>2</v>
      </c>
      <c r="G20" s="43">
        <v>1</v>
      </c>
      <c r="H20" s="43">
        <v>5</v>
      </c>
      <c r="I20" s="43">
        <v>3</v>
      </c>
      <c r="J20" s="43">
        <v>3</v>
      </c>
      <c r="K20" s="43">
        <v>8</v>
      </c>
      <c r="L20" s="43">
        <v>9</v>
      </c>
      <c r="M20" s="43">
        <v>8</v>
      </c>
      <c r="N20" s="43">
        <v>4</v>
      </c>
      <c r="O20" s="43">
        <v>7</v>
      </c>
      <c r="P20" s="43">
        <v>16</v>
      </c>
      <c r="Q20" s="43">
        <v>9</v>
      </c>
      <c r="R20" s="43">
        <v>6</v>
      </c>
      <c r="S20" s="43">
        <v>9</v>
      </c>
      <c r="T20" s="44">
        <v>10</v>
      </c>
      <c r="U20" s="45">
        <v>100</v>
      </c>
      <c r="V20" s="42">
        <v>21</v>
      </c>
      <c r="W20" s="44">
        <v>79</v>
      </c>
      <c r="X20" s="46">
        <f t="shared" si="4"/>
        <v>1</v>
      </c>
      <c r="Y20" s="42">
        <v>0</v>
      </c>
      <c r="Z20" s="43">
        <v>0</v>
      </c>
      <c r="AA20" s="44">
        <v>1</v>
      </c>
      <c r="AB20" s="51">
        <f t="shared" si="5"/>
        <v>29</v>
      </c>
      <c r="AC20" s="42">
        <v>17</v>
      </c>
      <c r="AD20" s="48">
        <v>12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137</v>
      </c>
      <c r="C22" s="42">
        <v>0</v>
      </c>
      <c r="D22" s="43">
        <v>0</v>
      </c>
      <c r="E22" s="43">
        <v>0</v>
      </c>
      <c r="F22" s="43">
        <v>0</v>
      </c>
      <c r="G22" s="43">
        <v>0</v>
      </c>
      <c r="H22" s="43">
        <v>3</v>
      </c>
      <c r="I22" s="43">
        <v>2</v>
      </c>
      <c r="J22" s="43">
        <v>3</v>
      </c>
      <c r="K22" s="43">
        <v>9</v>
      </c>
      <c r="L22" s="43">
        <v>4</v>
      </c>
      <c r="M22" s="43">
        <v>13</v>
      </c>
      <c r="N22" s="43">
        <v>19</v>
      </c>
      <c r="O22" s="43">
        <v>8</v>
      </c>
      <c r="P22" s="43">
        <v>20</v>
      </c>
      <c r="Q22" s="43">
        <v>19</v>
      </c>
      <c r="R22" s="43">
        <v>16</v>
      </c>
      <c r="S22" s="43">
        <v>13</v>
      </c>
      <c r="T22" s="44">
        <v>8</v>
      </c>
      <c r="U22" s="45">
        <v>137</v>
      </c>
      <c r="V22" s="42">
        <v>49</v>
      </c>
      <c r="W22" s="44">
        <v>88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67</v>
      </c>
      <c r="AC22" s="42">
        <v>31</v>
      </c>
      <c r="AD22" s="48">
        <v>36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86</v>
      </c>
      <c r="C32" s="42">
        <v>2</v>
      </c>
      <c r="D32" s="43">
        <v>1</v>
      </c>
      <c r="E32" s="43">
        <v>3</v>
      </c>
      <c r="F32" s="43">
        <v>0</v>
      </c>
      <c r="G32" s="43">
        <v>1</v>
      </c>
      <c r="H32" s="43">
        <v>1</v>
      </c>
      <c r="I32" s="43">
        <v>1</v>
      </c>
      <c r="J32" s="43">
        <v>5</v>
      </c>
      <c r="K32" s="43">
        <v>2</v>
      </c>
      <c r="L32" s="43">
        <v>2</v>
      </c>
      <c r="M32" s="43">
        <v>8</v>
      </c>
      <c r="N32" s="43">
        <v>8</v>
      </c>
      <c r="O32" s="43">
        <v>7</v>
      </c>
      <c r="P32" s="43">
        <v>4</v>
      </c>
      <c r="Q32" s="43">
        <v>6</v>
      </c>
      <c r="R32" s="43">
        <v>11</v>
      </c>
      <c r="S32" s="43">
        <v>9</v>
      </c>
      <c r="T32" s="44">
        <v>15</v>
      </c>
      <c r="U32" s="45">
        <v>86</v>
      </c>
      <c r="V32" s="42">
        <v>36</v>
      </c>
      <c r="W32" s="44">
        <v>50</v>
      </c>
      <c r="X32" s="46">
        <f t="shared" si="4"/>
        <v>4</v>
      </c>
      <c r="Y32" s="42">
        <v>2</v>
      </c>
      <c r="Z32" s="43">
        <v>2</v>
      </c>
      <c r="AA32" s="44">
        <v>0</v>
      </c>
      <c r="AB32" s="51">
        <f t="shared" si="5"/>
        <v>39</v>
      </c>
      <c r="AC32" s="42">
        <v>15</v>
      </c>
      <c r="AD32" s="48">
        <v>24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33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2</v>
      </c>
      <c r="J33" s="43">
        <v>3</v>
      </c>
      <c r="K33" s="43">
        <v>2</v>
      </c>
      <c r="L33" s="43">
        <v>3</v>
      </c>
      <c r="M33" s="43">
        <v>1</v>
      </c>
      <c r="N33" s="43">
        <v>2</v>
      </c>
      <c r="O33" s="43">
        <v>5</v>
      </c>
      <c r="P33" s="43">
        <v>3</v>
      </c>
      <c r="Q33" s="43">
        <v>3</v>
      </c>
      <c r="R33" s="43">
        <v>4</v>
      </c>
      <c r="S33" s="43">
        <v>2</v>
      </c>
      <c r="T33" s="44">
        <v>3</v>
      </c>
      <c r="U33" s="45">
        <v>33</v>
      </c>
      <c r="V33" s="42">
        <v>17</v>
      </c>
      <c r="W33" s="44">
        <v>16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18</v>
      </c>
      <c r="AC33" s="42">
        <v>1</v>
      </c>
      <c r="AD33" s="48">
        <v>17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155</v>
      </c>
      <c r="C38" s="56">
        <v>30</v>
      </c>
      <c r="D38" s="55">
        <v>58</v>
      </c>
      <c r="E38" s="55">
        <v>54</v>
      </c>
      <c r="F38" s="55">
        <v>11</v>
      </c>
      <c r="G38" s="55">
        <v>2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155</v>
      </c>
      <c r="V38" s="42">
        <v>106</v>
      </c>
      <c r="W38" s="44">
        <v>49</v>
      </c>
      <c r="X38" s="46">
        <f>SUM(Y38+Z38+AA38)</f>
        <v>39</v>
      </c>
      <c r="Y38" s="42">
        <v>31</v>
      </c>
      <c r="Z38" s="43">
        <v>8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159</v>
      </c>
      <c r="C39" s="56">
        <v>0</v>
      </c>
      <c r="D39" s="55">
        <v>0</v>
      </c>
      <c r="E39" s="55">
        <v>0</v>
      </c>
      <c r="F39" s="55">
        <v>13</v>
      </c>
      <c r="G39" s="43">
        <v>6</v>
      </c>
      <c r="H39" s="43">
        <v>8</v>
      </c>
      <c r="I39" s="43">
        <v>1</v>
      </c>
      <c r="J39" s="43">
        <v>3</v>
      </c>
      <c r="K39" s="43">
        <v>6</v>
      </c>
      <c r="L39" s="43">
        <v>5</v>
      </c>
      <c r="M39" s="43">
        <v>6</v>
      </c>
      <c r="N39" s="43">
        <v>14</v>
      </c>
      <c r="O39" s="43">
        <v>16</v>
      </c>
      <c r="P39" s="43">
        <v>9</v>
      </c>
      <c r="Q39" s="43">
        <v>11</v>
      </c>
      <c r="R39" s="43">
        <v>17</v>
      </c>
      <c r="S39" s="43">
        <v>16</v>
      </c>
      <c r="T39" s="44">
        <v>28</v>
      </c>
      <c r="U39" s="45">
        <v>159</v>
      </c>
      <c r="V39" s="42">
        <v>77</v>
      </c>
      <c r="W39" s="44">
        <v>82</v>
      </c>
      <c r="X39" s="46">
        <f>SUM(Y39+Z39+AA39)</f>
        <v>10</v>
      </c>
      <c r="Y39" s="42">
        <v>3</v>
      </c>
      <c r="Z39" s="43">
        <v>7</v>
      </c>
      <c r="AA39" s="44">
        <v>0</v>
      </c>
      <c r="AB39" s="51">
        <f>SUM(AC39+AD39+AE39)</f>
        <v>70</v>
      </c>
      <c r="AC39" s="42">
        <v>24</v>
      </c>
      <c r="AD39" s="48">
        <v>45</v>
      </c>
      <c r="AE39" s="44">
        <v>1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20</v>
      </c>
      <c r="C41" s="56">
        <v>0</v>
      </c>
      <c r="D41" s="55">
        <v>2</v>
      </c>
      <c r="E41" s="55">
        <v>7</v>
      </c>
      <c r="F41" s="55">
        <v>11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20</v>
      </c>
      <c r="V41" s="42">
        <v>8</v>
      </c>
      <c r="W41" s="44">
        <v>12</v>
      </c>
      <c r="X41" s="46">
        <f>SUM(Y41+Z41+AA41)</f>
        <v>0</v>
      </c>
      <c r="Y41" s="42">
        <v>0</v>
      </c>
      <c r="Z41" s="43">
        <v>0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295</v>
      </c>
      <c r="C42" s="42">
        <v>0</v>
      </c>
      <c r="D42" s="43">
        <v>0</v>
      </c>
      <c r="E42" s="43">
        <v>1</v>
      </c>
      <c r="F42" s="43">
        <v>5</v>
      </c>
      <c r="G42" s="43">
        <v>6</v>
      </c>
      <c r="H42" s="43">
        <v>28</v>
      </c>
      <c r="I42" s="43">
        <v>21</v>
      </c>
      <c r="J42" s="43">
        <v>31</v>
      </c>
      <c r="K42" s="43">
        <v>45</v>
      </c>
      <c r="L42" s="43">
        <v>34</v>
      </c>
      <c r="M42" s="43">
        <v>30</v>
      </c>
      <c r="N42" s="43">
        <v>19</v>
      </c>
      <c r="O42" s="43">
        <v>28</v>
      </c>
      <c r="P42" s="43">
        <v>24</v>
      </c>
      <c r="Q42" s="43">
        <v>11</v>
      </c>
      <c r="R42" s="43">
        <v>9</v>
      </c>
      <c r="S42" s="43">
        <v>3</v>
      </c>
      <c r="T42" s="44">
        <v>0</v>
      </c>
      <c r="U42" s="45">
        <v>295</v>
      </c>
      <c r="V42" s="42">
        <v>118</v>
      </c>
      <c r="W42" s="44">
        <v>177</v>
      </c>
      <c r="X42" s="46">
        <f t="shared" ref="X42:X63" si="11">SUM(Y42+Z42+AA42)</f>
        <v>6</v>
      </c>
      <c r="Y42" s="42">
        <v>0</v>
      </c>
      <c r="Z42" s="43">
        <v>6</v>
      </c>
      <c r="AA42" s="44">
        <v>0</v>
      </c>
      <c r="AB42" s="51">
        <f>SUM(AC42+AD42+AE42)</f>
        <v>42</v>
      </c>
      <c r="AC42" s="42">
        <v>8</v>
      </c>
      <c r="AD42" s="48">
        <v>34</v>
      </c>
      <c r="AE42" s="44">
        <v>0</v>
      </c>
      <c r="AF42" s="37">
        <v>0</v>
      </c>
      <c r="AG42" s="38">
        <v>73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122</v>
      </c>
      <c r="C43" s="42">
        <v>34</v>
      </c>
      <c r="D43" s="43">
        <v>60</v>
      </c>
      <c r="E43" s="43">
        <v>27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122</v>
      </c>
      <c r="V43" s="42">
        <v>104</v>
      </c>
      <c r="W43" s="44">
        <v>18</v>
      </c>
      <c r="X43" s="46">
        <f t="shared" si="11"/>
        <v>49</v>
      </c>
      <c r="Y43" s="42">
        <v>23</v>
      </c>
      <c r="Z43" s="43">
        <v>25</v>
      </c>
      <c r="AA43" s="44">
        <v>1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741</v>
      </c>
      <c r="C44" s="42">
        <v>0</v>
      </c>
      <c r="D44" s="43">
        <v>0</v>
      </c>
      <c r="E44" s="43">
        <v>0</v>
      </c>
      <c r="F44" s="43">
        <v>9</v>
      </c>
      <c r="G44" s="43">
        <v>7</v>
      </c>
      <c r="H44" s="43">
        <v>12</v>
      </c>
      <c r="I44" s="43">
        <v>21</v>
      </c>
      <c r="J44" s="43">
        <v>24</v>
      </c>
      <c r="K44" s="43">
        <v>35</v>
      </c>
      <c r="L44" s="43">
        <v>63</v>
      </c>
      <c r="M44" s="43">
        <v>53</v>
      </c>
      <c r="N44" s="43">
        <v>65</v>
      </c>
      <c r="O44" s="43">
        <v>72</v>
      </c>
      <c r="P44" s="43">
        <v>94</v>
      </c>
      <c r="Q44" s="43">
        <v>86</v>
      </c>
      <c r="R44" s="43">
        <v>99</v>
      </c>
      <c r="S44" s="43">
        <v>62</v>
      </c>
      <c r="T44" s="44">
        <v>39</v>
      </c>
      <c r="U44" s="45">
        <v>741</v>
      </c>
      <c r="V44" s="42">
        <v>289</v>
      </c>
      <c r="W44" s="44">
        <v>452</v>
      </c>
      <c r="X44" s="46">
        <f t="shared" si="11"/>
        <v>3</v>
      </c>
      <c r="Y44" s="42">
        <v>3</v>
      </c>
      <c r="Z44" s="43">
        <v>0</v>
      </c>
      <c r="AA44" s="44">
        <v>0</v>
      </c>
      <c r="AB44" s="51">
        <f t="shared" si="12"/>
        <v>293</v>
      </c>
      <c r="AC44" s="42">
        <v>149</v>
      </c>
      <c r="AD44" s="48">
        <v>143</v>
      </c>
      <c r="AE44" s="44">
        <v>1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36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2</v>
      </c>
      <c r="J45" s="43">
        <v>1</v>
      </c>
      <c r="K45" s="43">
        <v>0</v>
      </c>
      <c r="L45" s="43">
        <v>1</v>
      </c>
      <c r="M45" s="43">
        <v>4</v>
      </c>
      <c r="N45" s="43">
        <v>1</v>
      </c>
      <c r="O45" s="43">
        <v>4</v>
      </c>
      <c r="P45" s="43">
        <v>7</v>
      </c>
      <c r="Q45" s="43">
        <v>5</v>
      </c>
      <c r="R45" s="43">
        <v>3</v>
      </c>
      <c r="S45" s="43">
        <v>5</v>
      </c>
      <c r="T45" s="44">
        <v>3</v>
      </c>
      <c r="U45" s="45">
        <v>36</v>
      </c>
      <c r="V45" s="42">
        <v>20</v>
      </c>
      <c r="W45" s="44">
        <v>16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28</v>
      </c>
      <c r="AC45" s="42">
        <v>16</v>
      </c>
      <c r="AD45" s="48">
        <v>12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29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2</v>
      </c>
      <c r="N51" s="43">
        <v>4</v>
      </c>
      <c r="O51" s="43">
        <v>5</v>
      </c>
      <c r="P51" s="43">
        <v>1</v>
      </c>
      <c r="Q51" s="43">
        <v>2</v>
      </c>
      <c r="R51" s="43">
        <v>9</v>
      </c>
      <c r="S51" s="43">
        <v>5</v>
      </c>
      <c r="T51" s="44">
        <v>1</v>
      </c>
      <c r="U51" s="45">
        <v>29</v>
      </c>
      <c r="V51" s="42">
        <v>10</v>
      </c>
      <c r="W51" s="44">
        <v>19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23</v>
      </c>
      <c r="AC51" s="42">
        <v>4</v>
      </c>
      <c r="AD51" s="48">
        <v>19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90</v>
      </c>
      <c r="C54" s="42">
        <v>0</v>
      </c>
      <c r="D54" s="43">
        <v>0</v>
      </c>
      <c r="E54" s="43">
        <v>1</v>
      </c>
      <c r="F54" s="43">
        <v>0</v>
      </c>
      <c r="G54" s="43">
        <v>1</v>
      </c>
      <c r="H54" s="43">
        <v>1</v>
      </c>
      <c r="I54" s="43">
        <v>0</v>
      </c>
      <c r="J54" s="43">
        <v>0</v>
      </c>
      <c r="K54" s="43">
        <v>2</v>
      </c>
      <c r="L54" s="43">
        <v>2</v>
      </c>
      <c r="M54" s="43">
        <v>2</v>
      </c>
      <c r="N54" s="43">
        <v>2</v>
      </c>
      <c r="O54" s="43">
        <v>7</v>
      </c>
      <c r="P54" s="43">
        <v>19</v>
      </c>
      <c r="Q54" s="43">
        <v>13</v>
      </c>
      <c r="R54" s="43">
        <v>15</v>
      </c>
      <c r="S54" s="43">
        <v>15</v>
      </c>
      <c r="T54" s="44">
        <v>10</v>
      </c>
      <c r="U54" s="45">
        <v>90</v>
      </c>
      <c r="V54" s="42">
        <v>27</v>
      </c>
      <c r="W54" s="44">
        <v>63</v>
      </c>
      <c r="X54" s="46">
        <f t="shared" si="11"/>
        <v>1</v>
      </c>
      <c r="Y54" s="42">
        <v>0</v>
      </c>
      <c r="Z54" s="43">
        <v>1</v>
      </c>
      <c r="AA54" s="44">
        <v>0</v>
      </c>
      <c r="AB54" s="51">
        <f t="shared" si="12"/>
        <v>87</v>
      </c>
      <c r="AC54" s="42">
        <v>0</v>
      </c>
      <c r="AD54" s="48">
        <v>87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749</v>
      </c>
      <c r="C55" s="42">
        <v>4</v>
      </c>
      <c r="D55" s="43">
        <v>36</v>
      </c>
      <c r="E55" s="43">
        <v>34</v>
      </c>
      <c r="F55" s="43">
        <v>18</v>
      </c>
      <c r="G55" s="43">
        <v>16</v>
      </c>
      <c r="H55" s="43">
        <v>30</v>
      </c>
      <c r="I55" s="43">
        <v>64</v>
      </c>
      <c r="J55" s="43">
        <v>111</v>
      </c>
      <c r="K55" s="43">
        <v>107</v>
      </c>
      <c r="L55" s="43">
        <v>70</v>
      </c>
      <c r="M55" s="43">
        <v>71</v>
      </c>
      <c r="N55" s="43">
        <v>44</v>
      </c>
      <c r="O55" s="43">
        <v>34</v>
      </c>
      <c r="P55" s="43">
        <v>46</v>
      </c>
      <c r="Q55" s="43">
        <v>28</v>
      </c>
      <c r="R55" s="43">
        <v>22</v>
      </c>
      <c r="S55" s="43">
        <v>7</v>
      </c>
      <c r="T55" s="44">
        <v>7</v>
      </c>
      <c r="U55" s="45">
        <v>749</v>
      </c>
      <c r="V55" s="42">
        <v>1</v>
      </c>
      <c r="W55" s="44">
        <v>748</v>
      </c>
      <c r="X55" s="46">
        <f t="shared" si="11"/>
        <v>70</v>
      </c>
      <c r="Y55" s="42">
        <v>16</v>
      </c>
      <c r="Z55" s="43">
        <v>54</v>
      </c>
      <c r="AA55" s="44">
        <v>0</v>
      </c>
      <c r="AB55" s="51">
        <f t="shared" si="12"/>
        <v>253</v>
      </c>
      <c r="AC55" s="42">
        <v>78</v>
      </c>
      <c r="AD55" s="48">
        <v>175</v>
      </c>
      <c r="AE55" s="44">
        <v>0</v>
      </c>
      <c r="AF55" s="37">
        <v>0</v>
      </c>
      <c r="AG55" s="38">
        <v>56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271</v>
      </c>
      <c r="C58" s="42">
        <v>18</v>
      </c>
      <c r="D58" s="43">
        <v>20</v>
      </c>
      <c r="E58" s="43">
        <v>10</v>
      </c>
      <c r="F58" s="43">
        <v>1</v>
      </c>
      <c r="G58" s="43">
        <v>2</v>
      </c>
      <c r="H58" s="43">
        <v>2</v>
      </c>
      <c r="I58" s="43">
        <v>4</v>
      </c>
      <c r="J58" s="43">
        <v>3</v>
      </c>
      <c r="K58" s="43">
        <v>7</v>
      </c>
      <c r="L58" s="43">
        <v>8</v>
      </c>
      <c r="M58" s="43">
        <v>8</v>
      </c>
      <c r="N58" s="43">
        <v>20</v>
      </c>
      <c r="O58" s="43">
        <v>28</v>
      </c>
      <c r="P58" s="43">
        <v>24</v>
      </c>
      <c r="Q58" s="43">
        <v>31</v>
      </c>
      <c r="R58" s="43">
        <v>43</v>
      </c>
      <c r="S58" s="43">
        <v>17</v>
      </c>
      <c r="T58" s="44">
        <v>25</v>
      </c>
      <c r="U58" s="45">
        <v>271</v>
      </c>
      <c r="V58" s="42">
        <v>147</v>
      </c>
      <c r="W58" s="44">
        <v>124</v>
      </c>
      <c r="X58" s="46">
        <f t="shared" si="11"/>
        <v>43</v>
      </c>
      <c r="Y58" s="42">
        <v>20</v>
      </c>
      <c r="Z58" s="43">
        <v>22</v>
      </c>
      <c r="AA58" s="44">
        <v>1</v>
      </c>
      <c r="AB58" s="51">
        <f t="shared" si="12"/>
        <v>76</v>
      </c>
      <c r="AC58" s="42">
        <v>45</v>
      </c>
      <c r="AD58" s="48">
        <v>24</v>
      </c>
      <c r="AE58" s="44">
        <v>7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201</v>
      </c>
      <c r="C59" s="42">
        <v>2</v>
      </c>
      <c r="D59" s="43">
        <v>2</v>
      </c>
      <c r="E59" s="43">
        <v>3</v>
      </c>
      <c r="F59" s="43">
        <v>5</v>
      </c>
      <c r="G59" s="43">
        <v>1</v>
      </c>
      <c r="H59" s="43">
        <v>2</v>
      </c>
      <c r="I59" s="43">
        <v>3</v>
      </c>
      <c r="J59" s="43">
        <v>1</v>
      </c>
      <c r="K59" s="43">
        <v>3</v>
      </c>
      <c r="L59" s="43">
        <v>0</v>
      </c>
      <c r="M59" s="43">
        <v>2</v>
      </c>
      <c r="N59" s="43">
        <v>1</v>
      </c>
      <c r="O59" s="43">
        <v>1</v>
      </c>
      <c r="P59" s="43">
        <v>3</v>
      </c>
      <c r="Q59" s="43">
        <v>13</v>
      </c>
      <c r="R59" s="43">
        <v>22</v>
      </c>
      <c r="S59" s="43">
        <v>42</v>
      </c>
      <c r="T59" s="44">
        <v>95</v>
      </c>
      <c r="U59" s="45">
        <v>201</v>
      </c>
      <c r="V59" s="42">
        <v>92</v>
      </c>
      <c r="W59" s="44">
        <v>109</v>
      </c>
      <c r="X59" s="46">
        <f t="shared" si="11"/>
        <v>6</v>
      </c>
      <c r="Y59" s="42">
        <v>2</v>
      </c>
      <c r="Z59" s="43">
        <v>3</v>
      </c>
      <c r="AA59" s="44">
        <v>1</v>
      </c>
      <c r="AB59" s="51">
        <f t="shared" si="12"/>
        <v>170</v>
      </c>
      <c r="AC59" s="42">
        <v>49</v>
      </c>
      <c r="AD59" s="48">
        <v>120</v>
      </c>
      <c r="AE59" s="44">
        <v>1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956</v>
      </c>
      <c r="C60" s="42">
        <v>76</v>
      </c>
      <c r="D60" s="43">
        <v>81</v>
      </c>
      <c r="E60" s="43">
        <v>120</v>
      </c>
      <c r="F60" s="43">
        <v>29</v>
      </c>
      <c r="G60" s="43">
        <v>11</v>
      </c>
      <c r="H60" s="43">
        <v>19</v>
      </c>
      <c r="I60" s="43">
        <v>19</v>
      </c>
      <c r="J60" s="43">
        <v>21</v>
      </c>
      <c r="K60" s="43">
        <v>21</v>
      </c>
      <c r="L60" s="43">
        <v>33</v>
      </c>
      <c r="M60" s="43">
        <v>42</v>
      </c>
      <c r="N60" s="43">
        <v>46</v>
      </c>
      <c r="O60" s="43">
        <v>64</v>
      </c>
      <c r="P60" s="43">
        <v>87</v>
      </c>
      <c r="Q60" s="43">
        <v>90</v>
      </c>
      <c r="R60" s="43">
        <v>66</v>
      </c>
      <c r="S60" s="43">
        <v>65</v>
      </c>
      <c r="T60" s="44">
        <v>66</v>
      </c>
      <c r="U60" s="45">
        <v>956</v>
      </c>
      <c r="V60" s="42">
        <v>399</v>
      </c>
      <c r="W60" s="44">
        <v>557</v>
      </c>
      <c r="X60" s="46">
        <f t="shared" si="11"/>
        <v>147</v>
      </c>
      <c r="Y60" s="42">
        <v>21</v>
      </c>
      <c r="Z60" s="43">
        <v>108</v>
      </c>
      <c r="AA60" s="44">
        <v>18</v>
      </c>
      <c r="AB60" s="51">
        <f t="shared" si="12"/>
        <v>239</v>
      </c>
      <c r="AC60" s="42">
        <v>107</v>
      </c>
      <c r="AD60" s="48">
        <v>113</v>
      </c>
      <c r="AE60" s="44">
        <v>19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378</v>
      </c>
      <c r="C61" s="42">
        <v>0</v>
      </c>
      <c r="D61" s="43">
        <v>0</v>
      </c>
      <c r="E61" s="43">
        <v>0</v>
      </c>
      <c r="F61" s="43">
        <v>1</v>
      </c>
      <c r="G61" s="43">
        <v>2</v>
      </c>
      <c r="H61" s="43">
        <v>4</v>
      </c>
      <c r="I61" s="43">
        <v>4</v>
      </c>
      <c r="J61" s="43">
        <v>12</v>
      </c>
      <c r="K61" s="43">
        <v>12</v>
      </c>
      <c r="L61" s="43">
        <v>15</v>
      </c>
      <c r="M61" s="43">
        <v>12</v>
      </c>
      <c r="N61" s="43">
        <v>21</v>
      </c>
      <c r="O61" s="43">
        <v>25</v>
      </c>
      <c r="P61" s="43">
        <v>37</v>
      </c>
      <c r="Q61" s="43">
        <v>64</v>
      </c>
      <c r="R61" s="43">
        <v>60</v>
      </c>
      <c r="S61" s="43">
        <v>63</v>
      </c>
      <c r="T61" s="44">
        <v>46</v>
      </c>
      <c r="U61" s="45">
        <v>378</v>
      </c>
      <c r="V61" s="42">
        <v>315</v>
      </c>
      <c r="W61" s="44">
        <v>63</v>
      </c>
      <c r="X61" s="46">
        <f t="shared" si="11"/>
        <v>1</v>
      </c>
      <c r="Y61" s="42">
        <v>1</v>
      </c>
      <c r="Z61" s="43">
        <v>0</v>
      </c>
      <c r="AA61" s="44">
        <v>0</v>
      </c>
      <c r="AB61" s="51">
        <f t="shared" si="12"/>
        <v>160</v>
      </c>
      <c r="AC61" s="42">
        <v>101</v>
      </c>
      <c r="AD61" s="48">
        <v>55</v>
      </c>
      <c r="AE61" s="44">
        <v>4</v>
      </c>
      <c r="AF61" s="37">
        <v>0</v>
      </c>
      <c r="AG61" s="38">
        <v>79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72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3</v>
      </c>
      <c r="J62" s="43">
        <v>0</v>
      </c>
      <c r="K62" s="43">
        <v>1</v>
      </c>
      <c r="L62" s="43">
        <v>0</v>
      </c>
      <c r="M62" s="43">
        <v>1</v>
      </c>
      <c r="N62" s="43">
        <v>7</v>
      </c>
      <c r="O62" s="43">
        <v>4</v>
      </c>
      <c r="P62" s="43">
        <v>7</v>
      </c>
      <c r="Q62" s="43">
        <v>7</v>
      </c>
      <c r="R62" s="43">
        <v>10</v>
      </c>
      <c r="S62" s="43">
        <v>14</v>
      </c>
      <c r="T62" s="44">
        <v>18</v>
      </c>
      <c r="U62" s="45">
        <v>72</v>
      </c>
      <c r="V62" s="42">
        <v>32</v>
      </c>
      <c r="W62" s="44">
        <v>40</v>
      </c>
      <c r="X62" s="46">
        <f t="shared" si="11"/>
        <v>0</v>
      </c>
      <c r="Y62" s="42"/>
      <c r="Z62" s="43"/>
      <c r="AA62" s="44"/>
      <c r="AB62" s="51">
        <f t="shared" si="12"/>
        <v>26</v>
      </c>
      <c r="AC62" s="42">
        <v>0</v>
      </c>
      <c r="AD62" s="48">
        <v>26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909" t="s">
        <v>94</v>
      </c>
      <c r="B67" s="910">
        <f t="shared" ref="B67:AG67" si="13">SUM(B12:B66)</f>
        <v>6763</v>
      </c>
      <c r="C67" s="74">
        <f t="shared" si="13"/>
        <v>445</v>
      </c>
      <c r="D67" s="75">
        <f t="shared" si="13"/>
        <v>427</v>
      </c>
      <c r="E67" s="75">
        <f t="shared" si="13"/>
        <v>383</v>
      </c>
      <c r="F67" s="75">
        <f t="shared" si="13"/>
        <v>137</v>
      </c>
      <c r="G67" s="75">
        <f t="shared" si="13"/>
        <v>65</v>
      </c>
      <c r="H67" s="75">
        <f t="shared" si="13"/>
        <v>146</v>
      </c>
      <c r="I67" s="75">
        <f t="shared" si="13"/>
        <v>196</v>
      </c>
      <c r="J67" s="75">
        <f t="shared" si="13"/>
        <v>264</v>
      </c>
      <c r="K67" s="75">
        <f t="shared" si="13"/>
        <v>347</v>
      </c>
      <c r="L67" s="75">
        <f t="shared" si="13"/>
        <v>327</v>
      </c>
      <c r="M67" s="75">
        <f t="shared" si="13"/>
        <v>354</v>
      </c>
      <c r="N67" s="75">
        <f t="shared" si="13"/>
        <v>383</v>
      </c>
      <c r="O67" s="75">
        <f t="shared" si="13"/>
        <v>456</v>
      </c>
      <c r="P67" s="75">
        <f t="shared" si="13"/>
        <v>548</v>
      </c>
      <c r="Q67" s="75">
        <f t="shared" si="13"/>
        <v>578</v>
      </c>
      <c r="R67" s="75">
        <f t="shared" si="13"/>
        <v>624</v>
      </c>
      <c r="S67" s="75">
        <f t="shared" si="13"/>
        <v>516</v>
      </c>
      <c r="T67" s="76">
        <f t="shared" si="13"/>
        <v>567</v>
      </c>
      <c r="U67" s="77">
        <f t="shared" si="13"/>
        <v>6763</v>
      </c>
      <c r="V67" s="78">
        <f t="shared" si="13"/>
        <v>2745</v>
      </c>
      <c r="W67" s="76">
        <f t="shared" si="13"/>
        <v>4018</v>
      </c>
      <c r="X67" s="79">
        <f t="shared" si="13"/>
        <v>579</v>
      </c>
      <c r="Y67" s="78">
        <f t="shared" si="13"/>
        <v>169</v>
      </c>
      <c r="Z67" s="75">
        <f t="shared" si="13"/>
        <v>387</v>
      </c>
      <c r="AA67" s="80">
        <f t="shared" si="13"/>
        <v>23</v>
      </c>
      <c r="AB67" s="81">
        <f t="shared" si="13"/>
        <v>2083</v>
      </c>
      <c r="AC67" s="78">
        <f t="shared" si="13"/>
        <v>732</v>
      </c>
      <c r="AD67" s="75">
        <f t="shared" si="13"/>
        <v>1317</v>
      </c>
      <c r="AE67" s="76">
        <f t="shared" si="13"/>
        <v>34</v>
      </c>
      <c r="AF67" s="82">
        <f t="shared" si="13"/>
        <v>0</v>
      </c>
      <c r="AG67" s="83">
        <f t="shared" si="13"/>
        <v>579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915" t="s">
        <v>100</v>
      </c>
      <c r="O69" s="916"/>
      <c r="P69" s="917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920" t="s">
        <v>107</v>
      </c>
      <c r="AC69" s="921"/>
      <c r="AD69" s="911" t="s">
        <v>108</v>
      </c>
      <c r="AE69" s="922" t="s">
        <v>109</v>
      </c>
      <c r="AF69" s="923"/>
      <c r="AG69" s="924" t="s">
        <v>110</v>
      </c>
      <c r="AH69" s="924"/>
      <c r="AI69" s="924"/>
    </row>
    <row r="70" spans="1:98" ht="34.5" customHeight="1" x14ac:dyDescent="0.25">
      <c r="A70" s="461"/>
      <c r="B70" s="925" t="s">
        <v>33</v>
      </c>
      <c r="C70" s="926" t="s">
        <v>34</v>
      </c>
      <c r="D70" s="927" t="s">
        <v>111</v>
      </c>
      <c r="E70" s="928" t="s">
        <v>37</v>
      </c>
      <c r="F70" s="929" t="s">
        <v>33</v>
      </c>
      <c r="G70" s="926" t="s">
        <v>34</v>
      </c>
      <c r="H70" s="927" t="s">
        <v>111</v>
      </c>
      <c r="I70" s="928" t="s">
        <v>37</v>
      </c>
      <c r="J70" s="925" t="s">
        <v>33</v>
      </c>
      <c r="K70" s="926" t="s">
        <v>34</v>
      </c>
      <c r="L70" s="927" t="s">
        <v>111</v>
      </c>
      <c r="M70" s="927" t="s">
        <v>37</v>
      </c>
      <c r="N70" s="91" t="s">
        <v>33</v>
      </c>
      <c r="O70" s="92" t="s">
        <v>112</v>
      </c>
      <c r="P70" s="93" t="s">
        <v>113</v>
      </c>
      <c r="Q70" s="930" t="s">
        <v>114</v>
      </c>
      <c r="R70" s="931" t="s">
        <v>115</v>
      </c>
      <c r="S70" s="930" t="s">
        <v>114</v>
      </c>
      <c r="T70" s="931" t="s">
        <v>115</v>
      </c>
      <c r="U70" s="930" t="s">
        <v>116</v>
      </c>
      <c r="V70" s="931" t="s">
        <v>117</v>
      </c>
      <c r="W70" s="461"/>
      <c r="X70" s="930" t="s">
        <v>114</v>
      </c>
      <c r="Y70" s="931" t="s">
        <v>115</v>
      </c>
      <c r="Z70" s="932" t="s">
        <v>118</v>
      </c>
      <c r="AA70" s="932" t="s">
        <v>119</v>
      </c>
      <c r="AB70" s="97" t="s">
        <v>120</v>
      </c>
      <c r="AC70" s="97" t="s">
        <v>121</v>
      </c>
      <c r="AD70" s="461"/>
      <c r="AE70" s="933" t="s">
        <v>112</v>
      </c>
      <c r="AF70" s="934" t="s">
        <v>113</v>
      </c>
      <c r="AG70" s="935" t="s">
        <v>122</v>
      </c>
      <c r="AH70" s="936" t="s">
        <v>123</v>
      </c>
      <c r="AI70" s="937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940"/>
      <c r="E71" s="940"/>
      <c r="F71" s="938">
        <f>SUM(G71:I71)</f>
        <v>0</v>
      </c>
      <c r="G71" s="939"/>
      <c r="H71" s="940"/>
      <c r="I71" s="940"/>
      <c r="J71" s="938">
        <f>SUM(K71:M71)</f>
        <v>42</v>
      </c>
      <c r="K71" s="939">
        <v>37</v>
      </c>
      <c r="L71" s="940">
        <v>5</v>
      </c>
      <c r="M71" s="941">
        <v>0</v>
      </c>
      <c r="N71" s="104">
        <f>SUM(O71:P71)</f>
        <v>45</v>
      </c>
      <c r="O71" s="105">
        <v>45</v>
      </c>
      <c r="P71" s="106">
        <v>0</v>
      </c>
      <c r="Q71" s="107">
        <v>3</v>
      </c>
      <c r="R71" s="38">
        <v>0</v>
      </c>
      <c r="S71" s="27">
        <v>9</v>
      </c>
      <c r="T71" s="108">
        <v>0</v>
      </c>
      <c r="U71" s="109">
        <v>18</v>
      </c>
      <c r="V71" s="108">
        <v>23</v>
      </c>
      <c r="W71" s="37">
        <v>371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0</v>
      </c>
      <c r="G72" s="114"/>
      <c r="H72" s="115"/>
      <c r="I72" s="115"/>
      <c r="J72" s="113">
        <f>SUM(K72:M72)</f>
        <v>45</v>
      </c>
      <c r="K72" s="114">
        <v>37</v>
      </c>
      <c r="L72" s="115">
        <v>8</v>
      </c>
      <c r="M72" s="116">
        <v>0</v>
      </c>
      <c r="N72" s="117">
        <f t="shared" ref="N72:N125" si="15">SUM(O72:P72)</f>
        <v>51</v>
      </c>
      <c r="O72" s="118">
        <v>0</v>
      </c>
      <c r="P72" s="119">
        <v>51</v>
      </c>
      <c r="Q72" s="107">
        <v>0</v>
      </c>
      <c r="R72" s="38">
        <v>8</v>
      </c>
      <c r="S72" s="42">
        <v>0</v>
      </c>
      <c r="T72" s="38">
        <v>20</v>
      </c>
      <c r="U72" s="48">
        <v>20</v>
      </c>
      <c r="V72" s="38">
        <v>56</v>
      </c>
      <c r="W72" s="37">
        <v>1409</v>
      </c>
      <c r="X72" s="107">
        <v>0</v>
      </c>
      <c r="Y72" s="38">
        <v>106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/>
      <c r="H73" s="43"/>
      <c r="I73" s="43"/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>
        <v>0</v>
      </c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/>
      <c r="H74" s="43"/>
      <c r="I74" s="43"/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0</v>
      </c>
      <c r="T74" s="38">
        <v>0</v>
      </c>
      <c r="U74" s="48">
        <v>0</v>
      </c>
      <c r="V74" s="38">
        <v>3</v>
      </c>
      <c r="W74" s="37">
        <v>0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>
        <v>0</v>
      </c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0</v>
      </c>
      <c r="G75" s="42"/>
      <c r="H75" s="43"/>
      <c r="I75" s="43"/>
      <c r="J75" s="117">
        <f t="shared" ref="J75:J125" si="17">SUM(K75:M75)</f>
        <v>26</v>
      </c>
      <c r="K75" s="42">
        <v>20</v>
      </c>
      <c r="L75" s="43">
        <v>5</v>
      </c>
      <c r="M75" s="120">
        <v>1</v>
      </c>
      <c r="N75" s="117">
        <f t="shared" si="15"/>
        <v>29</v>
      </c>
      <c r="O75" s="48">
        <v>0</v>
      </c>
      <c r="P75" s="37">
        <v>29</v>
      </c>
      <c r="Q75" s="107">
        <v>0</v>
      </c>
      <c r="R75" s="38">
        <v>6</v>
      </c>
      <c r="S75" s="42">
        <v>0</v>
      </c>
      <c r="T75" s="38">
        <v>15</v>
      </c>
      <c r="U75" s="48">
        <v>6</v>
      </c>
      <c r="V75" s="38">
        <v>8</v>
      </c>
      <c r="W75" s="37">
        <v>113</v>
      </c>
      <c r="X75" s="107">
        <v>0</v>
      </c>
      <c r="Y75" s="38">
        <v>2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0</v>
      </c>
      <c r="G76" s="42"/>
      <c r="H76" s="43"/>
      <c r="I76" s="43"/>
      <c r="J76" s="117">
        <f t="shared" si="17"/>
        <v>23</v>
      </c>
      <c r="K76" s="42">
        <v>19</v>
      </c>
      <c r="L76" s="43">
        <v>4</v>
      </c>
      <c r="M76" s="120">
        <v>0</v>
      </c>
      <c r="N76" s="117">
        <f t="shared" si="15"/>
        <v>23</v>
      </c>
      <c r="O76" s="48">
        <v>0</v>
      </c>
      <c r="P76" s="37">
        <v>23</v>
      </c>
      <c r="Q76" s="107">
        <v>0</v>
      </c>
      <c r="R76" s="38">
        <v>1</v>
      </c>
      <c r="S76" s="42">
        <v>9</v>
      </c>
      <c r="T76" s="38">
        <v>8</v>
      </c>
      <c r="U76" s="48">
        <v>8</v>
      </c>
      <c r="V76" s="38">
        <v>24</v>
      </c>
      <c r="W76" s="37">
        <v>452</v>
      </c>
      <c r="X76" s="107">
        <v>9</v>
      </c>
      <c r="Y76" s="38">
        <v>19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/>
      <c r="H77" s="43"/>
      <c r="I77" s="43"/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6</v>
      </c>
      <c r="U77" s="48">
        <v>0</v>
      </c>
      <c r="V77" s="38">
        <v>0</v>
      </c>
      <c r="W77" s="37">
        <v>30</v>
      </c>
      <c r="X77" s="107">
        <v>0</v>
      </c>
      <c r="Y77" s="38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/>
      <c r="H78" s="43"/>
      <c r="I78" s="43"/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>
        <v>0</v>
      </c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0</v>
      </c>
      <c r="G79" s="42"/>
      <c r="H79" s="43"/>
      <c r="I79" s="43"/>
      <c r="J79" s="117">
        <f t="shared" si="17"/>
        <v>15</v>
      </c>
      <c r="K79" s="42">
        <v>14</v>
      </c>
      <c r="L79" s="43">
        <v>0</v>
      </c>
      <c r="M79" s="120">
        <v>1</v>
      </c>
      <c r="N79" s="117">
        <f t="shared" si="15"/>
        <v>15</v>
      </c>
      <c r="O79" s="48">
        <v>0</v>
      </c>
      <c r="P79" s="37">
        <v>15</v>
      </c>
      <c r="Q79" s="107">
        <v>0</v>
      </c>
      <c r="R79" s="38">
        <v>0</v>
      </c>
      <c r="S79" s="42">
        <v>0</v>
      </c>
      <c r="T79" s="38">
        <v>4</v>
      </c>
      <c r="U79" s="48">
        <v>5</v>
      </c>
      <c r="V79" s="38">
        <v>7</v>
      </c>
      <c r="W79" s="37">
        <v>38</v>
      </c>
      <c r="X79" s="107">
        <v>0</v>
      </c>
      <c r="Y79" s="38">
        <v>1</v>
      </c>
      <c r="Z79" s="110">
        <v>0</v>
      </c>
      <c r="AA79" s="110">
        <v>0</v>
      </c>
      <c r="AB79" s="110">
        <v>0</v>
      </c>
      <c r="AC79" s="110">
        <v>0</v>
      </c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/>
      <c r="H80" s="43"/>
      <c r="I80" s="43"/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>
        <v>0</v>
      </c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0</v>
      </c>
      <c r="G81" s="42"/>
      <c r="H81" s="43"/>
      <c r="I81" s="43"/>
      <c r="J81" s="117">
        <f t="shared" si="17"/>
        <v>28</v>
      </c>
      <c r="K81" s="42">
        <v>25</v>
      </c>
      <c r="L81" s="43">
        <v>3</v>
      </c>
      <c r="M81" s="120">
        <v>0</v>
      </c>
      <c r="N81" s="117">
        <f t="shared" si="15"/>
        <v>29</v>
      </c>
      <c r="O81" s="48">
        <v>0</v>
      </c>
      <c r="P81" s="37">
        <v>29</v>
      </c>
      <c r="Q81" s="107">
        <v>0</v>
      </c>
      <c r="R81" s="38">
        <v>2</v>
      </c>
      <c r="S81" s="42">
        <v>0</v>
      </c>
      <c r="T81" s="38">
        <v>7</v>
      </c>
      <c r="U81" s="48">
        <v>15</v>
      </c>
      <c r="V81" s="38">
        <v>12</v>
      </c>
      <c r="W81" s="37">
        <v>78</v>
      </c>
      <c r="X81" s="107">
        <v>0</v>
      </c>
      <c r="Y81" s="38">
        <v>14</v>
      </c>
      <c r="Z81" s="110">
        <v>0</v>
      </c>
      <c r="AA81" s="110">
        <v>0</v>
      </c>
      <c r="AB81" s="110">
        <v>0</v>
      </c>
      <c r="AC81" s="110">
        <v>0</v>
      </c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/>
      <c r="H82" s="43"/>
      <c r="I82" s="43"/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>
        <v>0</v>
      </c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/>
      <c r="H83" s="43"/>
      <c r="I83" s="43"/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>
        <v>0</v>
      </c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/>
      <c r="H84" s="43"/>
      <c r="I84" s="43"/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>
        <v>0</v>
      </c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/>
      <c r="H85" s="43"/>
      <c r="I85" s="43"/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>
        <v>0</v>
      </c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/>
      <c r="H86" s="43"/>
      <c r="I86" s="43"/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>
        <v>0</v>
      </c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/>
      <c r="H87" s="43"/>
      <c r="I87" s="43"/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>
        <v>0</v>
      </c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/>
      <c r="H88" s="43"/>
      <c r="I88" s="43"/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>
        <v>0</v>
      </c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/>
      <c r="H89" s="43"/>
      <c r="I89" s="43"/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>
        <v>0</v>
      </c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/>
      <c r="H90" s="43"/>
      <c r="I90" s="43"/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>
        <v>0</v>
      </c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0</v>
      </c>
      <c r="G91" s="42"/>
      <c r="H91" s="43"/>
      <c r="I91" s="43"/>
      <c r="J91" s="117">
        <f t="shared" si="17"/>
        <v>20</v>
      </c>
      <c r="K91" s="42">
        <v>17</v>
      </c>
      <c r="L91" s="43">
        <v>3</v>
      </c>
      <c r="M91" s="120">
        <v>0</v>
      </c>
      <c r="N91" s="117">
        <f t="shared" si="15"/>
        <v>20</v>
      </c>
      <c r="O91" s="48">
        <v>3</v>
      </c>
      <c r="P91" s="37">
        <v>17</v>
      </c>
      <c r="Q91" s="107">
        <v>3</v>
      </c>
      <c r="R91" s="38">
        <v>3</v>
      </c>
      <c r="S91" s="42">
        <v>5</v>
      </c>
      <c r="T91" s="38">
        <v>12</v>
      </c>
      <c r="U91" s="48">
        <v>12</v>
      </c>
      <c r="V91" s="38">
        <v>8</v>
      </c>
      <c r="W91" s="37">
        <v>0</v>
      </c>
      <c r="X91" s="107">
        <v>0</v>
      </c>
      <c r="Y91" s="38">
        <v>1</v>
      </c>
      <c r="Z91" s="110">
        <v>0</v>
      </c>
      <c r="AA91" s="110">
        <v>0</v>
      </c>
      <c r="AB91" s="110">
        <v>0</v>
      </c>
      <c r="AC91" s="110">
        <v>0</v>
      </c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/>
      <c r="H92" s="43"/>
      <c r="I92" s="43"/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2</v>
      </c>
      <c r="U92" s="48">
        <v>2</v>
      </c>
      <c r="V92" s="38">
        <v>10</v>
      </c>
      <c r="W92" s="37">
        <v>18</v>
      </c>
      <c r="X92" s="107">
        <v>0</v>
      </c>
      <c r="Y92" s="38">
        <v>0</v>
      </c>
      <c r="Z92" s="110">
        <v>0</v>
      </c>
      <c r="AA92" s="110">
        <v>0</v>
      </c>
      <c r="AB92" s="110">
        <v>0</v>
      </c>
      <c r="AC92" s="110">
        <v>0</v>
      </c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/>
      <c r="H93" s="43"/>
      <c r="I93" s="43"/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>
        <v>0</v>
      </c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/>
      <c r="H94" s="43"/>
      <c r="I94" s="43"/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>
        <v>0</v>
      </c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/>
      <c r="H95" s="43"/>
      <c r="I95" s="43"/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>
        <v>0</v>
      </c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/>
      <c r="H96" s="43"/>
      <c r="I96" s="43"/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0</v>
      </c>
      <c r="G97" s="42"/>
      <c r="H97" s="43"/>
      <c r="I97" s="43"/>
      <c r="J97" s="117">
        <f t="shared" si="17"/>
        <v>32</v>
      </c>
      <c r="K97" s="42">
        <v>31</v>
      </c>
      <c r="L97" s="43">
        <v>1</v>
      </c>
      <c r="M97" s="120">
        <v>0</v>
      </c>
      <c r="N97" s="117">
        <f t="shared" si="15"/>
        <v>32</v>
      </c>
      <c r="O97" s="48">
        <v>32</v>
      </c>
      <c r="P97" s="37">
        <v>0</v>
      </c>
      <c r="Q97" s="107">
        <v>1</v>
      </c>
      <c r="R97" s="38">
        <v>0</v>
      </c>
      <c r="S97" s="42">
        <v>4</v>
      </c>
      <c r="T97" s="38">
        <v>1</v>
      </c>
      <c r="U97" s="48">
        <v>0</v>
      </c>
      <c r="V97" s="38">
        <v>0</v>
      </c>
      <c r="W97" s="37">
        <v>129</v>
      </c>
      <c r="X97" s="107">
        <v>12</v>
      </c>
      <c r="Y97" s="38">
        <v>0</v>
      </c>
      <c r="Z97" s="110">
        <v>0</v>
      </c>
      <c r="AA97" s="110">
        <v>0</v>
      </c>
      <c r="AB97" s="110">
        <v>0</v>
      </c>
      <c r="AC97" s="110">
        <v>0</v>
      </c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0</v>
      </c>
      <c r="G98" s="122"/>
      <c r="H98" s="123"/>
      <c r="I98" s="123"/>
      <c r="J98" s="121">
        <f t="shared" si="17"/>
        <v>31</v>
      </c>
      <c r="K98" s="122">
        <v>25</v>
      </c>
      <c r="L98" s="123">
        <v>5</v>
      </c>
      <c r="M98" s="124">
        <v>1</v>
      </c>
      <c r="N98" s="117">
        <f t="shared" si="15"/>
        <v>33</v>
      </c>
      <c r="O98" s="105">
        <v>1</v>
      </c>
      <c r="P98" s="106">
        <v>32</v>
      </c>
      <c r="Q98" s="107">
        <v>0</v>
      </c>
      <c r="R98" s="38">
        <v>11</v>
      </c>
      <c r="S98" s="42">
        <v>3</v>
      </c>
      <c r="T98" s="38">
        <v>39</v>
      </c>
      <c r="U98" s="48">
        <v>4</v>
      </c>
      <c r="V98" s="38">
        <v>14</v>
      </c>
      <c r="W98" s="37">
        <v>52</v>
      </c>
      <c r="X98" s="107">
        <v>0</v>
      </c>
      <c r="Y98" s="38">
        <v>28</v>
      </c>
      <c r="Z98" s="110">
        <v>0</v>
      </c>
      <c r="AA98" s="110">
        <v>0</v>
      </c>
      <c r="AB98" s="110">
        <v>0</v>
      </c>
      <c r="AC98" s="110">
        <v>0</v>
      </c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/>
      <c r="H99" s="43"/>
      <c r="I99" s="43"/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>
        <v>0</v>
      </c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/>
      <c r="H100" s="43"/>
      <c r="I100" s="43"/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3</v>
      </c>
      <c r="T100" s="38">
        <v>0</v>
      </c>
      <c r="U100" s="48">
        <v>0</v>
      </c>
      <c r="V100" s="38">
        <v>0</v>
      </c>
      <c r="W100" s="37">
        <v>11</v>
      </c>
      <c r="X100" s="107">
        <v>0</v>
      </c>
      <c r="Y100" s="38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/>
      <c r="H101" s="43"/>
      <c r="I101" s="43"/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9</v>
      </c>
      <c r="U101" s="48">
        <v>3</v>
      </c>
      <c r="V101" s="38">
        <v>21</v>
      </c>
      <c r="W101" s="37">
        <v>288</v>
      </c>
      <c r="X101" s="107">
        <v>17</v>
      </c>
      <c r="Y101" s="38">
        <v>47</v>
      </c>
      <c r="Z101" s="110">
        <v>0</v>
      </c>
      <c r="AA101" s="110">
        <v>0</v>
      </c>
      <c r="AB101" s="110">
        <v>0</v>
      </c>
      <c r="AC101" s="110">
        <v>0</v>
      </c>
      <c r="AD101" s="110">
        <v>0</v>
      </c>
      <c r="AE101" s="111"/>
      <c r="AF101" s="112"/>
      <c r="AG101" s="32">
        <v>3</v>
      </c>
      <c r="AH101" s="35">
        <v>12</v>
      </c>
      <c r="AI101" s="31">
        <v>12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0</v>
      </c>
      <c r="G102" s="32"/>
      <c r="H102" s="35"/>
      <c r="I102" s="35"/>
      <c r="J102" s="125">
        <f t="shared" si="17"/>
        <v>28</v>
      </c>
      <c r="K102" s="32">
        <v>24</v>
      </c>
      <c r="L102" s="35">
        <v>3</v>
      </c>
      <c r="M102" s="126">
        <v>1</v>
      </c>
      <c r="N102" s="117">
        <f t="shared" si="15"/>
        <v>28</v>
      </c>
      <c r="O102" s="127">
        <v>28</v>
      </c>
      <c r="P102" s="128">
        <v>0</v>
      </c>
      <c r="Q102" s="107">
        <v>4</v>
      </c>
      <c r="R102" s="38">
        <v>0</v>
      </c>
      <c r="S102" s="42">
        <v>38</v>
      </c>
      <c r="T102" s="38">
        <v>0</v>
      </c>
      <c r="U102" s="48">
        <v>8</v>
      </c>
      <c r="V102" s="38">
        <v>8</v>
      </c>
      <c r="W102" s="37">
        <v>0</v>
      </c>
      <c r="X102" s="107">
        <v>2</v>
      </c>
      <c r="Y102" s="38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>
        <v>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0</v>
      </c>
      <c r="G103" s="122"/>
      <c r="H103" s="123"/>
      <c r="I103" s="123"/>
      <c r="J103" s="121">
        <f t="shared" si="17"/>
        <v>155</v>
      </c>
      <c r="K103" s="122">
        <v>145</v>
      </c>
      <c r="L103" s="123">
        <v>10</v>
      </c>
      <c r="M103" s="124">
        <v>0</v>
      </c>
      <c r="N103" s="117">
        <f t="shared" si="15"/>
        <v>159</v>
      </c>
      <c r="O103" s="105">
        <v>0</v>
      </c>
      <c r="P103" s="106">
        <v>159</v>
      </c>
      <c r="Q103" s="107">
        <v>0</v>
      </c>
      <c r="R103" s="38">
        <v>8</v>
      </c>
      <c r="S103" s="42">
        <v>2</v>
      </c>
      <c r="T103" s="38">
        <v>57</v>
      </c>
      <c r="U103" s="48">
        <v>0</v>
      </c>
      <c r="V103" s="38">
        <v>0</v>
      </c>
      <c r="W103" s="45">
        <v>19</v>
      </c>
      <c r="X103" s="107">
        <v>0</v>
      </c>
      <c r="Y103" s="38">
        <v>12</v>
      </c>
      <c r="Z103" s="110">
        <v>0</v>
      </c>
      <c r="AA103" s="110">
        <v>0</v>
      </c>
      <c r="AB103" s="110">
        <v>27</v>
      </c>
      <c r="AC103" s="110">
        <v>0</v>
      </c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0</v>
      </c>
      <c r="G104" s="42"/>
      <c r="H104" s="43"/>
      <c r="I104" s="43"/>
      <c r="J104" s="117">
        <f t="shared" si="17"/>
        <v>16</v>
      </c>
      <c r="K104" s="42">
        <v>12</v>
      </c>
      <c r="L104" s="43">
        <v>4</v>
      </c>
      <c r="M104" s="120">
        <v>0</v>
      </c>
      <c r="N104" s="117">
        <f t="shared" si="15"/>
        <v>19</v>
      </c>
      <c r="O104" s="48">
        <v>0</v>
      </c>
      <c r="P104" s="37">
        <v>19</v>
      </c>
      <c r="Q104" s="107">
        <v>0</v>
      </c>
      <c r="R104" s="38">
        <v>3</v>
      </c>
      <c r="S104" s="42">
        <v>0</v>
      </c>
      <c r="T104" s="38">
        <v>3</v>
      </c>
      <c r="U104" s="48">
        <v>0</v>
      </c>
      <c r="V104" s="38">
        <v>0</v>
      </c>
      <c r="W104" s="37">
        <v>3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/>
      <c r="H105" s="123"/>
      <c r="I105" s="123"/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/>
      <c r="H106" s="43"/>
      <c r="I106" s="43"/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/>
      <c r="H107" s="43"/>
      <c r="I107" s="43"/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/>
      <c r="H108" s="123"/>
      <c r="I108" s="123"/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>
        <v>0</v>
      </c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/>
      <c r="H109" s="43"/>
      <c r="I109" s="43"/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0</v>
      </c>
      <c r="G110" s="114"/>
      <c r="H110" s="115"/>
      <c r="I110" s="115"/>
      <c r="J110" s="113">
        <f t="shared" si="17"/>
        <v>6</v>
      </c>
      <c r="K110" s="114">
        <v>4</v>
      </c>
      <c r="L110" s="115">
        <v>2</v>
      </c>
      <c r="M110" s="116">
        <v>0</v>
      </c>
      <c r="N110" s="117">
        <f t="shared" si="15"/>
        <v>6</v>
      </c>
      <c r="O110" s="118">
        <v>0</v>
      </c>
      <c r="P110" s="119">
        <v>6</v>
      </c>
      <c r="Q110" s="107">
        <v>0</v>
      </c>
      <c r="R110" s="38">
        <v>0</v>
      </c>
      <c r="S110" s="42">
        <v>0</v>
      </c>
      <c r="T110" s="38">
        <v>1</v>
      </c>
      <c r="U110" s="48">
        <v>3</v>
      </c>
      <c r="V110" s="38">
        <v>3</v>
      </c>
      <c r="W110" s="37">
        <v>0</v>
      </c>
      <c r="X110" s="107">
        <v>0</v>
      </c>
      <c r="Y110" s="38">
        <v>0</v>
      </c>
      <c r="Z110" s="129">
        <v>0</v>
      </c>
      <c r="AA110" s="38">
        <v>0</v>
      </c>
      <c r="AB110" s="110">
        <v>0</v>
      </c>
      <c r="AC110" s="110">
        <v>0</v>
      </c>
      <c r="AD110" s="110">
        <v>40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/>
      <c r="H111" s="115"/>
      <c r="I111" s="115"/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>
        <v>0</v>
      </c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/>
      <c r="H112" s="115"/>
      <c r="I112" s="115"/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>
        <v>0</v>
      </c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/>
      <c r="H113" s="115"/>
      <c r="I113" s="115"/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2</v>
      </c>
      <c r="V113" s="38">
        <v>0</v>
      </c>
      <c r="W113" s="37">
        <v>0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>
        <v>0</v>
      </c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0</v>
      </c>
      <c r="G114" s="114"/>
      <c r="H114" s="115"/>
      <c r="I114" s="115"/>
      <c r="J114" s="113">
        <f t="shared" si="17"/>
        <v>83</v>
      </c>
      <c r="K114" s="114">
        <v>77</v>
      </c>
      <c r="L114" s="115">
        <v>6</v>
      </c>
      <c r="M114" s="116">
        <v>0</v>
      </c>
      <c r="N114" s="117">
        <f t="shared" si="15"/>
        <v>95</v>
      </c>
      <c r="O114" s="118">
        <v>17</v>
      </c>
      <c r="P114" s="119">
        <v>78</v>
      </c>
      <c r="Q114" s="107">
        <v>0</v>
      </c>
      <c r="R114" s="38">
        <v>11</v>
      </c>
      <c r="S114" s="42">
        <v>2</v>
      </c>
      <c r="T114" s="38">
        <v>59</v>
      </c>
      <c r="U114" s="48">
        <v>91</v>
      </c>
      <c r="V114" s="38">
        <v>47</v>
      </c>
      <c r="W114" s="37">
        <v>46</v>
      </c>
      <c r="X114" s="107">
        <v>3</v>
      </c>
      <c r="Y114" s="38">
        <v>0</v>
      </c>
      <c r="Z114" s="129">
        <v>0</v>
      </c>
      <c r="AA114" s="38">
        <v>0</v>
      </c>
      <c r="AB114" s="110">
        <v>0</v>
      </c>
      <c r="AC114" s="110">
        <v>0</v>
      </c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/>
      <c r="H115" s="115"/>
      <c r="I115" s="115"/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>
        <v>0</v>
      </c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/>
      <c r="H116" s="115"/>
      <c r="I116" s="115"/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>
        <v>0</v>
      </c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0</v>
      </c>
      <c r="G117" s="114"/>
      <c r="H117" s="115"/>
      <c r="I117" s="115"/>
      <c r="J117" s="113">
        <f t="shared" si="17"/>
        <v>75</v>
      </c>
      <c r="K117" s="114">
        <v>65</v>
      </c>
      <c r="L117" s="115">
        <v>2</v>
      </c>
      <c r="M117" s="116">
        <v>8</v>
      </c>
      <c r="N117" s="117">
        <f t="shared" si="15"/>
        <v>76</v>
      </c>
      <c r="O117" s="118">
        <v>24</v>
      </c>
      <c r="P117" s="119">
        <v>52</v>
      </c>
      <c r="Q117" s="107">
        <v>6</v>
      </c>
      <c r="R117" s="38">
        <v>11</v>
      </c>
      <c r="S117" s="42">
        <v>6</v>
      </c>
      <c r="T117" s="38">
        <v>11</v>
      </c>
      <c r="U117" s="48">
        <v>14</v>
      </c>
      <c r="V117" s="38">
        <v>4</v>
      </c>
      <c r="W117" s="37">
        <v>156</v>
      </c>
      <c r="X117" s="107">
        <v>2</v>
      </c>
      <c r="Y117" s="38">
        <v>3</v>
      </c>
      <c r="Z117" s="129">
        <v>0</v>
      </c>
      <c r="AA117" s="38">
        <v>0</v>
      </c>
      <c r="AB117" s="110">
        <v>85</v>
      </c>
      <c r="AC117" s="110">
        <v>0</v>
      </c>
      <c r="AD117" s="110">
        <v>426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0</v>
      </c>
      <c r="G118" s="42"/>
      <c r="H118" s="43"/>
      <c r="I118" s="43"/>
      <c r="J118" s="117">
        <f t="shared" si="17"/>
        <v>54</v>
      </c>
      <c r="K118" s="42">
        <v>51</v>
      </c>
      <c r="L118" s="43">
        <v>1</v>
      </c>
      <c r="M118" s="120">
        <v>2</v>
      </c>
      <c r="N118" s="117">
        <f t="shared" si="15"/>
        <v>54</v>
      </c>
      <c r="O118" s="48">
        <v>3</v>
      </c>
      <c r="P118" s="37">
        <v>51</v>
      </c>
      <c r="Q118" s="107">
        <v>0</v>
      </c>
      <c r="R118" s="38">
        <v>2</v>
      </c>
      <c r="S118" s="42">
        <v>0</v>
      </c>
      <c r="T118" s="38">
        <v>3</v>
      </c>
      <c r="U118" s="48">
        <v>2</v>
      </c>
      <c r="V118" s="38">
        <v>1</v>
      </c>
      <c r="W118" s="37">
        <v>0</v>
      </c>
      <c r="X118" s="107">
        <v>1</v>
      </c>
      <c r="Y118" s="38">
        <v>1</v>
      </c>
      <c r="Z118" s="129">
        <v>0</v>
      </c>
      <c r="AA118" s="38">
        <v>0</v>
      </c>
      <c r="AB118" s="110">
        <v>0</v>
      </c>
      <c r="AC118" s="110">
        <v>152</v>
      </c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0</v>
      </c>
      <c r="G119" s="42"/>
      <c r="H119" s="43"/>
      <c r="I119" s="43"/>
      <c r="J119" s="117">
        <f t="shared" si="17"/>
        <v>153</v>
      </c>
      <c r="K119" s="42">
        <v>110</v>
      </c>
      <c r="L119" s="43">
        <v>10</v>
      </c>
      <c r="M119" s="120">
        <v>33</v>
      </c>
      <c r="N119" s="117">
        <f t="shared" si="15"/>
        <v>176</v>
      </c>
      <c r="O119" s="48">
        <v>38</v>
      </c>
      <c r="P119" s="37">
        <v>138</v>
      </c>
      <c r="Q119" s="107">
        <v>5</v>
      </c>
      <c r="R119" s="38">
        <v>29</v>
      </c>
      <c r="S119" s="42">
        <v>52</v>
      </c>
      <c r="T119" s="38">
        <v>67</v>
      </c>
      <c r="U119" s="48">
        <v>54</v>
      </c>
      <c r="V119" s="38">
        <v>44</v>
      </c>
      <c r="W119" s="37">
        <v>48</v>
      </c>
      <c r="X119" s="107">
        <v>1</v>
      </c>
      <c r="Y119" s="38">
        <v>0</v>
      </c>
      <c r="Z119" s="129">
        <v>0</v>
      </c>
      <c r="AA119" s="38">
        <v>0</v>
      </c>
      <c r="AB119" s="110">
        <v>0</v>
      </c>
      <c r="AC119" s="110">
        <v>0</v>
      </c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0</v>
      </c>
      <c r="G120" s="114"/>
      <c r="H120" s="115"/>
      <c r="I120" s="115"/>
      <c r="J120" s="113">
        <f t="shared" si="17"/>
        <v>81</v>
      </c>
      <c r="K120" s="114">
        <v>73</v>
      </c>
      <c r="L120" s="115">
        <v>1</v>
      </c>
      <c r="M120" s="116">
        <v>7</v>
      </c>
      <c r="N120" s="117">
        <f t="shared" si="15"/>
        <v>98</v>
      </c>
      <c r="O120" s="118">
        <v>0</v>
      </c>
      <c r="P120" s="119">
        <v>98</v>
      </c>
      <c r="Q120" s="107">
        <v>0</v>
      </c>
      <c r="R120" s="38">
        <v>3</v>
      </c>
      <c r="S120" s="42">
        <v>0</v>
      </c>
      <c r="T120" s="38">
        <v>5</v>
      </c>
      <c r="U120" s="48">
        <v>0</v>
      </c>
      <c r="V120" s="38">
        <v>0</v>
      </c>
      <c r="W120" s="37">
        <v>35</v>
      </c>
      <c r="X120" s="107">
        <v>0</v>
      </c>
      <c r="Y120" s="38">
        <v>14</v>
      </c>
      <c r="Z120" s="129">
        <v>0</v>
      </c>
      <c r="AA120" s="38">
        <v>0</v>
      </c>
      <c r="AB120" s="110">
        <v>223</v>
      </c>
      <c r="AC120" s="110">
        <v>0</v>
      </c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5</v>
      </c>
      <c r="V121" s="38">
        <v>4</v>
      </c>
      <c r="W121" s="37">
        <v>11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>
        <v>0</v>
      </c>
      <c r="AD121" s="110">
        <v>0</v>
      </c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>
        <v>0</v>
      </c>
      <c r="AD122" s="110">
        <v>0</v>
      </c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>
        <v>0</v>
      </c>
      <c r="AD123" s="38">
        <v>0</v>
      </c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543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135"/>
      <c r="AF125" s="136"/>
      <c r="AG125" s="62"/>
      <c r="AH125" s="63"/>
      <c r="AI125" s="65"/>
    </row>
    <row r="126" spans="1:98" x14ac:dyDescent="0.25">
      <c r="A126" s="942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0</v>
      </c>
      <c r="G126" s="74">
        <f t="shared" si="18"/>
        <v>0</v>
      </c>
      <c r="H126" s="75">
        <f t="shared" si="18"/>
        <v>0</v>
      </c>
      <c r="I126" s="75">
        <f t="shared" si="18"/>
        <v>0</v>
      </c>
      <c r="J126" s="138">
        <f t="shared" si="18"/>
        <v>913</v>
      </c>
      <c r="K126" s="74">
        <f t="shared" si="18"/>
        <v>786</v>
      </c>
      <c r="L126" s="75">
        <f t="shared" si="18"/>
        <v>73</v>
      </c>
      <c r="M126" s="75">
        <f t="shared" si="18"/>
        <v>54</v>
      </c>
      <c r="N126" s="138">
        <f t="shared" si="18"/>
        <v>988</v>
      </c>
      <c r="O126" s="81">
        <f t="shared" si="18"/>
        <v>191</v>
      </c>
      <c r="P126" s="77">
        <f t="shared" si="18"/>
        <v>797</v>
      </c>
      <c r="Q126" s="74">
        <f t="shared" si="18"/>
        <v>22</v>
      </c>
      <c r="R126" s="139">
        <f t="shared" si="18"/>
        <v>98</v>
      </c>
      <c r="S126" s="943">
        <f t="shared" si="18"/>
        <v>133</v>
      </c>
      <c r="T126" s="944">
        <f t="shared" si="18"/>
        <v>329</v>
      </c>
      <c r="U126" s="81">
        <f t="shared" si="18"/>
        <v>272</v>
      </c>
      <c r="V126" s="142">
        <f t="shared" si="18"/>
        <v>297</v>
      </c>
      <c r="W126" s="139">
        <f t="shared" si="18"/>
        <v>3850</v>
      </c>
      <c r="X126" s="78">
        <f t="shared" si="18"/>
        <v>47</v>
      </c>
      <c r="Y126" s="142">
        <f t="shared" si="18"/>
        <v>248</v>
      </c>
      <c r="Z126" s="139">
        <f t="shared" si="18"/>
        <v>0</v>
      </c>
      <c r="AA126" s="139">
        <f t="shared" si="18"/>
        <v>0</v>
      </c>
      <c r="AB126" s="139">
        <f t="shared" si="18"/>
        <v>335</v>
      </c>
      <c r="AC126" s="139">
        <f t="shared" si="18"/>
        <v>152</v>
      </c>
      <c r="AD126" s="138">
        <f t="shared" si="18"/>
        <v>466</v>
      </c>
      <c r="AE126" s="74">
        <f t="shared" si="18"/>
        <v>0</v>
      </c>
      <c r="AF126" s="77">
        <f t="shared" si="18"/>
        <v>0</v>
      </c>
      <c r="AG126" s="74">
        <f t="shared" si="18"/>
        <v>3</v>
      </c>
      <c r="AH126" s="75">
        <f t="shared" si="18"/>
        <v>12</v>
      </c>
      <c r="AI126" s="139">
        <f t="shared" si="18"/>
        <v>12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942" t="s">
        <v>133</v>
      </c>
      <c r="B128" s="945" t="s">
        <v>94</v>
      </c>
      <c r="C128" s="930" t="s">
        <v>13</v>
      </c>
      <c r="D128" s="946" t="s">
        <v>14</v>
      </c>
      <c r="E128" s="947" t="s">
        <v>15</v>
      </c>
      <c r="F128" s="947" t="s">
        <v>16</v>
      </c>
      <c r="G128" s="947" t="s">
        <v>134</v>
      </c>
      <c r="H128" s="947" t="s">
        <v>18</v>
      </c>
      <c r="I128" s="948" t="s">
        <v>19</v>
      </c>
      <c r="J128" s="948" t="s">
        <v>20</v>
      </c>
      <c r="K128" s="948" t="s">
        <v>21</v>
      </c>
      <c r="L128" s="948" t="s">
        <v>22</v>
      </c>
      <c r="M128" s="948" t="s">
        <v>23</v>
      </c>
      <c r="N128" s="948" t="s">
        <v>24</v>
      </c>
      <c r="O128" s="948" t="s">
        <v>25</v>
      </c>
      <c r="P128" s="948" t="s">
        <v>26</v>
      </c>
      <c r="Q128" s="948" t="s">
        <v>27</v>
      </c>
      <c r="R128" s="948" t="s">
        <v>28</v>
      </c>
      <c r="S128" s="948" t="s">
        <v>29</v>
      </c>
      <c r="T128" s="949" t="s">
        <v>135</v>
      </c>
      <c r="U128" s="950" t="s">
        <v>136</v>
      </c>
      <c r="V128" s="950" t="s">
        <v>137</v>
      </c>
    </row>
    <row r="129" spans="1:93" ht="15" customHeight="1" x14ac:dyDescent="0.25">
      <c r="A129" s="152" t="s">
        <v>138</v>
      </c>
      <c r="B129" s="908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951"/>
      <c r="V129" s="951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78</v>
      </c>
      <c r="C130" s="42">
        <v>1</v>
      </c>
      <c r="D130" s="43">
        <v>8</v>
      </c>
      <c r="E130" s="43">
        <v>12</v>
      </c>
      <c r="F130" s="43">
        <v>4</v>
      </c>
      <c r="G130" s="43">
        <v>1</v>
      </c>
      <c r="H130" s="43">
        <v>2</v>
      </c>
      <c r="I130" s="43">
        <v>1</v>
      </c>
      <c r="J130" s="43">
        <v>2</v>
      </c>
      <c r="K130" s="43">
        <v>4</v>
      </c>
      <c r="L130" s="43">
        <v>2</v>
      </c>
      <c r="M130" s="43">
        <v>6</v>
      </c>
      <c r="N130" s="43">
        <v>3</v>
      </c>
      <c r="O130" s="43">
        <v>7</v>
      </c>
      <c r="P130" s="43">
        <v>13</v>
      </c>
      <c r="Q130" s="43">
        <v>3</v>
      </c>
      <c r="R130" s="43">
        <v>5</v>
      </c>
      <c r="S130" s="43">
        <v>4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134</v>
      </c>
      <c r="C131" s="42">
        <v>0</v>
      </c>
      <c r="D131" s="43">
        <v>0</v>
      </c>
      <c r="E131" s="43">
        <v>0</v>
      </c>
      <c r="F131" s="43">
        <v>0</v>
      </c>
      <c r="G131" s="43">
        <v>1</v>
      </c>
      <c r="H131" s="43">
        <v>5</v>
      </c>
      <c r="I131" s="43">
        <v>5</v>
      </c>
      <c r="J131" s="43">
        <v>9</v>
      </c>
      <c r="K131" s="43">
        <v>6</v>
      </c>
      <c r="L131" s="43">
        <v>10</v>
      </c>
      <c r="M131" s="43">
        <v>12</v>
      </c>
      <c r="N131" s="43">
        <v>12</v>
      </c>
      <c r="O131" s="43">
        <v>15</v>
      </c>
      <c r="P131" s="43">
        <v>19</v>
      </c>
      <c r="Q131" s="43">
        <v>16</v>
      </c>
      <c r="R131" s="43">
        <v>15</v>
      </c>
      <c r="S131" s="43">
        <v>7</v>
      </c>
      <c r="T131" s="44">
        <v>2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193</v>
      </c>
      <c r="C132" s="42">
        <v>0</v>
      </c>
      <c r="D132" s="43">
        <v>0</v>
      </c>
      <c r="E132" s="43">
        <v>2</v>
      </c>
      <c r="F132" s="43">
        <v>2</v>
      </c>
      <c r="G132" s="43">
        <v>6</v>
      </c>
      <c r="H132" s="43">
        <v>25</v>
      </c>
      <c r="I132" s="43">
        <v>42</v>
      </c>
      <c r="J132" s="43">
        <v>65</v>
      </c>
      <c r="K132" s="43">
        <v>41</v>
      </c>
      <c r="L132" s="43">
        <v>9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1</v>
      </c>
      <c r="C133" s="42">
        <v>0</v>
      </c>
      <c r="D133" s="43">
        <v>0</v>
      </c>
      <c r="E133" s="43">
        <v>0</v>
      </c>
      <c r="F133" s="43">
        <v>0</v>
      </c>
      <c r="G133" s="43">
        <v>1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219</v>
      </c>
      <c r="C134" s="42">
        <v>0</v>
      </c>
      <c r="D134" s="43">
        <v>0</v>
      </c>
      <c r="E134" s="43">
        <v>0</v>
      </c>
      <c r="F134" s="43">
        <v>0</v>
      </c>
      <c r="G134" s="43">
        <v>0</v>
      </c>
      <c r="H134" s="43">
        <v>0</v>
      </c>
      <c r="I134" s="43">
        <v>0</v>
      </c>
      <c r="J134" s="43">
        <v>3</v>
      </c>
      <c r="K134" s="43">
        <v>6</v>
      </c>
      <c r="L134" s="43">
        <v>2</v>
      </c>
      <c r="M134" s="43">
        <v>4</v>
      </c>
      <c r="N134" s="43">
        <v>5</v>
      </c>
      <c r="O134" s="43">
        <v>19</v>
      </c>
      <c r="P134" s="43">
        <v>16</v>
      </c>
      <c r="Q134" s="43">
        <v>35</v>
      </c>
      <c r="R134" s="43">
        <v>45</v>
      </c>
      <c r="S134" s="43">
        <v>45</v>
      </c>
      <c r="T134" s="44">
        <v>39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135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5</v>
      </c>
      <c r="J135" s="43">
        <v>3</v>
      </c>
      <c r="K135" s="43">
        <v>2</v>
      </c>
      <c r="L135" s="43">
        <v>3</v>
      </c>
      <c r="M135" s="43">
        <v>10</v>
      </c>
      <c r="N135" s="43">
        <v>11</v>
      </c>
      <c r="O135" s="43">
        <v>9</v>
      </c>
      <c r="P135" s="43">
        <v>20</v>
      </c>
      <c r="Q135" s="43">
        <v>22</v>
      </c>
      <c r="R135" s="43">
        <v>21</v>
      </c>
      <c r="S135" s="43">
        <v>29</v>
      </c>
      <c r="T135" s="44">
        <v>0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181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1</v>
      </c>
      <c r="I137" s="43">
        <v>15</v>
      </c>
      <c r="J137" s="43">
        <v>25</v>
      </c>
      <c r="K137" s="43">
        <v>32</v>
      </c>
      <c r="L137" s="43">
        <v>27</v>
      </c>
      <c r="M137" s="43">
        <v>27</v>
      </c>
      <c r="N137" s="43">
        <v>13</v>
      </c>
      <c r="O137" s="43">
        <v>15</v>
      </c>
      <c r="P137" s="43">
        <v>12</v>
      </c>
      <c r="Q137" s="43">
        <v>8</v>
      </c>
      <c r="R137" s="43">
        <v>4</v>
      </c>
      <c r="S137" s="43">
        <v>2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183</v>
      </c>
      <c r="C138" s="42">
        <v>0</v>
      </c>
      <c r="D138" s="43">
        <v>0</v>
      </c>
      <c r="E138" s="43">
        <v>0</v>
      </c>
      <c r="F138" s="43">
        <v>0</v>
      </c>
      <c r="G138" s="43">
        <v>2</v>
      </c>
      <c r="H138" s="43">
        <v>7</v>
      </c>
      <c r="I138" s="43">
        <v>3</v>
      </c>
      <c r="J138" s="43">
        <v>7</v>
      </c>
      <c r="K138" s="43">
        <v>15</v>
      </c>
      <c r="L138" s="43">
        <v>12</v>
      </c>
      <c r="M138" s="43">
        <v>20</v>
      </c>
      <c r="N138" s="43">
        <v>14</v>
      </c>
      <c r="O138" s="43">
        <v>20</v>
      </c>
      <c r="P138" s="43">
        <v>24</v>
      </c>
      <c r="Q138" s="43">
        <v>19</v>
      </c>
      <c r="R138" s="43">
        <v>18</v>
      </c>
      <c r="S138" s="43">
        <v>16</v>
      </c>
      <c r="T138" s="44">
        <v>6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60</v>
      </c>
      <c r="C139" s="42">
        <v>2</v>
      </c>
      <c r="D139" s="43">
        <v>29</v>
      </c>
      <c r="E139" s="43">
        <v>18</v>
      </c>
      <c r="F139" s="43">
        <v>11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63</v>
      </c>
      <c r="C140" s="42">
        <v>40</v>
      </c>
      <c r="D140" s="43">
        <v>17</v>
      </c>
      <c r="E140" s="43">
        <v>4</v>
      </c>
      <c r="F140" s="43">
        <v>1</v>
      </c>
      <c r="G140" s="43">
        <v>1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27</v>
      </c>
      <c r="C141" s="42">
        <v>0</v>
      </c>
      <c r="D141" s="43">
        <v>0</v>
      </c>
      <c r="E141" s="43">
        <v>0</v>
      </c>
      <c r="F141" s="43">
        <v>0</v>
      </c>
      <c r="G141" s="43">
        <v>2</v>
      </c>
      <c r="H141" s="43">
        <v>2</v>
      </c>
      <c r="I141" s="43">
        <v>5</v>
      </c>
      <c r="J141" s="43">
        <v>3</v>
      </c>
      <c r="K141" s="43">
        <v>4</v>
      </c>
      <c r="L141" s="43">
        <v>1</v>
      </c>
      <c r="M141" s="43">
        <v>2</v>
      </c>
      <c r="N141" s="43">
        <v>2</v>
      </c>
      <c r="O141" s="43">
        <v>1</v>
      </c>
      <c r="P141" s="43">
        <v>2</v>
      </c>
      <c r="Q141" s="43">
        <v>2</v>
      </c>
      <c r="R141" s="43">
        <v>1</v>
      </c>
      <c r="S141" s="43">
        <v>0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47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1</v>
      </c>
      <c r="I142" s="43">
        <v>6</v>
      </c>
      <c r="J142" s="43">
        <v>4</v>
      </c>
      <c r="K142" s="43">
        <v>6</v>
      </c>
      <c r="L142" s="43">
        <v>5</v>
      </c>
      <c r="M142" s="43">
        <v>4</v>
      </c>
      <c r="N142" s="43">
        <v>5</v>
      </c>
      <c r="O142" s="43">
        <v>8</v>
      </c>
      <c r="P142" s="43">
        <v>5</v>
      </c>
      <c r="Q142" s="43">
        <v>1</v>
      </c>
      <c r="R142" s="43">
        <v>1</v>
      </c>
      <c r="S142" s="43"/>
      <c r="T142" s="44">
        <v>1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239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3</v>
      </c>
      <c r="I143" s="43">
        <v>15</v>
      </c>
      <c r="J143" s="43">
        <v>13</v>
      </c>
      <c r="K143" s="43">
        <v>43</v>
      </c>
      <c r="L143" s="43">
        <v>38</v>
      </c>
      <c r="M143" s="43">
        <v>27</v>
      </c>
      <c r="N143" s="43">
        <v>37</v>
      </c>
      <c r="O143" s="43">
        <v>14</v>
      </c>
      <c r="P143" s="43">
        <v>26</v>
      </c>
      <c r="Q143" s="43">
        <v>10</v>
      </c>
      <c r="R143" s="43">
        <v>10</v>
      </c>
      <c r="S143" s="43">
        <v>3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1560</v>
      </c>
      <c r="C146" s="74">
        <f t="shared" si="27"/>
        <v>43</v>
      </c>
      <c r="D146" s="75">
        <f t="shared" si="27"/>
        <v>54</v>
      </c>
      <c r="E146" s="75">
        <f t="shared" si="27"/>
        <v>36</v>
      </c>
      <c r="F146" s="75">
        <f t="shared" si="27"/>
        <v>18</v>
      </c>
      <c r="G146" s="75">
        <f>SUM(G129:G145)</f>
        <v>14</v>
      </c>
      <c r="H146" s="75">
        <f t="shared" si="27"/>
        <v>46</v>
      </c>
      <c r="I146" s="75">
        <f t="shared" si="27"/>
        <v>97</v>
      </c>
      <c r="J146" s="75">
        <f t="shared" si="27"/>
        <v>134</v>
      </c>
      <c r="K146" s="75">
        <f t="shared" si="27"/>
        <v>159</v>
      </c>
      <c r="L146" s="75">
        <f t="shared" si="27"/>
        <v>109</v>
      </c>
      <c r="M146" s="75">
        <f t="shared" si="27"/>
        <v>113</v>
      </c>
      <c r="N146" s="75">
        <f t="shared" si="27"/>
        <v>102</v>
      </c>
      <c r="O146" s="75">
        <f t="shared" si="27"/>
        <v>108</v>
      </c>
      <c r="P146" s="75">
        <f t="shared" si="27"/>
        <v>137</v>
      </c>
      <c r="Q146" s="75">
        <f t="shared" si="27"/>
        <v>116</v>
      </c>
      <c r="R146" s="75">
        <f t="shared" si="27"/>
        <v>120</v>
      </c>
      <c r="S146" s="75">
        <f t="shared" si="27"/>
        <v>106</v>
      </c>
      <c r="T146" s="76">
        <f t="shared" si="27"/>
        <v>48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955" t="s">
        <v>158</v>
      </c>
      <c r="G148" s="956"/>
      <c r="H148" s="956"/>
      <c r="I148" s="956"/>
      <c r="J148" s="956"/>
      <c r="K148" s="956"/>
      <c r="L148" s="956"/>
      <c r="M148" s="956"/>
      <c r="N148" s="956"/>
      <c r="O148" s="956"/>
      <c r="P148" s="956"/>
      <c r="Q148" s="956"/>
      <c r="R148" s="956"/>
      <c r="S148" s="956"/>
      <c r="T148" s="956"/>
      <c r="U148" s="956"/>
      <c r="V148" s="956"/>
      <c r="W148" s="956"/>
      <c r="X148" s="956"/>
      <c r="Y148" s="956"/>
      <c r="Z148" s="956"/>
      <c r="AA148" s="956"/>
      <c r="AB148" s="956"/>
      <c r="AC148" s="956"/>
      <c r="AD148" s="956"/>
      <c r="AE148" s="956"/>
      <c r="AF148" s="956"/>
      <c r="AG148" s="956"/>
      <c r="AH148" s="956"/>
      <c r="AI148" s="956"/>
      <c r="AJ148" s="956"/>
      <c r="AK148" s="956"/>
      <c r="AL148" s="956"/>
      <c r="AM148" s="956"/>
      <c r="AN148" s="956"/>
      <c r="AO148" s="957"/>
      <c r="AP148" s="958" t="s">
        <v>9</v>
      </c>
      <c r="AQ148" s="959" t="s">
        <v>159</v>
      </c>
      <c r="AR148" s="959" t="s">
        <v>160</v>
      </c>
      <c r="AS148" s="960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920" t="s">
        <v>13</v>
      </c>
      <c r="G149" s="921"/>
      <c r="H149" s="920" t="s">
        <v>14</v>
      </c>
      <c r="I149" s="921"/>
      <c r="J149" s="920" t="s">
        <v>15</v>
      </c>
      <c r="K149" s="921"/>
      <c r="L149" s="920" t="s">
        <v>16</v>
      </c>
      <c r="M149" s="921"/>
      <c r="N149" s="920" t="s">
        <v>164</v>
      </c>
      <c r="O149" s="921"/>
      <c r="P149" s="920" t="s">
        <v>18</v>
      </c>
      <c r="Q149" s="921"/>
      <c r="R149" s="955" t="s">
        <v>19</v>
      </c>
      <c r="S149" s="961"/>
      <c r="T149" s="955" t="s">
        <v>20</v>
      </c>
      <c r="U149" s="961"/>
      <c r="V149" s="955" t="s">
        <v>21</v>
      </c>
      <c r="W149" s="961"/>
      <c r="X149" s="955" t="s">
        <v>22</v>
      </c>
      <c r="Y149" s="961"/>
      <c r="Z149" s="955" t="s">
        <v>23</v>
      </c>
      <c r="AA149" s="961"/>
      <c r="AB149" s="955" t="s">
        <v>24</v>
      </c>
      <c r="AC149" s="961"/>
      <c r="AD149" s="955" t="s">
        <v>25</v>
      </c>
      <c r="AE149" s="961"/>
      <c r="AF149" s="955" t="s">
        <v>26</v>
      </c>
      <c r="AG149" s="961"/>
      <c r="AH149" s="955" t="s">
        <v>27</v>
      </c>
      <c r="AI149" s="961"/>
      <c r="AJ149" s="955" t="s">
        <v>28</v>
      </c>
      <c r="AK149" s="961"/>
      <c r="AL149" s="955" t="s">
        <v>29</v>
      </c>
      <c r="AM149" s="961"/>
      <c r="AN149" s="955" t="s">
        <v>30</v>
      </c>
      <c r="AO149" s="957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962" t="s">
        <v>165</v>
      </c>
      <c r="D150" s="948" t="s">
        <v>31</v>
      </c>
      <c r="E150" s="963" t="s">
        <v>32</v>
      </c>
      <c r="F150" s="930" t="s">
        <v>31</v>
      </c>
      <c r="G150" s="964" t="s">
        <v>32</v>
      </c>
      <c r="H150" s="930" t="s">
        <v>31</v>
      </c>
      <c r="I150" s="964" t="s">
        <v>32</v>
      </c>
      <c r="J150" s="930" t="s">
        <v>31</v>
      </c>
      <c r="K150" s="964" t="s">
        <v>32</v>
      </c>
      <c r="L150" s="930" t="s">
        <v>31</v>
      </c>
      <c r="M150" s="964" t="s">
        <v>32</v>
      </c>
      <c r="N150" s="930" t="s">
        <v>31</v>
      </c>
      <c r="O150" s="964" t="s">
        <v>32</v>
      </c>
      <c r="P150" s="930" t="s">
        <v>31</v>
      </c>
      <c r="Q150" s="964" t="s">
        <v>32</v>
      </c>
      <c r="R150" s="930" t="s">
        <v>31</v>
      </c>
      <c r="S150" s="964" t="s">
        <v>32</v>
      </c>
      <c r="T150" s="930" t="s">
        <v>31</v>
      </c>
      <c r="U150" s="964" t="s">
        <v>32</v>
      </c>
      <c r="V150" s="930" t="s">
        <v>31</v>
      </c>
      <c r="W150" s="964" t="s">
        <v>32</v>
      </c>
      <c r="X150" s="930" t="s">
        <v>31</v>
      </c>
      <c r="Y150" s="964" t="s">
        <v>32</v>
      </c>
      <c r="Z150" s="930" t="s">
        <v>31</v>
      </c>
      <c r="AA150" s="964" t="s">
        <v>32</v>
      </c>
      <c r="AB150" s="930" t="s">
        <v>31</v>
      </c>
      <c r="AC150" s="964" t="s">
        <v>32</v>
      </c>
      <c r="AD150" s="930" t="s">
        <v>31</v>
      </c>
      <c r="AE150" s="964" t="s">
        <v>32</v>
      </c>
      <c r="AF150" s="930" t="s">
        <v>31</v>
      </c>
      <c r="AG150" s="964" t="s">
        <v>32</v>
      </c>
      <c r="AH150" s="930" t="s">
        <v>31</v>
      </c>
      <c r="AI150" s="964" t="s">
        <v>32</v>
      </c>
      <c r="AJ150" s="930" t="s">
        <v>31</v>
      </c>
      <c r="AK150" s="964" t="s">
        <v>32</v>
      </c>
      <c r="AL150" s="930" t="s">
        <v>31</v>
      </c>
      <c r="AM150" s="964" t="s">
        <v>32</v>
      </c>
      <c r="AN150" s="930" t="s">
        <v>31</v>
      </c>
      <c r="AO150" s="965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968">
        <f>SUM(D151+E151)</f>
        <v>1437</v>
      </c>
      <c r="D151" s="969">
        <f>SUM(F151+H151+J151+L151+N151+P151+R151+T151+V151+X151+Z151+AB151+AD151+AF151+AH151+AJ151+AL151+AN151)</f>
        <v>685</v>
      </c>
      <c r="E151" s="970">
        <f>SUM(G151+I151+K151+M151+O151+Q151+S151+U151+W151+Y151+AA151+AC151+AE151+AG151+AI151+AK151+AM151+AO151)</f>
        <v>752</v>
      </c>
      <c r="F151" s="939">
        <v>13</v>
      </c>
      <c r="G151" s="971">
        <v>10</v>
      </c>
      <c r="H151" s="939">
        <v>32</v>
      </c>
      <c r="I151" s="971">
        <v>11</v>
      </c>
      <c r="J151" s="939">
        <v>19</v>
      </c>
      <c r="K151" s="972">
        <v>9</v>
      </c>
      <c r="L151" s="939">
        <v>8</v>
      </c>
      <c r="M151" s="972">
        <v>3</v>
      </c>
      <c r="N151" s="939">
        <v>7</v>
      </c>
      <c r="O151" s="972">
        <v>3</v>
      </c>
      <c r="P151" s="939">
        <v>7</v>
      </c>
      <c r="Q151" s="972">
        <v>5</v>
      </c>
      <c r="R151" s="939">
        <v>4</v>
      </c>
      <c r="S151" s="972">
        <v>6</v>
      </c>
      <c r="T151" s="939">
        <v>4</v>
      </c>
      <c r="U151" s="972">
        <v>13</v>
      </c>
      <c r="V151" s="939">
        <v>8</v>
      </c>
      <c r="W151" s="972">
        <v>29</v>
      </c>
      <c r="X151" s="939">
        <v>16</v>
      </c>
      <c r="Y151" s="972">
        <v>25</v>
      </c>
      <c r="Z151" s="939">
        <v>30</v>
      </c>
      <c r="AA151" s="972">
        <v>47</v>
      </c>
      <c r="AB151" s="939">
        <v>35</v>
      </c>
      <c r="AC151" s="972">
        <v>67</v>
      </c>
      <c r="AD151" s="939">
        <v>57</v>
      </c>
      <c r="AE151" s="972">
        <v>77</v>
      </c>
      <c r="AF151" s="939">
        <v>73</v>
      </c>
      <c r="AG151" s="972">
        <v>74</v>
      </c>
      <c r="AH151" s="939">
        <v>94</v>
      </c>
      <c r="AI151" s="972">
        <v>109</v>
      </c>
      <c r="AJ151" s="939">
        <v>96</v>
      </c>
      <c r="AK151" s="972">
        <v>106</v>
      </c>
      <c r="AL151" s="939">
        <v>83</v>
      </c>
      <c r="AM151" s="972">
        <v>84</v>
      </c>
      <c r="AN151" s="973">
        <v>99</v>
      </c>
      <c r="AO151" s="974">
        <v>74</v>
      </c>
      <c r="AP151" s="174">
        <v>1437</v>
      </c>
      <c r="AQ151" s="123">
        <v>1404</v>
      </c>
      <c r="AR151" s="123">
        <v>0</v>
      </c>
      <c r="AS151" s="175">
        <v>0</v>
      </c>
      <c r="AT151" s="939">
        <v>0</v>
      </c>
      <c r="AU151" s="972">
        <v>163</v>
      </c>
      <c r="AV151" s="975"/>
      <c r="AW151" s="976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179</v>
      </c>
      <c r="D152" s="179"/>
      <c r="E152" s="180">
        <f>SUM(K152+M152+O152+Q152+S152+U152+W152+Y152+AA152+AC152+AE152+AG152+AI152+AK152+AM152+AO152)</f>
        <v>179</v>
      </c>
      <c r="F152" s="181"/>
      <c r="G152" s="977"/>
      <c r="H152" s="181"/>
      <c r="I152" s="977"/>
      <c r="J152" s="181"/>
      <c r="K152" s="108">
        <v>2</v>
      </c>
      <c r="L152" s="181"/>
      <c r="M152" s="108">
        <v>3</v>
      </c>
      <c r="N152" s="181"/>
      <c r="O152" s="108">
        <v>4</v>
      </c>
      <c r="P152" s="181"/>
      <c r="Q152" s="108">
        <v>25</v>
      </c>
      <c r="R152" s="181"/>
      <c r="S152" s="108">
        <v>37</v>
      </c>
      <c r="T152" s="181"/>
      <c r="U152" s="108">
        <v>61</v>
      </c>
      <c r="V152" s="181"/>
      <c r="W152" s="108">
        <v>37</v>
      </c>
      <c r="X152" s="181"/>
      <c r="Y152" s="108">
        <v>8</v>
      </c>
      <c r="Z152" s="181"/>
      <c r="AA152" s="108">
        <v>2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179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335</v>
      </c>
      <c r="D154" s="195">
        <f>SUM(F154+H154+J154+L154+N154+P154+R154+T154+V154+X154+Z154+AB154+AD154+AF154+AH154+AJ154+AL154+AN154)</f>
        <v>83</v>
      </c>
      <c r="E154" s="196">
        <f>SUM(G154+I154+K154+M154+O154+Q154+S154+U154+W154+Y154+AA154+AC154+AE154+AG154+AI154+AK154+AM154+AO154)</f>
        <v>252</v>
      </c>
      <c r="F154" s="42">
        <v>0</v>
      </c>
      <c r="G154" s="38">
        <v>0</v>
      </c>
      <c r="H154" s="42">
        <v>0</v>
      </c>
      <c r="I154" s="38">
        <v>0</v>
      </c>
      <c r="J154" s="42">
        <v>0</v>
      </c>
      <c r="K154" s="38">
        <v>0</v>
      </c>
      <c r="L154" s="42">
        <v>1</v>
      </c>
      <c r="M154" s="38"/>
      <c r="N154" s="42"/>
      <c r="O154" s="38">
        <v>1</v>
      </c>
      <c r="P154" s="42">
        <v>2</v>
      </c>
      <c r="Q154" s="38">
        <v>11</v>
      </c>
      <c r="R154" s="42">
        <v>7</v>
      </c>
      <c r="S154" s="38">
        <v>26</v>
      </c>
      <c r="T154" s="42">
        <v>11</v>
      </c>
      <c r="U154" s="38">
        <v>50</v>
      </c>
      <c r="V154" s="42">
        <v>15</v>
      </c>
      <c r="W154" s="38">
        <v>29</v>
      </c>
      <c r="X154" s="42">
        <v>9</v>
      </c>
      <c r="Y154" s="38">
        <v>37</v>
      </c>
      <c r="Z154" s="42">
        <v>9</v>
      </c>
      <c r="AA154" s="38">
        <v>24</v>
      </c>
      <c r="AB154" s="42">
        <v>7</v>
      </c>
      <c r="AC154" s="38">
        <v>20</v>
      </c>
      <c r="AD154" s="42">
        <v>12</v>
      </c>
      <c r="AE154" s="38">
        <v>24</v>
      </c>
      <c r="AF154" s="42">
        <v>5</v>
      </c>
      <c r="AG154" s="38">
        <v>14</v>
      </c>
      <c r="AH154" s="42">
        <v>2</v>
      </c>
      <c r="AI154" s="38">
        <v>8</v>
      </c>
      <c r="AJ154" s="42">
        <v>2</v>
      </c>
      <c r="AK154" s="38">
        <v>7</v>
      </c>
      <c r="AL154" s="42">
        <v>0</v>
      </c>
      <c r="AM154" s="38">
        <v>0</v>
      </c>
      <c r="AN154" s="107">
        <v>1</v>
      </c>
      <c r="AO154" s="44">
        <v>1</v>
      </c>
      <c r="AP154" s="197">
        <v>335</v>
      </c>
      <c r="AQ154" s="43">
        <v>327</v>
      </c>
      <c r="AR154" s="43">
        <v>0</v>
      </c>
      <c r="AS154" s="38">
        <v>0</v>
      </c>
      <c r="AT154" s="42">
        <v>0</v>
      </c>
      <c r="AU154" s="38">
        <v>1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978"/>
      <c r="C156" s="208">
        <f t="shared" si="39"/>
        <v>543</v>
      </c>
      <c r="D156" s="209">
        <f>SUM(F156+H156+J156+L156+N156+P156+R156+T156+V156+X156+Z156+AB156+AD156+AF156+AH156+AJ156+AL156+AN156)</f>
        <v>213</v>
      </c>
      <c r="E156" s="196">
        <f>SUM(G156+I156+K156+M156+O156+Q156+S156+U156+W156+Y156+AA156+AC156+AE156+AG156+AI156+AK156+AM156+AO156)</f>
        <v>330</v>
      </c>
      <c r="F156" s="32">
        <v>44</v>
      </c>
      <c r="G156" s="31">
        <v>36</v>
      </c>
      <c r="H156" s="32">
        <v>21</v>
      </c>
      <c r="I156" s="31">
        <v>14</v>
      </c>
      <c r="J156" s="32">
        <v>11</v>
      </c>
      <c r="K156" s="110">
        <v>7</v>
      </c>
      <c r="L156" s="32">
        <v>4</v>
      </c>
      <c r="M156" s="110">
        <v>4</v>
      </c>
      <c r="N156" s="32">
        <v>4</v>
      </c>
      <c r="O156" s="110">
        <v>4</v>
      </c>
      <c r="P156" s="32">
        <v>2</v>
      </c>
      <c r="Q156" s="110">
        <v>1</v>
      </c>
      <c r="R156" s="32">
        <v>2</v>
      </c>
      <c r="S156" s="110">
        <v>9</v>
      </c>
      <c r="T156" s="32">
        <v>3</v>
      </c>
      <c r="U156" s="110">
        <v>15</v>
      </c>
      <c r="V156" s="32">
        <v>4</v>
      </c>
      <c r="W156" s="110">
        <v>26</v>
      </c>
      <c r="X156" s="32">
        <v>6</v>
      </c>
      <c r="Y156" s="110">
        <v>14</v>
      </c>
      <c r="Z156" s="32">
        <v>4</v>
      </c>
      <c r="AA156" s="110">
        <v>25</v>
      </c>
      <c r="AB156" s="32">
        <v>9</v>
      </c>
      <c r="AC156" s="110">
        <v>20</v>
      </c>
      <c r="AD156" s="32">
        <v>10</v>
      </c>
      <c r="AE156" s="110">
        <v>27</v>
      </c>
      <c r="AF156" s="32">
        <v>7</v>
      </c>
      <c r="AG156" s="110">
        <v>23</v>
      </c>
      <c r="AH156" s="32">
        <v>16</v>
      </c>
      <c r="AI156" s="110">
        <v>25</v>
      </c>
      <c r="AJ156" s="32">
        <v>18</v>
      </c>
      <c r="AK156" s="31">
        <v>24</v>
      </c>
      <c r="AL156" s="32">
        <v>21</v>
      </c>
      <c r="AM156" s="31">
        <v>21</v>
      </c>
      <c r="AN156" s="59">
        <v>27</v>
      </c>
      <c r="AO156" s="33">
        <v>35</v>
      </c>
      <c r="AP156" s="190">
        <v>543</v>
      </c>
      <c r="AQ156" s="35">
        <v>460</v>
      </c>
      <c r="AR156" s="35">
        <v>0</v>
      </c>
      <c r="AS156" s="110">
        <v>0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162</v>
      </c>
      <c r="D157" s="195">
        <f>SUM(F157+H157+J157+N157+L157+P157+R157+T157+V157+X157+Z157+AB157+AD157+AF157+AH157+AJ157+AL157+AN157)</f>
        <v>24</v>
      </c>
      <c r="E157" s="196">
        <f>SUM(G157+I157+K157+M157+O157+Q157+S157+U157+W157+Y157+AA157+AC157+AE157+AG157+AI157+AK157+AM157+AO157)</f>
        <v>138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/>
      <c r="M157" s="38">
        <v>1</v>
      </c>
      <c r="N157" s="42"/>
      <c r="O157" s="38">
        <v>2</v>
      </c>
      <c r="P157" s="42">
        <v>1</v>
      </c>
      <c r="Q157" s="38">
        <v>3</v>
      </c>
      <c r="R157" s="42">
        <v>0</v>
      </c>
      <c r="S157" s="38">
        <v>7</v>
      </c>
      <c r="T157" s="42">
        <v>1</v>
      </c>
      <c r="U157" s="38">
        <v>11</v>
      </c>
      <c r="V157" s="42">
        <v>0</v>
      </c>
      <c r="W157" s="38">
        <v>14</v>
      </c>
      <c r="X157" s="42">
        <v>0</v>
      </c>
      <c r="Y157" s="38">
        <v>14</v>
      </c>
      <c r="Z157" s="42">
        <v>3</v>
      </c>
      <c r="AA157" s="38">
        <v>15</v>
      </c>
      <c r="AB157" s="42">
        <v>0</v>
      </c>
      <c r="AC157" s="38">
        <v>21</v>
      </c>
      <c r="AD157" s="42">
        <v>4</v>
      </c>
      <c r="AE157" s="45">
        <v>19</v>
      </c>
      <c r="AF157" s="42">
        <v>3</v>
      </c>
      <c r="AG157" s="45">
        <v>7</v>
      </c>
      <c r="AH157" s="42">
        <v>5</v>
      </c>
      <c r="AI157" s="45">
        <v>1</v>
      </c>
      <c r="AJ157" s="42">
        <v>3</v>
      </c>
      <c r="AK157" s="45">
        <v>14</v>
      </c>
      <c r="AL157" s="42">
        <v>3</v>
      </c>
      <c r="AM157" s="45">
        <v>4</v>
      </c>
      <c r="AN157" s="107">
        <v>1</v>
      </c>
      <c r="AO157" s="44">
        <v>5</v>
      </c>
      <c r="AP157" s="197">
        <v>162</v>
      </c>
      <c r="AQ157" s="43">
        <v>122</v>
      </c>
      <c r="AR157" s="43">
        <v>0</v>
      </c>
      <c r="AS157" s="38">
        <v>1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63</v>
      </c>
      <c r="D158" s="195">
        <f>SUM(F158+H158+J158+N158+L158+P158+R158+T158+V158+X158+Z158+AB158+AD158+AF158+AH158+AJ158+AL158+AN158)</f>
        <v>47</v>
      </c>
      <c r="E158" s="196">
        <f>SUM(G158+I158+K158+M158+O158+Q158+S158+U158+W158+Y158+AA158+AC158+AE158+AG158+AI158+AK158+AM158+AO158)</f>
        <v>16</v>
      </c>
      <c r="F158" s="42">
        <v>20</v>
      </c>
      <c r="G158" s="45">
        <v>7</v>
      </c>
      <c r="H158" s="42">
        <v>20</v>
      </c>
      <c r="I158" s="45">
        <v>8</v>
      </c>
      <c r="J158" s="42">
        <v>7</v>
      </c>
      <c r="K158" s="38">
        <v>0</v>
      </c>
      <c r="L158" s="42"/>
      <c r="M158" s="38"/>
      <c r="N158" s="42"/>
      <c r="O158" s="38">
        <v>1</v>
      </c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63</v>
      </c>
      <c r="AQ158" s="43">
        <v>63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696</v>
      </c>
      <c r="D159" s="195">
        <f>SUM(F159+H159+J159+N159+L159+P159+R159+T159+V159+X159+Z159+AB159+AD159+AF159+AH159+AJ159+AL159+AN159)</f>
        <v>339</v>
      </c>
      <c r="E159" s="196">
        <f>SUM(G159+I159+K159+M159+O159+Q159+S159+U159+W159+Y159+AA159+AC159+AE159+AG159+AI159+AK159+AM159+AO159)</f>
        <v>357</v>
      </c>
      <c r="F159" s="42">
        <v>9</v>
      </c>
      <c r="G159" s="45">
        <v>5</v>
      </c>
      <c r="H159" s="42">
        <v>52</v>
      </c>
      <c r="I159" s="45">
        <v>53</v>
      </c>
      <c r="J159" s="42">
        <v>50</v>
      </c>
      <c r="K159" s="38">
        <v>41</v>
      </c>
      <c r="L159" s="42">
        <v>9</v>
      </c>
      <c r="M159" s="38">
        <v>6</v>
      </c>
      <c r="N159" s="42">
        <v>9</v>
      </c>
      <c r="O159" s="38">
        <v>7</v>
      </c>
      <c r="P159" s="42">
        <v>3</v>
      </c>
      <c r="Q159" s="38">
        <v>2</v>
      </c>
      <c r="R159" s="42">
        <v>3</v>
      </c>
      <c r="S159" s="38">
        <v>1</v>
      </c>
      <c r="T159" s="42">
        <v>5</v>
      </c>
      <c r="U159" s="38">
        <v>1</v>
      </c>
      <c r="V159" s="42">
        <v>8</v>
      </c>
      <c r="W159" s="38">
        <v>4</v>
      </c>
      <c r="X159" s="42">
        <v>2</v>
      </c>
      <c r="Y159" s="38">
        <v>5</v>
      </c>
      <c r="Z159" s="42">
        <v>5</v>
      </c>
      <c r="AA159" s="38">
        <v>1</v>
      </c>
      <c r="AB159" s="42">
        <v>12</v>
      </c>
      <c r="AC159" s="38">
        <v>4</v>
      </c>
      <c r="AD159" s="42">
        <v>11</v>
      </c>
      <c r="AE159" s="38">
        <v>6</v>
      </c>
      <c r="AF159" s="42">
        <v>9</v>
      </c>
      <c r="AG159" s="38">
        <v>7</v>
      </c>
      <c r="AH159" s="42">
        <v>43</v>
      </c>
      <c r="AI159" s="38">
        <v>69</v>
      </c>
      <c r="AJ159" s="42">
        <v>42</v>
      </c>
      <c r="AK159" s="45">
        <v>64</v>
      </c>
      <c r="AL159" s="42">
        <v>37</v>
      </c>
      <c r="AM159" s="45">
        <v>36</v>
      </c>
      <c r="AN159" s="107">
        <v>30</v>
      </c>
      <c r="AO159" s="44">
        <v>45</v>
      </c>
      <c r="AP159" s="197">
        <v>696</v>
      </c>
      <c r="AQ159" s="43">
        <v>505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296</v>
      </c>
      <c r="D160" s="195">
        <f>SUM(F160+H160+J160+N160+L160+P160+R160+T160+V160+X160+Z160+AB160+AD160+AF160+AH160+AJ160+AL160+AN160)</f>
        <v>185</v>
      </c>
      <c r="E160" s="196">
        <f>SUM(G160+I160+K160+M160+O160+Q160+S160+U160+W160+Y160+AA160+AC160+AE160+AG160+AI160+AK160+AM160+AO160)</f>
        <v>111</v>
      </c>
      <c r="F160" s="114">
        <v>7</v>
      </c>
      <c r="G160" s="213">
        <v>2</v>
      </c>
      <c r="H160" s="114">
        <v>2</v>
      </c>
      <c r="I160" s="213">
        <v>12</v>
      </c>
      <c r="J160" s="114">
        <v>3</v>
      </c>
      <c r="K160" s="214">
        <v>2</v>
      </c>
      <c r="L160" s="114">
        <v>9</v>
      </c>
      <c r="M160" s="214">
        <v>2</v>
      </c>
      <c r="N160" s="114">
        <v>1</v>
      </c>
      <c r="O160" s="214">
        <v>1</v>
      </c>
      <c r="P160" s="114">
        <v>0</v>
      </c>
      <c r="Q160" s="214">
        <v>1</v>
      </c>
      <c r="R160" s="114">
        <v>0</v>
      </c>
      <c r="S160" s="214">
        <v>8</v>
      </c>
      <c r="T160" s="114">
        <v>4</v>
      </c>
      <c r="U160" s="214">
        <v>2</v>
      </c>
      <c r="V160" s="114">
        <v>12</v>
      </c>
      <c r="W160" s="214">
        <v>5</v>
      </c>
      <c r="X160" s="114">
        <v>2</v>
      </c>
      <c r="Y160" s="214">
        <v>3</v>
      </c>
      <c r="Z160" s="114">
        <v>5</v>
      </c>
      <c r="AA160" s="214">
        <v>0</v>
      </c>
      <c r="AB160" s="114">
        <v>13</v>
      </c>
      <c r="AC160" s="214">
        <v>1</v>
      </c>
      <c r="AD160" s="114">
        <v>9</v>
      </c>
      <c r="AE160" s="214">
        <v>5</v>
      </c>
      <c r="AF160" s="114">
        <v>2</v>
      </c>
      <c r="AG160" s="214">
        <v>10</v>
      </c>
      <c r="AH160" s="114">
        <v>11</v>
      </c>
      <c r="AI160" s="214">
        <v>22</v>
      </c>
      <c r="AJ160" s="114">
        <v>53</v>
      </c>
      <c r="AK160" s="213">
        <v>5</v>
      </c>
      <c r="AL160" s="114">
        <v>8</v>
      </c>
      <c r="AM160" s="213">
        <v>18</v>
      </c>
      <c r="AN160" s="215">
        <v>44</v>
      </c>
      <c r="AO160" s="216">
        <v>12</v>
      </c>
      <c r="AP160" s="217">
        <v>293</v>
      </c>
      <c r="AQ160" s="115">
        <v>189</v>
      </c>
      <c r="AR160" s="115">
        <v>0</v>
      </c>
      <c r="AS160" s="214">
        <v>1</v>
      </c>
      <c r="AT160" s="114">
        <v>0</v>
      </c>
      <c r="AU160" s="214">
        <v>33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920" t="s">
        <v>94</v>
      </c>
      <c r="B162" s="921"/>
      <c r="C162" s="221">
        <f t="shared" ref="C162:AS162" si="42">SUM(C151:C161)</f>
        <v>3711</v>
      </c>
      <c r="D162" s="222">
        <f t="shared" si="42"/>
        <v>1576</v>
      </c>
      <c r="E162" s="979">
        <f t="shared" si="42"/>
        <v>2135</v>
      </c>
      <c r="F162" s="74">
        <f t="shared" si="42"/>
        <v>93</v>
      </c>
      <c r="G162" s="139">
        <f t="shared" si="42"/>
        <v>60</v>
      </c>
      <c r="H162" s="74">
        <f t="shared" si="42"/>
        <v>127</v>
      </c>
      <c r="I162" s="139">
        <f t="shared" si="42"/>
        <v>98</v>
      </c>
      <c r="J162" s="943">
        <f t="shared" si="42"/>
        <v>90</v>
      </c>
      <c r="K162" s="944">
        <f t="shared" si="42"/>
        <v>61</v>
      </c>
      <c r="L162" s="943">
        <f t="shared" si="42"/>
        <v>31</v>
      </c>
      <c r="M162" s="944">
        <f t="shared" si="42"/>
        <v>19</v>
      </c>
      <c r="N162" s="943">
        <f t="shared" ref="N162:O162" si="43">SUM(N151:N161)</f>
        <v>21</v>
      </c>
      <c r="O162" s="944">
        <f t="shared" si="43"/>
        <v>23</v>
      </c>
      <c r="P162" s="943">
        <f t="shared" si="42"/>
        <v>15</v>
      </c>
      <c r="Q162" s="944">
        <f t="shared" si="42"/>
        <v>48</v>
      </c>
      <c r="R162" s="943">
        <f t="shared" si="42"/>
        <v>16</v>
      </c>
      <c r="S162" s="944">
        <f t="shared" si="42"/>
        <v>94</v>
      </c>
      <c r="T162" s="943">
        <f t="shared" si="42"/>
        <v>28</v>
      </c>
      <c r="U162" s="944">
        <f t="shared" si="42"/>
        <v>153</v>
      </c>
      <c r="V162" s="943">
        <f t="shared" si="42"/>
        <v>47</v>
      </c>
      <c r="W162" s="944">
        <f t="shared" si="42"/>
        <v>144</v>
      </c>
      <c r="X162" s="943">
        <f t="shared" si="42"/>
        <v>35</v>
      </c>
      <c r="Y162" s="944">
        <f t="shared" si="42"/>
        <v>106</v>
      </c>
      <c r="Z162" s="943">
        <f t="shared" si="42"/>
        <v>56</v>
      </c>
      <c r="AA162" s="944">
        <f t="shared" si="42"/>
        <v>114</v>
      </c>
      <c r="AB162" s="943">
        <f t="shared" si="42"/>
        <v>76</v>
      </c>
      <c r="AC162" s="944">
        <f t="shared" si="42"/>
        <v>133</v>
      </c>
      <c r="AD162" s="943">
        <f t="shared" si="42"/>
        <v>103</v>
      </c>
      <c r="AE162" s="944">
        <f t="shared" si="42"/>
        <v>158</v>
      </c>
      <c r="AF162" s="943">
        <f t="shared" si="42"/>
        <v>99</v>
      </c>
      <c r="AG162" s="944">
        <f t="shared" si="42"/>
        <v>135</v>
      </c>
      <c r="AH162" s="943">
        <f t="shared" si="42"/>
        <v>171</v>
      </c>
      <c r="AI162" s="944">
        <f t="shared" si="42"/>
        <v>234</v>
      </c>
      <c r="AJ162" s="943">
        <f t="shared" si="42"/>
        <v>214</v>
      </c>
      <c r="AK162" s="944">
        <f t="shared" si="42"/>
        <v>220</v>
      </c>
      <c r="AL162" s="943">
        <f t="shared" si="42"/>
        <v>152</v>
      </c>
      <c r="AM162" s="944">
        <f t="shared" si="42"/>
        <v>163</v>
      </c>
      <c r="AN162" s="980">
        <f t="shared" si="42"/>
        <v>202</v>
      </c>
      <c r="AO162" s="981">
        <f t="shared" si="42"/>
        <v>172</v>
      </c>
      <c r="AP162" s="139">
        <f t="shared" si="42"/>
        <v>3708</v>
      </c>
      <c r="AQ162" s="138">
        <f t="shared" si="42"/>
        <v>3070</v>
      </c>
      <c r="AR162" s="138">
        <f t="shared" si="42"/>
        <v>0</v>
      </c>
      <c r="AS162" s="139">
        <f t="shared" si="42"/>
        <v>2</v>
      </c>
      <c r="AT162" s="910">
        <f>SUM(AT151:AT161)</f>
        <v>0</v>
      </c>
      <c r="AU162" s="910">
        <f>SUM(AU151:AU161)</f>
        <v>197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982"/>
      <c r="C163" s="982"/>
      <c r="D163" s="982"/>
      <c r="E163" s="982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955" t="s">
        <v>158</v>
      </c>
      <c r="G164" s="956"/>
      <c r="H164" s="956"/>
      <c r="I164" s="956"/>
      <c r="J164" s="956"/>
      <c r="K164" s="956"/>
      <c r="L164" s="956"/>
      <c r="M164" s="956"/>
      <c r="N164" s="956"/>
      <c r="O164" s="956"/>
      <c r="P164" s="956"/>
      <c r="Q164" s="956"/>
      <c r="R164" s="956"/>
      <c r="S164" s="956"/>
      <c r="T164" s="956"/>
      <c r="U164" s="956"/>
      <c r="V164" s="956"/>
      <c r="W164" s="956"/>
      <c r="X164" s="956"/>
      <c r="Y164" s="956"/>
      <c r="Z164" s="956"/>
      <c r="AA164" s="956"/>
      <c r="AB164" s="956"/>
      <c r="AC164" s="956"/>
      <c r="AD164" s="956"/>
      <c r="AE164" s="956"/>
      <c r="AF164" s="956"/>
      <c r="AG164" s="956"/>
      <c r="AH164" s="956"/>
      <c r="AI164" s="956"/>
      <c r="AJ164" s="956"/>
      <c r="AK164" s="956"/>
      <c r="AL164" s="956"/>
      <c r="AM164" s="956"/>
      <c r="AN164" s="956"/>
      <c r="AO164" s="957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920" t="s">
        <v>13</v>
      </c>
      <c r="G165" s="921"/>
      <c r="H165" s="920" t="s">
        <v>14</v>
      </c>
      <c r="I165" s="921"/>
      <c r="J165" s="920" t="s">
        <v>15</v>
      </c>
      <c r="K165" s="921"/>
      <c r="L165" s="920" t="s">
        <v>16</v>
      </c>
      <c r="M165" s="921"/>
      <c r="N165" s="920" t="s">
        <v>17</v>
      </c>
      <c r="O165" s="921"/>
      <c r="P165" s="920" t="s">
        <v>18</v>
      </c>
      <c r="Q165" s="921"/>
      <c r="R165" s="955" t="s">
        <v>19</v>
      </c>
      <c r="S165" s="961"/>
      <c r="T165" s="955" t="s">
        <v>20</v>
      </c>
      <c r="U165" s="961"/>
      <c r="V165" s="955" t="s">
        <v>21</v>
      </c>
      <c r="W165" s="961"/>
      <c r="X165" s="955" t="s">
        <v>22</v>
      </c>
      <c r="Y165" s="961"/>
      <c r="Z165" s="955" t="s">
        <v>23</v>
      </c>
      <c r="AA165" s="961"/>
      <c r="AB165" s="955" t="s">
        <v>24</v>
      </c>
      <c r="AC165" s="961"/>
      <c r="AD165" s="955" t="s">
        <v>25</v>
      </c>
      <c r="AE165" s="961"/>
      <c r="AF165" s="955" t="s">
        <v>26</v>
      </c>
      <c r="AG165" s="961"/>
      <c r="AH165" s="955" t="s">
        <v>27</v>
      </c>
      <c r="AI165" s="961"/>
      <c r="AJ165" s="955" t="s">
        <v>28</v>
      </c>
      <c r="AK165" s="961"/>
      <c r="AL165" s="955" t="s">
        <v>29</v>
      </c>
      <c r="AM165" s="961"/>
      <c r="AN165" s="955" t="s">
        <v>30</v>
      </c>
      <c r="AO165" s="957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986" t="s">
        <v>31</v>
      </c>
      <c r="E166" s="230" t="s">
        <v>32</v>
      </c>
      <c r="F166" s="987" t="s">
        <v>185</v>
      </c>
      <c r="G166" s="931" t="s">
        <v>186</v>
      </c>
      <c r="H166" s="930" t="s">
        <v>185</v>
      </c>
      <c r="I166" s="964" t="s">
        <v>186</v>
      </c>
      <c r="J166" s="987" t="s">
        <v>185</v>
      </c>
      <c r="K166" s="931" t="s">
        <v>186</v>
      </c>
      <c r="L166" s="987" t="s">
        <v>185</v>
      </c>
      <c r="M166" s="931" t="s">
        <v>186</v>
      </c>
      <c r="N166" s="987" t="s">
        <v>185</v>
      </c>
      <c r="O166" s="931" t="s">
        <v>186</v>
      </c>
      <c r="P166" s="987" t="s">
        <v>185</v>
      </c>
      <c r="Q166" s="931" t="s">
        <v>186</v>
      </c>
      <c r="R166" s="930" t="s">
        <v>185</v>
      </c>
      <c r="S166" s="964" t="s">
        <v>186</v>
      </c>
      <c r="T166" s="930" t="s">
        <v>185</v>
      </c>
      <c r="U166" s="964" t="s">
        <v>186</v>
      </c>
      <c r="V166" s="987" t="s">
        <v>185</v>
      </c>
      <c r="W166" s="931" t="s">
        <v>186</v>
      </c>
      <c r="X166" s="930" t="s">
        <v>185</v>
      </c>
      <c r="Y166" s="964" t="s">
        <v>186</v>
      </c>
      <c r="Z166" s="930" t="s">
        <v>185</v>
      </c>
      <c r="AA166" s="964" t="s">
        <v>186</v>
      </c>
      <c r="AB166" s="987" t="s">
        <v>185</v>
      </c>
      <c r="AC166" s="931" t="s">
        <v>186</v>
      </c>
      <c r="AD166" s="987" t="s">
        <v>185</v>
      </c>
      <c r="AE166" s="931" t="s">
        <v>186</v>
      </c>
      <c r="AF166" s="930" t="s">
        <v>185</v>
      </c>
      <c r="AG166" s="964" t="s">
        <v>186</v>
      </c>
      <c r="AH166" s="930" t="s">
        <v>185</v>
      </c>
      <c r="AI166" s="964" t="s">
        <v>186</v>
      </c>
      <c r="AJ166" s="987" t="s">
        <v>185</v>
      </c>
      <c r="AK166" s="931" t="s">
        <v>186</v>
      </c>
      <c r="AL166" s="930" t="s">
        <v>185</v>
      </c>
      <c r="AM166" s="964" t="s">
        <v>186</v>
      </c>
      <c r="AN166" s="987" t="s">
        <v>185</v>
      </c>
      <c r="AO166" s="949" t="s">
        <v>186</v>
      </c>
      <c r="AP166" s="464"/>
      <c r="AQ166" s="988" t="s">
        <v>187</v>
      </c>
      <c r="AR166" s="931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989">
        <f t="shared" si="45"/>
        <v>0</v>
      </c>
      <c r="F167" s="27"/>
      <c r="G167" s="951"/>
      <c r="H167" s="27"/>
      <c r="I167" s="951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951"/>
      <c r="AQ167" s="109"/>
      <c r="AR167" s="951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60</v>
      </c>
      <c r="D168" s="219">
        <f t="shared" si="45"/>
        <v>7</v>
      </c>
      <c r="E168" s="239">
        <f t="shared" si="45"/>
        <v>53</v>
      </c>
      <c r="F168" s="62"/>
      <c r="G168" s="65"/>
      <c r="H168" s="62"/>
      <c r="I168" s="65"/>
      <c r="J168" s="62"/>
      <c r="K168" s="71"/>
      <c r="L168" s="62"/>
      <c r="M168" s="71">
        <v>1</v>
      </c>
      <c r="N168" s="62">
        <v>1</v>
      </c>
      <c r="O168" s="71"/>
      <c r="P168" s="62">
        <v>0</v>
      </c>
      <c r="Q168" s="71">
        <v>10</v>
      </c>
      <c r="R168" s="62">
        <v>1</v>
      </c>
      <c r="S168" s="71">
        <v>7</v>
      </c>
      <c r="T168" s="62">
        <v>0</v>
      </c>
      <c r="U168" s="71">
        <v>9</v>
      </c>
      <c r="V168" s="62">
        <v>0</v>
      </c>
      <c r="W168" s="71">
        <v>6</v>
      </c>
      <c r="X168" s="62">
        <v>2</v>
      </c>
      <c r="Y168" s="71">
        <v>3</v>
      </c>
      <c r="Z168" s="62">
        <v>0</v>
      </c>
      <c r="AA168" s="71">
        <v>0</v>
      </c>
      <c r="AB168" s="62">
        <v>1</v>
      </c>
      <c r="AC168" s="71">
        <v>5</v>
      </c>
      <c r="AD168" s="62">
        <v>1</v>
      </c>
      <c r="AE168" s="71">
        <v>5</v>
      </c>
      <c r="AF168" s="62">
        <v>1</v>
      </c>
      <c r="AG168" s="71">
        <v>2</v>
      </c>
      <c r="AH168" s="62">
        <v>0</v>
      </c>
      <c r="AI168" s="71">
        <v>5</v>
      </c>
      <c r="AJ168" s="62">
        <v>0</v>
      </c>
      <c r="AK168" s="71">
        <v>0</v>
      </c>
      <c r="AL168" s="62">
        <v>0</v>
      </c>
      <c r="AM168" s="71">
        <v>0</v>
      </c>
      <c r="AN168" s="66">
        <v>0</v>
      </c>
      <c r="AO168" s="64">
        <v>0</v>
      </c>
      <c r="AP168" s="65">
        <v>60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989">
        <f t="shared" si="45"/>
        <v>0</v>
      </c>
      <c r="F169" s="27"/>
      <c r="G169" s="951"/>
      <c r="H169" s="27"/>
      <c r="I169" s="951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951"/>
      <c r="AQ169" s="109"/>
      <c r="AR169" s="951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/>
      <c r="Q170" s="38"/>
      <c r="R170" s="42"/>
      <c r="S170" s="38"/>
      <c r="T170" s="42"/>
      <c r="U170" s="38"/>
      <c r="V170" s="42"/>
      <c r="W170" s="38"/>
      <c r="X170" s="42"/>
      <c r="Y170" s="38"/>
      <c r="Z170" s="42"/>
      <c r="AA170" s="38"/>
      <c r="AB170" s="42"/>
      <c r="AC170" s="38"/>
      <c r="AD170" s="42"/>
      <c r="AE170" s="38"/>
      <c r="AF170" s="42"/>
      <c r="AG170" s="38"/>
      <c r="AH170" s="42"/>
      <c r="AI170" s="38"/>
      <c r="AJ170" s="42"/>
      <c r="AK170" s="38"/>
      <c r="AL170" s="42"/>
      <c r="AM170" s="38"/>
      <c r="AN170" s="107"/>
      <c r="AO170" s="44"/>
      <c r="AP170" s="45"/>
      <c r="AQ170" s="48"/>
      <c r="AR170" s="45"/>
      <c r="AS170" s="42"/>
      <c r="AT170" s="43"/>
      <c r="AU170" s="43"/>
      <c r="AV170" s="38"/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/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989">
        <f t="shared" si="45"/>
        <v>0</v>
      </c>
      <c r="F172" s="27"/>
      <c r="G172" s="951"/>
      <c r="H172" s="27"/>
      <c r="I172" s="951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951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951"/>
      <c r="AQ172" s="109"/>
      <c r="AR172" s="951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103</v>
      </c>
      <c r="D173" s="219">
        <f t="shared" si="45"/>
        <v>76</v>
      </c>
      <c r="E173" s="239">
        <f t="shared" si="45"/>
        <v>27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2</v>
      </c>
      <c r="Q173" s="71">
        <v>0</v>
      </c>
      <c r="R173" s="62">
        <v>6</v>
      </c>
      <c r="S173" s="71">
        <v>4</v>
      </c>
      <c r="T173" s="62">
        <v>11</v>
      </c>
      <c r="U173" s="71">
        <v>4</v>
      </c>
      <c r="V173" s="62">
        <v>15</v>
      </c>
      <c r="W173" s="71">
        <v>4</v>
      </c>
      <c r="X173" s="62">
        <v>7</v>
      </c>
      <c r="Y173" s="71">
        <v>3</v>
      </c>
      <c r="Z173" s="62">
        <v>9</v>
      </c>
      <c r="AA173" s="71">
        <v>3</v>
      </c>
      <c r="AB173" s="62">
        <v>6</v>
      </c>
      <c r="AC173" s="71">
        <v>2</v>
      </c>
      <c r="AD173" s="62">
        <v>11</v>
      </c>
      <c r="AE173" s="71">
        <v>4</v>
      </c>
      <c r="AF173" s="62">
        <v>4</v>
      </c>
      <c r="AG173" s="71">
        <v>0</v>
      </c>
      <c r="AH173" s="62">
        <v>2</v>
      </c>
      <c r="AI173" s="71">
        <v>1</v>
      </c>
      <c r="AJ173" s="62">
        <v>2</v>
      </c>
      <c r="AK173" s="71">
        <v>2</v>
      </c>
      <c r="AL173" s="62">
        <v>0</v>
      </c>
      <c r="AM173" s="71">
        <v>0</v>
      </c>
      <c r="AN173" s="66">
        <v>1</v>
      </c>
      <c r="AO173" s="64">
        <v>0</v>
      </c>
      <c r="AP173" s="65">
        <v>103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989">
        <f>SUM(G174+I174+K174+M174+O174+Q174+S174+U174+W174+Y174+AA174+AC174+AE174+AG174+AI174+AK174+AM174+AO174)</f>
        <v>0</v>
      </c>
      <c r="F174" s="27"/>
      <c r="G174" s="951"/>
      <c r="H174" s="27"/>
      <c r="I174" s="951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951"/>
      <c r="AQ174" s="109"/>
      <c r="AR174" s="951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0</v>
      </c>
      <c r="D175" s="219">
        <f t="shared" si="45"/>
        <v>0</v>
      </c>
      <c r="E175" s="239">
        <f t="shared" si="45"/>
        <v>0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/>
      <c r="Q175" s="71"/>
      <c r="R175" s="62"/>
      <c r="S175" s="71"/>
      <c r="T175" s="62"/>
      <c r="U175" s="71"/>
      <c r="V175" s="62"/>
      <c r="W175" s="71"/>
      <c r="X175" s="122"/>
      <c r="Y175" s="31"/>
      <c r="Z175" s="32"/>
      <c r="AA175" s="110"/>
      <c r="AB175" s="32"/>
      <c r="AC175" s="110"/>
      <c r="AD175" s="32"/>
      <c r="AE175" s="110"/>
      <c r="AF175" s="32"/>
      <c r="AG175" s="110"/>
      <c r="AH175" s="32"/>
      <c r="AI175" s="110"/>
      <c r="AJ175" s="32"/>
      <c r="AK175" s="110"/>
      <c r="AL175" s="32"/>
      <c r="AM175" s="110"/>
      <c r="AN175" s="59"/>
      <c r="AO175" s="33"/>
      <c r="AP175" s="31"/>
      <c r="AQ175" s="127"/>
      <c r="AR175" s="31"/>
      <c r="AS175" s="32"/>
      <c r="AT175" s="35"/>
      <c r="AU175" s="35"/>
      <c r="AV175" s="110"/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994"/>
      <c r="M176" s="972"/>
      <c r="N176" s="994"/>
      <c r="O176" s="972"/>
      <c r="P176" s="939"/>
      <c r="Q176" s="972"/>
      <c r="R176" s="939"/>
      <c r="S176" s="972"/>
      <c r="T176" s="939"/>
      <c r="U176" s="972"/>
      <c r="V176" s="939"/>
      <c r="W176" s="972"/>
      <c r="X176" s="939"/>
      <c r="Y176" s="972"/>
      <c r="Z176" s="939"/>
      <c r="AA176" s="972"/>
      <c r="AB176" s="939"/>
      <c r="AC176" s="972"/>
      <c r="AD176" s="939"/>
      <c r="AE176" s="972"/>
      <c r="AF176" s="939"/>
      <c r="AG176" s="972"/>
      <c r="AH176" s="939"/>
      <c r="AI176" s="972"/>
      <c r="AJ176" s="939"/>
      <c r="AK176" s="972"/>
      <c r="AL176" s="939"/>
      <c r="AM176" s="972"/>
      <c r="AN176" s="973"/>
      <c r="AO176" s="974"/>
      <c r="AP176" s="971"/>
      <c r="AQ176" s="995"/>
      <c r="AR176" s="971"/>
      <c r="AS176" s="939"/>
      <c r="AT176" s="697"/>
      <c r="AU176" s="697"/>
      <c r="AV176" s="972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996"/>
      <c r="M177" s="71"/>
      <c r="N177" s="996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997" t="s">
        <v>195</v>
      </c>
      <c r="B178" s="998"/>
      <c r="C178" s="998"/>
      <c r="D178" s="998"/>
      <c r="E178" s="998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000" t="s">
        <v>158</v>
      </c>
      <c r="G179" s="818"/>
      <c r="H179" s="818"/>
      <c r="I179" s="818"/>
      <c r="J179" s="818"/>
      <c r="K179" s="818"/>
      <c r="L179" s="818"/>
      <c r="M179" s="818"/>
      <c r="N179" s="818"/>
      <c r="O179" s="818"/>
      <c r="P179" s="818"/>
      <c r="Q179" s="818"/>
      <c r="R179" s="818"/>
      <c r="S179" s="818"/>
      <c r="T179" s="818"/>
      <c r="U179" s="818"/>
      <c r="V179" s="818"/>
      <c r="W179" s="818"/>
      <c r="X179" s="818"/>
      <c r="Y179" s="818"/>
      <c r="Z179" s="818"/>
      <c r="AA179" s="818"/>
      <c r="AB179" s="818"/>
      <c r="AC179" s="818"/>
      <c r="AD179" s="818"/>
      <c r="AE179" s="818"/>
      <c r="AF179" s="818"/>
      <c r="AG179" s="818"/>
      <c r="AH179" s="818"/>
      <c r="AI179" s="1001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0</v>
      </c>
      <c r="D182" s="249">
        <f>SUM(F182+H182+J182+L182+N182+P182+R182+T182+V182+X182+Z182+AB182+AD182+AF182+AH182)</f>
        <v>0</v>
      </c>
      <c r="E182" s="250">
        <f t="shared" ref="E182:E191" si="61">SUM(G182+I182+K182+M182+O182+Q182+S182+U182+W182+Y182+AA182+AC182+AE182+AG182+AI182)</f>
        <v>0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/>
      <c r="V182" s="251"/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/>
      <c r="AK182" s="255"/>
      <c r="AL182" s="255"/>
      <c r="AM182" s="256"/>
      <c r="AN182" s="257"/>
      <c r="AO182" s="258"/>
      <c r="AP182" s="259"/>
      <c r="AQ182" s="254"/>
      <c r="AR182" s="256"/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0</v>
      </c>
      <c r="D186" s="275">
        <f t="shared" si="68"/>
        <v>0</v>
      </c>
      <c r="E186" s="250">
        <f t="shared" si="61"/>
        <v>0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/>
      <c r="W186" s="252"/>
      <c r="X186" s="251"/>
      <c r="Y186" s="252"/>
      <c r="Z186" s="251"/>
      <c r="AA186" s="252"/>
      <c r="AB186" s="251"/>
      <c r="AC186" s="252"/>
      <c r="AD186" s="251"/>
      <c r="AE186" s="252"/>
      <c r="AF186" s="251"/>
      <c r="AG186" s="252"/>
      <c r="AH186" s="251"/>
      <c r="AI186" s="253"/>
      <c r="AJ186" s="254"/>
      <c r="AK186" s="255"/>
      <c r="AL186" s="255"/>
      <c r="AM186" s="256"/>
      <c r="AN186" s="279"/>
      <c r="AO186" s="280"/>
      <c r="AP186" s="281"/>
      <c r="AQ186" s="254"/>
      <c r="AR186" s="256"/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2</v>
      </c>
      <c r="D188" s="275">
        <f t="shared" si="68"/>
        <v>1</v>
      </c>
      <c r="E188" s="250">
        <f t="shared" si="61"/>
        <v>1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>
        <v>1</v>
      </c>
      <c r="AB188" s="251"/>
      <c r="AC188" s="252"/>
      <c r="AD188" s="251"/>
      <c r="AE188" s="252"/>
      <c r="AF188" s="251">
        <v>1</v>
      </c>
      <c r="AG188" s="252"/>
      <c r="AH188" s="251"/>
      <c r="AI188" s="253"/>
      <c r="AJ188" s="254">
        <v>2</v>
      </c>
      <c r="AK188" s="255"/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003" t="s">
        <v>214</v>
      </c>
      <c r="D193" s="1004" t="s">
        <v>31</v>
      </c>
      <c r="E193" s="785" t="s">
        <v>32</v>
      </c>
      <c r="F193" s="1005" t="s">
        <v>158</v>
      </c>
      <c r="G193" s="787"/>
      <c r="H193" s="787"/>
      <c r="I193" s="787"/>
      <c r="J193" s="787"/>
      <c r="K193" s="787"/>
      <c r="L193" s="787"/>
      <c r="M193" s="787"/>
      <c r="N193" s="787"/>
      <c r="O193" s="787"/>
      <c r="P193" s="787"/>
      <c r="Q193" s="787"/>
      <c r="R193" s="787"/>
      <c r="S193" s="1006"/>
      <c r="T193" s="1007" t="s">
        <v>215</v>
      </c>
      <c r="U193" s="722" t="s">
        <v>216</v>
      </c>
      <c r="V193" s="722" t="s">
        <v>161</v>
      </c>
      <c r="W193" s="723" t="s">
        <v>160</v>
      </c>
      <c r="X193" s="703" t="s">
        <v>217</v>
      </c>
      <c r="Y193" s="960" t="s">
        <v>184</v>
      </c>
      <c r="Z193" s="1008" t="s">
        <v>218</v>
      </c>
      <c r="AA193" s="1009"/>
    </row>
    <row r="194" spans="1:99" x14ac:dyDescent="0.25">
      <c r="A194" s="560"/>
      <c r="B194" s="561"/>
      <c r="C194" s="1003"/>
      <c r="D194" s="1004"/>
      <c r="E194" s="1010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003"/>
      <c r="D195" s="1004"/>
      <c r="E195" s="1010"/>
      <c r="F195" s="1011" t="s">
        <v>185</v>
      </c>
      <c r="G195" s="1012" t="s">
        <v>186</v>
      </c>
      <c r="H195" s="1011" t="s">
        <v>185</v>
      </c>
      <c r="I195" s="1012" t="s">
        <v>186</v>
      </c>
      <c r="J195" s="1011" t="s">
        <v>185</v>
      </c>
      <c r="K195" s="1012" t="s">
        <v>186</v>
      </c>
      <c r="L195" s="1011" t="s">
        <v>185</v>
      </c>
      <c r="M195" s="1012" t="s">
        <v>186</v>
      </c>
      <c r="N195" s="1011" t="s">
        <v>185</v>
      </c>
      <c r="O195" s="1012" t="s">
        <v>186</v>
      </c>
      <c r="P195" s="1011" t="s">
        <v>185</v>
      </c>
      <c r="Q195" s="1012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013" t="s">
        <v>187</v>
      </c>
      <c r="AA195" s="1014" t="s">
        <v>226</v>
      </c>
    </row>
    <row r="196" spans="1:99" x14ac:dyDescent="0.25">
      <c r="A196" s="1015" t="s">
        <v>227</v>
      </c>
      <c r="B196" s="1015"/>
      <c r="C196" s="1016">
        <f>SUM(D196:E196)</f>
        <v>7</v>
      </c>
      <c r="D196" s="1017">
        <f>SUM(F196,H196,J196,L196,N196,P196,R196)</f>
        <v>3</v>
      </c>
      <c r="E196" s="1018">
        <f>SUM(G196,I196,K196,M196,O196,Q196,S196)</f>
        <v>4</v>
      </c>
      <c r="F196" s="1019">
        <v>2</v>
      </c>
      <c r="G196" s="1020">
        <v>1</v>
      </c>
      <c r="H196" s="1019">
        <v>0</v>
      </c>
      <c r="I196" s="1020">
        <v>0</v>
      </c>
      <c r="J196" s="1019">
        <v>1</v>
      </c>
      <c r="K196" s="1020">
        <v>1</v>
      </c>
      <c r="L196" s="1019">
        <v>0</v>
      </c>
      <c r="M196" s="1020">
        <v>2</v>
      </c>
      <c r="N196" s="1019"/>
      <c r="O196" s="1020"/>
      <c r="P196" s="1019"/>
      <c r="Q196" s="1020"/>
      <c r="R196" s="1021"/>
      <c r="S196" s="1022"/>
      <c r="T196" s="892">
        <v>2</v>
      </c>
      <c r="U196" s="893">
        <v>0</v>
      </c>
      <c r="V196" s="893">
        <v>0</v>
      </c>
      <c r="W196" s="893">
        <v>0</v>
      </c>
      <c r="X196" s="893">
        <v>0</v>
      </c>
      <c r="Y196" s="894">
        <v>4</v>
      </c>
      <c r="Z196" s="1023">
        <v>0</v>
      </c>
      <c r="AA196" s="896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7</v>
      </c>
      <c r="D201" s="338">
        <f>SUM(F201,H201,J201,L201,N201,P201,R201)</f>
        <v>3</v>
      </c>
      <c r="E201" s="339">
        <f>SUM(G201,I201,K201,M201,O201,Q201,S201)</f>
        <v>4</v>
      </c>
      <c r="F201" s="391">
        <v>2</v>
      </c>
      <c r="G201" s="392">
        <v>1</v>
      </c>
      <c r="H201" s="391">
        <v>0</v>
      </c>
      <c r="I201" s="392">
        <v>0</v>
      </c>
      <c r="J201" s="391">
        <v>1</v>
      </c>
      <c r="K201" s="392">
        <v>1</v>
      </c>
      <c r="L201" s="391">
        <v>0</v>
      </c>
      <c r="M201" s="392">
        <v>2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4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024" t="s">
        <v>33</v>
      </c>
      <c r="D204" s="1025" t="s">
        <v>236</v>
      </c>
      <c r="E204" s="1026" t="s">
        <v>237</v>
      </c>
    </row>
    <row r="205" spans="1:99" x14ac:dyDescent="0.25">
      <c r="A205" s="560"/>
      <c r="B205" s="561"/>
      <c r="C205" s="1024"/>
      <c r="D205" s="1025"/>
      <c r="E205" s="1026"/>
    </row>
    <row r="206" spans="1:99" x14ac:dyDescent="0.25">
      <c r="A206" s="562"/>
      <c r="B206" s="563"/>
      <c r="C206" s="1024"/>
      <c r="D206" s="1025"/>
      <c r="E206" s="1026"/>
    </row>
    <row r="207" spans="1:99" ht="22.5" customHeight="1" x14ac:dyDescent="0.25">
      <c r="A207" s="626" t="s">
        <v>238</v>
      </c>
      <c r="B207" s="626"/>
      <c r="C207" s="897">
        <f>D207+E207</f>
        <v>32</v>
      </c>
      <c r="D207" s="407">
        <v>0</v>
      </c>
      <c r="E207" s="898">
        <v>32</v>
      </c>
    </row>
    <row r="208" spans="1:99" ht="15" customHeight="1" x14ac:dyDescent="0.25">
      <c r="A208" s="627" t="s">
        <v>239</v>
      </c>
      <c r="B208" s="627"/>
      <c r="C208" s="358">
        <f>D208+E208</f>
        <v>50</v>
      </c>
      <c r="D208" s="408">
        <v>0</v>
      </c>
      <c r="E208" s="409">
        <v>50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000" t="s">
        <v>158</v>
      </c>
      <c r="D210" s="818"/>
      <c r="E210" s="818"/>
      <c r="F210" s="818"/>
      <c r="G210" s="818"/>
      <c r="H210" s="818"/>
      <c r="I210" s="818"/>
      <c r="J210" s="1001"/>
      <c r="K210" s="1027" t="s">
        <v>241</v>
      </c>
      <c r="L210" s="1028"/>
      <c r="M210" s="1029"/>
    </row>
    <row r="211" spans="1:95" x14ac:dyDescent="0.25">
      <c r="A211" s="460"/>
      <c r="B211" s="460"/>
      <c r="C211" s="1030" t="s">
        <v>242</v>
      </c>
      <c r="D211" s="1026"/>
      <c r="E211" s="1031" t="s">
        <v>18</v>
      </c>
      <c r="F211" s="1032"/>
      <c r="G211" s="1031" t="s">
        <v>19</v>
      </c>
      <c r="H211" s="1032"/>
      <c r="I211" s="1031" t="s">
        <v>243</v>
      </c>
      <c r="J211" s="1033"/>
      <c r="K211" s="619"/>
      <c r="L211" s="620"/>
      <c r="M211" s="621"/>
    </row>
    <row r="212" spans="1:95" x14ac:dyDescent="0.25">
      <c r="A212" s="461"/>
      <c r="B212" s="461"/>
      <c r="C212" s="1034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039" t="s">
        <v>136</v>
      </c>
      <c r="L212" s="1040" t="s">
        <v>246</v>
      </c>
      <c r="M212" s="1041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901"/>
      <c r="E213" s="27"/>
      <c r="F213" s="902"/>
      <c r="G213" s="27"/>
      <c r="H213" s="901"/>
      <c r="I213" s="27"/>
      <c r="J213" s="903"/>
      <c r="K213" s="182"/>
      <c r="L213" s="28"/>
      <c r="M213" s="901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23713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5190551B-4160-41A7-87E0-AAED3ACD5447}">
      <formula1>0</formula1>
      <formula2>9.99999999999999E+37</formula2>
    </dataValidation>
    <dataValidation type="whole" allowBlank="1" showInputMessage="1" showErrorMessage="1" sqref="D12:T13 C36:O66 U12:W66 P15:T66 C12:C34 D15:O34" xr:uid="{446A7469-2CFD-4A07-955C-605DA95CC754}">
      <formula1>0</formula1>
      <formula2>9.99999999999999E+38</formula2>
    </dataValidation>
    <dataValidation type="whole" allowBlank="1" showInputMessage="1" showErrorMessage="1" sqref="F129:V145 C129:E144" xr:uid="{4A9936F4-8319-4290-9183-AD7E32CE69F6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6619701B-C6C0-4CB8-94A0-917EA6CD1F6F}">
      <formula1>0</formula1>
      <formula2>9.99999999999999E+40</formula2>
    </dataValidation>
    <dataValidation type="whole" allowBlank="1" showInputMessage="1" showErrorMessage="1" sqref="F182:AR191" xr:uid="{ECC062C9-CED2-4379-9CFA-B57149C01FA7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B570F0B7-EB11-4E0C-A63A-853FC0A99C78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02090509-9D5B-49BA-B8AD-54E6ACE3D9BC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36FBAFCF-6962-470D-9484-2C0E18B88314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",[7]NOMBRE!B2, " (",[7]NOMBRE!C2,[7]NOMBRE!D2,[7]NOMBRE!E2,[7]NOMBRE!F2,[7]NOMBRE!G2,")")</f>
        <v>COMUNA: LINARES (07401)</v>
      </c>
    </row>
    <row r="3" spans="1:98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8" x14ac:dyDescent="0.25">
      <c r="A4" s="1" t="str">
        <f>CONCATENATE("MES: ",[7]NOMBRE!B6, " (",[7]NOMBRE!C6,[7]NOMBRE!D6,")")</f>
        <v>MES: JUNIO (06)</v>
      </c>
    </row>
    <row r="5" spans="1:98" x14ac:dyDescent="0.25">
      <c r="A5" s="1" t="str">
        <f>CONCATENATE("AÑO: ",[7]NOMBRE!B7)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031" t="s">
        <v>4</v>
      </c>
      <c r="C9" s="831"/>
      <c r="D9" s="831"/>
      <c r="E9" s="831"/>
      <c r="F9" s="831"/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1033"/>
      <c r="X9" s="1042" t="s">
        <v>5</v>
      </c>
      <c r="Y9" s="818"/>
      <c r="Z9" s="818"/>
      <c r="AA9" s="818"/>
      <c r="AB9" s="818"/>
      <c r="AC9" s="818"/>
      <c r="AD9" s="818"/>
      <c r="AE9" s="1001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000" t="s">
        <v>8</v>
      </c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1001"/>
      <c r="U10" s="463" t="s">
        <v>9</v>
      </c>
      <c r="V10" s="1031" t="s">
        <v>10</v>
      </c>
      <c r="W10" s="1033"/>
      <c r="X10" s="1043" t="s">
        <v>11</v>
      </c>
      <c r="Y10" s="831"/>
      <c r="Z10" s="831"/>
      <c r="AA10" s="1033"/>
      <c r="AB10" s="831" t="s">
        <v>12</v>
      </c>
      <c r="AC10" s="831"/>
      <c r="AD10" s="831"/>
      <c r="AE10" s="1033"/>
      <c r="AF10" s="458"/>
      <c r="AG10" s="459"/>
    </row>
    <row r="11" spans="1:98" ht="32.25" customHeight="1" x14ac:dyDescent="0.25">
      <c r="A11" s="449"/>
      <c r="B11" s="461"/>
      <c r="C11" s="1034" t="s">
        <v>13</v>
      </c>
      <c r="D11" s="1044" t="s">
        <v>14</v>
      </c>
      <c r="E11" s="1045" t="s">
        <v>15</v>
      </c>
      <c r="F11" s="1045" t="s">
        <v>16</v>
      </c>
      <c r="G11" s="1045" t="s">
        <v>17</v>
      </c>
      <c r="H11" s="1045" t="s">
        <v>18</v>
      </c>
      <c r="I11" s="1046" t="s">
        <v>19</v>
      </c>
      <c r="J11" s="1046" t="s">
        <v>20</v>
      </c>
      <c r="K11" s="1046" t="s">
        <v>21</v>
      </c>
      <c r="L11" s="1046" t="s">
        <v>22</v>
      </c>
      <c r="M11" s="1046" t="s">
        <v>23</v>
      </c>
      <c r="N11" s="1046" t="s">
        <v>24</v>
      </c>
      <c r="O11" s="1046" t="s">
        <v>25</v>
      </c>
      <c r="P11" s="1046" t="s">
        <v>26</v>
      </c>
      <c r="Q11" s="1046" t="s">
        <v>27</v>
      </c>
      <c r="R11" s="1046" t="s">
        <v>28</v>
      </c>
      <c r="S11" s="1046" t="s">
        <v>29</v>
      </c>
      <c r="T11" s="1047" t="s">
        <v>30</v>
      </c>
      <c r="U11" s="464"/>
      <c r="V11" s="1048" t="s">
        <v>31</v>
      </c>
      <c r="W11" s="1047" t="s">
        <v>32</v>
      </c>
      <c r="X11" s="1049" t="s">
        <v>33</v>
      </c>
      <c r="Y11" s="1050" t="s">
        <v>34</v>
      </c>
      <c r="Z11" s="1045" t="s">
        <v>35</v>
      </c>
      <c r="AA11" s="1047" t="s">
        <v>36</v>
      </c>
      <c r="AB11" s="1051" t="s">
        <v>33</v>
      </c>
      <c r="AC11" s="1050" t="s">
        <v>34</v>
      </c>
      <c r="AD11" s="1045" t="s">
        <v>35</v>
      </c>
      <c r="AE11" s="1047" t="s">
        <v>37</v>
      </c>
      <c r="AF11" s="1044" t="s">
        <v>38</v>
      </c>
      <c r="AG11" s="1052" t="s">
        <v>12</v>
      </c>
    </row>
    <row r="12" spans="1:98" x14ac:dyDescent="0.25">
      <c r="A12" s="25" t="s">
        <v>39</v>
      </c>
      <c r="B12" s="26">
        <f>SUM(C12:T12)</f>
        <v>468</v>
      </c>
      <c r="C12" s="27">
        <v>249</v>
      </c>
      <c r="D12" s="28">
        <v>120</v>
      </c>
      <c r="E12" s="28">
        <v>88</v>
      </c>
      <c r="F12" s="28">
        <v>8</v>
      </c>
      <c r="G12" s="28">
        <v>3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468</v>
      </c>
      <c r="V12" s="32">
        <v>239</v>
      </c>
      <c r="W12" s="33">
        <v>229</v>
      </c>
      <c r="X12" s="34">
        <f>SUM(Y12+Z12+AA12)</f>
        <v>172</v>
      </c>
      <c r="Y12" s="32">
        <v>28</v>
      </c>
      <c r="Z12" s="35">
        <v>144</v>
      </c>
      <c r="AA12" s="33">
        <v>0</v>
      </c>
      <c r="AB12" s="1053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1060</v>
      </c>
      <c r="C13" s="42">
        <v>0</v>
      </c>
      <c r="D13" s="43">
        <v>0</v>
      </c>
      <c r="E13" s="43">
        <v>0</v>
      </c>
      <c r="F13" s="43">
        <v>6</v>
      </c>
      <c r="G13" s="43">
        <v>2</v>
      </c>
      <c r="H13" s="43">
        <v>13</v>
      </c>
      <c r="I13" s="43">
        <v>42</v>
      </c>
      <c r="J13" s="43">
        <v>48</v>
      </c>
      <c r="K13" s="43">
        <v>77</v>
      </c>
      <c r="L13" s="43">
        <v>74</v>
      </c>
      <c r="M13" s="43">
        <v>75</v>
      </c>
      <c r="N13" s="43">
        <v>80</v>
      </c>
      <c r="O13" s="43">
        <v>87</v>
      </c>
      <c r="P13" s="43">
        <v>111</v>
      </c>
      <c r="Q13" s="43">
        <v>127</v>
      </c>
      <c r="R13" s="43">
        <v>104</v>
      </c>
      <c r="S13" s="43">
        <v>103</v>
      </c>
      <c r="T13" s="44">
        <v>111</v>
      </c>
      <c r="U13" s="45">
        <v>1060</v>
      </c>
      <c r="V13" s="42">
        <v>368</v>
      </c>
      <c r="W13" s="44">
        <v>692</v>
      </c>
      <c r="X13" s="46">
        <f t="shared" ref="X13:X36" si="4">SUM(Y13+Z13+AA13)</f>
        <v>3</v>
      </c>
      <c r="Y13" s="42">
        <v>1</v>
      </c>
      <c r="Z13" s="43">
        <v>2</v>
      </c>
      <c r="AA13" s="44">
        <v>0</v>
      </c>
      <c r="AB13" s="47">
        <f t="shared" ref="AB13:AB37" si="5">SUM(AC13+AD13+AE13)</f>
        <v>364</v>
      </c>
      <c r="AC13" s="42">
        <v>30</v>
      </c>
      <c r="AD13" s="48">
        <v>331</v>
      </c>
      <c r="AE13" s="44">
        <v>3</v>
      </c>
      <c r="AF13" s="37">
        <v>0</v>
      </c>
      <c r="AG13" s="38">
        <v>355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36</v>
      </c>
      <c r="C15" s="42">
        <v>19</v>
      </c>
      <c r="D15" s="43">
        <v>8</v>
      </c>
      <c r="E15" s="43">
        <v>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36</v>
      </c>
      <c r="V15" s="42">
        <v>24</v>
      </c>
      <c r="W15" s="44">
        <v>12</v>
      </c>
      <c r="X15" s="46">
        <f t="shared" si="4"/>
        <v>8</v>
      </c>
      <c r="Y15" s="42">
        <v>4</v>
      </c>
      <c r="Z15" s="43">
        <v>4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120</v>
      </c>
      <c r="C16" s="42">
        <v>0</v>
      </c>
      <c r="D16" s="43">
        <v>0</v>
      </c>
      <c r="E16" s="43">
        <v>0</v>
      </c>
      <c r="F16" s="43">
        <v>2</v>
      </c>
      <c r="G16" s="43">
        <v>0</v>
      </c>
      <c r="H16" s="43">
        <v>0</v>
      </c>
      <c r="I16" s="43">
        <v>0</v>
      </c>
      <c r="J16" s="43">
        <v>4</v>
      </c>
      <c r="K16" s="43">
        <v>1</v>
      </c>
      <c r="L16" s="43">
        <v>3</v>
      </c>
      <c r="M16" s="43">
        <v>5</v>
      </c>
      <c r="N16" s="43">
        <v>3</v>
      </c>
      <c r="O16" s="43">
        <v>8</v>
      </c>
      <c r="P16" s="43">
        <v>7</v>
      </c>
      <c r="Q16" s="43">
        <v>18</v>
      </c>
      <c r="R16" s="43">
        <v>21</v>
      </c>
      <c r="S16" s="43">
        <v>19</v>
      </c>
      <c r="T16" s="44">
        <v>29</v>
      </c>
      <c r="U16" s="45">
        <v>120</v>
      </c>
      <c r="V16" s="42">
        <v>42</v>
      </c>
      <c r="W16" s="44">
        <v>78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43</v>
      </c>
      <c r="AC16" s="42">
        <v>30</v>
      </c>
      <c r="AD16" s="48">
        <v>13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196</v>
      </c>
      <c r="C17" s="42">
        <v>41</v>
      </c>
      <c r="D17" s="43">
        <v>18</v>
      </c>
      <c r="E17" s="43">
        <v>9</v>
      </c>
      <c r="F17" s="43">
        <v>3</v>
      </c>
      <c r="G17" s="43">
        <v>0</v>
      </c>
      <c r="H17" s="43">
        <v>2</v>
      </c>
      <c r="I17" s="43">
        <v>0</v>
      </c>
      <c r="J17" s="43">
        <v>0</v>
      </c>
      <c r="K17" s="43">
        <v>1</v>
      </c>
      <c r="L17" s="43">
        <v>0</v>
      </c>
      <c r="M17" s="43">
        <v>3</v>
      </c>
      <c r="N17" s="43">
        <v>9</v>
      </c>
      <c r="O17" s="43">
        <v>8</v>
      </c>
      <c r="P17" s="43">
        <v>20</v>
      </c>
      <c r="Q17" s="43">
        <v>26</v>
      </c>
      <c r="R17" s="43">
        <v>15</v>
      </c>
      <c r="S17" s="43">
        <v>23</v>
      </c>
      <c r="T17" s="44">
        <v>18</v>
      </c>
      <c r="U17" s="45">
        <v>196</v>
      </c>
      <c r="V17" s="42">
        <v>106</v>
      </c>
      <c r="W17" s="44">
        <v>90</v>
      </c>
      <c r="X17" s="46">
        <f t="shared" si="4"/>
        <v>23</v>
      </c>
      <c r="Y17" s="42">
        <v>13</v>
      </c>
      <c r="Z17" s="43">
        <v>10</v>
      </c>
      <c r="AA17" s="44">
        <v>0</v>
      </c>
      <c r="AB17" s="51">
        <f t="shared" si="5"/>
        <v>62</v>
      </c>
      <c r="AC17" s="42">
        <v>34</v>
      </c>
      <c r="AD17" s="48">
        <v>28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154</v>
      </c>
      <c r="C18" s="42">
        <v>0</v>
      </c>
      <c r="D18" s="43">
        <v>0</v>
      </c>
      <c r="E18" s="43">
        <v>0</v>
      </c>
      <c r="F18" s="43">
        <v>1</v>
      </c>
      <c r="G18" s="43">
        <v>0</v>
      </c>
      <c r="H18" s="43">
        <v>3</v>
      </c>
      <c r="I18" s="43">
        <v>5</v>
      </c>
      <c r="J18" s="43">
        <v>6</v>
      </c>
      <c r="K18" s="43">
        <v>10</v>
      </c>
      <c r="L18" s="43">
        <v>17</v>
      </c>
      <c r="M18" s="43">
        <v>22</v>
      </c>
      <c r="N18" s="43">
        <v>13</v>
      </c>
      <c r="O18" s="43">
        <v>22</v>
      </c>
      <c r="P18" s="43">
        <v>9</v>
      </c>
      <c r="Q18" s="43">
        <v>13</v>
      </c>
      <c r="R18" s="43">
        <v>16</v>
      </c>
      <c r="S18" s="43">
        <v>12</v>
      </c>
      <c r="T18" s="44">
        <v>5</v>
      </c>
      <c r="U18" s="45">
        <v>154</v>
      </c>
      <c r="V18" s="42">
        <v>0</v>
      </c>
      <c r="W18" s="44">
        <v>154</v>
      </c>
      <c r="X18" s="46">
        <f t="shared" si="4"/>
        <v>1</v>
      </c>
      <c r="Y18" s="42">
        <v>1</v>
      </c>
      <c r="Z18" s="43">
        <v>0</v>
      </c>
      <c r="AA18" s="44">
        <v>0</v>
      </c>
      <c r="AB18" s="51">
        <f t="shared" si="5"/>
        <v>32</v>
      </c>
      <c r="AC18" s="42">
        <v>21</v>
      </c>
      <c r="AD18" s="48">
        <v>11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107</v>
      </c>
      <c r="C20" s="42">
        <v>0</v>
      </c>
      <c r="D20" s="43">
        <v>0</v>
      </c>
      <c r="E20" s="43">
        <v>0</v>
      </c>
      <c r="F20" s="43">
        <v>2</v>
      </c>
      <c r="G20" s="43">
        <v>2</v>
      </c>
      <c r="H20" s="43">
        <v>3</v>
      </c>
      <c r="I20" s="43">
        <v>4</v>
      </c>
      <c r="J20" s="43">
        <v>7</v>
      </c>
      <c r="K20" s="43">
        <v>10</v>
      </c>
      <c r="L20" s="43">
        <v>8</v>
      </c>
      <c r="M20" s="43">
        <v>10</v>
      </c>
      <c r="N20" s="43">
        <v>19</v>
      </c>
      <c r="O20" s="43">
        <v>13</v>
      </c>
      <c r="P20" s="43">
        <v>6</v>
      </c>
      <c r="Q20" s="43">
        <v>8</v>
      </c>
      <c r="R20" s="43">
        <v>4</v>
      </c>
      <c r="S20" s="43">
        <v>8</v>
      </c>
      <c r="T20" s="44">
        <v>3</v>
      </c>
      <c r="U20" s="45">
        <v>107</v>
      </c>
      <c r="V20" s="42">
        <v>26</v>
      </c>
      <c r="W20" s="44">
        <v>81</v>
      </c>
      <c r="X20" s="46">
        <f t="shared" si="4"/>
        <v>1</v>
      </c>
      <c r="Y20" s="42">
        <v>1</v>
      </c>
      <c r="Z20" s="43">
        <v>0</v>
      </c>
      <c r="AA20" s="44">
        <v>0</v>
      </c>
      <c r="AB20" s="51">
        <f t="shared" si="5"/>
        <v>32</v>
      </c>
      <c r="AC20" s="42">
        <v>18</v>
      </c>
      <c r="AD20" s="48">
        <v>14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135</v>
      </c>
      <c r="C22" s="42">
        <v>0</v>
      </c>
      <c r="D22" s="43">
        <v>0</v>
      </c>
      <c r="E22" s="43">
        <v>0</v>
      </c>
      <c r="F22" s="43">
        <v>1</v>
      </c>
      <c r="G22" s="43">
        <v>1</v>
      </c>
      <c r="H22" s="43">
        <v>4</v>
      </c>
      <c r="I22" s="43">
        <v>4</v>
      </c>
      <c r="J22" s="43">
        <v>8</v>
      </c>
      <c r="K22" s="43">
        <v>7</v>
      </c>
      <c r="L22" s="43">
        <v>8</v>
      </c>
      <c r="M22" s="43">
        <v>11</v>
      </c>
      <c r="N22" s="43">
        <v>14</v>
      </c>
      <c r="O22" s="43">
        <v>9</v>
      </c>
      <c r="P22" s="43">
        <v>22</v>
      </c>
      <c r="Q22" s="43">
        <v>12</v>
      </c>
      <c r="R22" s="43">
        <v>16</v>
      </c>
      <c r="S22" s="43">
        <v>6</v>
      </c>
      <c r="T22" s="44">
        <v>12</v>
      </c>
      <c r="U22" s="45">
        <v>135</v>
      </c>
      <c r="V22" s="42">
        <v>54</v>
      </c>
      <c r="W22" s="44">
        <v>81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68</v>
      </c>
      <c r="AC22" s="42">
        <v>33</v>
      </c>
      <c r="AD22" s="48">
        <v>35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142</v>
      </c>
      <c r="C32" s="42">
        <v>4</v>
      </c>
      <c r="D32" s="43">
        <v>3</v>
      </c>
      <c r="E32" s="43">
        <v>2</v>
      </c>
      <c r="F32" s="43">
        <v>0</v>
      </c>
      <c r="G32" s="43">
        <v>4</v>
      </c>
      <c r="H32" s="43">
        <v>1</v>
      </c>
      <c r="I32" s="43">
        <v>3</v>
      </c>
      <c r="J32" s="43">
        <v>3</v>
      </c>
      <c r="K32" s="43">
        <v>3</v>
      </c>
      <c r="L32" s="43">
        <v>5</v>
      </c>
      <c r="M32" s="43">
        <v>6</v>
      </c>
      <c r="N32" s="43">
        <v>7</v>
      </c>
      <c r="O32" s="43">
        <v>11</v>
      </c>
      <c r="P32" s="43">
        <v>12</v>
      </c>
      <c r="Q32" s="43">
        <v>15</v>
      </c>
      <c r="R32" s="43">
        <v>23</v>
      </c>
      <c r="S32" s="43">
        <v>14</v>
      </c>
      <c r="T32" s="44">
        <v>26</v>
      </c>
      <c r="U32" s="45">
        <v>142</v>
      </c>
      <c r="V32" s="42">
        <v>58</v>
      </c>
      <c r="W32" s="44">
        <v>84</v>
      </c>
      <c r="X32" s="46">
        <f t="shared" si="4"/>
        <v>6</v>
      </c>
      <c r="Y32" s="42">
        <v>2</v>
      </c>
      <c r="Z32" s="43">
        <v>4</v>
      </c>
      <c r="AA32" s="44">
        <v>0</v>
      </c>
      <c r="AB32" s="51">
        <f t="shared" si="5"/>
        <v>69</v>
      </c>
      <c r="AC32" s="42">
        <v>31</v>
      </c>
      <c r="AD32" s="48">
        <v>38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50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4</v>
      </c>
      <c r="I33" s="43">
        <v>2</v>
      </c>
      <c r="J33" s="43">
        <v>5</v>
      </c>
      <c r="K33" s="43">
        <v>6</v>
      </c>
      <c r="L33" s="43">
        <v>7</v>
      </c>
      <c r="M33" s="43">
        <v>3</v>
      </c>
      <c r="N33" s="43">
        <v>4</v>
      </c>
      <c r="O33" s="43">
        <v>1</v>
      </c>
      <c r="P33" s="43">
        <v>6</v>
      </c>
      <c r="Q33" s="43">
        <v>8</v>
      </c>
      <c r="R33" s="43">
        <v>4</v>
      </c>
      <c r="S33" s="43">
        <v>0</v>
      </c>
      <c r="T33" s="44">
        <v>0</v>
      </c>
      <c r="U33" s="45">
        <v>50</v>
      </c>
      <c r="V33" s="42">
        <v>38</v>
      </c>
      <c r="W33" s="44">
        <v>12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20</v>
      </c>
      <c r="AC33" s="42">
        <v>0</v>
      </c>
      <c r="AD33" s="48">
        <v>20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173</v>
      </c>
      <c r="C38" s="56">
        <v>30</v>
      </c>
      <c r="D38" s="55">
        <v>68</v>
      </c>
      <c r="E38" s="55">
        <v>60</v>
      </c>
      <c r="F38" s="55">
        <v>12</v>
      </c>
      <c r="G38" s="55">
        <v>2</v>
      </c>
      <c r="H38" s="55">
        <v>1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173</v>
      </c>
      <c r="V38" s="42">
        <v>120</v>
      </c>
      <c r="W38" s="44">
        <v>53</v>
      </c>
      <c r="X38" s="46">
        <f>SUM(Y38+Z38+AA38)</f>
        <v>43</v>
      </c>
      <c r="Y38" s="42">
        <v>39</v>
      </c>
      <c r="Z38" s="43">
        <v>4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150</v>
      </c>
      <c r="C39" s="56">
        <v>0</v>
      </c>
      <c r="D39" s="55">
        <v>0</v>
      </c>
      <c r="E39" s="55">
        <v>0</v>
      </c>
      <c r="F39" s="55">
        <v>7</v>
      </c>
      <c r="G39" s="43">
        <v>6</v>
      </c>
      <c r="H39" s="43">
        <v>1</v>
      </c>
      <c r="I39" s="43">
        <v>1</v>
      </c>
      <c r="J39" s="43">
        <v>2</v>
      </c>
      <c r="K39" s="43">
        <v>5</v>
      </c>
      <c r="L39" s="43">
        <v>6</v>
      </c>
      <c r="M39" s="43">
        <v>5</v>
      </c>
      <c r="N39" s="43">
        <v>9</v>
      </c>
      <c r="O39" s="43">
        <v>13</v>
      </c>
      <c r="P39" s="43">
        <v>11</v>
      </c>
      <c r="Q39" s="43">
        <v>17</v>
      </c>
      <c r="R39" s="43">
        <v>14</v>
      </c>
      <c r="S39" s="43">
        <v>21</v>
      </c>
      <c r="T39" s="44">
        <v>32</v>
      </c>
      <c r="U39" s="45">
        <v>150</v>
      </c>
      <c r="V39" s="42">
        <v>72</v>
      </c>
      <c r="W39" s="44">
        <v>78</v>
      </c>
      <c r="X39" s="46">
        <f>SUM(Y39+Z39+AA39)</f>
        <v>4</v>
      </c>
      <c r="Y39" s="42">
        <v>1</v>
      </c>
      <c r="Z39" s="43">
        <v>3</v>
      </c>
      <c r="AA39" s="44">
        <v>0</v>
      </c>
      <c r="AB39" s="51">
        <f>SUM(AC39+AD39+AE39)</f>
        <v>66</v>
      </c>
      <c r="AC39" s="42">
        <v>35</v>
      </c>
      <c r="AD39" s="48">
        <v>31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100</v>
      </c>
      <c r="C41" s="56">
        <v>1</v>
      </c>
      <c r="D41" s="55">
        <v>9</v>
      </c>
      <c r="E41" s="55">
        <v>39</v>
      </c>
      <c r="F41" s="55">
        <v>50</v>
      </c>
      <c r="G41" s="43">
        <v>1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100</v>
      </c>
      <c r="V41" s="42">
        <v>29</v>
      </c>
      <c r="W41" s="44">
        <v>71</v>
      </c>
      <c r="X41" s="46">
        <f>SUM(Y41+Z41+AA41)</f>
        <v>42</v>
      </c>
      <c r="Y41" s="42">
        <v>19</v>
      </c>
      <c r="Z41" s="43">
        <v>23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35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331</v>
      </c>
      <c r="C42" s="42">
        <v>0</v>
      </c>
      <c r="D42" s="43">
        <v>0</v>
      </c>
      <c r="E42" s="43">
        <v>0</v>
      </c>
      <c r="F42" s="43">
        <v>0</v>
      </c>
      <c r="G42" s="43">
        <v>3</v>
      </c>
      <c r="H42" s="43">
        <v>33</v>
      </c>
      <c r="I42" s="43">
        <v>35</v>
      </c>
      <c r="J42" s="43">
        <v>35</v>
      </c>
      <c r="K42" s="43">
        <v>40</v>
      </c>
      <c r="L42" s="43">
        <v>36</v>
      </c>
      <c r="M42" s="43">
        <v>36</v>
      </c>
      <c r="N42" s="43">
        <v>22</v>
      </c>
      <c r="O42" s="43">
        <v>33</v>
      </c>
      <c r="P42" s="43">
        <v>31</v>
      </c>
      <c r="Q42" s="43">
        <v>14</v>
      </c>
      <c r="R42" s="43">
        <v>10</v>
      </c>
      <c r="S42" s="43">
        <v>1</v>
      </c>
      <c r="T42" s="44">
        <v>2</v>
      </c>
      <c r="U42" s="45">
        <v>331</v>
      </c>
      <c r="V42" s="42">
        <v>145</v>
      </c>
      <c r="W42" s="44">
        <v>186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72</v>
      </c>
      <c r="AC42" s="42">
        <v>15</v>
      </c>
      <c r="AD42" s="48">
        <v>54</v>
      </c>
      <c r="AE42" s="44">
        <v>3</v>
      </c>
      <c r="AF42" s="37">
        <v>0</v>
      </c>
      <c r="AG42" s="38">
        <v>119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129</v>
      </c>
      <c r="C43" s="42">
        <v>40</v>
      </c>
      <c r="D43" s="43">
        <v>63</v>
      </c>
      <c r="E43" s="43">
        <v>24</v>
      </c>
      <c r="F43" s="43">
        <v>2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129</v>
      </c>
      <c r="V43" s="42">
        <v>111</v>
      </c>
      <c r="W43" s="44">
        <v>18</v>
      </c>
      <c r="X43" s="46">
        <f t="shared" si="11"/>
        <v>74</v>
      </c>
      <c r="Y43" s="42">
        <v>36</v>
      </c>
      <c r="Z43" s="43">
        <v>36</v>
      </c>
      <c r="AA43" s="44">
        <v>2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866</v>
      </c>
      <c r="C44" s="42">
        <v>0</v>
      </c>
      <c r="D44" s="43">
        <v>0</v>
      </c>
      <c r="E44" s="43">
        <v>0</v>
      </c>
      <c r="F44" s="43">
        <v>4</v>
      </c>
      <c r="G44" s="43">
        <v>7</v>
      </c>
      <c r="H44" s="43">
        <v>16</v>
      </c>
      <c r="I44" s="43">
        <v>18</v>
      </c>
      <c r="J44" s="43">
        <v>27</v>
      </c>
      <c r="K44" s="43">
        <v>55</v>
      </c>
      <c r="L44" s="43">
        <v>58</v>
      </c>
      <c r="M44" s="43">
        <v>79</v>
      </c>
      <c r="N44" s="43">
        <v>82</v>
      </c>
      <c r="O44" s="43">
        <v>95</v>
      </c>
      <c r="P44" s="43">
        <v>97</v>
      </c>
      <c r="Q44" s="43">
        <v>102</v>
      </c>
      <c r="R44" s="43">
        <v>105</v>
      </c>
      <c r="S44" s="43">
        <v>55</v>
      </c>
      <c r="T44" s="44">
        <v>66</v>
      </c>
      <c r="U44" s="45">
        <v>866</v>
      </c>
      <c r="V44" s="42">
        <v>333</v>
      </c>
      <c r="W44" s="44">
        <v>533</v>
      </c>
      <c r="X44" s="46">
        <f t="shared" si="11"/>
        <v>2</v>
      </c>
      <c r="Y44" s="42">
        <v>2</v>
      </c>
      <c r="Z44" s="43">
        <v>0</v>
      </c>
      <c r="AA44" s="44">
        <v>0</v>
      </c>
      <c r="AB44" s="51">
        <f t="shared" si="12"/>
        <v>357</v>
      </c>
      <c r="AC44" s="42">
        <v>204</v>
      </c>
      <c r="AD44" s="48">
        <v>152</v>
      </c>
      <c r="AE44" s="44">
        <v>1</v>
      </c>
      <c r="AF44" s="37">
        <v>0</v>
      </c>
      <c r="AG44" s="38">
        <v>7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36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2</v>
      </c>
      <c r="I45" s="43">
        <v>0</v>
      </c>
      <c r="J45" s="43">
        <v>1</v>
      </c>
      <c r="K45" s="43">
        <v>1</v>
      </c>
      <c r="L45" s="43">
        <v>0</v>
      </c>
      <c r="M45" s="43">
        <v>2</v>
      </c>
      <c r="N45" s="43">
        <v>0</v>
      </c>
      <c r="O45" s="43">
        <v>1</v>
      </c>
      <c r="P45" s="43">
        <v>8</v>
      </c>
      <c r="Q45" s="43">
        <v>7</v>
      </c>
      <c r="R45" s="43">
        <v>7</v>
      </c>
      <c r="S45" s="43">
        <v>5</v>
      </c>
      <c r="T45" s="44">
        <v>2</v>
      </c>
      <c r="U45" s="45">
        <v>36</v>
      </c>
      <c r="V45" s="42">
        <v>16</v>
      </c>
      <c r="W45" s="44">
        <v>20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23</v>
      </c>
      <c r="AC45" s="42">
        <v>7</v>
      </c>
      <c r="AD45" s="48">
        <v>16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>
        <v>0</v>
      </c>
      <c r="D46" s="55">
        <v>0</v>
      </c>
      <c r="E46" s="55">
        <v>0</v>
      </c>
      <c r="F46" s="55">
        <v>0</v>
      </c>
      <c r="G46" s="55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4">
        <v>0</v>
      </c>
      <c r="U46" s="45">
        <v>0</v>
      </c>
      <c r="V46" s="42">
        <v>0</v>
      </c>
      <c r="W46" s="44">
        <v>0</v>
      </c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4">
        <v>0</v>
      </c>
      <c r="U47" s="45">
        <v>0</v>
      </c>
      <c r="V47" s="42">
        <v>0</v>
      </c>
      <c r="W47" s="44">
        <v>0</v>
      </c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>
        <v>0</v>
      </c>
      <c r="D48" s="55">
        <v>0</v>
      </c>
      <c r="E48" s="55">
        <v>0</v>
      </c>
      <c r="F48" s="55">
        <v>0</v>
      </c>
      <c r="G48" s="55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4">
        <v>0</v>
      </c>
      <c r="U48" s="31">
        <v>0</v>
      </c>
      <c r="V48" s="32">
        <v>0</v>
      </c>
      <c r="W48" s="33">
        <v>0</v>
      </c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4">
        <v>0</v>
      </c>
      <c r="U49" s="45">
        <v>0</v>
      </c>
      <c r="V49" s="42">
        <v>0</v>
      </c>
      <c r="W49" s="44">
        <v>0</v>
      </c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4">
        <v>0</v>
      </c>
      <c r="U50" s="45">
        <v>0</v>
      </c>
      <c r="V50" s="42">
        <v>0</v>
      </c>
      <c r="W50" s="44">
        <v>0</v>
      </c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22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1</v>
      </c>
      <c r="L51" s="43">
        <v>1</v>
      </c>
      <c r="M51" s="43">
        <v>1</v>
      </c>
      <c r="N51" s="43">
        <v>1</v>
      </c>
      <c r="O51" s="43">
        <v>5</v>
      </c>
      <c r="P51" s="43">
        <v>3</v>
      </c>
      <c r="Q51" s="43">
        <v>5</v>
      </c>
      <c r="R51" s="43">
        <v>2</v>
      </c>
      <c r="S51" s="43">
        <v>3</v>
      </c>
      <c r="T51" s="44">
        <v>0</v>
      </c>
      <c r="U51" s="45">
        <v>22</v>
      </c>
      <c r="V51" s="42">
        <v>6</v>
      </c>
      <c r="W51" s="44">
        <v>16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14</v>
      </c>
      <c r="AC51" s="42">
        <v>3</v>
      </c>
      <c r="AD51" s="48">
        <v>11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88</v>
      </c>
      <c r="C54" s="42">
        <v>0</v>
      </c>
      <c r="D54" s="43">
        <v>0</v>
      </c>
      <c r="E54" s="43">
        <v>1</v>
      </c>
      <c r="F54" s="43">
        <v>0</v>
      </c>
      <c r="G54" s="43">
        <v>0</v>
      </c>
      <c r="H54" s="43">
        <v>0</v>
      </c>
      <c r="I54" s="43">
        <v>0</v>
      </c>
      <c r="J54" s="43">
        <v>1</v>
      </c>
      <c r="K54" s="43">
        <v>1</v>
      </c>
      <c r="L54" s="43">
        <v>3</v>
      </c>
      <c r="M54" s="43">
        <v>3</v>
      </c>
      <c r="N54" s="43">
        <v>2</v>
      </c>
      <c r="O54" s="43">
        <v>8</v>
      </c>
      <c r="P54" s="43">
        <v>13</v>
      </c>
      <c r="Q54" s="43">
        <v>19</v>
      </c>
      <c r="R54" s="43">
        <v>15</v>
      </c>
      <c r="S54" s="43">
        <v>7</v>
      </c>
      <c r="T54" s="44">
        <v>15</v>
      </c>
      <c r="U54" s="45">
        <v>88</v>
      </c>
      <c r="V54" s="42">
        <v>37</v>
      </c>
      <c r="W54" s="44">
        <v>51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88</v>
      </c>
      <c r="AC54" s="42">
        <v>0</v>
      </c>
      <c r="AD54" s="48">
        <v>88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635</v>
      </c>
      <c r="C55" s="42">
        <v>1</v>
      </c>
      <c r="D55" s="43">
        <v>33</v>
      </c>
      <c r="E55" s="43">
        <v>31</v>
      </c>
      <c r="F55" s="43">
        <v>19</v>
      </c>
      <c r="G55" s="43">
        <v>9</v>
      </c>
      <c r="H55" s="43">
        <v>31</v>
      </c>
      <c r="I55" s="43">
        <v>72</v>
      </c>
      <c r="J55" s="43">
        <v>94</v>
      </c>
      <c r="K55" s="43">
        <v>88</v>
      </c>
      <c r="L55" s="43">
        <v>60</v>
      </c>
      <c r="M55" s="43">
        <v>56</v>
      </c>
      <c r="N55" s="43">
        <v>37</v>
      </c>
      <c r="O55" s="43">
        <v>22</v>
      </c>
      <c r="P55" s="43">
        <v>36</v>
      </c>
      <c r="Q55" s="43">
        <v>20</v>
      </c>
      <c r="R55" s="43">
        <v>15</v>
      </c>
      <c r="S55" s="43">
        <v>8</v>
      </c>
      <c r="T55" s="44">
        <v>3</v>
      </c>
      <c r="U55" s="45">
        <v>635</v>
      </c>
      <c r="V55" s="42">
        <v>1</v>
      </c>
      <c r="W55" s="44">
        <v>634</v>
      </c>
      <c r="X55" s="46">
        <f t="shared" si="11"/>
        <v>60</v>
      </c>
      <c r="Y55" s="42">
        <v>7</v>
      </c>
      <c r="Z55" s="43">
        <v>53</v>
      </c>
      <c r="AA55" s="44">
        <v>0</v>
      </c>
      <c r="AB55" s="51">
        <f t="shared" si="12"/>
        <v>150</v>
      </c>
      <c r="AC55" s="42">
        <v>78</v>
      </c>
      <c r="AD55" s="48">
        <v>72</v>
      </c>
      <c r="AE55" s="44">
        <v>0</v>
      </c>
      <c r="AF55" s="37">
        <v>0</v>
      </c>
      <c r="AG55" s="38">
        <v>18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275</v>
      </c>
      <c r="C58" s="42">
        <v>0</v>
      </c>
      <c r="D58" s="43">
        <v>0</v>
      </c>
      <c r="E58" s="43">
        <v>2</v>
      </c>
      <c r="F58" s="43">
        <v>1</v>
      </c>
      <c r="G58" s="43">
        <v>3</v>
      </c>
      <c r="H58" s="43">
        <v>1</v>
      </c>
      <c r="I58" s="43">
        <v>4</v>
      </c>
      <c r="J58" s="43">
        <v>2</v>
      </c>
      <c r="K58" s="43">
        <v>2</v>
      </c>
      <c r="L58" s="43">
        <v>11</v>
      </c>
      <c r="M58" s="43">
        <v>8</v>
      </c>
      <c r="N58" s="43">
        <v>19</v>
      </c>
      <c r="O58" s="43">
        <v>20</v>
      </c>
      <c r="P58" s="43">
        <v>30</v>
      </c>
      <c r="Q58" s="43">
        <v>39</v>
      </c>
      <c r="R58" s="43">
        <v>50</v>
      </c>
      <c r="S58" s="43">
        <v>39</v>
      </c>
      <c r="T58" s="44">
        <v>44</v>
      </c>
      <c r="U58" s="45">
        <v>275</v>
      </c>
      <c r="V58" s="42">
        <v>134</v>
      </c>
      <c r="W58" s="44">
        <v>141</v>
      </c>
      <c r="X58" s="46">
        <f t="shared" si="11"/>
        <v>2</v>
      </c>
      <c r="Y58" s="42">
        <v>0</v>
      </c>
      <c r="Z58" s="43">
        <v>2</v>
      </c>
      <c r="AA58" s="44">
        <v>0</v>
      </c>
      <c r="AB58" s="51">
        <f t="shared" si="12"/>
        <v>117</v>
      </c>
      <c r="AC58" s="42">
        <v>39</v>
      </c>
      <c r="AD58" s="48">
        <v>63</v>
      </c>
      <c r="AE58" s="44">
        <v>15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178</v>
      </c>
      <c r="C59" s="42">
        <v>8</v>
      </c>
      <c r="D59" s="43">
        <v>32</v>
      </c>
      <c r="E59" s="43">
        <v>27</v>
      </c>
      <c r="F59" s="43">
        <v>8</v>
      </c>
      <c r="G59" s="43">
        <v>2</v>
      </c>
      <c r="H59" s="43">
        <v>2</v>
      </c>
      <c r="I59" s="43">
        <v>4</v>
      </c>
      <c r="J59" s="43">
        <v>9</v>
      </c>
      <c r="K59" s="43">
        <v>6</v>
      </c>
      <c r="L59" s="43">
        <v>7</v>
      </c>
      <c r="M59" s="43">
        <v>4</v>
      </c>
      <c r="N59" s="43">
        <v>3</v>
      </c>
      <c r="O59" s="43">
        <v>6</v>
      </c>
      <c r="P59" s="43">
        <v>8</v>
      </c>
      <c r="Q59" s="43">
        <v>10</v>
      </c>
      <c r="R59" s="43">
        <v>11</v>
      </c>
      <c r="S59" s="43">
        <v>14</v>
      </c>
      <c r="T59" s="44">
        <v>17</v>
      </c>
      <c r="U59" s="45">
        <v>178</v>
      </c>
      <c r="V59" s="42">
        <v>83</v>
      </c>
      <c r="W59" s="44">
        <v>95</v>
      </c>
      <c r="X59" s="46">
        <f t="shared" si="11"/>
        <v>41</v>
      </c>
      <c r="Y59" s="42">
        <v>14</v>
      </c>
      <c r="Z59" s="43">
        <v>27</v>
      </c>
      <c r="AA59" s="44">
        <v>0</v>
      </c>
      <c r="AB59" s="51">
        <f t="shared" si="12"/>
        <v>34</v>
      </c>
      <c r="AC59" s="42">
        <v>13</v>
      </c>
      <c r="AD59" s="48">
        <v>21</v>
      </c>
      <c r="AE59" s="44">
        <v>0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1006</v>
      </c>
      <c r="C60" s="42">
        <v>79</v>
      </c>
      <c r="D60" s="43">
        <v>60</v>
      </c>
      <c r="E60" s="43">
        <v>124</v>
      </c>
      <c r="F60" s="43">
        <v>33</v>
      </c>
      <c r="G60" s="43">
        <v>13</v>
      </c>
      <c r="H60" s="43">
        <v>25</v>
      </c>
      <c r="I60" s="43">
        <v>28</v>
      </c>
      <c r="J60" s="43">
        <v>27</v>
      </c>
      <c r="K60" s="43">
        <v>33</v>
      </c>
      <c r="L60" s="43">
        <v>32</v>
      </c>
      <c r="M60" s="43">
        <v>43</v>
      </c>
      <c r="N60" s="43">
        <v>68</v>
      </c>
      <c r="O60" s="43">
        <v>78</v>
      </c>
      <c r="P60" s="43">
        <v>98</v>
      </c>
      <c r="Q60" s="43">
        <v>89</v>
      </c>
      <c r="R60" s="43">
        <v>70</v>
      </c>
      <c r="S60" s="43">
        <v>57</v>
      </c>
      <c r="T60" s="44">
        <v>49</v>
      </c>
      <c r="U60" s="45">
        <v>1006</v>
      </c>
      <c r="V60" s="42">
        <v>425</v>
      </c>
      <c r="W60" s="44">
        <v>581</v>
      </c>
      <c r="X60" s="46">
        <f t="shared" si="11"/>
        <v>129</v>
      </c>
      <c r="Y60" s="42">
        <v>29</v>
      </c>
      <c r="Z60" s="43">
        <v>91</v>
      </c>
      <c r="AA60" s="44">
        <v>9</v>
      </c>
      <c r="AB60" s="51">
        <f t="shared" si="12"/>
        <v>266</v>
      </c>
      <c r="AC60" s="42">
        <v>111</v>
      </c>
      <c r="AD60" s="48">
        <v>130</v>
      </c>
      <c r="AE60" s="44">
        <v>25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342</v>
      </c>
      <c r="C61" s="42"/>
      <c r="D61" s="43"/>
      <c r="E61" s="43"/>
      <c r="F61" s="43">
        <v>3</v>
      </c>
      <c r="G61" s="43">
        <v>1</v>
      </c>
      <c r="H61" s="43">
        <v>5</v>
      </c>
      <c r="I61" s="43">
        <v>11</v>
      </c>
      <c r="J61" s="43">
        <v>5</v>
      </c>
      <c r="K61" s="43">
        <v>8</v>
      </c>
      <c r="L61" s="43">
        <v>16</v>
      </c>
      <c r="M61" s="43">
        <v>13</v>
      </c>
      <c r="N61" s="43">
        <v>18</v>
      </c>
      <c r="O61" s="43">
        <v>36</v>
      </c>
      <c r="P61" s="43">
        <v>38</v>
      </c>
      <c r="Q61" s="43">
        <v>49</v>
      </c>
      <c r="R61" s="43">
        <v>55</v>
      </c>
      <c r="S61" s="43">
        <v>38</v>
      </c>
      <c r="T61" s="44">
        <v>46</v>
      </c>
      <c r="U61" s="45">
        <v>342</v>
      </c>
      <c r="V61" s="42">
        <v>280</v>
      </c>
      <c r="W61" s="44">
        <v>62</v>
      </c>
      <c r="X61" s="46">
        <f t="shared" si="11"/>
        <v>1</v>
      </c>
      <c r="Y61" s="42">
        <v>1</v>
      </c>
      <c r="Z61" s="43">
        <v>0</v>
      </c>
      <c r="AA61" s="44">
        <v>0</v>
      </c>
      <c r="AB61" s="51">
        <f t="shared" si="12"/>
        <v>180</v>
      </c>
      <c r="AC61" s="42">
        <v>105</v>
      </c>
      <c r="AD61" s="48">
        <v>73</v>
      </c>
      <c r="AE61" s="44">
        <v>2</v>
      </c>
      <c r="AF61" s="37">
        <v>0</v>
      </c>
      <c r="AG61" s="38">
        <v>48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222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5</v>
      </c>
      <c r="J62" s="43">
        <v>2</v>
      </c>
      <c r="K62" s="43">
        <v>1</v>
      </c>
      <c r="L62" s="43">
        <v>8</v>
      </c>
      <c r="M62" s="43">
        <v>6</v>
      </c>
      <c r="N62" s="43">
        <v>12</v>
      </c>
      <c r="O62" s="43">
        <v>17</v>
      </c>
      <c r="P62" s="43">
        <v>32</v>
      </c>
      <c r="Q62" s="43">
        <v>27</v>
      </c>
      <c r="R62" s="43">
        <v>42</v>
      </c>
      <c r="S62" s="43">
        <v>34</v>
      </c>
      <c r="T62" s="44">
        <v>36</v>
      </c>
      <c r="U62" s="45">
        <v>222</v>
      </c>
      <c r="V62" s="42">
        <v>97</v>
      </c>
      <c r="W62" s="44">
        <v>125</v>
      </c>
      <c r="X62" s="46">
        <f t="shared" si="11"/>
        <v>0</v>
      </c>
      <c r="Y62" s="42">
        <v>0</v>
      </c>
      <c r="Z62" s="43">
        <v>0</v>
      </c>
      <c r="AA62" s="44">
        <v>0</v>
      </c>
      <c r="AB62" s="51">
        <f t="shared" si="12"/>
        <v>62</v>
      </c>
      <c r="AC62" s="42">
        <v>1</v>
      </c>
      <c r="AD62" s="48">
        <v>61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054" t="s">
        <v>94</v>
      </c>
      <c r="B67" s="1055">
        <f t="shared" ref="B67:AG67" si="13">SUM(B12:B66)</f>
        <v>7021</v>
      </c>
      <c r="C67" s="74">
        <f t="shared" si="13"/>
        <v>472</v>
      </c>
      <c r="D67" s="75">
        <f t="shared" si="13"/>
        <v>414</v>
      </c>
      <c r="E67" s="75">
        <f t="shared" si="13"/>
        <v>416</v>
      </c>
      <c r="F67" s="75">
        <f t="shared" si="13"/>
        <v>162</v>
      </c>
      <c r="G67" s="75">
        <f t="shared" si="13"/>
        <v>59</v>
      </c>
      <c r="H67" s="75">
        <f t="shared" si="13"/>
        <v>147</v>
      </c>
      <c r="I67" s="75">
        <f t="shared" si="13"/>
        <v>238</v>
      </c>
      <c r="J67" s="75">
        <f t="shared" si="13"/>
        <v>286</v>
      </c>
      <c r="K67" s="75">
        <f t="shared" si="13"/>
        <v>356</v>
      </c>
      <c r="L67" s="75">
        <f t="shared" si="13"/>
        <v>360</v>
      </c>
      <c r="M67" s="75">
        <f t="shared" si="13"/>
        <v>391</v>
      </c>
      <c r="N67" s="75">
        <f t="shared" si="13"/>
        <v>422</v>
      </c>
      <c r="O67" s="75">
        <f t="shared" si="13"/>
        <v>493</v>
      </c>
      <c r="P67" s="75">
        <f t="shared" si="13"/>
        <v>598</v>
      </c>
      <c r="Q67" s="75">
        <f t="shared" si="13"/>
        <v>625</v>
      </c>
      <c r="R67" s="75">
        <f t="shared" si="13"/>
        <v>599</v>
      </c>
      <c r="S67" s="75">
        <f t="shared" si="13"/>
        <v>467</v>
      </c>
      <c r="T67" s="76">
        <f t="shared" si="13"/>
        <v>516</v>
      </c>
      <c r="U67" s="77">
        <f t="shared" si="13"/>
        <v>7021</v>
      </c>
      <c r="V67" s="78">
        <f t="shared" si="13"/>
        <v>2844</v>
      </c>
      <c r="W67" s="76">
        <f t="shared" si="13"/>
        <v>4177</v>
      </c>
      <c r="X67" s="79">
        <f t="shared" si="13"/>
        <v>612</v>
      </c>
      <c r="Y67" s="78">
        <f t="shared" si="13"/>
        <v>198</v>
      </c>
      <c r="Z67" s="75">
        <f t="shared" si="13"/>
        <v>403</v>
      </c>
      <c r="AA67" s="80">
        <f t="shared" si="13"/>
        <v>11</v>
      </c>
      <c r="AB67" s="81">
        <f t="shared" si="13"/>
        <v>2119</v>
      </c>
      <c r="AC67" s="78">
        <f t="shared" si="13"/>
        <v>808</v>
      </c>
      <c r="AD67" s="75">
        <f t="shared" si="13"/>
        <v>1262</v>
      </c>
      <c r="AE67" s="76">
        <f t="shared" si="13"/>
        <v>49</v>
      </c>
      <c r="AF67" s="82">
        <f t="shared" si="13"/>
        <v>35</v>
      </c>
      <c r="AG67" s="83">
        <f t="shared" si="13"/>
        <v>547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056" t="s">
        <v>100</v>
      </c>
      <c r="O69" s="847"/>
      <c r="P69" s="1057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000" t="s">
        <v>107</v>
      </c>
      <c r="AC69" s="1058"/>
      <c r="AD69" s="911" t="s">
        <v>108</v>
      </c>
      <c r="AE69" s="922" t="s">
        <v>109</v>
      </c>
      <c r="AF69" s="923"/>
      <c r="AG69" s="1059" t="s">
        <v>110</v>
      </c>
      <c r="AH69" s="1059"/>
      <c r="AI69" s="1059"/>
    </row>
    <row r="70" spans="1:98" ht="34.5" customHeight="1" x14ac:dyDescent="0.25">
      <c r="A70" s="461"/>
      <c r="B70" s="925" t="s">
        <v>33</v>
      </c>
      <c r="C70" s="1060" t="s">
        <v>34</v>
      </c>
      <c r="D70" s="1061" t="s">
        <v>111</v>
      </c>
      <c r="E70" s="1062" t="s">
        <v>37</v>
      </c>
      <c r="F70" s="1063" t="s">
        <v>33</v>
      </c>
      <c r="G70" s="1060" t="s">
        <v>34</v>
      </c>
      <c r="H70" s="1061" t="s">
        <v>111</v>
      </c>
      <c r="I70" s="1062" t="s">
        <v>37</v>
      </c>
      <c r="J70" s="925" t="s">
        <v>33</v>
      </c>
      <c r="K70" s="1060" t="s">
        <v>34</v>
      </c>
      <c r="L70" s="1061" t="s">
        <v>111</v>
      </c>
      <c r="M70" s="1061" t="s">
        <v>37</v>
      </c>
      <c r="N70" s="91" t="s">
        <v>33</v>
      </c>
      <c r="O70" s="92" t="s">
        <v>112</v>
      </c>
      <c r="P70" s="93" t="s">
        <v>113</v>
      </c>
      <c r="Q70" s="1034" t="s">
        <v>114</v>
      </c>
      <c r="R70" s="1052" t="s">
        <v>115</v>
      </c>
      <c r="S70" s="1034" t="s">
        <v>114</v>
      </c>
      <c r="T70" s="1052" t="s">
        <v>115</v>
      </c>
      <c r="U70" s="1034" t="s">
        <v>116</v>
      </c>
      <c r="V70" s="1052" t="s">
        <v>117</v>
      </c>
      <c r="W70" s="461"/>
      <c r="X70" s="1034" t="s">
        <v>114</v>
      </c>
      <c r="Y70" s="1052" t="s">
        <v>115</v>
      </c>
      <c r="Z70" s="1064" t="s">
        <v>118</v>
      </c>
      <c r="AA70" s="1064" t="s">
        <v>119</v>
      </c>
      <c r="AB70" s="97" t="s">
        <v>120</v>
      </c>
      <c r="AC70" s="97" t="s">
        <v>121</v>
      </c>
      <c r="AD70" s="461"/>
      <c r="AE70" s="1065" t="s">
        <v>112</v>
      </c>
      <c r="AF70" s="1066" t="s">
        <v>113</v>
      </c>
      <c r="AG70" s="1067" t="s">
        <v>122</v>
      </c>
      <c r="AH70" s="1068" t="s">
        <v>123</v>
      </c>
      <c r="AI70" s="1069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697"/>
      <c r="E71" s="697"/>
      <c r="F71" s="938">
        <f>SUM(G71:I71)</f>
        <v>0</v>
      </c>
      <c r="G71" s="939"/>
      <c r="H71" s="697"/>
      <c r="I71" s="697"/>
      <c r="J71" s="938">
        <f>SUM(K71:M71)</f>
        <v>31</v>
      </c>
      <c r="K71" s="939">
        <v>28</v>
      </c>
      <c r="L71" s="697">
        <v>3</v>
      </c>
      <c r="M71" s="941">
        <v>0</v>
      </c>
      <c r="N71" s="104">
        <f>SUM(O71:P71)</f>
        <v>36</v>
      </c>
      <c r="O71" s="105">
        <v>36</v>
      </c>
      <c r="P71" s="106">
        <v>0</v>
      </c>
      <c r="Q71" s="107">
        <v>3</v>
      </c>
      <c r="R71" s="38">
        <v>0</v>
      </c>
      <c r="S71" s="27">
        <v>28</v>
      </c>
      <c r="T71" s="108">
        <v>0</v>
      </c>
      <c r="U71" s="109">
        <v>9</v>
      </c>
      <c r="V71" s="108">
        <v>35</v>
      </c>
      <c r="W71" s="37">
        <v>300</v>
      </c>
      <c r="X71" s="107">
        <v>0</v>
      </c>
      <c r="Y71" s="38">
        <v>0</v>
      </c>
      <c r="Z71" s="110"/>
      <c r="AA71" s="110"/>
      <c r="AB71" s="110">
        <v>0</v>
      </c>
      <c r="AC71" s="110"/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0</v>
      </c>
      <c r="G72" s="114"/>
      <c r="H72" s="115"/>
      <c r="I72" s="115"/>
      <c r="J72" s="113">
        <f>SUM(K72:M72)</f>
        <v>40</v>
      </c>
      <c r="K72" s="114">
        <v>32</v>
      </c>
      <c r="L72" s="115">
        <v>5</v>
      </c>
      <c r="M72" s="116">
        <v>3</v>
      </c>
      <c r="N72" s="117">
        <f t="shared" ref="N72:N125" si="15">SUM(O72:P72)</f>
        <v>47</v>
      </c>
      <c r="O72" s="118">
        <v>0</v>
      </c>
      <c r="P72" s="119">
        <v>47</v>
      </c>
      <c r="Q72" s="107">
        <v>0</v>
      </c>
      <c r="R72" s="38">
        <v>7</v>
      </c>
      <c r="S72" s="42">
        <v>1</v>
      </c>
      <c r="T72" s="38">
        <v>16</v>
      </c>
      <c r="U72" s="48">
        <v>33</v>
      </c>
      <c r="V72" s="38">
        <v>51</v>
      </c>
      <c r="W72" s="37">
        <v>1239</v>
      </c>
      <c r="X72" s="107">
        <v>0</v>
      </c>
      <c r="Y72" s="38">
        <v>130</v>
      </c>
      <c r="Z72" s="110"/>
      <c r="AA72" s="110"/>
      <c r="AB72" s="110">
        <v>0</v>
      </c>
      <c r="AC72" s="110"/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/>
      <c r="H73" s="43"/>
      <c r="I73" s="43"/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/>
      <c r="AA73" s="110"/>
      <c r="AB73" s="110">
        <v>0</v>
      </c>
      <c r="AC73" s="110"/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/>
      <c r="H74" s="43"/>
      <c r="I74" s="43"/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1</v>
      </c>
      <c r="T74" s="38">
        <v>0</v>
      </c>
      <c r="U74" s="48">
        <v>0</v>
      </c>
      <c r="V74" s="38">
        <v>4</v>
      </c>
      <c r="W74" s="37">
        <v>0</v>
      </c>
      <c r="X74" s="107">
        <v>0</v>
      </c>
      <c r="Y74" s="38">
        <v>0</v>
      </c>
      <c r="Z74" s="110"/>
      <c r="AA74" s="110"/>
      <c r="AB74" s="110">
        <v>0</v>
      </c>
      <c r="AC74" s="110"/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0</v>
      </c>
      <c r="G75" s="42"/>
      <c r="H75" s="43"/>
      <c r="I75" s="43"/>
      <c r="J75" s="117">
        <f t="shared" ref="J75:J125" si="17">SUM(K75:M75)</f>
        <v>33</v>
      </c>
      <c r="K75" s="42">
        <v>27</v>
      </c>
      <c r="L75" s="43">
        <v>6</v>
      </c>
      <c r="M75" s="120">
        <v>0</v>
      </c>
      <c r="N75" s="117">
        <f t="shared" si="15"/>
        <v>37</v>
      </c>
      <c r="O75" s="48">
        <v>0</v>
      </c>
      <c r="P75" s="37">
        <v>37</v>
      </c>
      <c r="Q75" s="107">
        <v>0</v>
      </c>
      <c r="R75" s="38">
        <v>4</v>
      </c>
      <c r="S75" s="42">
        <v>0</v>
      </c>
      <c r="T75" s="38">
        <v>10</v>
      </c>
      <c r="U75" s="48">
        <v>3</v>
      </c>
      <c r="V75" s="38">
        <v>13</v>
      </c>
      <c r="W75" s="37">
        <v>53</v>
      </c>
      <c r="X75" s="107">
        <v>0</v>
      </c>
      <c r="Y75" s="38">
        <v>0</v>
      </c>
      <c r="Z75" s="110"/>
      <c r="AA75" s="110"/>
      <c r="AB75" s="110">
        <v>0</v>
      </c>
      <c r="AC75" s="110"/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0</v>
      </c>
      <c r="G76" s="42"/>
      <c r="H76" s="43"/>
      <c r="I76" s="43"/>
      <c r="J76" s="117">
        <f t="shared" si="17"/>
        <v>44</v>
      </c>
      <c r="K76" s="42">
        <v>34</v>
      </c>
      <c r="L76" s="43">
        <v>10</v>
      </c>
      <c r="M76" s="120">
        <v>0</v>
      </c>
      <c r="N76" s="117">
        <f t="shared" si="15"/>
        <v>44</v>
      </c>
      <c r="O76" s="48">
        <v>0</v>
      </c>
      <c r="P76" s="37">
        <v>44</v>
      </c>
      <c r="Q76" s="107">
        <v>0</v>
      </c>
      <c r="R76" s="38">
        <v>1</v>
      </c>
      <c r="S76" s="42">
        <v>4</v>
      </c>
      <c r="T76" s="38">
        <v>5</v>
      </c>
      <c r="U76" s="48">
        <v>5</v>
      </c>
      <c r="V76" s="38">
        <v>19</v>
      </c>
      <c r="W76" s="37">
        <v>480</v>
      </c>
      <c r="X76" s="107">
        <v>8</v>
      </c>
      <c r="Y76" s="38">
        <v>0</v>
      </c>
      <c r="Z76" s="110"/>
      <c r="AA76" s="110"/>
      <c r="AB76" s="110">
        <v>28</v>
      </c>
      <c r="AC76" s="110"/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/>
      <c r="H77" s="43"/>
      <c r="I77" s="43"/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5</v>
      </c>
      <c r="U77" s="48">
        <v>0</v>
      </c>
      <c r="V77" s="38">
        <v>0</v>
      </c>
      <c r="W77" s="37">
        <v>31</v>
      </c>
      <c r="X77" s="107">
        <v>0</v>
      </c>
      <c r="Y77" s="38">
        <v>0</v>
      </c>
      <c r="Z77" s="110"/>
      <c r="AA77" s="110"/>
      <c r="AB77" s="110">
        <v>0</v>
      </c>
      <c r="AC77" s="110"/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/>
      <c r="H78" s="43"/>
      <c r="I78" s="43"/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/>
      <c r="AA78" s="110"/>
      <c r="AB78" s="110">
        <v>0</v>
      </c>
      <c r="AC78" s="110"/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0</v>
      </c>
      <c r="G79" s="42"/>
      <c r="H79" s="43"/>
      <c r="I79" s="43"/>
      <c r="J79" s="117">
        <f t="shared" si="17"/>
        <v>19</v>
      </c>
      <c r="K79" s="42">
        <v>17</v>
      </c>
      <c r="L79" s="43">
        <v>2</v>
      </c>
      <c r="M79" s="120">
        <v>0</v>
      </c>
      <c r="N79" s="117">
        <f t="shared" si="15"/>
        <v>20</v>
      </c>
      <c r="O79" s="48">
        <v>0</v>
      </c>
      <c r="P79" s="37">
        <v>20</v>
      </c>
      <c r="Q79" s="107">
        <v>0</v>
      </c>
      <c r="R79" s="38">
        <v>0</v>
      </c>
      <c r="S79" s="42">
        <v>0</v>
      </c>
      <c r="T79" s="38">
        <v>6</v>
      </c>
      <c r="U79" s="48">
        <v>3</v>
      </c>
      <c r="V79" s="38">
        <v>7</v>
      </c>
      <c r="W79" s="37">
        <v>43</v>
      </c>
      <c r="X79" s="107">
        <v>0</v>
      </c>
      <c r="Y79" s="38">
        <v>5</v>
      </c>
      <c r="Z79" s="110"/>
      <c r="AA79" s="110"/>
      <c r="AB79" s="110">
        <v>0</v>
      </c>
      <c r="AC79" s="110"/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/>
      <c r="H80" s="43"/>
      <c r="I80" s="43"/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/>
      <c r="AA80" s="110"/>
      <c r="AB80" s="110">
        <v>0</v>
      </c>
      <c r="AC80" s="110"/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0</v>
      </c>
      <c r="G81" s="42"/>
      <c r="H81" s="43"/>
      <c r="I81" s="43"/>
      <c r="J81" s="117">
        <f t="shared" si="17"/>
        <v>28</v>
      </c>
      <c r="K81" s="42">
        <v>24</v>
      </c>
      <c r="L81" s="43">
        <v>4</v>
      </c>
      <c r="M81" s="120">
        <v>0</v>
      </c>
      <c r="N81" s="117">
        <f t="shared" si="15"/>
        <v>32</v>
      </c>
      <c r="O81" s="48">
        <v>0</v>
      </c>
      <c r="P81" s="37">
        <v>32</v>
      </c>
      <c r="Q81" s="107">
        <v>0</v>
      </c>
      <c r="R81" s="38">
        <v>6</v>
      </c>
      <c r="S81" s="42">
        <v>0</v>
      </c>
      <c r="T81" s="38">
        <v>17</v>
      </c>
      <c r="U81" s="48">
        <v>24</v>
      </c>
      <c r="V81" s="38">
        <v>12</v>
      </c>
      <c r="W81" s="37">
        <v>55</v>
      </c>
      <c r="X81" s="107">
        <v>0</v>
      </c>
      <c r="Y81" s="38">
        <v>0</v>
      </c>
      <c r="Z81" s="110"/>
      <c r="AA81" s="110"/>
      <c r="AB81" s="110">
        <v>0</v>
      </c>
      <c r="AC81" s="110"/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/>
      <c r="H82" s="43"/>
      <c r="I82" s="43"/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/>
      <c r="AA82" s="110"/>
      <c r="AB82" s="110">
        <v>0</v>
      </c>
      <c r="AC82" s="110"/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/>
      <c r="H83" s="43"/>
      <c r="I83" s="43"/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/>
      <c r="AA83" s="110"/>
      <c r="AB83" s="110">
        <v>0</v>
      </c>
      <c r="AC83" s="110"/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/>
      <c r="H84" s="43"/>
      <c r="I84" s="43"/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/>
      <c r="AA84" s="110"/>
      <c r="AB84" s="110">
        <v>0</v>
      </c>
      <c r="AC84" s="110"/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/>
      <c r="H85" s="43"/>
      <c r="I85" s="43"/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/>
      <c r="AA85" s="110"/>
      <c r="AB85" s="110">
        <v>0</v>
      </c>
      <c r="AC85" s="110"/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/>
      <c r="H86" s="43"/>
      <c r="I86" s="43"/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/>
      <c r="AA86" s="110"/>
      <c r="AB86" s="110">
        <v>0</v>
      </c>
      <c r="AC86" s="110"/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/>
      <c r="H87" s="43"/>
      <c r="I87" s="43"/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/>
      <c r="AA87" s="110"/>
      <c r="AB87" s="110">
        <v>0</v>
      </c>
      <c r="AC87" s="110"/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/>
      <c r="H88" s="43"/>
      <c r="I88" s="43"/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/>
      <c r="AA88" s="110"/>
      <c r="AB88" s="110">
        <v>0</v>
      </c>
      <c r="AC88" s="110"/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/>
      <c r="H89" s="43"/>
      <c r="I89" s="43"/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/>
      <c r="AA89" s="110"/>
      <c r="AB89" s="110">
        <v>0</v>
      </c>
      <c r="AC89" s="110"/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/>
      <c r="H90" s="43"/>
      <c r="I90" s="43"/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/>
      <c r="AA90" s="110"/>
      <c r="AB90" s="110">
        <v>0</v>
      </c>
      <c r="AC90" s="110"/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0</v>
      </c>
      <c r="G91" s="42"/>
      <c r="H91" s="43"/>
      <c r="I91" s="43"/>
      <c r="J91" s="117">
        <f t="shared" si="17"/>
        <v>40</v>
      </c>
      <c r="K91" s="42">
        <v>33</v>
      </c>
      <c r="L91" s="43">
        <v>7</v>
      </c>
      <c r="M91" s="120">
        <v>0</v>
      </c>
      <c r="N91" s="117">
        <f t="shared" si="15"/>
        <v>40</v>
      </c>
      <c r="O91" s="48">
        <v>4</v>
      </c>
      <c r="P91" s="37">
        <v>36</v>
      </c>
      <c r="Q91" s="107">
        <v>1</v>
      </c>
      <c r="R91" s="38">
        <v>8</v>
      </c>
      <c r="S91" s="42">
        <v>2</v>
      </c>
      <c r="T91" s="38">
        <v>22</v>
      </c>
      <c r="U91" s="48">
        <v>26</v>
      </c>
      <c r="V91" s="38">
        <v>10</v>
      </c>
      <c r="W91" s="37">
        <v>0</v>
      </c>
      <c r="X91" s="107">
        <v>0</v>
      </c>
      <c r="Y91" s="38">
        <v>0</v>
      </c>
      <c r="Z91" s="110"/>
      <c r="AA91" s="110"/>
      <c r="AB91" s="110">
        <v>0</v>
      </c>
      <c r="AC91" s="110"/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/>
      <c r="H92" s="43"/>
      <c r="I92" s="43"/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0</v>
      </c>
      <c r="U92" s="48">
        <v>3</v>
      </c>
      <c r="V92" s="38">
        <v>8</v>
      </c>
      <c r="W92" s="37">
        <v>13</v>
      </c>
      <c r="X92" s="107">
        <v>0</v>
      </c>
      <c r="Y92" s="38">
        <v>0</v>
      </c>
      <c r="Z92" s="110"/>
      <c r="AA92" s="110"/>
      <c r="AB92" s="110">
        <v>0</v>
      </c>
      <c r="AC92" s="110"/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/>
      <c r="H93" s="43"/>
      <c r="I93" s="43"/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/>
      <c r="AA93" s="110"/>
      <c r="AB93" s="110">
        <v>0</v>
      </c>
      <c r="AC93" s="110"/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/>
      <c r="H94" s="43"/>
      <c r="I94" s="43"/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/>
      <c r="AA94" s="110"/>
      <c r="AB94" s="110">
        <v>0</v>
      </c>
      <c r="AC94" s="110"/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/>
      <c r="H95" s="43"/>
      <c r="I95" s="43"/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/>
      <c r="AA95" s="110"/>
      <c r="AB95" s="110">
        <v>0</v>
      </c>
      <c r="AC95" s="110"/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/>
      <c r="H96" s="43"/>
      <c r="I96" s="43"/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/>
      <c r="AA96" s="110"/>
      <c r="AB96" s="110">
        <v>0</v>
      </c>
      <c r="AC96" s="110"/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0</v>
      </c>
      <c r="G97" s="42"/>
      <c r="H97" s="43"/>
      <c r="I97" s="43"/>
      <c r="J97" s="117">
        <f t="shared" si="17"/>
        <v>40</v>
      </c>
      <c r="K97" s="42">
        <v>39</v>
      </c>
      <c r="L97" s="43">
        <v>1</v>
      </c>
      <c r="M97" s="120">
        <v>0</v>
      </c>
      <c r="N97" s="117">
        <f t="shared" si="15"/>
        <v>40</v>
      </c>
      <c r="O97" s="48">
        <v>40</v>
      </c>
      <c r="P97" s="37">
        <v>0</v>
      </c>
      <c r="Q97" s="107">
        <v>0</v>
      </c>
      <c r="R97" s="38">
        <v>0</v>
      </c>
      <c r="S97" s="42">
        <v>2</v>
      </c>
      <c r="T97" s="38">
        <v>0</v>
      </c>
      <c r="U97" s="48">
        <v>0</v>
      </c>
      <c r="V97" s="38">
        <v>0</v>
      </c>
      <c r="W97" s="37">
        <v>152</v>
      </c>
      <c r="X97" s="107">
        <v>7</v>
      </c>
      <c r="Y97" s="38">
        <v>0</v>
      </c>
      <c r="Z97" s="110"/>
      <c r="AA97" s="110"/>
      <c r="AB97" s="110">
        <v>0</v>
      </c>
      <c r="AC97" s="110"/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0</v>
      </c>
      <c r="G98" s="122"/>
      <c r="H98" s="123"/>
      <c r="I98" s="123"/>
      <c r="J98" s="121">
        <f t="shared" si="17"/>
        <v>36</v>
      </c>
      <c r="K98" s="122">
        <v>33</v>
      </c>
      <c r="L98" s="123">
        <v>3</v>
      </c>
      <c r="M98" s="124">
        <v>0</v>
      </c>
      <c r="N98" s="117">
        <f t="shared" si="15"/>
        <v>40</v>
      </c>
      <c r="O98" s="105">
        <v>1</v>
      </c>
      <c r="P98" s="106">
        <v>39</v>
      </c>
      <c r="Q98" s="107">
        <v>0</v>
      </c>
      <c r="R98" s="38">
        <v>10</v>
      </c>
      <c r="S98" s="42">
        <v>1</v>
      </c>
      <c r="T98" s="38">
        <v>28</v>
      </c>
      <c r="U98" s="48">
        <v>10</v>
      </c>
      <c r="V98" s="38">
        <v>4</v>
      </c>
      <c r="W98" s="37">
        <v>28</v>
      </c>
      <c r="X98" s="107">
        <v>0</v>
      </c>
      <c r="Y98" s="38">
        <v>36</v>
      </c>
      <c r="Z98" s="110"/>
      <c r="AA98" s="110"/>
      <c r="AB98" s="110">
        <v>0</v>
      </c>
      <c r="AC98" s="110"/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/>
      <c r="H99" s="43"/>
      <c r="I99" s="43"/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/>
      <c r="AA99" s="110"/>
      <c r="AB99" s="110">
        <v>0</v>
      </c>
      <c r="AC99" s="110"/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/>
      <c r="H100" s="43"/>
      <c r="I100" s="43"/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20</v>
      </c>
      <c r="T100" s="38">
        <v>0</v>
      </c>
      <c r="U100" s="48">
        <v>8</v>
      </c>
      <c r="V100" s="38">
        <v>5</v>
      </c>
      <c r="W100" s="37">
        <v>10</v>
      </c>
      <c r="X100" s="107">
        <v>3</v>
      </c>
      <c r="Y100" s="38">
        <v>0</v>
      </c>
      <c r="Z100" s="110"/>
      <c r="AA100" s="110"/>
      <c r="AB100" s="110">
        <v>31</v>
      </c>
      <c r="AC100" s="110"/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/>
      <c r="H101" s="43"/>
      <c r="I101" s="43"/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13</v>
      </c>
      <c r="U101" s="48">
        <v>0</v>
      </c>
      <c r="V101" s="38">
        <v>30</v>
      </c>
      <c r="W101" s="37">
        <v>329</v>
      </c>
      <c r="X101" s="107">
        <v>0</v>
      </c>
      <c r="Y101" s="38">
        <v>52</v>
      </c>
      <c r="Z101" s="110"/>
      <c r="AA101" s="110"/>
      <c r="AB101" s="110">
        <v>0</v>
      </c>
      <c r="AC101" s="110"/>
      <c r="AD101" s="110">
        <v>0</v>
      </c>
      <c r="AE101" s="111"/>
      <c r="AF101" s="112"/>
      <c r="AG101" s="32">
        <v>4</v>
      </c>
      <c r="AH101" s="35">
        <v>16</v>
      </c>
      <c r="AI101" s="31">
        <v>16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0</v>
      </c>
      <c r="G102" s="32"/>
      <c r="H102" s="35"/>
      <c r="I102" s="35"/>
      <c r="J102" s="125">
        <f t="shared" si="17"/>
        <v>38</v>
      </c>
      <c r="K102" s="32">
        <v>34</v>
      </c>
      <c r="L102" s="35">
        <v>2</v>
      </c>
      <c r="M102" s="126">
        <v>2</v>
      </c>
      <c r="N102" s="117">
        <f t="shared" si="15"/>
        <v>40</v>
      </c>
      <c r="O102" s="127">
        <v>40</v>
      </c>
      <c r="P102" s="128">
        <v>0</v>
      </c>
      <c r="Q102" s="107">
        <v>3</v>
      </c>
      <c r="R102" s="38">
        <v>0</v>
      </c>
      <c r="S102" s="42">
        <v>43</v>
      </c>
      <c r="T102" s="38">
        <v>0</v>
      </c>
      <c r="U102" s="48">
        <v>7</v>
      </c>
      <c r="V102" s="38">
        <v>10</v>
      </c>
      <c r="W102" s="37">
        <v>0</v>
      </c>
      <c r="X102" s="107">
        <v>0</v>
      </c>
      <c r="Y102" s="38">
        <v>0</v>
      </c>
      <c r="Z102" s="110"/>
      <c r="AA102" s="110"/>
      <c r="AB102" s="110">
        <v>0</v>
      </c>
      <c r="AC102" s="110"/>
      <c r="AD102" s="110">
        <v>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0</v>
      </c>
      <c r="G103" s="122"/>
      <c r="H103" s="123"/>
      <c r="I103" s="123"/>
      <c r="J103" s="121">
        <f t="shared" si="17"/>
        <v>242</v>
      </c>
      <c r="K103" s="122">
        <v>226</v>
      </c>
      <c r="L103" s="123">
        <v>15</v>
      </c>
      <c r="M103" s="124">
        <v>1</v>
      </c>
      <c r="N103" s="117">
        <f t="shared" si="15"/>
        <v>244</v>
      </c>
      <c r="O103" s="105">
        <v>0</v>
      </c>
      <c r="P103" s="106">
        <v>244</v>
      </c>
      <c r="Q103" s="107">
        <v>0</v>
      </c>
      <c r="R103" s="38">
        <v>0</v>
      </c>
      <c r="S103" s="42">
        <v>0</v>
      </c>
      <c r="T103" s="38">
        <v>49</v>
      </c>
      <c r="U103" s="48">
        <v>0</v>
      </c>
      <c r="V103" s="38">
        <v>0</v>
      </c>
      <c r="W103" s="45">
        <v>70</v>
      </c>
      <c r="X103" s="107">
        <v>0</v>
      </c>
      <c r="Y103" s="38">
        <v>67</v>
      </c>
      <c r="Z103" s="110"/>
      <c r="AA103" s="110"/>
      <c r="AB103" s="110">
        <v>25</v>
      </c>
      <c r="AC103" s="110"/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0</v>
      </c>
      <c r="G104" s="42"/>
      <c r="H104" s="43"/>
      <c r="I104" s="43"/>
      <c r="J104" s="117">
        <f t="shared" si="17"/>
        <v>9</v>
      </c>
      <c r="K104" s="42">
        <v>3</v>
      </c>
      <c r="L104" s="43">
        <v>6</v>
      </c>
      <c r="M104" s="120">
        <v>0</v>
      </c>
      <c r="N104" s="117">
        <f t="shared" si="15"/>
        <v>13</v>
      </c>
      <c r="O104" s="48">
        <v>0</v>
      </c>
      <c r="P104" s="37">
        <v>13</v>
      </c>
      <c r="Q104" s="107">
        <v>0</v>
      </c>
      <c r="R104" s="38">
        <v>5</v>
      </c>
      <c r="S104" s="42">
        <v>0</v>
      </c>
      <c r="T104" s="38">
        <v>4</v>
      </c>
      <c r="U104" s="48">
        <v>0</v>
      </c>
      <c r="V104" s="38">
        <v>0</v>
      </c>
      <c r="W104" s="37">
        <v>9</v>
      </c>
      <c r="X104" s="107">
        <v>0</v>
      </c>
      <c r="Y104" s="38">
        <v>0</v>
      </c>
      <c r="Z104" s="110"/>
      <c r="AA104" s="110"/>
      <c r="AB104" s="110">
        <v>0</v>
      </c>
      <c r="AC104" s="110"/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/>
      <c r="H105" s="123"/>
      <c r="I105" s="123"/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/>
      <c r="AA105" s="110"/>
      <c r="AB105" s="110">
        <v>0</v>
      </c>
      <c r="AC105" s="110"/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/>
      <c r="H106" s="43"/>
      <c r="I106" s="43"/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/>
      <c r="AA106" s="110"/>
      <c r="AB106" s="110">
        <v>0</v>
      </c>
      <c r="AC106" s="110"/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/>
      <c r="H107" s="43"/>
      <c r="I107" s="43"/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/>
      <c r="AA107" s="110"/>
      <c r="AB107" s="110">
        <v>0</v>
      </c>
      <c r="AC107" s="110"/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/>
      <c r="H108" s="123"/>
      <c r="I108" s="123"/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/>
      <c r="AA108" s="110"/>
      <c r="AB108" s="110">
        <v>0</v>
      </c>
      <c r="AC108" s="110"/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/>
      <c r="H109" s="43"/>
      <c r="I109" s="43"/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/>
      <c r="AA109" s="110"/>
      <c r="AB109" s="110">
        <v>0</v>
      </c>
      <c r="AC109" s="110"/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0</v>
      </c>
      <c r="G110" s="114"/>
      <c r="H110" s="115"/>
      <c r="I110" s="115"/>
      <c r="J110" s="113">
        <f t="shared" si="17"/>
        <v>4</v>
      </c>
      <c r="K110" s="114">
        <v>3</v>
      </c>
      <c r="L110" s="115">
        <v>1</v>
      </c>
      <c r="M110" s="116">
        <v>0</v>
      </c>
      <c r="N110" s="117">
        <f t="shared" si="15"/>
        <v>4</v>
      </c>
      <c r="O110" s="118">
        <v>0</v>
      </c>
      <c r="P110" s="119">
        <v>4</v>
      </c>
      <c r="Q110" s="107">
        <v>0</v>
      </c>
      <c r="R110" s="38">
        <v>0</v>
      </c>
      <c r="S110" s="42">
        <v>0</v>
      </c>
      <c r="T110" s="38">
        <v>1</v>
      </c>
      <c r="U110" s="48">
        <v>1</v>
      </c>
      <c r="V110" s="38">
        <v>2</v>
      </c>
      <c r="W110" s="37">
        <v>0</v>
      </c>
      <c r="X110" s="107">
        <v>0</v>
      </c>
      <c r="Y110" s="38">
        <v>0</v>
      </c>
      <c r="Z110" s="129"/>
      <c r="AA110" s="38"/>
      <c r="AB110" s="110">
        <v>0</v>
      </c>
      <c r="AC110" s="110"/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/>
      <c r="H111" s="115"/>
      <c r="I111" s="115"/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/>
      <c r="AA111" s="38"/>
      <c r="AB111" s="110">
        <v>0</v>
      </c>
      <c r="AC111" s="110"/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/>
      <c r="H112" s="115"/>
      <c r="I112" s="115"/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/>
      <c r="AA112" s="38"/>
      <c r="AB112" s="110">
        <v>0</v>
      </c>
      <c r="AC112" s="110"/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/>
      <c r="H113" s="115"/>
      <c r="I113" s="115"/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5</v>
      </c>
      <c r="V113" s="38">
        <v>0</v>
      </c>
      <c r="W113" s="37">
        <v>2</v>
      </c>
      <c r="X113" s="107">
        <v>0</v>
      </c>
      <c r="Y113" s="38">
        <v>0</v>
      </c>
      <c r="Z113" s="129"/>
      <c r="AA113" s="38"/>
      <c r="AB113" s="110">
        <v>0</v>
      </c>
      <c r="AC113" s="110"/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0</v>
      </c>
      <c r="G114" s="114"/>
      <c r="H114" s="115"/>
      <c r="I114" s="115"/>
      <c r="J114" s="113">
        <f t="shared" si="17"/>
        <v>46</v>
      </c>
      <c r="K114" s="114">
        <v>44</v>
      </c>
      <c r="L114" s="115">
        <v>2</v>
      </c>
      <c r="M114" s="116">
        <v>0</v>
      </c>
      <c r="N114" s="117">
        <f t="shared" si="15"/>
        <v>55</v>
      </c>
      <c r="O114" s="118">
        <v>7</v>
      </c>
      <c r="P114" s="119">
        <v>48</v>
      </c>
      <c r="Q114" s="107">
        <v>0</v>
      </c>
      <c r="R114" s="38">
        <v>2</v>
      </c>
      <c r="S114" s="42">
        <v>3</v>
      </c>
      <c r="T114" s="38">
        <v>36</v>
      </c>
      <c r="U114" s="48">
        <v>79</v>
      </c>
      <c r="V114" s="38">
        <v>57</v>
      </c>
      <c r="W114" s="37">
        <v>62</v>
      </c>
      <c r="X114" s="107">
        <v>2</v>
      </c>
      <c r="Y114" s="38">
        <v>10</v>
      </c>
      <c r="Z114" s="129"/>
      <c r="AA114" s="38"/>
      <c r="AB114" s="110">
        <v>0</v>
      </c>
      <c r="AC114" s="110"/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/>
      <c r="H115" s="115"/>
      <c r="I115" s="115"/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/>
      <c r="AA115" s="38"/>
      <c r="AB115" s="110">
        <v>0</v>
      </c>
      <c r="AC115" s="110"/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/>
      <c r="H116" s="115"/>
      <c r="I116" s="115"/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/>
      <c r="AA116" s="38"/>
      <c r="AB116" s="110">
        <v>0</v>
      </c>
      <c r="AC116" s="110"/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0</v>
      </c>
      <c r="G117" s="114"/>
      <c r="H117" s="115"/>
      <c r="I117" s="115"/>
      <c r="J117" s="113">
        <f t="shared" si="17"/>
        <v>67</v>
      </c>
      <c r="K117" s="114">
        <v>39</v>
      </c>
      <c r="L117" s="115">
        <v>13</v>
      </c>
      <c r="M117" s="116">
        <v>15</v>
      </c>
      <c r="N117" s="117">
        <f t="shared" si="15"/>
        <v>67</v>
      </c>
      <c r="O117" s="118">
        <v>0</v>
      </c>
      <c r="P117" s="119">
        <v>67</v>
      </c>
      <c r="Q117" s="107">
        <v>0</v>
      </c>
      <c r="R117" s="38">
        <v>23</v>
      </c>
      <c r="S117" s="42">
        <v>0</v>
      </c>
      <c r="T117" s="38">
        <v>24</v>
      </c>
      <c r="U117" s="48">
        <v>3</v>
      </c>
      <c r="V117" s="38">
        <v>6</v>
      </c>
      <c r="W117" s="37">
        <v>55</v>
      </c>
      <c r="X117" s="107">
        <v>0</v>
      </c>
      <c r="Y117" s="38">
        <v>0</v>
      </c>
      <c r="Z117" s="129"/>
      <c r="AA117" s="38"/>
      <c r="AB117" s="110">
        <v>87</v>
      </c>
      <c r="AC117" s="110"/>
      <c r="AD117" s="110">
        <v>319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0</v>
      </c>
      <c r="G118" s="42"/>
      <c r="H118" s="43"/>
      <c r="I118" s="43"/>
      <c r="J118" s="117">
        <f t="shared" si="17"/>
        <v>28</v>
      </c>
      <c r="K118" s="42">
        <v>26</v>
      </c>
      <c r="L118" s="43">
        <v>2</v>
      </c>
      <c r="M118" s="120">
        <v>0</v>
      </c>
      <c r="N118" s="117">
        <f t="shared" si="15"/>
        <v>28</v>
      </c>
      <c r="O118" s="48">
        <v>14</v>
      </c>
      <c r="P118" s="37">
        <v>14</v>
      </c>
      <c r="Q118" s="107">
        <v>1</v>
      </c>
      <c r="R118" s="38">
        <v>1</v>
      </c>
      <c r="S118" s="42">
        <v>1</v>
      </c>
      <c r="T118" s="38">
        <v>1</v>
      </c>
      <c r="U118" s="48">
        <v>1</v>
      </c>
      <c r="V118" s="38">
        <v>15</v>
      </c>
      <c r="W118" s="37">
        <v>0</v>
      </c>
      <c r="X118" s="107">
        <v>0</v>
      </c>
      <c r="Y118" s="38">
        <v>0</v>
      </c>
      <c r="Z118" s="129"/>
      <c r="AA118" s="38"/>
      <c r="AB118" s="110">
        <v>76</v>
      </c>
      <c r="AC118" s="110"/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0</v>
      </c>
      <c r="G119" s="42"/>
      <c r="H119" s="43"/>
      <c r="I119" s="43"/>
      <c r="J119" s="117">
        <f t="shared" si="17"/>
        <v>163</v>
      </c>
      <c r="K119" s="42">
        <v>121</v>
      </c>
      <c r="L119" s="43">
        <v>11</v>
      </c>
      <c r="M119" s="120">
        <v>31</v>
      </c>
      <c r="N119" s="117">
        <f t="shared" si="15"/>
        <v>186</v>
      </c>
      <c r="O119" s="48">
        <v>35</v>
      </c>
      <c r="P119" s="37">
        <v>151</v>
      </c>
      <c r="Q119" s="107">
        <v>2</v>
      </c>
      <c r="R119" s="38">
        <v>17</v>
      </c>
      <c r="S119" s="42">
        <v>45</v>
      </c>
      <c r="T119" s="38">
        <v>68</v>
      </c>
      <c r="U119" s="48">
        <v>50</v>
      </c>
      <c r="V119" s="38">
        <v>73</v>
      </c>
      <c r="W119" s="37">
        <v>37</v>
      </c>
      <c r="X119" s="107">
        <v>0</v>
      </c>
      <c r="Y119" s="38">
        <v>44</v>
      </c>
      <c r="Z119" s="129"/>
      <c r="AA119" s="38"/>
      <c r="AB119" s="110">
        <v>9</v>
      </c>
      <c r="AC119" s="110"/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0</v>
      </c>
      <c r="G120" s="114"/>
      <c r="H120" s="115"/>
      <c r="I120" s="115"/>
      <c r="J120" s="113">
        <f t="shared" si="17"/>
        <v>109</v>
      </c>
      <c r="K120" s="114">
        <v>104</v>
      </c>
      <c r="L120" s="115">
        <v>3</v>
      </c>
      <c r="M120" s="116">
        <v>2</v>
      </c>
      <c r="N120" s="117">
        <f t="shared" si="15"/>
        <v>111</v>
      </c>
      <c r="O120" s="118">
        <v>0</v>
      </c>
      <c r="P120" s="119">
        <v>111</v>
      </c>
      <c r="Q120" s="107">
        <v>0</v>
      </c>
      <c r="R120" s="38">
        <v>10</v>
      </c>
      <c r="S120" s="42">
        <v>0</v>
      </c>
      <c r="T120" s="38">
        <v>10</v>
      </c>
      <c r="U120" s="48">
        <v>10</v>
      </c>
      <c r="V120" s="38">
        <v>3</v>
      </c>
      <c r="W120" s="37">
        <v>1</v>
      </c>
      <c r="X120" s="107">
        <v>0</v>
      </c>
      <c r="Y120" s="38">
        <v>2</v>
      </c>
      <c r="Z120" s="129"/>
      <c r="AA120" s="38"/>
      <c r="AB120" s="110">
        <v>207</v>
      </c>
      <c r="AC120" s="110"/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6</v>
      </c>
      <c r="V121" s="38">
        <v>5</v>
      </c>
      <c r="W121" s="37">
        <v>69</v>
      </c>
      <c r="X121" s="107">
        <v>0</v>
      </c>
      <c r="Y121" s="38">
        <v>0</v>
      </c>
      <c r="Z121" s="129"/>
      <c r="AA121" s="38"/>
      <c r="AB121" s="110"/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/>
      <c r="P122" s="37"/>
      <c r="Q122" s="107"/>
      <c r="R122" s="38"/>
      <c r="S122" s="42"/>
      <c r="T122" s="38"/>
      <c r="U122" s="48"/>
      <c r="V122" s="38"/>
      <c r="W122" s="37"/>
      <c r="X122" s="107"/>
      <c r="Y122" s="38"/>
      <c r="Z122" s="129"/>
      <c r="AA122" s="38"/>
      <c r="AB122" s="110"/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/>
      <c r="P123" s="37"/>
      <c r="Q123" s="107"/>
      <c r="R123" s="38"/>
      <c r="S123" s="42"/>
      <c r="T123" s="38"/>
      <c r="U123" s="48"/>
      <c r="V123" s="38"/>
      <c r="W123" s="37"/>
      <c r="X123" s="107"/>
      <c r="Y123" s="38"/>
      <c r="Z123" s="129"/>
      <c r="AA123" s="38"/>
      <c r="AB123" s="129"/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/>
      <c r="P124" s="128"/>
      <c r="Q124" s="107"/>
      <c r="R124" s="38"/>
      <c r="S124" s="32"/>
      <c r="T124" s="110"/>
      <c r="U124" s="127"/>
      <c r="V124" s="110"/>
      <c r="W124" s="128">
        <v>398</v>
      </c>
      <c r="X124" s="107"/>
      <c r="Y124" s="38"/>
      <c r="Z124" s="31"/>
      <c r="AA124" s="31"/>
      <c r="AB124" s="31"/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/>
      <c r="P125" s="70"/>
      <c r="Q125" s="66"/>
      <c r="R125" s="71"/>
      <c r="S125" s="62"/>
      <c r="T125" s="71"/>
      <c r="U125" s="69"/>
      <c r="V125" s="71"/>
      <c r="W125" s="70"/>
      <c r="X125" s="66"/>
      <c r="Y125" s="71"/>
      <c r="Z125" s="65"/>
      <c r="AA125" s="65"/>
      <c r="AB125" s="65"/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1070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0</v>
      </c>
      <c r="G126" s="74">
        <f t="shared" si="18"/>
        <v>0</v>
      </c>
      <c r="H126" s="75">
        <f t="shared" si="18"/>
        <v>0</v>
      </c>
      <c r="I126" s="75">
        <f t="shared" si="18"/>
        <v>0</v>
      </c>
      <c r="J126" s="138">
        <f t="shared" si="18"/>
        <v>1017</v>
      </c>
      <c r="K126" s="74">
        <f t="shared" si="18"/>
        <v>867</v>
      </c>
      <c r="L126" s="75">
        <f t="shared" si="18"/>
        <v>96</v>
      </c>
      <c r="M126" s="75">
        <f t="shared" si="18"/>
        <v>54</v>
      </c>
      <c r="N126" s="138">
        <f t="shared" si="18"/>
        <v>1084</v>
      </c>
      <c r="O126" s="81">
        <f t="shared" si="18"/>
        <v>177</v>
      </c>
      <c r="P126" s="77">
        <f t="shared" si="18"/>
        <v>907</v>
      </c>
      <c r="Q126" s="74">
        <f t="shared" si="18"/>
        <v>10</v>
      </c>
      <c r="R126" s="139">
        <f t="shared" si="18"/>
        <v>94</v>
      </c>
      <c r="S126" s="1071">
        <f t="shared" si="18"/>
        <v>151</v>
      </c>
      <c r="T126" s="1072">
        <f t="shared" si="18"/>
        <v>315</v>
      </c>
      <c r="U126" s="81">
        <f t="shared" si="18"/>
        <v>286</v>
      </c>
      <c r="V126" s="142">
        <f t="shared" si="18"/>
        <v>369</v>
      </c>
      <c r="W126" s="139">
        <f t="shared" si="18"/>
        <v>3436</v>
      </c>
      <c r="X126" s="78">
        <f t="shared" si="18"/>
        <v>20</v>
      </c>
      <c r="Y126" s="142">
        <f t="shared" si="18"/>
        <v>346</v>
      </c>
      <c r="Z126" s="139">
        <f t="shared" si="18"/>
        <v>0</v>
      </c>
      <c r="AA126" s="139">
        <f t="shared" si="18"/>
        <v>0</v>
      </c>
      <c r="AB126" s="139">
        <f t="shared" si="18"/>
        <v>463</v>
      </c>
      <c r="AC126" s="139">
        <f t="shared" si="18"/>
        <v>0</v>
      </c>
      <c r="AD126" s="138">
        <f t="shared" si="18"/>
        <v>319</v>
      </c>
      <c r="AE126" s="74">
        <f t="shared" si="18"/>
        <v>0</v>
      </c>
      <c r="AF126" s="77">
        <f t="shared" si="18"/>
        <v>0</v>
      </c>
      <c r="AG126" s="74">
        <f t="shared" si="18"/>
        <v>4</v>
      </c>
      <c r="AH126" s="75">
        <f t="shared" si="18"/>
        <v>16</v>
      </c>
      <c r="AI126" s="139">
        <f t="shared" si="18"/>
        <v>16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070" t="s">
        <v>133</v>
      </c>
      <c r="B128" s="945" t="s">
        <v>94</v>
      </c>
      <c r="C128" s="1034" t="s">
        <v>13</v>
      </c>
      <c r="D128" s="1044" t="s">
        <v>14</v>
      </c>
      <c r="E128" s="1073" t="s">
        <v>15</v>
      </c>
      <c r="F128" s="1073" t="s">
        <v>16</v>
      </c>
      <c r="G128" s="1073" t="s">
        <v>134</v>
      </c>
      <c r="H128" s="1073" t="s">
        <v>18</v>
      </c>
      <c r="I128" s="1074" t="s">
        <v>19</v>
      </c>
      <c r="J128" s="1074" t="s">
        <v>20</v>
      </c>
      <c r="K128" s="1074" t="s">
        <v>21</v>
      </c>
      <c r="L128" s="1074" t="s">
        <v>22</v>
      </c>
      <c r="M128" s="1074" t="s">
        <v>23</v>
      </c>
      <c r="N128" s="1074" t="s">
        <v>24</v>
      </c>
      <c r="O128" s="1074" t="s">
        <v>25</v>
      </c>
      <c r="P128" s="1074" t="s">
        <v>26</v>
      </c>
      <c r="Q128" s="1074" t="s">
        <v>27</v>
      </c>
      <c r="R128" s="1074" t="s">
        <v>28</v>
      </c>
      <c r="S128" s="1074" t="s">
        <v>29</v>
      </c>
      <c r="T128" s="1047" t="s">
        <v>135</v>
      </c>
      <c r="U128" s="1075" t="s">
        <v>136</v>
      </c>
      <c r="V128" s="1075" t="s">
        <v>137</v>
      </c>
    </row>
    <row r="129" spans="1:93" ht="15" customHeight="1" x14ac:dyDescent="0.25">
      <c r="A129" s="152" t="s">
        <v>138</v>
      </c>
      <c r="B129" s="1053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076"/>
      <c r="V129" s="1076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74</v>
      </c>
      <c r="C130" s="42">
        <v>2</v>
      </c>
      <c r="D130" s="43">
        <v>9</v>
      </c>
      <c r="E130" s="43">
        <v>12</v>
      </c>
      <c r="F130" s="43">
        <v>1</v>
      </c>
      <c r="G130" s="43">
        <v>1</v>
      </c>
      <c r="H130" s="43">
        <v>3</v>
      </c>
      <c r="I130" s="43">
        <v>3</v>
      </c>
      <c r="J130" s="43">
        <v>4</v>
      </c>
      <c r="K130" s="43">
        <v>5</v>
      </c>
      <c r="L130" s="43">
        <v>7</v>
      </c>
      <c r="M130" s="43">
        <v>10</v>
      </c>
      <c r="N130" s="43">
        <v>7</v>
      </c>
      <c r="O130" s="43">
        <v>3</v>
      </c>
      <c r="P130" s="43">
        <v>5</v>
      </c>
      <c r="Q130" s="43">
        <v>2</v>
      </c>
      <c r="R130" s="43">
        <v>0</v>
      </c>
      <c r="S130" s="43">
        <v>0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119</v>
      </c>
      <c r="C131" s="42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3</v>
      </c>
      <c r="I131" s="43">
        <v>1</v>
      </c>
      <c r="J131" s="43">
        <v>6</v>
      </c>
      <c r="K131" s="43">
        <v>7</v>
      </c>
      <c r="L131" s="43">
        <v>12</v>
      </c>
      <c r="M131" s="43">
        <v>15</v>
      </c>
      <c r="N131" s="43">
        <v>7</v>
      </c>
      <c r="O131" s="43">
        <v>16</v>
      </c>
      <c r="P131" s="43">
        <v>11</v>
      </c>
      <c r="Q131" s="43">
        <v>12</v>
      </c>
      <c r="R131" s="43">
        <v>9</v>
      </c>
      <c r="S131" s="43">
        <v>10</v>
      </c>
      <c r="T131" s="44">
        <v>10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186</v>
      </c>
      <c r="C132" s="42">
        <v>0</v>
      </c>
      <c r="D132" s="43">
        <v>0</v>
      </c>
      <c r="E132" s="43">
        <v>1</v>
      </c>
      <c r="F132" s="43">
        <v>1</v>
      </c>
      <c r="G132" s="43">
        <v>7</v>
      </c>
      <c r="H132" s="43">
        <v>23</v>
      </c>
      <c r="I132" s="43">
        <v>51</v>
      </c>
      <c r="J132" s="43">
        <v>46</v>
      </c>
      <c r="K132" s="43">
        <v>42</v>
      </c>
      <c r="L132" s="43">
        <v>14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275</v>
      </c>
      <c r="C134" s="42">
        <v>0</v>
      </c>
      <c r="D134" s="43">
        <v>0</v>
      </c>
      <c r="E134" s="43">
        <v>0</v>
      </c>
      <c r="F134" s="43">
        <v>0</v>
      </c>
      <c r="G134" s="43">
        <v>0</v>
      </c>
      <c r="H134" s="43">
        <v>1</v>
      </c>
      <c r="I134" s="43">
        <v>1</v>
      </c>
      <c r="J134" s="43">
        <v>4</v>
      </c>
      <c r="K134" s="43">
        <v>6</v>
      </c>
      <c r="L134" s="43">
        <v>2</v>
      </c>
      <c r="M134" s="43">
        <v>6</v>
      </c>
      <c r="N134" s="43">
        <v>11</v>
      </c>
      <c r="O134" s="43">
        <v>21</v>
      </c>
      <c r="P134" s="43">
        <v>27</v>
      </c>
      <c r="Q134" s="43">
        <v>51</v>
      </c>
      <c r="R134" s="43">
        <v>58</v>
      </c>
      <c r="S134" s="43">
        <v>43</v>
      </c>
      <c r="T134" s="44">
        <v>44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170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5</v>
      </c>
      <c r="I135" s="43">
        <v>16</v>
      </c>
      <c r="J135" s="43">
        <v>6</v>
      </c>
      <c r="K135" s="43">
        <v>12</v>
      </c>
      <c r="L135" s="43">
        <v>9</v>
      </c>
      <c r="M135" s="43">
        <v>13</v>
      </c>
      <c r="N135" s="43">
        <v>12</v>
      </c>
      <c r="O135" s="43">
        <v>18</v>
      </c>
      <c r="P135" s="43">
        <v>14</v>
      </c>
      <c r="Q135" s="43">
        <v>21</v>
      </c>
      <c r="R135" s="43">
        <v>18</v>
      </c>
      <c r="S135" s="43">
        <v>17</v>
      </c>
      <c r="T135" s="44">
        <v>9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185</v>
      </c>
      <c r="C137" s="42">
        <v>4</v>
      </c>
      <c r="D137" s="43">
        <v>17</v>
      </c>
      <c r="E137" s="43">
        <v>38</v>
      </c>
      <c r="F137" s="43">
        <v>27</v>
      </c>
      <c r="G137" s="43">
        <v>21</v>
      </c>
      <c r="H137" s="43">
        <v>25</v>
      </c>
      <c r="I137" s="43">
        <v>20</v>
      </c>
      <c r="J137" s="43">
        <v>10</v>
      </c>
      <c r="K137" s="43">
        <v>14</v>
      </c>
      <c r="L137" s="43">
        <v>6</v>
      </c>
      <c r="M137" s="43">
        <v>3</v>
      </c>
      <c r="N137" s="43">
        <v>0</v>
      </c>
      <c r="O137" s="43">
        <v>0</v>
      </c>
      <c r="P137" s="43">
        <v>0</v>
      </c>
      <c r="Q137" s="43">
        <v>0</v>
      </c>
      <c r="R137" s="43">
        <v>0</v>
      </c>
      <c r="S137" s="43">
        <v>0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197</v>
      </c>
      <c r="C138" s="42">
        <v>0</v>
      </c>
      <c r="D138" s="43">
        <v>0</v>
      </c>
      <c r="E138" s="43">
        <v>0</v>
      </c>
      <c r="F138" s="43">
        <v>1</v>
      </c>
      <c r="G138" s="43">
        <v>3</v>
      </c>
      <c r="H138" s="43">
        <v>8</v>
      </c>
      <c r="I138" s="43">
        <v>8</v>
      </c>
      <c r="J138" s="43">
        <v>15</v>
      </c>
      <c r="K138" s="43">
        <v>20</v>
      </c>
      <c r="L138" s="43">
        <v>27</v>
      </c>
      <c r="M138" s="43">
        <v>16</v>
      </c>
      <c r="N138" s="43">
        <v>26</v>
      </c>
      <c r="O138" s="43">
        <v>15</v>
      </c>
      <c r="P138" s="43">
        <v>19</v>
      </c>
      <c r="Q138" s="43">
        <v>20</v>
      </c>
      <c r="R138" s="43">
        <v>14</v>
      </c>
      <c r="S138" s="43">
        <v>5</v>
      </c>
      <c r="T138" s="44">
        <v>0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184</v>
      </c>
      <c r="C139" s="42">
        <v>5</v>
      </c>
      <c r="D139" s="43">
        <v>52</v>
      </c>
      <c r="E139" s="43">
        <v>73</v>
      </c>
      <c r="F139" s="43">
        <v>52</v>
      </c>
      <c r="G139" s="43">
        <v>2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82</v>
      </c>
      <c r="C140" s="42">
        <v>55</v>
      </c>
      <c r="D140" s="43">
        <v>19</v>
      </c>
      <c r="E140" s="43">
        <v>5</v>
      </c>
      <c r="F140" s="43">
        <v>2</v>
      </c>
      <c r="G140" s="43">
        <v>1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25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0</v>
      </c>
      <c r="I141" s="43">
        <v>3</v>
      </c>
      <c r="J141" s="43">
        <v>1</v>
      </c>
      <c r="K141" s="43">
        <v>3</v>
      </c>
      <c r="L141" s="43">
        <v>0</v>
      </c>
      <c r="M141" s="43">
        <v>0</v>
      </c>
      <c r="N141" s="43">
        <v>1</v>
      </c>
      <c r="O141" s="43">
        <v>3</v>
      </c>
      <c r="P141" s="43">
        <v>6</v>
      </c>
      <c r="Q141" s="43">
        <v>5</v>
      </c>
      <c r="R141" s="43">
        <v>3</v>
      </c>
      <c r="S141" s="43">
        <v>0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59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4</v>
      </c>
      <c r="I142" s="43">
        <v>4</v>
      </c>
      <c r="J142" s="43">
        <v>5</v>
      </c>
      <c r="K142" s="43">
        <v>11</v>
      </c>
      <c r="L142" s="43">
        <v>11</v>
      </c>
      <c r="M142" s="43">
        <v>5</v>
      </c>
      <c r="N142" s="43">
        <v>10</v>
      </c>
      <c r="O142" s="43">
        <v>1</v>
      </c>
      <c r="P142" s="43">
        <v>3</v>
      </c>
      <c r="Q142" s="43">
        <v>3</v>
      </c>
      <c r="R142" s="43">
        <v>2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268</v>
      </c>
      <c r="C143" s="42">
        <v>0</v>
      </c>
      <c r="D143" s="43">
        <v>0</v>
      </c>
      <c r="E143" s="43">
        <v>0</v>
      </c>
      <c r="F143" s="43">
        <v>1</v>
      </c>
      <c r="G143" s="43">
        <v>6</v>
      </c>
      <c r="H143" s="43">
        <v>17</v>
      </c>
      <c r="I143" s="43">
        <v>31</v>
      </c>
      <c r="J143" s="43">
        <v>37</v>
      </c>
      <c r="K143" s="43">
        <v>42</v>
      </c>
      <c r="L143" s="43">
        <v>39</v>
      </c>
      <c r="M143" s="43">
        <v>0</v>
      </c>
      <c r="N143" s="43">
        <v>22</v>
      </c>
      <c r="O143" s="43">
        <v>25</v>
      </c>
      <c r="P143" s="43">
        <v>25</v>
      </c>
      <c r="Q143" s="43">
        <v>14</v>
      </c>
      <c r="R143" s="43">
        <v>6</v>
      </c>
      <c r="S143" s="43">
        <v>2</v>
      </c>
      <c r="T143" s="44">
        <v>1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1824</v>
      </c>
      <c r="C146" s="74">
        <f t="shared" si="27"/>
        <v>66</v>
      </c>
      <c r="D146" s="75">
        <f t="shared" si="27"/>
        <v>97</v>
      </c>
      <c r="E146" s="75">
        <f t="shared" si="27"/>
        <v>129</v>
      </c>
      <c r="F146" s="75">
        <f t="shared" si="27"/>
        <v>85</v>
      </c>
      <c r="G146" s="75">
        <f>SUM(G129:G145)</f>
        <v>41</v>
      </c>
      <c r="H146" s="75">
        <f t="shared" si="27"/>
        <v>89</v>
      </c>
      <c r="I146" s="75">
        <f t="shared" si="27"/>
        <v>138</v>
      </c>
      <c r="J146" s="75">
        <f t="shared" si="27"/>
        <v>134</v>
      </c>
      <c r="K146" s="75">
        <f t="shared" si="27"/>
        <v>162</v>
      </c>
      <c r="L146" s="75">
        <f t="shared" si="27"/>
        <v>127</v>
      </c>
      <c r="M146" s="75">
        <f t="shared" si="27"/>
        <v>69</v>
      </c>
      <c r="N146" s="75">
        <f t="shared" si="27"/>
        <v>96</v>
      </c>
      <c r="O146" s="75">
        <f t="shared" si="27"/>
        <v>102</v>
      </c>
      <c r="P146" s="75">
        <f t="shared" si="27"/>
        <v>110</v>
      </c>
      <c r="Q146" s="75">
        <f t="shared" si="27"/>
        <v>128</v>
      </c>
      <c r="R146" s="75">
        <f t="shared" si="27"/>
        <v>110</v>
      </c>
      <c r="S146" s="75">
        <f t="shared" si="27"/>
        <v>77</v>
      </c>
      <c r="T146" s="76">
        <f t="shared" si="27"/>
        <v>64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031" t="s">
        <v>158</v>
      </c>
      <c r="G148" s="831"/>
      <c r="H148" s="831"/>
      <c r="I148" s="831"/>
      <c r="J148" s="831"/>
      <c r="K148" s="831"/>
      <c r="L148" s="831"/>
      <c r="M148" s="831"/>
      <c r="N148" s="831"/>
      <c r="O148" s="831"/>
      <c r="P148" s="831"/>
      <c r="Q148" s="831"/>
      <c r="R148" s="831"/>
      <c r="S148" s="831"/>
      <c r="T148" s="831"/>
      <c r="U148" s="831"/>
      <c r="V148" s="831"/>
      <c r="W148" s="831"/>
      <c r="X148" s="831"/>
      <c r="Y148" s="831"/>
      <c r="Z148" s="831"/>
      <c r="AA148" s="831"/>
      <c r="AB148" s="831"/>
      <c r="AC148" s="831"/>
      <c r="AD148" s="831"/>
      <c r="AE148" s="831"/>
      <c r="AF148" s="831"/>
      <c r="AG148" s="831"/>
      <c r="AH148" s="831"/>
      <c r="AI148" s="831"/>
      <c r="AJ148" s="831"/>
      <c r="AK148" s="831"/>
      <c r="AL148" s="831"/>
      <c r="AM148" s="831"/>
      <c r="AN148" s="831"/>
      <c r="AO148" s="1033"/>
      <c r="AP148" s="958" t="s">
        <v>9</v>
      </c>
      <c r="AQ148" s="703" t="s">
        <v>159</v>
      </c>
      <c r="AR148" s="703" t="s">
        <v>160</v>
      </c>
      <c r="AS148" s="960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000" t="s">
        <v>13</v>
      </c>
      <c r="G149" s="1058"/>
      <c r="H149" s="1000" t="s">
        <v>14</v>
      </c>
      <c r="I149" s="1058"/>
      <c r="J149" s="1000" t="s">
        <v>15</v>
      </c>
      <c r="K149" s="1058"/>
      <c r="L149" s="1000" t="s">
        <v>16</v>
      </c>
      <c r="M149" s="1058"/>
      <c r="N149" s="1000" t="s">
        <v>164</v>
      </c>
      <c r="O149" s="1058"/>
      <c r="P149" s="1000" t="s">
        <v>18</v>
      </c>
      <c r="Q149" s="1058"/>
      <c r="R149" s="1031" t="s">
        <v>19</v>
      </c>
      <c r="S149" s="1032"/>
      <c r="T149" s="1031" t="s">
        <v>20</v>
      </c>
      <c r="U149" s="1032"/>
      <c r="V149" s="1031" t="s">
        <v>21</v>
      </c>
      <c r="W149" s="1032"/>
      <c r="X149" s="1031" t="s">
        <v>22</v>
      </c>
      <c r="Y149" s="1032"/>
      <c r="Z149" s="1031" t="s">
        <v>23</v>
      </c>
      <c r="AA149" s="1032"/>
      <c r="AB149" s="1031" t="s">
        <v>24</v>
      </c>
      <c r="AC149" s="1032"/>
      <c r="AD149" s="1031" t="s">
        <v>25</v>
      </c>
      <c r="AE149" s="1032"/>
      <c r="AF149" s="1031" t="s">
        <v>26</v>
      </c>
      <c r="AG149" s="1032"/>
      <c r="AH149" s="1031" t="s">
        <v>27</v>
      </c>
      <c r="AI149" s="1032"/>
      <c r="AJ149" s="1031" t="s">
        <v>28</v>
      </c>
      <c r="AK149" s="1032"/>
      <c r="AL149" s="1031" t="s">
        <v>29</v>
      </c>
      <c r="AM149" s="1032"/>
      <c r="AN149" s="1031" t="s">
        <v>30</v>
      </c>
      <c r="AO149" s="1033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050" t="s">
        <v>165</v>
      </c>
      <c r="D150" s="1074" t="s">
        <v>31</v>
      </c>
      <c r="E150" s="1077" t="s">
        <v>32</v>
      </c>
      <c r="F150" s="1034" t="s">
        <v>31</v>
      </c>
      <c r="G150" s="964" t="s">
        <v>32</v>
      </c>
      <c r="H150" s="1034" t="s">
        <v>31</v>
      </c>
      <c r="I150" s="964" t="s">
        <v>32</v>
      </c>
      <c r="J150" s="1034" t="s">
        <v>31</v>
      </c>
      <c r="K150" s="964" t="s">
        <v>32</v>
      </c>
      <c r="L150" s="1034" t="s">
        <v>31</v>
      </c>
      <c r="M150" s="964" t="s">
        <v>32</v>
      </c>
      <c r="N150" s="1034" t="s">
        <v>31</v>
      </c>
      <c r="O150" s="964" t="s">
        <v>32</v>
      </c>
      <c r="P150" s="1034" t="s">
        <v>31</v>
      </c>
      <c r="Q150" s="964" t="s">
        <v>32</v>
      </c>
      <c r="R150" s="1034" t="s">
        <v>31</v>
      </c>
      <c r="S150" s="964" t="s">
        <v>32</v>
      </c>
      <c r="T150" s="1034" t="s">
        <v>31</v>
      </c>
      <c r="U150" s="964" t="s">
        <v>32</v>
      </c>
      <c r="V150" s="1034" t="s">
        <v>31</v>
      </c>
      <c r="W150" s="964" t="s">
        <v>32</v>
      </c>
      <c r="X150" s="1034" t="s">
        <v>31</v>
      </c>
      <c r="Y150" s="964" t="s">
        <v>32</v>
      </c>
      <c r="Z150" s="1034" t="s">
        <v>31</v>
      </c>
      <c r="AA150" s="964" t="s">
        <v>32</v>
      </c>
      <c r="AB150" s="1034" t="s">
        <v>31</v>
      </c>
      <c r="AC150" s="964" t="s">
        <v>32</v>
      </c>
      <c r="AD150" s="1034" t="s">
        <v>31</v>
      </c>
      <c r="AE150" s="964" t="s">
        <v>32</v>
      </c>
      <c r="AF150" s="1034" t="s">
        <v>31</v>
      </c>
      <c r="AG150" s="964" t="s">
        <v>32</v>
      </c>
      <c r="AH150" s="1034" t="s">
        <v>31</v>
      </c>
      <c r="AI150" s="964" t="s">
        <v>32</v>
      </c>
      <c r="AJ150" s="1034" t="s">
        <v>31</v>
      </c>
      <c r="AK150" s="964" t="s">
        <v>32</v>
      </c>
      <c r="AL150" s="1034" t="s">
        <v>31</v>
      </c>
      <c r="AM150" s="964" t="s">
        <v>32</v>
      </c>
      <c r="AN150" s="1034" t="s">
        <v>31</v>
      </c>
      <c r="AO150" s="1078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079">
        <f>SUM(D151+E151)</f>
        <v>1188</v>
      </c>
      <c r="D151" s="706">
        <f>SUM(F151+H151+J151+L151+N151+P151+R151+T151+V151+X151+Z151+AB151+AD151+AF151+AH151+AJ151+AL151+AN151)</f>
        <v>535</v>
      </c>
      <c r="E151" s="970">
        <f>SUM(G151+I151+K151+M151+O151+Q151+S151+U151+W151+Y151+AA151+AC151+AE151+AG151+AI151+AK151+AM151+AO151)</f>
        <v>653</v>
      </c>
      <c r="F151" s="939">
        <v>7</v>
      </c>
      <c r="G151" s="971">
        <v>5</v>
      </c>
      <c r="H151" s="939">
        <v>12</v>
      </c>
      <c r="I151" s="971">
        <v>8</v>
      </c>
      <c r="J151" s="939">
        <v>13</v>
      </c>
      <c r="K151" s="972">
        <v>4</v>
      </c>
      <c r="L151" s="939">
        <v>11</v>
      </c>
      <c r="M151" s="972">
        <v>6</v>
      </c>
      <c r="N151" s="939">
        <v>12</v>
      </c>
      <c r="O151" s="972">
        <v>6</v>
      </c>
      <c r="P151" s="939">
        <v>10</v>
      </c>
      <c r="Q151" s="972">
        <v>11</v>
      </c>
      <c r="R151" s="939">
        <v>10</v>
      </c>
      <c r="S151" s="972">
        <v>18</v>
      </c>
      <c r="T151" s="939">
        <v>12</v>
      </c>
      <c r="U151" s="972">
        <v>13</v>
      </c>
      <c r="V151" s="939">
        <v>8</v>
      </c>
      <c r="W151" s="972">
        <v>36</v>
      </c>
      <c r="X151" s="939">
        <v>15</v>
      </c>
      <c r="Y151" s="972">
        <v>25</v>
      </c>
      <c r="Z151" s="939">
        <v>18</v>
      </c>
      <c r="AA151" s="972">
        <v>36</v>
      </c>
      <c r="AB151" s="939">
        <v>28</v>
      </c>
      <c r="AC151" s="972">
        <v>49</v>
      </c>
      <c r="AD151" s="939">
        <v>44</v>
      </c>
      <c r="AE151" s="972">
        <v>79</v>
      </c>
      <c r="AF151" s="939">
        <v>59</v>
      </c>
      <c r="AG151" s="972">
        <v>91</v>
      </c>
      <c r="AH151" s="939">
        <v>62</v>
      </c>
      <c r="AI151" s="972">
        <v>78</v>
      </c>
      <c r="AJ151" s="939">
        <v>76</v>
      </c>
      <c r="AK151" s="972">
        <v>59</v>
      </c>
      <c r="AL151" s="939">
        <v>73</v>
      </c>
      <c r="AM151" s="972">
        <v>82</v>
      </c>
      <c r="AN151" s="973">
        <v>65</v>
      </c>
      <c r="AO151" s="974">
        <v>47</v>
      </c>
      <c r="AP151" s="174">
        <v>1188</v>
      </c>
      <c r="AQ151" s="123">
        <v>120</v>
      </c>
      <c r="AR151" s="123">
        <v>0</v>
      </c>
      <c r="AS151" s="175">
        <v>12</v>
      </c>
      <c r="AT151" s="939"/>
      <c r="AU151" s="972">
        <v>211</v>
      </c>
      <c r="AV151" s="1080"/>
      <c r="AW151" s="1081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170</v>
      </c>
      <c r="D152" s="179"/>
      <c r="E152" s="180">
        <f>SUM(K152+M152+O152+Q152+S152+U152+W152+Y152+AA152+AC152+AE152+AG152+AI152+AK152+AM152+AO152)</f>
        <v>170</v>
      </c>
      <c r="F152" s="181"/>
      <c r="G152" s="1082"/>
      <c r="H152" s="181"/>
      <c r="I152" s="1082"/>
      <c r="J152" s="181"/>
      <c r="K152" s="108">
        <v>1</v>
      </c>
      <c r="L152" s="181"/>
      <c r="M152" s="108">
        <v>4</v>
      </c>
      <c r="N152" s="181"/>
      <c r="O152" s="108">
        <v>3</v>
      </c>
      <c r="P152" s="181"/>
      <c r="Q152" s="108">
        <v>19</v>
      </c>
      <c r="R152" s="181"/>
      <c r="S152" s="108">
        <v>47</v>
      </c>
      <c r="T152" s="181"/>
      <c r="U152" s="108">
        <v>42</v>
      </c>
      <c r="V152" s="181"/>
      <c r="W152" s="108">
        <v>41</v>
      </c>
      <c r="X152" s="181"/>
      <c r="Y152" s="108">
        <v>12</v>
      </c>
      <c r="Z152" s="181"/>
      <c r="AA152" s="108">
        <v>1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170</v>
      </c>
      <c r="AQ152" s="28">
        <v>0</v>
      </c>
      <c r="AR152" s="28">
        <v>0</v>
      </c>
      <c r="AS152" s="108">
        <v>0</v>
      </c>
      <c r="AT152" s="27"/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/>
      <c r="AQ153" s="35"/>
      <c r="AR153" s="35">
        <v>0</v>
      </c>
      <c r="AS153" s="110">
        <v>0</v>
      </c>
      <c r="AT153" s="32"/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247</v>
      </c>
      <c r="D154" s="195">
        <f>SUM(F154+H154+J154+L154+N154+P154+R154+T154+V154+X154+Z154+AB154+AD154+AF154+AH154+AJ154+AL154+AN154)</f>
        <v>71</v>
      </c>
      <c r="E154" s="196">
        <f>SUM(G154+I154+K154+M154+O154+Q154+S154+U154+W154+Y154+AA154+AC154+AE154+AG154+AI154+AK154+AM154+AO154)</f>
        <v>176</v>
      </c>
      <c r="F154" s="42">
        <v>0</v>
      </c>
      <c r="G154" s="38">
        <v>0</v>
      </c>
      <c r="H154" s="42">
        <v>0</v>
      </c>
      <c r="I154" s="38">
        <v>1</v>
      </c>
      <c r="J154" s="42"/>
      <c r="K154" s="38"/>
      <c r="L154" s="42"/>
      <c r="M154" s="38"/>
      <c r="N154" s="42"/>
      <c r="O154" s="38"/>
      <c r="P154" s="42">
        <v>4</v>
      </c>
      <c r="Q154" s="38">
        <v>6</v>
      </c>
      <c r="R154" s="42">
        <v>3</v>
      </c>
      <c r="S154" s="38">
        <v>20</v>
      </c>
      <c r="T154" s="42">
        <v>11</v>
      </c>
      <c r="U154" s="38">
        <v>24</v>
      </c>
      <c r="V154" s="42">
        <v>13</v>
      </c>
      <c r="W154" s="38">
        <v>21</v>
      </c>
      <c r="X154" s="42">
        <v>10</v>
      </c>
      <c r="Y154" s="38">
        <v>18</v>
      </c>
      <c r="Z154" s="42">
        <v>9</v>
      </c>
      <c r="AA154" s="38">
        <v>20</v>
      </c>
      <c r="AB154" s="42">
        <v>7</v>
      </c>
      <c r="AC154" s="38">
        <v>28</v>
      </c>
      <c r="AD154" s="42">
        <v>3</v>
      </c>
      <c r="AE154" s="38">
        <v>19</v>
      </c>
      <c r="AF154" s="42">
        <v>5</v>
      </c>
      <c r="AG154" s="38">
        <v>7</v>
      </c>
      <c r="AH154" s="42">
        <v>5</v>
      </c>
      <c r="AI154" s="38">
        <v>9</v>
      </c>
      <c r="AJ154" s="42">
        <v>1</v>
      </c>
      <c r="AK154" s="38">
        <v>3</v>
      </c>
      <c r="AL154" s="42">
        <v>0</v>
      </c>
      <c r="AM154" s="38">
        <v>0</v>
      </c>
      <c r="AN154" s="107">
        <v>0</v>
      </c>
      <c r="AO154" s="44">
        <v>0</v>
      </c>
      <c r="AP154" s="197">
        <v>247</v>
      </c>
      <c r="AQ154" s="43">
        <v>0</v>
      </c>
      <c r="AR154" s="43">
        <v>0</v>
      </c>
      <c r="AS154" s="38">
        <v>0</v>
      </c>
      <c r="AT154" s="42"/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/>
      <c r="AQ155" s="63"/>
      <c r="AR155" s="63">
        <v>0</v>
      </c>
      <c r="AS155" s="71">
        <v>0</v>
      </c>
      <c r="AT155" s="62"/>
      <c r="AU155" s="71"/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083"/>
      <c r="C156" s="208">
        <f t="shared" si="39"/>
        <v>506</v>
      </c>
      <c r="D156" s="209">
        <f>SUM(F156+H156+J156+L156+N156+P156+R156+T156+V156+X156+Z156+AB156+AD156+AF156+AH156+AJ156+AL156+AN156)</f>
        <v>231</v>
      </c>
      <c r="E156" s="196">
        <f>SUM(G156+I156+K156+M156+O156+Q156+S156+U156+W156+Y156+AA156+AC156+AE156+AG156+AI156+AK156+AM156+AO156)</f>
        <v>275</v>
      </c>
      <c r="F156" s="32">
        <v>50</v>
      </c>
      <c r="G156" s="31">
        <v>38</v>
      </c>
      <c r="H156" s="32">
        <v>20</v>
      </c>
      <c r="I156" s="31">
        <v>15</v>
      </c>
      <c r="J156" s="32">
        <v>19</v>
      </c>
      <c r="K156" s="110">
        <v>6</v>
      </c>
      <c r="L156" s="32">
        <v>4</v>
      </c>
      <c r="M156" s="110">
        <v>2</v>
      </c>
      <c r="N156" s="32">
        <v>4</v>
      </c>
      <c r="O156" s="110">
        <v>2</v>
      </c>
      <c r="P156" s="32">
        <v>2</v>
      </c>
      <c r="Q156" s="110">
        <v>1</v>
      </c>
      <c r="R156" s="32">
        <v>2</v>
      </c>
      <c r="S156" s="110">
        <v>6</v>
      </c>
      <c r="T156" s="32">
        <v>4</v>
      </c>
      <c r="U156" s="110">
        <v>6</v>
      </c>
      <c r="V156" s="32">
        <v>3</v>
      </c>
      <c r="W156" s="110">
        <v>17</v>
      </c>
      <c r="X156" s="32">
        <v>5</v>
      </c>
      <c r="Y156" s="110">
        <v>15</v>
      </c>
      <c r="Z156" s="32">
        <v>2</v>
      </c>
      <c r="AA156" s="110">
        <v>16</v>
      </c>
      <c r="AB156" s="32">
        <v>5</v>
      </c>
      <c r="AC156" s="110">
        <v>16</v>
      </c>
      <c r="AD156" s="32">
        <v>7</v>
      </c>
      <c r="AE156" s="110">
        <v>21</v>
      </c>
      <c r="AF156" s="32">
        <v>14</v>
      </c>
      <c r="AG156" s="110">
        <v>21</v>
      </c>
      <c r="AH156" s="32">
        <v>14</v>
      </c>
      <c r="AI156" s="110">
        <v>22</v>
      </c>
      <c r="AJ156" s="32">
        <v>18</v>
      </c>
      <c r="AK156" s="31">
        <v>19</v>
      </c>
      <c r="AL156" s="32">
        <v>27</v>
      </c>
      <c r="AM156" s="31">
        <v>20</v>
      </c>
      <c r="AN156" s="59">
        <v>31</v>
      </c>
      <c r="AO156" s="33">
        <v>32</v>
      </c>
      <c r="AP156" s="190">
        <v>506</v>
      </c>
      <c r="AQ156" s="35">
        <v>433</v>
      </c>
      <c r="AR156" s="35">
        <v>0</v>
      </c>
      <c r="AS156" s="110">
        <v>2</v>
      </c>
      <c r="AT156" s="32"/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154</v>
      </c>
      <c r="D157" s="195">
        <f>SUM(F157+H157+J157+N157+L157+P157+R157+T157+V157+X157+Z157+AB157+AD157+AF157+AH157+AJ157+AL157+AN157)</f>
        <v>27</v>
      </c>
      <c r="E157" s="196">
        <f>SUM(G157+I157+K157+M157+O157+Q157+S157+U157+W157+Y157+AA157+AC157+AE157+AG157+AI157+AK157+AM157+AO157)</f>
        <v>127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/>
      <c r="M157" s="38"/>
      <c r="N157" s="42"/>
      <c r="O157" s="38"/>
      <c r="P157" s="42">
        <v>0</v>
      </c>
      <c r="Q157" s="38">
        <v>4</v>
      </c>
      <c r="R157" s="42">
        <v>0</v>
      </c>
      <c r="S157" s="38">
        <v>6</v>
      </c>
      <c r="T157" s="42">
        <v>2</v>
      </c>
      <c r="U157" s="38">
        <v>10</v>
      </c>
      <c r="V157" s="42">
        <v>0</v>
      </c>
      <c r="W157" s="38">
        <v>13</v>
      </c>
      <c r="X157" s="42">
        <v>0</v>
      </c>
      <c r="Y157" s="38">
        <v>10</v>
      </c>
      <c r="Z157" s="42">
        <v>3</v>
      </c>
      <c r="AA157" s="38">
        <v>14</v>
      </c>
      <c r="AB157" s="42">
        <v>1</v>
      </c>
      <c r="AC157" s="38">
        <v>17</v>
      </c>
      <c r="AD157" s="42">
        <v>3</v>
      </c>
      <c r="AE157" s="45">
        <v>18</v>
      </c>
      <c r="AF157" s="42">
        <v>6</v>
      </c>
      <c r="AG157" s="45">
        <v>7</v>
      </c>
      <c r="AH157" s="42">
        <v>3</v>
      </c>
      <c r="AI157" s="45">
        <v>4</v>
      </c>
      <c r="AJ157" s="42">
        <v>5</v>
      </c>
      <c r="AK157" s="45">
        <v>13</v>
      </c>
      <c r="AL157" s="42">
        <v>4</v>
      </c>
      <c r="AM157" s="45">
        <v>6</v>
      </c>
      <c r="AN157" s="107">
        <v>0</v>
      </c>
      <c r="AO157" s="44">
        <v>5</v>
      </c>
      <c r="AP157" s="197">
        <v>154</v>
      </c>
      <c r="AQ157" s="43">
        <v>64</v>
      </c>
      <c r="AR157" s="43">
        <v>3</v>
      </c>
      <c r="AS157" s="38">
        <v>0</v>
      </c>
      <c r="AT157" s="42"/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80</v>
      </c>
      <c r="D158" s="195">
        <f>SUM(F158+H158+J158+N158+L158+P158+R158+T158+V158+X158+Z158+AB158+AD158+AF158+AH158+AJ158+AL158+AN158)</f>
        <v>60</v>
      </c>
      <c r="E158" s="196">
        <f>SUM(G158+I158+K158+M158+O158+Q158+S158+U158+W158+Y158+AA158+AC158+AE158+AG158+AI158+AK158+AM158+AO158)</f>
        <v>20</v>
      </c>
      <c r="F158" s="42">
        <v>27</v>
      </c>
      <c r="G158" s="45">
        <v>12</v>
      </c>
      <c r="H158" s="42">
        <v>28</v>
      </c>
      <c r="I158" s="45">
        <v>7</v>
      </c>
      <c r="J158" s="42">
        <v>4</v>
      </c>
      <c r="K158" s="38">
        <v>1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1</v>
      </c>
      <c r="AO158" s="44">
        <v>0</v>
      </c>
      <c r="AP158" s="197">
        <v>80</v>
      </c>
      <c r="AQ158" s="43">
        <v>0</v>
      </c>
      <c r="AR158" s="43">
        <v>0</v>
      </c>
      <c r="AS158" s="38">
        <v>0</v>
      </c>
      <c r="AT158" s="42"/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490</v>
      </c>
      <c r="D159" s="195">
        <f>SUM(F159+H159+J159+N159+L159+P159+R159+T159+V159+X159+Z159+AB159+AD159+AF159+AH159+AJ159+AL159+AN159)</f>
        <v>216</v>
      </c>
      <c r="E159" s="196">
        <f>SUM(G159+I159+K159+M159+O159+Q159+S159+U159+W159+Y159+AA159+AC159+AE159+AG159+AI159+AK159+AM159+AO159)</f>
        <v>274</v>
      </c>
      <c r="F159" s="42">
        <v>8</v>
      </c>
      <c r="G159" s="45">
        <v>7</v>
      </c>
      <c r="H159" s="42">
        <v>39</v>
      </c>
      <c r="I159" s="45">
        <v>36</v>
      </c>
      <c r="J159" s="42">
        <v>32</v>
      </c>
      <c r="K159" s="38">
        <v>44</v>
      </c>
      <c r="L159" s="42">
        <v>4</v>
      </c>
      <c r="M159" s="38">
        <v>2</v>
      </c>
      <c r="N159" s="42">
        <v>3</v>
      </c>
      <c r="O159" s="38">
        <v>2</v>
      </c>
      <c r="P159" s="42">
        <v>1</v>
      </c>
      <c r="Q159" s="38">
        <v>2</v>
      </c>
      <c r="R159" s="42">
        <v>1</v>
      </c>
      <c r="S159" s="38">
        <v>1</v>
      </c>
      <c r="T159" s="42">
        <v>4</v>
      </c>
      <c r="U159" s="38">
        <v>1</v>
      </c>
      <c r="V159" s="42">
        <v>5</v>
      </c>
      <c r="W159" s="38">
        <v>3</v>
      </c>
      <c r="X159" s="42">
        <v>9</v>
      </c>
      <c r="Y159" s="38">
        <v>2</v>
      </c>
      <c r="Z159" s="42">
        <v>4</v>
      </c>
      <c r="AA159" s="38">
        <v>4</v>
      </c>
      <c r="AB159" s="42">
        <v>12</v>
      </c>
      <c r="AC159" s="38">
        <v>2</v>
      </c>
      <c r="AD159" s="42">
        <v>9</v>
      </c>
      <c r="AE159" s="38">
        <v>7</v>
      </c>
      <c r="AF159" s="42">
        <v>4</v>
      </c>
      <c r="AG159" s="38">
        <v>9</v>
      </c>
      <c r="AH159" s="42">
        <v>14</v>
      </c>
      <c r="AI159" s="38">
        <v>46</v>
      </c>
      <c r="AJ159" s="42">
        <v>20</v>
      </c>
      <c r="AK159" s="45">
        <v>37</v>
      </c>
      <c r="AL159" s="42">
        <v>24</v>
      </c>
      <c r="AM159" s="45">
        <v>33</v>
      </c>
      <c r="AN159" s="107">
        <v>23</v>
      </c>
      <c r="AO159" s="44">
        <v>36</v>
      </c>
      <c r="AP159" s="197">
        <v>490</v>
      </c>
      <c r="AQ159" s="43">
        <v>0</v>
      </c>
      <c r="AR159" s="43">
        <v>0</v>
      </c>
      <c r="AS159" s="38">
        <v>0</v>
      </c>
      <c r="AT159" s="42"/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433</v>
      </c>
      <c r="D160" s="195">
        <f>SUM(F160+H160+J160+N160+L160+P160+R160+T160+V160+X160+Z160+AB160+AD160+AF160+AH160+AJ160+AL160+AN160)</f>
        <v>302</v>
      </c>
      <c r="E160" s="196">
        <f>SUM(G160+I160+K160+M160+O160+Q160+S160+U160+W160+Y160+AA160+AC160+AE160+AG160+AI160+AK160+AM160+AO160)</f>
        <v>131</v>
      </c>
      <c r="F160" s="114">
        <v>13</v>
      </c>
      <c r="G160" s="213">
        <v>11</v>
      </c>
      <c r="H160" s="114">
        <v>5</v>
      </c>
      <c r="I160" s="213">
        <v>3</v>
      </c>
      <c r="J160" s="114">
        <v>6</v>
      </c>
      <c r="K160" s="214">
        <v>4</v>
      </c>
      <c r="L160" s="114">
        <v>3</v>
      </c>
      <c r="M160" s="214">
        <v>2</v>
      </c>
      <c r="N160" s="114">
        <v>1</v>
      </c>
      <c r="O160" s="214">
        <v>4</v>
      </c>
      <c r="P160" s="114">
        <v>7</v>
      </c>
      <c r="Q160" s="214">
        <v>0</v>
      </c>
      <c r="R160" s="114">
        <v>0</v>
      </c>
      <c r="S160" s="214">
        <v>6</v>
      </c>
      <c r="T160" s="114">
        <v>1</v>
      </c>
      <c r="U160" s="214">
        <v>1</v>
      </c>
      <c r="V160" s="114">
        <v>4</v>
      </c>
      <c r="W160" s="214">
        <v>5</v>
      </c>
      <c r="X160" s="114">
        <v>6</v>
      </c>
      <c r="Y160" s="214">
        <v>7</v>
      </c>
      <c r="Z160" s="114">
        <v>12</v>
      </c>
      <c r="AA160" s="214">
        <v>4</v>
      </c>
      <c r="AB160" s="114">
        <v>23</v>
      </c>
      <c r="AC160" s="214">
        <v>10</v>
      </c>
      <c r="AD160" s="114">
        <v>8</v>
      </c>
      <c r="AE160" s="214">
        <v>9</v>
      </c>
      <c r="AF160" s="114">
        <v>16</v>
      </c>
      <c r="AG160" s="214">
        <v>6</v>
      </c>
      <c r="AH160" s="114">
        <v>29</v>
      </c>
      <c r="AI160" s="214">
        <v>19</v>
      </c>
      <c r="AJ160" s="114">
        <v>39</v>
      </c>
      <c r="AK160" s="213">
        <v>13</v>
      </c>
      <c r="AL160" s="114">
        <v>99</v>
      </c>
      <c r="AM160" s="213">
        <v>17</v>
      </c>
      <c r="AN160" s="215">
        <v>30</v>
      </c>
      <c r="AO160" s="216">
        <v>10</v>
      </c>
      <c r="AP160" s="217">
        <v>432</v>
      </c>
      <c r="AQ160" s="115">
        <v>288</v>
      </c>
      <c r="AR160" s="115">
        <v>11</v>
      </c>
      <c r="AS160" s="214">
        <v>2</v>
      </c>
      <c r="AT160" s="114">
        <v>1</v>
      </c>
      <c r="AU160" s="214">
        <v>17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000" t="s">
        <v>94</v>
      </c>
      <c r="B162" s="1058"/>
      <c r="C162" s="221">
        <f t="shared" ref="C162:AS162" si="42">SUM(C151:C161)</f>
        <v>3268</v>
      </c>
      <c r="D162" s="222">
        <f t="shared" si="42"/>
        <v>1442</v>
      </c>
      <c r="E162" s="1084">
        <f t="shared" si="42"/>
        <v>1826</v>
      </c>
      <c r="F162" s="74">
        <f t="shared" si="42"/>
        <v>105</v>
      </c>
      <c r="G162" s="139">
        <f t="shared" si="42"/>
        <v>73</v>
      </c>
      <c r="H162" s="74">
        <f t="shared" si="42"/>
        <v>104</v>
      </c>
      <c r="I162" s="139">
        <f t="shared" si="42"/>
        <v>70</v>
      </c>
      <c r="J162" s="1071">
        <f t="shared" si="42"/>
        <v>74</v>
      </c>
      <c r="K162" s="1072">
        <f t="shared" si="42"/>
        <v>60</v>
      </c>
      <c r="L162" s="1071">
        <f t="shared" si="42"/>
        <v>22</v>
      </c>
      <c r="M162" s="1072">
        <f t="shared" si="42"/>
        <v>16</v>
      </c>
      <c r="N162" s="1071">
        <f t="shared" ref="N162:O162" si="43">SUM(N151:N161)</f>
        <v>20</v>
      </c>
      <c r="O162" s="1072">
        <f t="shared" si="43"/>
        <v>17</v>
      </c>
      <c r="P162" s="1071">
        <f t="shared" si="42"/>
        <v>24</v>
      </c>
      <c r="Q162" s="1072">
        <f t="shared" si="42"/>
        <v>43</v>
      </c>
      <c r="R162" s="1071">
        <f t="shared" si="42"/>
        <v>16</v>
      </c>
      <c r="S162" s="1072">
        <f t="shared" si="42"/>
        <v>104</v>
      </c>
      <c r="T162" s="1071">
        <f t="shared" si="42"/>
        <v>34</v>
      </c>
      <c r="U162" s="1072">
        <f t="shared" si="42"/>
        <v>97</v>
      </c>
      <c r="V162" s="1071">
        <f t="shared" si="42"/>
        <v>33</v>
      </c>
      <c r="W162" s="1072">
        <f t="shared" si="42"/>
        <v>136</v>
      </c>
      <c r="X162" s="1071">
        <f t="shared" si="42"/>
        <v>45</v>
      </c>
      <c r="Y162" s="1072">
        <f t="shared" si="42"/>
        <v>89</v>
      </c>
      <c r="Z162" s="1071">
        <f t="shared" si="42"/>
        <v>48</v>
      </c>
      <c r="AA162" s="1072">
        <f t="shared" si="42"/>
        <v>95</v>
      </c>
      <c r="AB162" s="1071">
        <f t="shared" si="42"/>
        <v>76</v>
      </c>
      <c r="AC162" s="1072">
        <f t="shared" si="42"/>
        <v>122</v>
      </c>
      <c r="AD162" s="1071">
        <f t="shared" si="42"/>
        <v>74</v>
      </c>
      <c r="AE162" s="1072">
        <f t="shared" si="42"/>
        <v>153</v>
      </c>
      <c r="AF162" s="1071">
        <f t="shared" si="42"/>
        <v>104</v>
      </c>
      <c r="AG162" s="1072">
        <f t="shared" si="42"/>
        <v>141</v>
      </c>
      <c r="AH162" s="1071">
        <f t="shared" si="42"/>
        <v>127</v>
      </c>
      <c r="AI162" s="1072">
        <f t="shared" si="42"/>
        <v>178</v>
      </c>
      <c r="AJ162" s="1071">
        <f t="shared" si="42"/>
        <v>159</v>
      </c>
      <c r="AK162" s="1072">
        <f t="shared" si="42"/>
        <v>144</v>
      </c>
      <c r="AL162" s="1071">
        <f t="shared" si="42"/>
        <v>227</v>
      </c>
      <c r="AM162" s="1072">
        <f t="shared" si="42"/>
        <v>158</v>
      </c>
      <c r="AN162" s="1085">
        <f t="shared" si="42"/>
        <v>150</v>
      </c>
      <c r="AO162" s="1086">
        <f t="shared" si="42"/>
        <v>130</v>
      </c>
      <c r="AP162" s="139">
        <f t="shared" si="42"/>
        <v>3267</v>
      </c>
      <c r="AQ162" s="138">
        <f t="shared" si="42"/>
        <v>905</v>
      </c>
      <c r="AR162" s="138">
        <f t="shared" si="42"/>
        <v>14</v>
      </c>
      <c r="AS162" s="139">
        <f t="shared" si="42"/>
        <v>16</v>
      </c>
      <c r="AT162" s="1055">
        <f>SUM(AT151:AT161)</f>
        <v>1</v>
      </c>
      <c r="AU162" s="1055">
        <f>SUM(AU151:AU161)</f>
        <v>228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876"/>
      <c r="C163" s="876"/>
      <c r="D163" s="876"/>
      <c r="E163" s="876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031" t="s">
        <v>158</v>
      </c>
      <c r="G164" s="831"/>
      <c r="H164" s="831"/>
      <c r="I164" s="831"/>
      <c r="J164" s="831"/>
      <c r="K164" s="831"/>
      <c r="L164" s="831"/>
      <c r="M164" s="831"/>
      <c r="N164" s="831"/>
      <c r="O164" s="831"/>
      <c r="P164" s="831"/>
      <c r="Q164" s="831"/>
      <c r="R164" s="831"/>
      <c r="S164" s="831"/>
      <c r="T164" s="831"/>
      <c r="U164" s="831"/>
      <c r="V164" s="831"/>
      <c r="W164" s="831"/>
      <c r="X164" s="831"/>
      <c r="Y164" s="831"/>
      <c r="Z164" s="831"/>
      <c r="AA164" s="831"/>
      <c r="AB164" s="831"/>
      <c r="AC164" s="831"/>
      <c r="AD164" s="831"/>
      <c r="AE164" s="831"/>
      <c r="AF164" s="831"/>
      <c r="AG164" s="831"/>
      <c r="AH164" s="831"/>
      <c r="AI164" s="831"/>
      <c r="AJ164" s="831"/>
      <c r="AK164" s="831"/>
      <c r="AL164" s="831"/>
      <c r="AM164" s="831"/>
      <c r="AN164" s="831"/>
      <c r="AO164" s="1033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000" t="s">
        <v>13</v>
      </c>
      <c r="G165" s="1058"/>
      <c r="H165" s="1000" t="s">
        <v>14</v>
      </c>
      <c r="I165" s="1058"/>
      <c r="J165" s="1000" t="s">
        <v>15</v>
      </c>
      <c r="K165" s="1058"/>
      <c r="L165" s="1000" t="s">
        <v>16</v>
      </c>
      <c r="M165" s="1058"/>
      <c r="N165" s="1000" t="s">
        <v>17</v>
      </c>
      <c r="O165" s="1058"/>
      <c r="P165" s="1000" t="s">
        <v>18</v>
      </c>
      <c r="Q165" s="1058"/>
      <c r="R165" s="1031" t="s">
        <v>19</v>
      </c>
      <c r="S165" s="1032"/>
      <c r="T165" s="1031" t="s">
        <v>20</v>
      </c>
      <c r="U165" s="1032"/>
      <c r="V165" s="1031" t="s">
        <v>21</v>
      </c>
      <c r="W165" s="1032"/>
      <c r="X165" s="1031" t="s">
        <v>22</v>
      </c>
      <c r="Y165" s="1032"/>
      <c r="Z165" s="1031" t="s">
        <v>23</v>
      </c>
      <c r="AA165" s="1032"/>
      <c r="AB165" s="1031" t="s">
        <v>24</v>
      </c>
      <c r="AC165" s="1032"/>
      <c r="AD165" s="1031" t="s">
        <v>25</v>
      </c>
      <c r="AE165" s="1032"/>
      <c r="AF165" s="1031" t="s">
        <v>26</v>
      </c>
      <c r="AG165" s="1032"/>
      <c r="AH165" s="1031" t="s">
        <v>27</v>
      </c>
      <c r="AI165" s="1032"/>
      <c r="AJ165" s="1031" t="s">
        <v>28</v>
      </c>
      <c r="AK165" s="1032"/>
      <c r="AL165" s="1031" t="s">
        <v>29</v>
      </c>
      <c r="AM165" s="1032"/>
      <c r="AN165" s="1031" t="s">
        <v>30</v>
      </c>
      <c r="AO165" s="1033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713" t="s">
        <v>31</v>
      </c>
      <c r="E166" s="230" t="s">
        <v>32</v>
      </c>
      <c r="F166" s="987" t="s">
        <v>185</v>
      </c>
      <c r="G166" s="1052" t="s">
        <v>186</v>
      </c>
      <c r="H166" s="1034" t="s">
        <v>185</v>
      </c>
      <c r="I166" s="964" t="s">
        <v>186</v>
      </c>
      <c r="J166" s="987" t="s">
        <v>185</v>
      </c>
      <c r="K166" s="1052" t="s">
        <v>186</v>
      </c>
      <c r="L166" s="987" t="s">
        <v>185</v>
      </c>
      <c r="M166" s="1052" t="s">
        <v>186</v>
      </c>
      <c r="N166" s="987" t="s">
        <v>185</v>
      </c>
      <c r="O166" s="1052" t="s">
        <v>186</v>
      </c>
      <c r="P166" s="987" t="s">
        <v>185</v>
      </c>
      <c r="Q166" s="1052" t="s">
        <v>186</v>
      </c>
      <c r="R166" s="1034" t="s">
        <v>185</v>
      </c>
      <c r="S166" s="964" t="s">
        <v>186</v>
      </c>
      <c r="T166" s="1034" t="s">
        <v>185</v>
      </c>
      <c r="U166" s="964" t="s">
        <v>186</v>
      </c>
      <c r="V166" s="987" t="s">
        <v>185</v>
      </c>
      <c r="W166" s="1052" t="s">
        <v>186</v>
      </c>
      <c r="X166" s="1034" t="s">
        <v>185</v>
      </c>
      <c r="Y166" s="964" t="s">
        <v>186</v>
      </c>
      <c r="Z166" s="1034" t="s">
        <v>185</v>
      </c>
      <c r="AA166" s="964" t="s">
        <v>186</v>
      </c>
      <c r="AB166" s="987" t="s">
        <v>185</v>
      </c>
      <c r="AC166" s="1052" t="s">
        <v>186</v>
      </c>
      <c r="AD166" s="987" t="s">
        <v>185</v>
      </c>
      <c r="AE166" s="1052" t="s">
        <v>186</v>
      </c>
      <c r="AF166" s="1034" t="s">
        <v>185</v>
      </c>
      <c r="AG166" s="964" t="s">
        <v>186</v>
      </c>
      <c r="AH166" s="1034" t="s">
        <v>185</v>
      </c>
      <c r="AI166" s="964" t="s">
        <v>186</v>
      </c>
      <c r="AJ166" s="987" t="s">
        <v>185</v>
      </c>
      <c r="AK166" s="1052" t="s">
        <v>186</v>
      </c>
      <c r="AL166" s="1034" t="s">
        <v>185</v>
      </c>
      <c r="AM166" s="964" t="s">
        <v>186</v>
      </c>
      <c r="AN166" s="987" t="s">
        <v>185</v>
      </c>
      <c r="AO166" s="1047" t="s">
        <v>186</v>
      </c>
      <c r="AP166" s="464"/>
      <c r="AQ166" s="988" t="s">
        <v>187</v>
      </c>
      <c r="AR166" s="1052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087">
        <f t="shared" si="45"/>
        <v>0</v>
      </c>
      <c r="F167" s="27"/>
      <c r="G167" s="1076"/>
      <c r="H167" s="27"/>
      <c r="I167" s="1076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076"/>
      <c r="AQ167" s="109"/>
      <c r="AR167" s="1076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50</v>
      </c>
      <c r="D168" s="219">
        <f t="shared" si="45"/>
        <v>5</v>
      </c>
      <c r="E168" s="239">
        <f t="shared" si="45"/>
        <v>45</v>
      </c>
      <c r="F168" s="62"/>
      <c r="G168" s="65"/>
      <c r="H168" s="62"/>
      <c r="I168" s="65"/>
      <c r="J168" s="62"/>
      <c r="K168" s="71"/>
      <c r="L168" s="62"/>
      <c r="M168" s="71"/>
      <c r="N168" s="62"/>
      <c r="O168" s="71"/>
      <c r="P168" s="62">
        <v>0</v>
      </c>
      <c r="Q168" s="71">
        <v>5</v>
      </c>
      <c r="R168" s="62">
        <v>0</v>
      </c>
      <c r="S168" s="71">
        <v>7</v>
      </c>
      <c r="T168" s="62">
        <v>0</v>
      </c>
      <c r="U168" s="71">
        <v>7</v>
      </c>
      <c r="V168" s="62">
        <v>2</v>
      </c>
      <c r="W168" s="71">
        <v>3</v>
      </c>
      <c r="X168" s="62">
        <v>0</v>
      </c>
      <c r="Y168" s="71">
        <v>3</v>
      </c>
      <c r="Z168" s="62">
        <v>0</v>
      </c>
      <c r="AA168" s="71">
        <v>0</v>
      </c>
      <c r="AB168" s="62">
        <v>0</v>
      </c>
      <c r="AC168" s="71">
        <v>7</v>
      </c>
      <c r="AD168" s="62">
        <v>0</v>
      </c>
      <c r="AE168" s="71">
        <v>6</v>
      </c>
      <c r="AF168" s="62">
        <v>3</v>
      </c>
      <c r="AG168" s="71">
        <v>3</v>
      </c>
      <c r="AH168" s="62">
        <v>0</v>
      </c>
      <c r="AI168" s="71">
        <v>4</v>
      </c>
      <c r="AJ168" s="62">
        <v>0</v>
      </c>
      <c r="AK168" s="71">
        <v>0</v>
      </c>
      <c r="AL168" s="62">
        <v>0</v>
      </c>
      <c r="AM168" s="71">
        <v>0</v>
      </c>
      <c r="AN168" s="66">
        <v>0</v>
      </c>
      <c r="AO168" s="64">
        <v>0</v>
      </c>
      <c r="AP168" s="65">
        <v>50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087">
        <f t="shared" si="45"/>
        <v>0</v>
      </c>
      <c r="F169" s="27"/>
      <c r="G169" s="1076"/>
      <c r="H169" s="27"/>
      <c r="I169" s="1076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076"/>
      <c r="AQ169" s="109"/>
      <c r="AR169" s="1076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/>
      <c r="AR170" s="45"/>
      <c r="AS170" s="42"/>
      <c r="AT170" s="43"/>
      <c r="AU170" s="43"/>
      <c r="AV170" s="38"/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/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087">
        <f t="shared" si="45"/>
        <v>0</v>
      </c>
      <c r="F172" s="27"/>
      <c r="G172" s="1076"/>
      <c r="H172" s="27"/>
      <c r="I172" s="1076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076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076"/>
      <c r="AQ172" s="109"/>
      <c r="AR172" s="1076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79</v>
      </c>
      <c r="D173" s="219">
        <f t="shared" si="45"/>
        <v>66</v>
      </c>
      <c r="E173" s="239">
        <f t="shared" si="45"/>
        <v>13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4</v>
      </c>
      <c r="Q173" s="71">
        <v>0</v>
      </c>
      <c r="R173" s="62">
        <v>3</v>
      </c>
      <c r="S173" s="71">
        <v>0</v>
      </c>
      <c r="T173" s="62">
        <v>11</v>
      </c>
      <c r="U173" s="71">
        <v>1</v>
      </c>
      <c r="V173" s="62">
        <v>11</v>
      </c>
      <c r="W173" s="71">
        <v>0</v>
      </c>
      <c r="X173" s="62">
        <v>10</v>
      </c>
      <c r="Y173" s="71">
        <v>5</v>
      </c>
      <c r="Z173" s="62">
        <v>9</v>
      </c>
      <c r="AA173" s="71">
        <v>2</v>
      </c>
      <c r="AB173" s="62">
        <v>7</v>
      </c>
      <c r="AC173" s="71">
        <v>5</v>
      </c>
      <c r="AD173" s="62">
        <v>3</v>
      </c>
      <c r="AE173" s="71">
        <v>0</v>
      </c>
      <c r="AF173" s="62">
        <v>2</v>
      </c>
      <c r="AG173" s="71">
        <v>0</v>
      </c>
      <c r="AH173" s="62">
        <v>5</v>
      </c>
      <c r="AI173" s="71">
        <v>0</v>
      </c>
      <c r="AJ173" s="62">
        <v>1</v>
      </c>
      <c r="AK173" s="71">
        <v>0</v>
      </c>
      <c r="AL173" s="62">
        <v>0</v>
      </c>
      <c r="AM173" s="71">
        <v>0</v>
      </c>
      <c r="AN173" s="66">
        <v>0</v>
      </c>
      <c r="AO173" s="64">
        <v>0</v>
      </c>
      <c r="AP173" s="65">
        <v>79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087">
        <f>SUM(G174+I174+K174+M174+O174+Q174+S174+U174+W174+Y174+AA174+AC174+AE174+AG174+AI174+AK174+AM174+AO174)</f>
        <v>0</v>
      </c>
      <c r="F174" s="27"/>
      <c r="G174" s="1076"/>
      <c r="H174" s="27"/>
      <c r="I174" s="1076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076"/>
      <c r="AQ174" s="109"/>
      <c r="AR174" s="1076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0</v>
      </c>
      <c r="D175" s="219">
        <f t="shared" si="45"/>
        <v>0</v>
      </c>
      <c r="E175" s="239">
        <f t="shared" si="45"/>
        <v>0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/>
      <c r="Q175" s="71"/>
      <c r="R175" s="62"/>
      <c r="S175" s="71"/>
      <c r="T175" s="62"/>
      <c r="U175" s="71"/>
      <c r="V175" s="62"/>
      <c r="W175" s="71"/>
      <c r="X175" s="122"/>
      <c r="Y175" s="31"/>
      <c r="Z175" s="32"/>
      <c r="AA175" s="110"/>
      <c r="AB175" s="32"/>
      <c r="AC175" s="110"/>
      <c r="AD175" s="32"/>
      <c r="AE175" s="110"/>
      <c r="AF175" s="32"/>
      <c r="AG175" s="110"/>
      <c r="AH175" s="32"/>
      <c r="AI175" s="110"/>
      <c r="AJ175" s="32"/>
      <c r="AK175" s="110"/>
      <c r="AL175" s="32"/>
      <c r="AM175" s="110"/>
      <c r="AN175" s="59"/>
      <c r="AO175" s="33"/>
      <c r="AP175" s="31"/>
      <c r="AQ175" s="127"/>
      <c r="AR175" s="31"/>
      <c r="AS175" s="32"/>
      <c r="AT175" s="35"/>
      <c r="AU175" s="35"/>
      <c r="AV175" s="110"/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088"/>
      <c r="M176" s="972"/>
      <c r="N176" s="1088"/>
      <c r="O176" s="972"/>
      <c r="P176" s="939"/>
      <c r="Q176" s="972"/>
      <c r="R176" s="939"/>
      <c r="S176" s="972"/>
      <c r="T176" s="939"/>
      <c r="U176" s="972"/>
      <c r="V176" s="939"/>
      <c r="W176" s="972"/>
      <c r="X176" s="939"/>
      <c r="Y176" s="972"/>
      <c r="Z176" s="939"/>
      <c r="AA176" s="972"/>
      <c r="AB176" s="939"/>
      <c r="AC176" s="972"/>
      <c r="AD176" s="939"/>
      <c r="AE176" s="972"/>
      <c r="AF176" s="939"/>
      <c r="AG176" s="972"/>
      <c r="AH176" s="939"/>
      <c r="AI176" s="972"/>
      <c r="AJ176" s="939"/>
      <c r="AK176" s="972"/>
      <c r="AL176" s="939"/>
      <c r="AM176" s="972"/>
      <c r="AN176" s="973"/>
      <c r="AO176" s="974"/>
      <c r="AP176" s="971"/>
      <c r="AQ176" s="995"/>
      <c r="AR176" s="971"/>
      <c r="AS176" s="939"/>
      <c r="AT176" s="1089"/>
      <c r="AU176" s="1089"/>
      <c r="AV176" s="972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090"/>
      <c r="M177" s="71"/>
      <c r="N177" s="1090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091" t="s">
        <v>195</v>
      </c>
      <c r="B178" s="1092"/>
      <c r="C178" s="1092"/>
      <c r="D178" s="1092"/>
      <c r="E178" s="1092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000" t="s">
        <v>158</v>
      </c>
      <c r="G179" s="818"/>
      <c r="H179" s="818"/>
      <c r="I179" s="818"/>
      <c r="J179" s="818"/>
      <c r="K179" s="818"/>
      <c r="L179" s="818"/>
      <c r="M179" s="818"/>
      <c r="N179" s="818"/>
      <c r="O179" s="818"/>
      <c r="P179" s="818"/>
      <c r="Q179" s="818"/>
      <c r="R179" s="818"/>
      <c r="S179" s="818"/>
      <c r="T179" s="818"/>
      <c r="U179" s="818"/>
      <c r="V179" s="818"/>
      <c r="W179" s="818"/>
      <c r="X179" s="818"/>
      <c r="Y179" s="818"/>
      <c r="Z179" s="818"/>
      <c r="AA179" s="818"/>
      <c r="AB179" s="818"/>
      <c r="AC179" s="818"/>
      <c r="AD179" s="818"/>
      <c r="AE179" s="818"/>
      <c r="AF179" s="818"/>
      <c r="AG179" s="818"/>
      <c r="AH179" s="818"/>
      <c r="AI179" s="1001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3</v>
      </c>
      <c r="D182" s="249">
        <f>SUM(F182+H182+J182+L182+N182+P182+R182+T182+V182+X182+Z182+AB182+AD182+AF182+AH182)</f>
        <v>1</v>
      </c>
      <c r="E182" s="250">
        <f t="shared" ref="E182:E191" si="61">SUM(G182+I182+K182+M182+O182+Q182+S182+U182+W182+Y182+AA182+AC182+AE182+AG182+AI182)</f>
        <v>2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>
        <v>1</v>
      </c>
      <c r="R182" s="251"/>
      <c r="S182" s="252">
        <v>1</v>
      </c>
      <c r="T182" s="251"/>
      <c r="U182" s="252"/>
      <c r="V182" s="251">
        <v>1</v>
      </c>
      <c r="W182" s="252"/>
      <c r="X182" s="251"/>
      <c r="Y182" s="252"/>
      <c r="Z182" s="251"/>
      <c r="AA182" s="252"/>
      <c r="AB182" s="251"/>
      <c r="AC182" s="252"/>
      <c r="AD182" s="251"/>
      <c r="AE182" s="252"/>
      <c r="AF182" s="251"/>
      <c r="AG182" s="252"/>
      <c r="AH182" s="251"/>
      <c r="AI182" s="253"/>
      <c r="AJ182" s="254"/>
      <c r="AK182" s="255">
        <v>3</v>
      </c>
      <c r="AL182" s="255"/>
      <c r="AM182" s="256"/>
      <c r="AN182" s="257"/>
      <c r="AO182" s="258">
        <v>3</v>
      </c>
      <c r="AP182" s="259"/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1</v>
      </c>
      <c r="D183" s="262">
        <f t="shared" ref="D183:D191" si="68">SUM(F183+H183+J183+L183+N183+P183+R183+T183+V183+X183+Z183+AB183+AD183+AF183+AH183)</f>
        <v>0</v>
      </c>
      <c r="E183" s="263">
        <f t="shared" si="61"/>
        <v>1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>
        <v>1</v>
      </c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>
        <v>1</v>
      </c>
      <c r="AL183" s="268"/>
      <c r="AM183" s="269"/>
      <c r="AN183" s="270"/>
      <c r="AO183" s="271">
        <v>1</v>
      </c>
      <c r="AP183" s="272"/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>
        <v>0</v>
      </c>
      <c r="AR184" s="256">
        <v>0</v>
      </c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>
        <v>0</v>
      </c>
      <c r="AR185" s="269">
        <v>0</v>
      </c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1</v>
      </c>
      <c r="D186" s="275">
        <f t="shared" si="68"/>
        <v>0</v>
      </c>
      <c r="E186" s="250">
        <f t="shared" si="61"/>
        <v>1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/>
      <c r="W186" s="252"/>
      <c r="X186" s="251"/>
      <c r="Y186" s="252"/>
      <c r="Z186" s="251"/>
      <c r="AA186" s="252"/>
      <c r="AB186" s="251"/>
      <c r="AC186" s="252">
        <v>1</v>
      </c>
      <c r="AD186" s="251"/>
      <c r="AE186" s="252"/>
      <c r="AF186" s="251"/>
      <c r="AG186" s="252"/>
      <c r="AH186" s="251"/>
      <c r="AI186" s="253"/>
      <c r="AJ186" s="254">
        <v>1</v>
      </c>
      <c r="AK186" s="255"/>
      <c r="AL186" s="255"/>
      <c r="AM186" s="256"/>
      <c r="AN186" s="279"/>
      <c r="AO186" s="280"/>
      <c r="AP186" s="281"/>
      <c r="AQ186" s="254">
        <v>1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1</v>
      </c>
      <c r="D188" s="275">
        <f t="shared" si="68"/>
        <v>0</v>
      </c>
      <c r="E188" s="250">
        <f t="shared" si="61"/>
        <v>1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>
        <v>1</v>
      </c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>
        <v>1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>
        <v>0</v>
      </c>
      <c r="AR189" s="269">
        <v>0</v>
      </c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>
        <v>0</v>
      </c>
      <c r="AR190" s="256">
        <v>0</v>
      </c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>
        <v>0</v>
      </c>
      <c r="AR191" s="269">
        <v>0</v>
      </c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93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094" t="s">
        <v>214</v>
      </c>
      <c r="D193" s="1004" t="s">
        <v>31</v>
      </c>
      <c r="E193" s="1095" t="s">
        <v>32</v>
      </c>
      <c r="F193" s="1096" t="s">
        <v>158</v>
      </c>
      <c r="G193" s="1097"/>
      <c r="H193" s="1097"/>
      <c r="I193" s="1097"/>
      <c r="J193" s="1097"/>
      <c r="K193" s="1097"/>
      <c r="L193" s="1097"/>
      <c r="M193" s="1097"/>
      <c r="N193" s="1097"/>
      <c r="O193" s="1097"/>
      <c r="P193" s="1097"/>
      <c r="Q193" s="1097"/>
      <c r="R193" s="1097"/>
      <c r="S193" s="1098"/>
      <c r="T193" s="1007" t="s">
        <v>215</v>
      </c>
      <c r="U193" s="1099" t="s">
        <v>216</v>
      </c>
      <c r="V193" s="1099" t="s">
        <v>161</v>
      </c>
      <c r="W193" s="1100" t="s">
        <v>160</v>
      </c>
      <c r="X193" s="1101" t="s">
        <v>217</v>
      </c>
      <c r="Y193" s="1102" t="s">
        <v>184</v>
      </c>
      <c r="Z193" s="1008" t="s">
        <v>218</v>
      </c>
      <c r="AA193" s="1009"/>
    </row>
    <row r="194" spans="1:99" x14ac:dyDescent="0.25">
      <c r="A194" s="560"/>
      <c r="B194" s="561"/>
      <c r="C194" s="1094"/>
      <c r="D194" s="1004"/>
      <c r="E194" s="1103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094"/>
      <c r="D195" s="1004"/>
      <c r="E195" s="1103"/>
      <c r="F195" s="1104" t="s">
        <v>185</v>
      </c>
      <c r="G195" s="1105" t="s">
        <v>186</v>
      </c>
      <c r="H195" s="1104" t="s">
        <v>185</v>
      </c>
      <c r="I195" s="1105" t="s">
        <v>186</v>
      </c>
      <c r="J195" s="1104" t="s">
        <v>185</v>
      </c>
      <c r="K195" s="1105" t="s">
        <v>186</v>
      </c>
      <c r="L195" s="1104" t="s">
        <v>185</v>
      </c>
      <c r="M195" s="1105" t="s">
        <v>186</v>
      </c>
      <c r="N195" s="1104" t="s">
        <v>185</v>
      </c>
      <c r="O195" s="1105" t="s">
        <v>186</v>
      </c>
      <c r="P195" s="1104" t="s">
        <v>185</v>
      </c>
      <c r="Q195" s="1105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106" t="s">
        <v>187</v>
      </c>
      <c r="AA195" s="1107" t="s">
        <v>226</v>
      </c>
    </row>
    <row r="196" spans="1:99" x14ac:dyDescent="0.25">
      <c r="A196" s="1108" t="s">
        <v>227</v>
      </c>
      <c r="B196" s="1108"/>
      <c r="C196" s="1109">
        <f>SUM(D196:E196)</f>
        <v>5</v>
      </c>
      <c r="D196" s="1017">
        <f>SUM(F196,H196,J196,L196,N196,P196,R196)</f>
        <v>2</v>
      </c>
      <c r="E196" s="1110">
        <f>SUM(G196,I196,K196,M196,O196,Q196,S196)</f>
        <v>3</v>
      </c>
      <c r="F196" s="1111">
        <v>1</v>
      </c>
      <c r="G196" s="1112"/>
      <c r="H196" s="1111"/>
      <c r="I196" s="1112">
        <v>1</v>
      </c>
      <c r="J196" s="1111">
        <v>1</v>
      </c>
      <c r="K196" s="1112">
        <v>1</v>
      </c>
      <c r="L196" s="1111"/>
      <c r="M196" s="1112"/>
      <c r="N196" s="1111"/>
      <c r="O196" s="1112"/>
      <c r="P196" s="1111"/>
      <c r="Q196" s="1112">
        <v>1</v>
      </c>
      <c r="R196" s="1113"/>
      <c r="S196" s="1022"/>
      <c r="T196" s="892">
        <v>2</v>
      </c>
      <c r="U196" s="893">
        <v>0</v>
      </c>
      <c r="V196" s="893">
        <v>0</v>
      </c>
      <c r="W196" s="893">
        <v>0</v>
      </c>
      <c r="X196" s="893">
        <v>0</v>
      </c>
      <c r="Y196" s="894">
        <v>4</v>
      </c>
      <c r="Z196" s="1023">
        <v>1</v>
      </c>
      <c r="AA196" s="896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4</v>
      </c>
      <c r="D201" s="338">
        <f>SUM(F201,H201,J201,L201,N201,P201,R201)</f>
        <v>2</v>
      </c>
      <c r="E201" s="339">
        <f>SUM(G201,I201,K201,M201,O201,Q201,S201)</f>
        <v>2</v>
      </c>
      <c r="F201" s="391">
        <v>1</v>
      </c>
      <c r="G201" s="392"/>
      <c r="H201" s="391"/>
      <c r="I201" s="392">
        <v>1</v>
      </c>
      <c r="J201" s="391">
        <v>1</v>
      </c>
      <c r="K201" s="392">
        <v>1</v>
      </c>
      <c r="L201" s="391"/>
      <c r="M201" s="392"/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4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1</v>
      </c>
      <c r="D202" s="344">
        <f>SUM(F202,H202,J202,L202,N202,P202,R202)</f>
        <v>0</v>
      </c>
      <c r="E202" s="345">
        <f>SUM(G202,I202,K202,M202,O202,Q202,S202)</f>
        <v>1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>
        <v>1</v>
      </c>
      <c r="R202" s="401"/>
      <c r="S202" s="402"/>
      <c r="T202" s="350"/>
      <c r="U202" s="403">
        <v>0</v>
      </c>
      <c r="V202" s="403">
        <v>0</v>
      </c>
      <c r="W202" s="403">
        <v>0</v>
      </c>
      <c r="X202" s="403">
        <v>0</v>
      </c>
      <c r="Y202" s="404">
        <v>0</v>
      </c>
      <c r="Z202" s="405">
        <v>1</v>
      </c>
      <c r="AA202" s="406">
        <v>0</v>
      </c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93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114" t="s">
        <v>33</v>
      </c>
      <c r="D204" s="1115" t="s">
        <v>236</v>
      </c>
      <c r="E204" s="1116" t="s">
        <v>237</v>
      </c>
    </row>
    <row r="205" spans="1:99" x14ac:dyDescent="0.25">
      <c r="A205" s="560"/>
      <c r="B205" s="561"/>
      <c r="C205" s="1114"/>
      <c r="D205" s="1115"/>
      <c r="E205" s="1116"/>
    </row>
    <row r="206" spans="1:99" x14ac:dyDescent="0.25">
      <c r="A206" s="562"/>
      <c r="B206" s="563"/>
      <c r="C206" s="1114"/>
      <c r="D206" s="1115"/>
      <c r="E206" s="1116"/>
    </row>
    <row r="207" spans="1:99" ht="22.5" customHeight="1" x14ac:dyDescent="0.25">
      <c r="A207" s="626" t="s">
        <v>238</v>
      </c>
      <c r="B207" s="626"/>
      <c r="C207" s="897">
        <f>D207+E207</f>
        <v>34</v>
      </c>
      <c r="D207" s="407"/>
      <c r="E207" s="898">
        <v>34</v>
      </c>
    </row>
    <row r="208" spans="1:99" ht="15" customHeight="1" x14ac:dyDescent="0.25">
      <c r="A208" s="627" t="s">
        <v>239</v>
      </c>
      <c r="B208" s="627"/>
      <c r="C208" s="358">
        <f>D208+E208</f>
        <v>57</v>
      </c>
      <c r="D208" s="408"/>
      <c r="E208" s="409">
        <v>57</v>
      </c>
    </row>
    <row r="209" spans="1:95" x14ac:dyDescent="0.25">
      <c r="A209" s="1093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117" t="s">
        <v>158</v>
      </c>
      <c r="D210" s="1118"/>
      <c r="E210" s="1118"/>
      <c r="F210" s="1118"/>
      <c r="G210" s="1118"/>
      <c r="H210" s="1118"/>
      <c r="I210" s="1118"/>
      <c r="J210" s="1119"/>
      <c r="K210" s="1120" t="s">
        <v>241</v>
      </c>
      <c r="L210" s="1028"/>
      <c r="M210" s="1029"/>
    </row>
    <row r="211" spans="1:95" x14ac:dyDescent="0.25">
      <c r="A211" s="460"/>
      <c r="B211" s="460"/>
      <c r="C211" s="1121" t="s">
        <v>242</v>
      </c>
      <c r="D211" s="1116"/>
      <c r="E211" s="1122" t="s">
        <v>18</v>
      </c>
      <c r="F211" s="1123"/>
      <c r="G211" s="1122" t="s">
        <v>19</v>
      </c>
      <c r="H211" s="1123"/>
      <c r="I211" s="1122" t="s">
        <v>243</v>
      </c>
      <c r="J211" s="1124"/>
      <c r="K211" s="619"/>
      <c r="L211" s="620"/>
      <c r="M211" s="621"/>
    </row>
    <row r="212" spans="1:95" x14ac:dyDescent="0.25">
      <c r="A212" s="461"/>
      <c r="B212" s="461"/>
      <c r="C212" s="1125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126" t="s">
        <v>136</v>
      </c>
      <c r="L212" s="1040" t="s">
        <v>246</v>
      </c>
      <c r="M212" s="1127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901"/>
      <c r="E213" s="27"/>
      <c r="F213" s="902"/>
      <c r="G213" s="27"/>
      <c r="H213" s="901"/>
      <c r="I213" s="27"/>
      <c r="J213" s="903"/>
      <c r="K213" s="182"/>
      <c r="L213" s="28"/>
      <c r="M213" s="901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23608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B7CF1071-443B-4333-B980-8BA42FD8B9C2}">
      <formula1>0</formula1>
      <formula2>9.99999999999999E+37</formula2>
    </dataValidation>
    <dataValidation type="whole" allowBlank="1" showInputMessage="1" showErrorMessage="1" sqref="D12:T13 C36:O66 U12:W66 P15:T66 C12:C34 D15:O34" xr:uid="{AB885BFD-9604-47F3-BA6A-565110FD5367}">
      <formula1>0</formula1>
      <formula2>9.99999999999999E+38</formula2>
    </dataValidation>
    <dataValidation type="whole" allowBlank="1" showInputMessage="1" showErrorMessage="1" sqref="F129:V145 C129:E144" xr:uid="{E3347662-4EE7-441E-BBD1-86E4284E5011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50A970D4-3F64-4EA9-94FC-0DE44548322F}">
      <formula1>0</formula1>
      <formula2>9.99999999999999E+40</formula2>
    </dataValidation>
    <dataValidation type="whole" allowBlank="1" showInputMessage="1" showErrorMessage="1" sqref="F182:AR191" xr:uid="{C9E54DA3-97B9-4FB6-99C9-7B090FF9247B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E919C4F9-CFE0-4D74-81D4-7C2485A1DE59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1C4499E3-AD65-4167-8100-7B6399449D88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D17DDE8E-4667-4A2B-874D-B033A9B3633A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",[8]NOMBRE!B2, " (",[8]NOMBRE!C2,[8]NOMBRE!D2,[8]NOMBRE!E2,[8]NOMBRE!F2,[8]NOMBRE!G2,")")</f>
        <v>COMUNA: LINARES (07401)</v>
      </c>
    </row>
    <row r="3" spans="1:98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8" x14ac:dyDescent="0.25">
      <c r="A4" s="1" t="str">
        <f>CONCATENATE("MES: ",[8]NOMBRE!B6, " (",[8]NOMBRE!C6,[8]NOMBRE!D6,")")</f>
        <v>MES: JULIO (07)</v>
      </c>
    </row>
    <row r="5" spans="1:98" x14ac:dyDescent="0.25">
      <c r="A5" s="1" t="str">
        <f>CONCATENATE("AÑO: ",[8]NOMBRE!B7)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122" t="s">
        <v>4</v>
      </c>
      <c r="C9" s="1128"/>
      <c r="D9" s="1128"/>
      <c r="E9" s="1128"/>
      <c r="F9" s="1128"/>
      <c r="G9" s="1128"/>
      <c r="H9" s="1128"/>
      <c r="I9" s="1128"/>
      <c r="J9" s="1128"/>
      <c r="K9" s="1128"/>
      <c r="L9" s="1128"/>
      <c r="M9" s="1128"/>
      <c r="N9" s="1128"/>
      <c r="O9" s="1128"/>
      <c r="P9" s="1128"/>
      <c r="Q9" s="1128"/>
      <c r="R9" s="1128"/>
      <c r="S9" s="1128"/>
      <c r="T9" s="1128"/>
      <c r="U9" s="1128"/>
      <c r="V9" s="1128"/>
      <c r="W9" s="1124"/>
      <c r="X9" s="1129" t="s">
        <v>5</v>
      </c>
      <c r="Y9" s="1118"/>
      <c r="Z9" s="1118"/>
      <c r="AA9" s="1118"/>
      <c r="AB9" s="1118"/>
      <c r="AC9" s="1118"/>
      <c r="AD9" s="1118"/>
      <c r="AE9" s="1119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117" t="s">
        <v>8</v>
      </c>
      <c r="D10" s="1118"/>
      <c r="E10" s="1118"/>
      <c r="F10" s="1118"/>
      <c r="G10" s="1118"/>
      <c r="H10" s="1118"/>
      <c r="I10" s="1118"/>
      <c r="J10" s="1118"/>
      <c r="K10" s="1118"/>
      <c r="L10" s="1118"/>
      <c r="M10" s="1118"/>
      <c r="N10" s="1118"/>
      <c r="O10" s="1118"/>
      <c r="P10" s="1118"/>
      <c r="Q10" s="1118"/>
      <c r="R10" s="1118"/>
      <c r="S10" s="1118"/>
      <c r="T10" s="1119"/>
      <c r="U10" s="463" t="s">
        <v>9</v>
      </c>
      <c r="V10" s="1122" t="s">
        <v>10</v>
      </c>
      <c r="W10" s="1124"/>
      <c r="X10" s="1130" t="s">
        <v>11</v>
      </c>
      <c r="Y10" s="1128"/>
      <c r="Z10" s="1128"/>
      <c r="AA10" s="1124"/>
      <c r="AB10" s="1128" t="s">
        <v>12</v>
      </c>
      <c r="AC10" s="1128"/>
      <c r="AD10" s="1128"/>
      <c r="AE10" s="1124"/>
      <c r="AF10" s="458"/>
      <c r="AG10" s="459"/>
    </row>
    <row r="11" spans="1:98" ht="32.25" customHeight="1" x14ac:dyDescent="0.25">
      <c r="A11" s="449"/>
      <c r="B11" s="461"/>
      <c r="C11" s="1125" t="s">
        <v>13</v>
      </c>
      <c r="D11" s="1131" t="s">
        <v>14</v>
      </c>
      <c r="E11" s="1045" t="s">
        <v>15</v>
      </c>
      <c r="F11" s="1045" t="s">
        <v>16</v>
      </c>
      <c r="G11" s="1045" t="s">
        <v>17</v>
      </c>
      <c r="H11" s="1045" t="s">
        <v>18</v>
      </c>
      <c r="I11" s="1046" t="s">
        <v>19</v>
      </c>
      <c r="J11" s="1046" t="s">
        <v>20</v>
      </c>
      <c r="K11" s="1046" t="s">
        <v>21</v>
      </c>
      <c r="L11" s="1046" t="s">
        <v>22</v>
      </c>
      <c r="M11" s="1046" t="s">
        <v>23</v>
      </c>
      <c r="N11" s="1046" t="s">
        <v>24</v>
      </c>
      <c r="O11" s="1046" t="s">
        <v>25</v>
      </c>
      <c r="P11" s="1046" t="s">
        <v>26</v>
      </c>
      <c r="Q11" s="1046" t="s">
        <v>27</v>
      </c>
      <c r="R11" s="1046" t="s">
        <v>28</v>
      </c>
      <c r="S11" s="1046" t="s">
        <v>29</v>
      </c>
      <c r="T11" s="1132" t="s">
        <v>30</v>
      </c>
      <c r="U11" s="464"/>
      <c r="V11" s="1133" t="s">
        <v>31</v>
      </c>
      <c r="W11" s="1132" t="s">
        <v>32</v>
      </c>
      <c r="X11" s="1134" t="s">
        <v>33</v>
      </c>
      <c r="Y11" s="1135" t="s">
        <v>34</v>
      </c>
      <c r="Z11" s="1045" t="s">
        <v>35</v>
      </c>
      <c r="AA11" s="1132" t="s">
        <v>36</v>
      </c>
      <c r="AB11" s="1136" t="s">
        <v>33</v>
      </c>
      <c r="AC11" s="1135" t="s">
        <v>34</v>
      </c>
      <c r="AD11" s="1045" t="s">
        <v>35</v>
      </c>
      <c r="AE11" s="1132" t="s">
        <v>37</v>
      </c>
      <c r="AF11" s="1131" t="s">
        <v>38</v>
      </c>
      <c r="AG11" s="1137" t="s">
        <v>12</v>
      </c>
    </row>
    <row r="12" spans="1:98" x14ac:dyDescent="0.25">
      <c r="A12" s="25" t="s">
        <v>39</v>
      </c>
      <c r="B12" s="26">
        <f>SUM(C12:T12)</f>
        <v>463</v>
      </c>
      <c r="C12" s="27">
        <v>227</v>
      </c>
      <c r="D12" s="28">
        <v>94</v>
      </c>
      <c r="E12" s="28">
        <v>118</v>
      </c>
      <c r="F12" s="28">
        <v>21</v>
      </c>
      <c r="G12" s="28">
        <v>2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463</v>
      </c>
      <c r="V12" s="32">
        <v>220</v>
      </c>
      <c r="W12" s="33">
        <v>243</v>
      </c>
      <c r="X12" s="34">
        <f>SUM(Y12+Z12+AA12)</f>
        <v>169</v>
      </c>
      <c r="Y12" s="32">
        <v>29</v>
      </c>
      <c r="Z12" s="35">
        <v>140</v>
      </c>
      <c r="AA12" s="33">
        <v>0</v>
      </c>
      <c r="AB12" s="1138">
        <f>SUM(AC12+AD12+AE12)</f>
        <v>1</v>
      </c>
      <c r="AC12" s="32">
        <v>0</v>
      </c>
      <c r="AD12" s="35">
        <v>1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1143</v>
      </c>
      <c r="C13" s="42">
        <v>0</v>
      </c>
      <c r="D13" s="43">
        <v>0</v>
      </c>
      <c r="E13" s="43">
        <v>0</v>
      </c>
      <c r="F13" s="43">
        <v>4</v>
      </c>
      <c r="G13" s="43">
        <v>7</v>
      </c>
      <c r="H13" s="43">
        <v>28</v>
      </c>
      <c r="I13" s="43">
        <v>44</v>
      </c>
      <c r="J13" s="43">
        <v>58</v>
      </c>
      <c r="K13" s="43">
        <v>69</v>
      </c>
      <c r="L13" s="43">
        <v>85</v>
      </c>
      <c r="M13" s="43">
        <v>89</v>
      </c>
      <c r="N13" s="43">
        <v>84</v>
      </c>
      <c r="O13" s="43">
        <v>84</v>
      </c>
      <c r="P13" s="43">
        <v>109</v>
      </c>
      <c r="Q13" s="43">
        <v>128</v>
      </c>
      <c r="R13" s="43">
        <v>113</v>
      </c>
      <c r="S13" s="43">
        <v>108</v>
      </c>
      <c r="T13" s="44">
        <v>133</v>
      </c>
      <c r="U13" s="45">
        <v>1143</v>
      </c>
      <c r="V13" s="42">
        <v>393</v>
      </c>
      <c r="W13" s="44">
        <v>750</v>
      </c>
      <c r="X13" s="46">
        <f t="shared" ref="X13:X36" si="4">SUM(Y13+Z13+AA13)</f>
        <v>1</v>
      </c>
      <c r="Y13" s="42">
        <v>0</v>
      </c>
      <c r="Z13" s="43">
        <v>1</v>
      </c>
      <c r="AA13" s="44">
        <v>0</v>
      </c>
      <c r="AB13" s="47">
        <f t="shared" ref="AB13:AB37" si="5">SUM(AC13+AD13+AE13)</f>
        <v>433</v>
      </c>
      <c r="AC13" s="42">
        <v>69</v>
      </c>
      <c r="AD13" s="48">
        <v>360</v>
      </c>
      <c r="AE13" s="44">
        <v>4</v>
      </c>
      <c r="AF13" s="37">
        <v>0</v>
      </c>
      <c r="AG13" s="38">
        <v>266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57</v>
      </c>
      <c r="C15" s="42">
        <v>24</v>
      </c>
      <c r="D15" s="43">
        <v>22</v>
      </c>
      <c r="E15" s="43">
        <v>10</v>
      </c>
      <c r="F15" s="43">
        <v>1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57</v>
      </c>
      <c r="V15" s="42">
        <v>30</v>
      </c>
      <c r="W15" s="44">
        <v>27</v>
      </c>
      <c r="X15" s="46">
        <f t="shared" si="4"/>
        <v>11</v>
      </c>
      <c r="Y15" s="42">
        <v>6</v>
      </c>
      <c r="Z15" s="43">
        <v>5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117</v>
      </c>
      <c r="C16" s="42">
        <v>0</v>
      </c>
      <c r="D16" s="43">
        <v>0</v>
      </c>
      <c r="E16" s="43">
        <v>0</v>
      </c>
      <c r="F16" s="43">
        <v>0</v>
      </c>
      <c r="G16" s="43">
        <v>0</v>
      </c>
      <c r="H16" s="43">
        <v>1</v>
      </c>
      <c r="I16" s="43">
        <v>0</v>
      </c>
      <c r="J16" s="43">
        <v>0</v>
      </c>
      <c r="K16" s="43">
        <v>3</v>
      </c>
      <c r="L16" s="43">
        <v>2</v>
      </c>
      <c r="M16" s="43">
        <v>3</v>
      </c>
      <c r="N16" s="43">
        <v>10</v>
      </c>
      <c r="O16" s="43">
        <v>8</v>
      </c>
      <c r="P16" s="43">
        <v>11</v>
      </c>
      <c r="Q16" s="43">
        <v>20</v>
      </c>
      <c r="R16" s="43">
        <v>16</v>
      </c>
      <c r="S16" s="43">
        <v>18</v>
      </c>
      <c r="T16" s="44">
        <v>25</v>
      </c>
      <c r="U16" s="45">
        <v>117</v>
      </c>
      <c r="V16" s="42">
        <v>50</v>
      </c>
      <c r="W16" s="44">
        <v>67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37</v>
      </c>
      <c r="AC16" s="42">
        <v>26</v>
      </c>
      <c r="AD16" s="48">
        <v>11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317</v>
      </c>
      <c r="C17" s="42">
        <v>37</v>
      </c>
      <c r="D17" s="43">
        <v>24</v>
      </c>
      <c r="E17" s="43">
        <v>15</v>
      </c>
      <c r="F17" s="43">
        <v>5</v>
      </c>
      <c r="G17" s="43">
        <v>1</v>
      </c>
      <c r="H17" s="43">
        <v>2</v>
      </c>
      <c r="I17" s="43">
        <v>0</v>
      </c>
      <c r="J17" s="43">
        <v>3</v>
      </c>
      <c r="K17" s="43">
        <v>4</v>
      </c>
      <c r="L17" s="43">
        <v>4</v>
      </c>
      <c r="M17" s="43">
        <v>9</v>
      </c>
      <c r="N17" s="43">
        <v>10</v>
      </c>
      <c r="O17" s="43">
        <v>16</v>
      </c>
      <c r="P17" s="43">
        <v>37</v>
      </c>
      <c r="Q17" s="43">
        <v>39</v>
      </c>
      <c r="R17" s="43">
        <v>42</v>
      </c>
      <c r="S17" s="43">
        <v>41</v>
      </c>
      <c r="T17" s="44">
        <v>28</v>
      </c>
      <c r="U17" s="45">
        <v>317</v>
      </c>
      <c r="V17" s="42">
        <v>188</v>
      </c>
      <c r="W17" s="44">
        <v>129</v>
      </c>
      <c r="X17" s="46">
        <f t="shared" si="4"/>
        <v>23</v>
      </c>
      <c r="Y17" s="42">
        <v>16</v>
      </c>
      <c r="Z17" s="43">
        <v>7</v>
      </c>
      <c r="AA17" s="44">
        <v>0</v>
      </c>
      <c r="AB17" s="51">
        <f t="shared" si="5"/>
        <v>162</v>
      </c>
      <c r="AC17" s="42">
        <v>68</v>
      </c>
      <c r="AD17" s="48">
        <v>94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159</v>
      </c>
      <c r="C18" s="42">
        <v>0</v>
      </c>
      <c r="D18" s="43">
        <v>0</v>
      </c>
      <c r="E18" s="43">
        <v>0</v>
      </c>
      <c r="F18" s="43">
        <v>0</v>
      </c>
      <c r="G18" s="43">
        <v>1</v>
      </c>
      <c r="H18" s="43">
        <v>1</v>
      </c>
      <c r="I18" s="43">
        <v>3</v>
      </c>
      <c r="J18" s="43">
        <v>6</v>
      </c>
      <c r="K18" s="43">
        <v>13</v>
      </c>
      <c r="L18" s="43">
        <v>15</v>
      </c>
      <c r="M18" s="43">
        <v>19</v>
      </c>
      <c r="N18" s="43">
        <v>14</v>
      </c>
      <c r="O18" s="43">
        <v>27</v>
      </c>
      <c r="P18" s="43">
        <v>14</v>
      </c>
      <c r="Q18" s="43">
        <v>18</v>
      </c>
      <c r="R18" s="43">
        <v>15</v>
      </c>
      <c r="S18" s="43">
        <v>8</v>
      </c>
      <c r="T18" s="44">
        <v>5</v>
      </c>
      <c r="U18" s="45">
        <v>159</v>
      </c>
      <c r="V18" s="42">
        <v>2</v>
      </c>
      <c r="W18" s="44">
        <v>157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38</v>
      </c>
      <c r="AC18" s="42">
        <v>20</v>
      </c>
      <c r="AD18" s="48">
        <v>18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210</v>
      </c>
      <c r="C20" s="42">
        <v>0</v>
      </c>
      <c r="D20" s="43">
        <v>0</v>
      </c>
      <c r="E20" s="43">
        <v>0</v>
      </c>
      <c r="F20" s="43">
        <v>3</v>
      </c>
      <c r="G20" s="43">
        <v>6</v>
      </c>
      <c r="H20" s="43">
        <v>9</v>
      </c>
      <c r="I20" s="43">
        <v>6</v>
      </c>
      <c r="J20" s="43">
        <v>5</v>
      </c>
      <c r="K20" s="43">
        <v>12</v>
      </c>
      <c r="L20" s="43">
        <v>19</v>
      </c>
      <c r="M20" s="43">
        <v>17</v>
      </c>
      <c r="N20" s="43">
        <v>18</v>
      </c>
      <c r="O20" s="43">
        <v>21</v>
      </c>
      <c r="P20" s="43">
        <v>20</v>
      </c>
      <c r="Q20" s="43">
        <v>26</v>
      </c>
      <c r="R20" s="43">
        <v>21</v>
      </c>
      <c r="S20" s="43">
        <v>17</v>
      </c>
      <c r="T20" s="44">
        <v>10</v>
      </c>
      <c r="U20" s="45">
        <v>210</v>
      </c>
      <c r="V20" s="42">
        <v>45</v>
      </c>
      <c r="W20" s="44">
        <v>165</v>
      </c>
      <c r="X20" s="46">
        <f t="shared" si="4"/>
        <v>1</v>
      </c>
      <c r="Y20" s="42">
        <v>0</v>
      </c>
      <c r="Z20" s="43">
        <v>1</v>
      </c>
      <c r="AA20" s="44">
        <v>0</v>
      </c>
      <c r="AB20" s="51">
        <f t="shared" si="5"/>
        <v>103</v>
      </c>
      <c r="AC20" s="42">
        <v>52</v>
      </c>
      <c r="AD20" s="48">
        <v>51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138</v>
      </c>
      <c r="C22" s="42">
        <v>0</v>
      </c>
      <c r="D22" s="43">
        <v>0</v>
      </c>
      <c r="E22" s="43">
        <v>0</v>
      </c>
      <c r="F22" s="43">
        <v>1</v>
      </c>
      <c r="G22" s="43">
        <v>1</v>
      </c>
      <c r="H22" s="43">
        <v>4</v>
      </c>
      <c r="I22" s="43">
        <v>5</v>
      </c>
      <c r="J22" s="43">
        <v>2</v>
      </c>
      <c r="K22" s="43">
        <v>6</v>
      </c>
      <c r="L22" s="43">
        <v>8</v>
      </c>
      <c r="M22" s="43">
        <v>6</v>
      </c>
      <c r="N22" s="43">
        <v>10</v>
      </c>
      <c r="O22" s="43">
        <v>16</v>
      </c>
      <c r="P22" s="43">
        <v>26</v>
      </c>
      <c r="Q22" s="43">
        <v>21</v>
      </c>
      <c r="R22" s="43">
        <v>12</v>
      </c>
      <c r="S22" s="43">
        <v>12</v>
      </c>
      <c r="T22" s="44">
        <v>8</v>
      </c>
      <c r="U22" s="45">
        <v>138</v>
      </c>
      <c r="V22" s="42">
        <v>55</v>
      </c>
      <c r="W22" s="44">
        <v>83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68</v>
      </c>
      <c r="AC22" s="42">
        <v>33</v>
      </c>
      <c r="AD22" s="48">
        <v>35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43</v>
      </c>
      <c r="C32" s="42">
        <v>0</v>
      </c>
      <c r="D32" s="43">
        <v>1</v>
      </c>
      <c r="E32" s="43">
        <v>4</v>
      </c>
      <c r="F32" s="43">
        <v>2</v>
      </c>
      <c r="G32" s="43">
        <v>1</v>
      </c>
      <c r="H32" s="43">
        <v>2</v>
      </c>
      <c r="I32" s="43">
        <v>2</v>
      </c>
      <c r="J32" s="43">
        <v>2</v>
      </c>
      <c r="K32" s="43">
        <v>1</v>
      </c>
      <c r="L32" s="43">
        <v>4</v>
      </c>
      <c r="M32" s="43">
        <v>1</v>
      </c>
      <c r="N32" s="43">
        <v>4</v>
      </c>
      <c r="O32" s="43">
        <v>3</v>
      </c>
      <c r="P32" s="43">
        <v>2</v>
      </c>
      <c r="Q32" s="43">
        <v>3</v>
      </c>
      <c r="R32" s="43">
        <v>4</v>
      </c>
      <c r="S32" s="43">
        <v>3</v>
      </c>
      <c r="T32" s="44">
        <v>4</v>
      </c>
      <c r="U32" s="45">
        <v>43</v>
      </c>
      <c r="V32" s="42">
        <v>13</v>
      </c>
      <c r="W32" s="44">
        <v>30</v>
      </c>
      <c r="X32" s="46">
        <f t="shared" si="4"/>
        <v>3</v>
      </c>
      <c r="Y32" s="42">
        <v>0</v>
      </c>
      <c r="Z32" s="43">
        <v>3</v>
      </c>
      <c r="AA32" s="44">
        <v>0</v>
      </c>
      <c r="AB32" s="51">
        <f t="shared" si="5"/>
        <v>14</v>
      </c>
      <c r="AC32" s="42">
        <v>8</v>
      </c>
      <c r="AD32" s="48">
        <v>6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34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2</v>
      </c>
      <c r="I33" s="43">
        <v>1</v>
      </c>
      <c r="J33" s="43">
        <v>6</v>
      </c>
      <c r="K33" s="43">
        <v>4</v>
      </c>
      <c r="L33" s="43">
        <v>3</v>
      </c>
      <c r="M33" s="43">
        <v>4</v>
      </c>
      <c r="N33" s="43">
        <v>2</v>
      </c>
      <c r="O33" s="43">
        <v>1</v>
      </c>
      <c r="P33" s="43">
        <v>4</v>
      </c>
      <c r="Q33" s="43">
        <v>2</v>
      </c>
      <c r="R33" s="43">
        <v>1</v>
      </c>
      <c r="S33" s="43">
        <v>2</v>
      </c>
      <c r="T33" s="44">
        <v>2</v>
      </c>
      <c r="U33" s="45">
        <v>34</v>
      </c>
      <c r="V33" s="42">
        <v>28</v>
      </c>
      <c r="W33" s="44">
        <v>6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7</v>
      </c>
      <c r="AC33" s="42">
        <v>0</v>
      </c>
      <c r="AD33" s="48">
        <v>7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116</v>
      </c>
      <c r="C38" s="56">
        <v>28</v>
      </c>
      <c r="D38" s="55">
        <v>44</v>
      </c>
      <c r="E38" s="55">
        <v>36</v>
      </c>
      <c r="F38" s="55">
        <v>5</v>
      </c>
      <c r="G38" s="55">
        <v>2</v>
      </c>
      <c r="H38" s="55">
        <v>1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116</v>
      </c>
      <c r="V38" s="42">
        <v>77</v>
      </c>
      <c r="W38" s="44">
        <v>39</v>
      </c>
      <c r="X38" s="46">
        <f>SUM(Y38+Z38+AA38)</f>
        <v>32</v>
      </c>
      <c r="Y38" s="42">
        <v>19</v>
      </c>
      <c r="Z38" s="43">
        <v>13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175</v>
      </c>
      <c r="C39" s="56">
        <v>0</v>
      </c>
      <c r="D39" s="55">
        <v>0</v>
      </c>
      <c r="E39" s="55">
        <v>0</v>
      </c>
      <c r="F39" s="55">
        <v>6</v>
      </c>
      <c r="G39" s="43">
        <v>2</v>
      </c>
      <c r="H39" s="43">
        <v>4</v>
      </c>
      <c r="I39" s="43">
        <v>4</v>
      </c>
      <c r="J39" s="43">
        <v>7</v>
      </c>
      <c r="K39" s="43">
        <v>9</v>
      </c>
      <c r="L39" s="43">
        <v>6</v>
      </c>
      <c r="M39" s="43">
        <v>5</v>
      </c>
      <c r="N39" s="43">
        <v>12</v>
      </c>
      <c r="O39" s="43">
        <v>21</v>
      </c>
      <c r="P39" s="43">
        <v>13</v>
      </c>
      <c r="Q39" s="43">
        <v>16</v>
      </c>
      <c r="R39" s="43">
        <v>20</v>
      </c>
      <c r="S39" s="43">
        <v>23</v>
      </c>
      <c r="T39" s="44">
        <v>27</v>
      </c>
      <c r="U39" s="45">
        <v>175</v>
      </c>
      <c r="V39" s="42">
        <v>81</v>
      </c>
      <c r="W39" s="44">
        <v>94</v>
      </c>
      <c r="X39" s="46">
        <f>SUM(Y39+Z39+AA39)</f>
        <v>4</v>
      </c>
      <c r="Y39" s="42">
        <v>3</v>
      </c>
      <c r="Z39" s="43">
        <v>1</v>
      </c>
      <c r="AA39" s="44">
        <v>0</v>
      </c>
      <c r="AB39" s="51">
        <f>SUM(AC39+AD39+AE39)</f>
        <v>92</v>
      </c>
      <c r="AC39" s="42">
        <v>46</v>
      </c>
      <c r="AD39" s="48">
        <v>45</v>
      </c>
      <c r="AE39" s="44">
        <v>1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66</v>
      </c>
      <c r="C41" s="56">
        <v>1</v>
      </c>
      <c r="D41" s="55">
        <v>7</v>
      </c>
      <c r="E41" s="55">
        <v>22</v>
      </c>
      <c r="F41" s="55">
        <v>32</v>
      </c>
      <c r="G41" s="43">
        <v>4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66</v>
      </c>
      <c r="V41" s="42">
        <v>24</v>
      </c>
      <c r="W41" s="44">
        <v>42</v>
      </c>
      <c r="X41" s="46">
        <f>SUM(Y41+Z41+AA41)</f>
        <v>18</v>
      </c>
      <c r="Y41" s="42">
        <v>13</v>
      </c>
      <c r="Z41" s="43">
        <v>5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33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320</v>
      </c>
      <c r="C42" s="42">
        <v>0</v>
      </c>
      <c r="D42" s="43">
        <v>0</v>
      </c>
      <c r="E42" s="43">
        <v>0</v>
      </c>
      <c r="F42" s="43">
        <v>0</v>
      </c>
      <c r="G42" s="43">
        <v>7</v>
      </c>
      <c r="H42" s="43">
        <v>36</v>
      </c>
      <c r="I42" s="43">
        <v>27</v>
      </c>
      <c r="J42" s="43">
        <v>29</v>
      </c>
      <c r="K42" s="43">
        <v>38</v>
      </c>
      <c r="L42" s="43">
        <v>27</v>
      </c>
      <c r="M42" s="43">
        <v>37</v>
      </c>
      <c r="N42" s="43">
        <v>28</v>
      </c>
      <c r="O42" s="43">
        <v>28</v>
      </c>
      <c r="P42" s="43">
        <v>27</v>
      </c>
      <c r="Q42" s="43">
        <v>16</v>
      </c>
      <c r="R42" s="43">
        <v>14</v>
      </c>
      <c r="S42" s="43">
        <v>4</v>
      </c>
      <c r="T42" s="44">
        <v>2</v>
      </c>
      <c r="U42" s="45">
        <v>320</v>
      </c>
      <c r="V42" s="42">
        <v>110</v>
      </c>
      <c r="W42" s="44">
        <v>210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75</v>
      </c>
      <c r="AC42" s="42">
        <v>14</v>
      </c>
      <c r="AD42" s="48">
        <v>61</v>
      </c>
      <c r="AE42" s="44">
        <v>0</v>
      </c>
      <c r="AF42" s="37">
        <v>0</v>
      </c>
      <c r="AG42" s="38">
        <v>107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119</v>
      </c>
      <c r="C43" s="42">
        <v>37</v>
      </c>
      <c r="D43" s="43">
        <v>55</v>
      </c>
      <c r="E43" s="43">
        <v>25</v>
      </c>
      <c r="F43" s="43">
        <v>2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119</v>
      </c>
      <c r="V43" s="42">
        <v>105</v>
      </c>
      <c r="W43" s="44">
        <v>14</v>
      </c>
      <c r="X43" s="46">
        <f t="shared" si="11"/>
        <v>49</v>
      </c>
      <c r="Y43" s="42">
        <v>18</v>
      </c>
      <c r="Z43" s="43">
        <v>31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989</v>
      </c>
      <c r="C44" s="42">
        <v>0</v>
      </c>
      <c r="D44" s="43">
        <v>0</v>
      </c>
      <c r="E44" s="43">
        <v>0</v>
      </c>
      <c r="F44" s="43">
        <v>11</v>
      </c>
      <c r="G44" s="43">
        <v>5</v>
      </c>
      <c r="H44" s="43">
        <v>14</v>
      </c>
      <c r="I44" s="43">
        <v>22</v>
      </c>
      <c r="J44" s="43">
        <v>18</v>
      </c>
      <c r="K44" s="43">
        <v>59</v>
      </c>
      <c r="L44" s="43">
        <v>70</v>
      </c>
      <c r="M44" s="43">
        <v>73</v>
      </c>
      <c r="N44" s="43">
        <v>75</v>
      </c>
      <c r="O44" s="43">
        <v>92</v>
      </c>
      <c r="P44" s="43">
        <v>155</v>
      </c>
      <c r="Q44" s="43">
        <v>129</v>
      </c>
      <c r="R44" s="43">
        <v>100</v>
      </c>
      <c r="S44" s="43">
        <v>86</v>
      </c>
      <c r="T44" s="44">
        <v>80</v>
      </c>
      <c r="U44" s="45">
        <v>989</v>
      </c>
      <c r="V44" s="42">
        <v>398</v>
      </c>
      <c r="W44" s="44">
        <v>591</v>
      </c>
      <c r="X44" s="46">
        <f t="shared" si="11"/>
        <v>2</v>
      </c>
      <c r="Y44" s="42">
        <v>2</v>
      </c>
      <c r="Z44" s="43">
        <v>0</v>
      </c>
      <c r="AA44" s="44">
        <v>0</v>
      </c>
      <c r="AB44" s="51">
        <f t="shared" si="12"/>
        <v>454</v>
      </c>
      <c r="AC44" s="42">
        <v>294</v>
      </c>
      <c r="AD44" s="48">
        <v>160</v>
      </c>
      <c r="AE44" s="44">
        <v>0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42</v>
      </c>
      <c r="C45" s="56">
        <v>0</v>
      </c>
      <c r="D45" s="55">
        <v>0</v>
      </c>
      <c r="E45" s="55">
        <v>0</v>
      </c>
      <c r="F45" s="55">
        <v>2</v>
      </c>
      <c r="G45" s="55">
        <v>0</v>
      </c>
      <c r="H45" s="43">
        <v>0</v>
      </c>
      <c r="I45" s="43">
        <v>0</v>
      </c>
      <c r="J45" s="43">
        <v>4</v>
      </c>
      <c r="K45" s="43">
        <v>0</v>
      </c>
      <c r="L45" s="43">
        <v>0</v>
      </c>
      <c r="M45" s="43">
        <v>1</v>
      </c>
      <c r="N45" s="43">
        <v>2</v>
      </c>
      <c r="O45" s="43">
        <v>0</v>
      </c>
      <c r="P45" s="43">
        <v>3</v>
      </c>
      <c r="Q45" s="43">
        <v>11</v>
      </c>
      <c r="R45" s="43">
        <v>4</v>
      </c>
      <c r="S45" s="43">
        <v>8</v>
      </c>
      <c r="T45" s="44">
        <v>7</v>
      </c>
      <c r="U45" s="45">
        <v>42</v>
      </c>
      <c r="V45" s="42">
        <v>21</v>
      </c>
      <c r="W45" s="44">
        <v>21</v>
      </c>
      <c r="X45" s="46">
        <f t="shared" si="11"/>
        <v>1</v>
      </c>
      <c r="Y45" s="42">
        <v>0</v>
      </c>
      <c r="Z45" s="43">
        <v>1</v>
      </c>
      <c r="AA45" s="44">
        <v>0</v>
      </c>
      <c r="AB45" s="51">
        <f t="shared" si="12"/>
        <v>27</v>
      </c>
      <c r="AC45" s="42">
        <v>6</v>
      </c>
      <c r="AD45" s="48">
        <v>21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14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1</v>
      </c>
      <c r="N51" s="43">
        <v>1</v>
      </c>
      <c r="O51" s="43">
        <v>1</v>
      </c>
      <c r="P51" s="43">
        <v>2</v>
      </c>
      <c r="Q51" s="43">
        <v>2</v>
      </c>
      <c r="R51" s="43">
        <v>3</v>
      </c>
      <c r="S51" s="43">
        <v>2</v>
      </c>
      <c r="T51" s="44">
        <v>2</v>
      </c>
      <c r="U51" s="45">
        <v>14</v>
      </c>
      <c r="V51" s="42">
        <v>2</v>
      </c>
      <c r="W51" s="44">
        <v>12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9</v>
      </c>
      <c r="AC51" s="42">
        <v>0</v>
      </c>
      <c r="AD51" s="48">
        <v>9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110</v>
      </c>
      <c r="C54" s="42">
        <v>0</v>
      </c>
      <c r="D54" s="43">
        <v>0</v>
      </c>
      <c r="E54" s="43">
        <v>2</v>
      </c>
      <c r="F54" s="43">
        <v>0</v>
      </c>
      <c r="G54" s="43">
        <v>0</v>
      </c>
      <c r="H54" s="43">
        <v>0</v>
      </c>
      <c r="I54" s="43">
        <v>2</v>
      </c>
      <c r="J54" s="43">
        <v>4</v>
      </c>
      <c r="K54" s="43">
        <v>3</v>
      </c>
      <c r="L54" s="43">
        <v>6</v>
      </c>
      <c r="M54" s="43">
        <v>7</v>
      </c>
      <c r="N54" s="43">
        <v>7</v>
      </c>
      <c r="O54" s="43">
        <v>18</v>
      </c>
      <c r="P54" s="43">
        <v>21</v>
      </c>
      <c r="Q54" s="43">
        <v>17</v>
      </c>
      <c r="R54" s="43">
        <v>14</v>
      </c>
      <c r="S54" s="43">
        <v>9</v>
      </c>
      <c r="T54" s="44">
        <v>0</v>
      </c>
      <c r="U54" s="45">
        <v>110</v>
      </c>
      <c r="V54" s="42">
        <v>45</v>
      </c>
      <c r="W54" s="44">
        <v>65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99</v>
      </c>
      <c r="AC54" s="42">
        <v>0</v>
      </c>
      <c r="AD54" s="48">
        <v>99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817</v>
      </c>
      <c r="C55" s="42">
        <v>4</v>
      </c>
      <c r="D55" s="43">
        <v>27</v>
      </c>
      <c r="E55" s="43">
        <v>36</v>
      </c>
      <c r="F55" s="43">
        <v>23</v>
      </c>
      <c r="G55" s="43">
        <v>12</v>
      </c>
      <c r="H55" s="43">
        <v>41</v>
      </c>
      <c r="I55" s="43">
        <v>100</v>
      </c>
      <c r="J55" s="43">
        <v>104</v>
      </c>
      <c r="K55" s="43">
        <v>107</v>
      </c>
      <c r="L55" s="43">
        <v>71</v>
      </c>
      <c r="M55" s="43">
        <v>54</v>
      </c>
      <c r="N55" s="43">
        <v>61</v>
      </c>
      <c r="O55" s="43">
        <v>53</v>
      </c>
      <c r="P55" s="43">
        <v>57</v>
      </c>
      <c r="Q55" s="43">
        <v>22</v>
      </c>
      <c r="R55" s="43">
        <v>26</v>
      </c>
      <c r="S55" s="43">
        <v>13</v>
      </c>
      <c r="T55" s="44">
        <v>6</v>
      </c>
      <c r="U55" s="45">
        <v>817</v>
      </c>
      <c r="V55" s="42">
        <v>5</v>
      </c>
      <c r="W55" s="44">
        <v>812</v>
      </c>
      <c r="X55" s="46">
        <f t="shared" si="11"/>
        <v>67</v>
      </c>
      <c r="Y55" s="42">
        <v>18</v>
      </c>
      <c r="Z55" s="43">
        <v>49</v>
      </c>
      <c r="AA55" s="44">
        <v>0</v>
      </c>
      <c r="AB55" s="51">
        <f t="shared" si="12"/>
        <v>283</v>
      </c>
      <c r="AC55" s="42">
        <v>127</v>
      </c>
      <c r="AD55" s="48">
        <v>156</v>
      </c>
      <c r="AE55" s="44">
        <v>0</v>
      </c>
      <c r="AF55" s="37">
        <v>1</v>
      </c>
      <c r="AG55" s="38">
        <v>77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512</v>
      </c>
      <c r="C58" s="42">
        <v>2</v>
      </c>
      <c r="D58" s="43">
        <v>2</v>
      </c>
      <c r="E58" s="43">
        <v>7</v>
      </c>
      <c r="F58" s="43">
        <v>2</v>
      </c>
      <c r="G58" s="43">
        <v>2</v>
      </c>
      <c r="H58" s="43">
        <v>6</v>
      </c>
      <c r="I58" s="43">
        <v>6</v>
      </c>
      <c r="J58" s="43">
        <v>3</v>
      </c>
      <c r="K58" s="43">
        <v>9</v>
      </c>
      <c r="L58" s="43">
        <v>11</v>
      </c>
      <c r="M58" s="43">
        <v>11</v>
      </c>
      <c r="N58" s="43">
        <v>27</v>
      </c>
      <c r="O58" s="43">
        <v>40</v>
      </c>
      <c r="P58" s="43">
        <v>53</v>
      </c>
      <c r="Q58" s="43">
        <v>81</v>
      </c>
      <c r="R58" s="43">
        <v>97</v>
      </c>
      <c r="S58" s="43">
        <v>76</v>
      </c>
      <c r="T58" s="44">
        <v>77</v>
      </c>
      <c r="U58" s="45">
        <v>512</v>
      </c>
      <c r="V58" s="42">
        <v>242</v>
      </c>
      <c r="W58" s="44">
        <v>270</v>
      </c>
      <c r="X58" s="46">
        <f t="shared" si="11"/>
        <v>10</v>
      </c>
      <c r="Y58" s="42">
        <v>9</v>
      </c>
      <c r="Z58" s="43">
        <v>1</v>
      </c>
      <c r="AA58" s="44">
        <v>0</v>
      </c>
      <c r="AB58" s="51">
        <f t="shared" si="12"/>
        <v>264</v>
      </c>
      <c r="AC58" s="42">
        <v>170</v>
      </c>
      <c r="AD58" s="48">
        <v>86</v>
      </c>
      <c r="AE58" s="44">
        <v>8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426</v>
      </c>
      <c r="C59" s="42">
        <v>13</v>
      </c>
      <c r="D59" s="43">
        <v>88</v>
      </c>
      <c r="E59" s="43">
        <v>60</v>
      </c>
      <c r="F59" s="43">
        <v>16</v>
      </c>
      <c r="G59" s="43">
        <v>12</v>
      </c>
      <c r="H59" s="43">
        <v>12</v>
      </c>
      <c r="I59" s="43">
        <v>7</v>
      </c>
      <c r="J59" s="43">
        <v>7</v>
      </c>
      <c r="K59" s="43">
        <v>13</v>
      </c>
      <c r="L59" s="43">
        <v>8</v>
      </c>
      <c r="M59" s="43">
        <v>10</v>
      </c>
      <c r="N59" s="43">
        <v>17</v>
      </c>
      <c r="O59" s="43">
        <v>17</v>
      </c>
      <c r="P59" s="43">
        <v>16</v>
      </c>
      <c r="Q59" s="43">
        <v>37</v>
      </c>
      <c r="R59" s="43">
        <v>20</v>
      </c>
      <c r="S59" s="43">
        <v>41</v>
      </c>
      <c r="T59" s="44">
        <v>32</v>
      </c>
      <c r="U59" s="45">
        <v>426</v>
      </c>
      <c r="V59" s="42">
        <v>219</v>
      </c>
      <c r="W59" s="44">
        <v>207</v>
      </c>
      <c r="X59" s="46">
        <f t="shared" si="11"/>
        <v>100</v>
      </c>
      <c r="Y59" s="42">
        <v>75</v>
      </c>
      <c r="Z59" s="43">
        <v>22</v>
      </c>
      <c r="AA59" s="44">
        <v>3</v>
      </c>
      <c r="AB59" s="51">
        <f t="shared" si="12"/>
        <v>126</v>
      </c>
      <c r="AC59" s="42">
        <v>55</v>
      </c>
      <c r="AD59" s="48">
        <v>62</v>
      </c>
      <c r="AE59" s="44">
        <v>9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1298</v>
      </c>
      <c r="C60" s="42">
        <v>108</v>
      </c>
      <c r="D60" s="43">
        <v>79</v>
      </c>
      <c r="E60" s="43">
        <v>143</v>
      </c>
      <c r="F60" s="43">
        <v>47</v>
      </c>
      <c r="G60" s="43">
        <v>15</v>
      </c>
      <c r="H60" s="43">
        <v>31</v>
      </c>
      <c r="I60" s="43">
        <v>36</v>
      </c>
      <c r="J60" s="43">
        <v>39</v>
      </c>
      <c r="K60" s="43">
        <v>49</v>
      </c>
      <c r="L60" s="43">
        <v>60</v>
      </c>
      <c r="M60" s="43">
        <v>61</v>
      </c>
      <c r="N60" s="43">
        <v>78</v>
      </c>
      <c r="O60" s="43">
        <v>105</v>
      </c>
      <c r="P60" s="43">
        <v>116</v>
      </c>
      <c r="Q60" s="43">
        <v>113</v>
      </c>
      <c r="R60" s="43">
        <v>82</v>
      </c>
      <c r="S60" s="43">
        <v>73</v>
      </c>
      <c r="T60" s="44">
        <v>63</v>
      </c>
      <c r="U60" s="45">
        <v>1298</v>
      </c>
      <c r="V60" s="42">
        <v>565</v>
      </c>
      <c r="W60" s="44">
        <v>733</v>
      </c>
      <c r="X60" s="46">
        <f t="shared" si="11"/>
        <v>172</v>
      </c>
      <c r="Y60" s="42">
        <v>49</v>
      </c>
      <c r="Z60" s="43">
        <v>100</v>
      </c>
      <c r="AA60" s="44">
        <v>23</v>
      </c>
      <c r="AB60" s="51">
        <f t="shared" si="12"/>
        <v>355</v>
      </c>
      <c r="AC60" s="42">
        <v>155</v>
      </c>
      <c r="AD60" s="48">
        <v>168</v>
      </c>
      <c r="AE60" s="44">
        <v>32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557</v>
      </c>
      <c r="C61" s="42">
        <v>0</v>
      </c>
      <c r="D61" s="43">
        <v>0</v>
      </c>
      <c r="E61" s="43">
        <v>0</v>
      </c>
      <c r="F61" s="43">
        <v>5</v>
      </c>
      <c r="G61" s="43">
        <v>4</v>
      </c>
      <c r="H61" s="43">
        <v>6</v>
      </c>
      <c r="I61" s="43">
        <v>6</v>
      </c>
      <c r="J61" s="43">
        <v>20</v>
      </c>
      <c r="K61" s="43">
        <v>12</v>
      </c>
      <c r="L61" s="43">
        <v>22</v>
      </c>
      <c r="M61" s="43">
        <v>26</v>
      </c>
      <c r="N61" s="43">
        <v>29</v>
      </c>
      <c r="O61" s="43">
        <v>43</v>
      </c>
      <c r="P61" s="43">
        <v>64</v>
      </c>
      <c r="Q61" s="43">
        <v>105</v>
      </c>
      <c r="R61" s="43">
        <v>78</v>
      </c>
      <c r="S61" s="43">
        <v>72</v>
      </c>
      <c r="T61" s="44">
        <v>65</v>
      </c>
      <c r="U61" s="45">
        <v>557</v>
      </c>
      <c r="V61" s="42">
        <v>423</v>
      </c>
      <c r="W61" s="44">
        <v>134</v>
      </c>
      <c r="X61" s="46">
        <f t="shared" si="11"/>
        <v>5</v>
      </c>
      <c r="Y61" s="42">
        <v>3</v>
      </c>
      <c r="Z61" s="43">
        <v>2</v>
      </c>
      <c r="AA61" s="44">
        <v>0</v>
      </c>
      <c r="AB61" s="51">
        <f t="shared" si="12"/>
        <v>358</v>
      </c>
      <c r="AC61" s="42">
        <v>290</v>
      </c>
      <c r="AD61" s="48">
        <v>67</v>
      </c>
      <c r="AE61" s="44">
        <v>1</v>
      </c>
      <c r="AF61" s="37">
        <v>0</v>
      </c>
      <c r="AG61" s="38">
        <v>0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204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2</v>
      </c>
      <c r="K62" s="43">
        <v>3</v>
      </c>
      <c r="L62" s="43">
        <v>8</v>
      </c>
      <c r="M62" s="43">
        <v>9</v>
      </c>
      <c r="N62" s="43">
        <v>13</v>
      </c>
      <c r="O62" s="43">
        <v>14</v>
      </c>
      <c r="P62" s="43">
        <v>30</v>
      </c>
      <c r="Q62" s="43">
        <v>23</v>
      </c>
      <c r="R62" s="43">
        <v>22</v>
      </c>
      <c r="S62" s="43">
        <v>34</v>
      </c>
      <c r="T62" s="44">
        <v>46</v>
      </c>
      <c r="U62" s="45">
        <v>204</v>
      </c>
      <c r="V62" s="42">
        <v>97</v>
      </c>
      <c r="W62" s="44">
        <v>107</v>
      </c>
      <c r="X62" s="46">
        <f t="shared" si="11"/>
        <v>0</v>
      </c>
      <c r="Y62" s="42">
        <v>0</v>
      </c>
      <c r="Z62" s="43">
        <v>0</v>
      </c>
      <c r="AA62" s="44">
        <v>0</v>
      </c>
      <c r="AB62" s="51">
        <f t="shared" si="12"/>
        <v>69</v>
      </c>
      <c r="AC62" s="42">
        <v>3</v>
      </c>
      <c r="AD62" s="48">
        <v>66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139" t="s">
        <v>94</v>
      </c>
      <c r="B67" s="1140">
        <f t="shared" ref="B67:AG67" si="13">SUM(B12:B66)</f>
        <v>8446</v>
      </c>
      <c r="C67" s="74">
        <f t="shared" si="13"/>
        <v>481</v>
      </c>
      <c r="D67" s="75">
        <f t="shared" si="13"/>
        <v>443</v>
      </c>
      <c r="E67" s="75">
        <f t="shared" si="13"/>
        <v>478</v>
      </c>
      <c r="F67" s="75">
        <f t="shared" si="13"/>
        <v>188</v>
      </c>
      <c r="G67" s="75">
        <f t="shared" si="13"/>
        <v>84</v>
      </c>
      <c r="H67" s="75">
        <f t="shared" si="13"/>
        <v>201</v>
      </c>
      <c r="I67" s="75">
        <f t="shared" si="13"/>
        <v>271</v>
      </c>
      <c r="J67" s="75">
        <f t="shared" si="13"/>
        <v>319</v>
      </c>
      <c r="K67" s="75">
        <f t="shared" si="13"/>
        <v>414</v>
      </c>
      <c r="L67" s="75">
        <f t="shared" si="13"/>
        <v>429</v>
      </c>
      <c r="M67" s="75">
        <f t="shared" si="13"/>
        <v>443</v>
      </c>
      <c r="N67" s="75">
        <f t="shared" si="13"/>
        <v>502</v>
      </c>
      <c r="O67" s="75">
        <f t="shared" si="13"/>
        <v>608</v>
      </c>
      <c r="P67" s="75">
        <f t="shared" si="13"/>
        <v>780</v>
      </c>
      <c r="Q67" s="75">
        <f t="shared" si="13"/>
        <v>829</v>
      </c>
      <c r="R67" s="75">
        <f t="shared" si="13"/>
        <v>704</v>
      </c>
      <c r="S67" s="75">
        <f t="shared" si="13"/>
        <v>650</v>
      </c>
      <c r="T67" s="76">
        <f t="shared" si="13"/>
        <v>622</v>
      </c>
      <c r="U67" s="77">
        <f t="shared" si="13"/>
        <v>8446</v>
      </c>
      <c r="V67" s="78">
        <f t="shared" si="13"/>
        <v>3438</v>
      </c>
      <c r="W67" s="76">
        <f t="shared" si="13"/>
        <v>5008</v>
      </c>
      <c r="X67" s="79">
        <f t="shared" si="13"/>
        <v>668</v>
      </c>
      <c r="Y67" s="78">
        <f t="shared" si="13"/>
        <v>260</v>
      </c>
      <c r="Z67" s="75">
        <f t="shared" si="13"/>
        <v>382</v>
      </c>
      <c r="AA67" s="80">
        <f t="shared" si="13"/>
        <v>26</v>
      </c>
      <c r="AB67" s="81">
        <f t="shared" si="13"/>
        <v>3074</v>
      </c>
      <c r="AC67" s="78">
        <f t="shared" si="13"/>
        <v>1436</v>
      </c>
      <c r="AD67" s="75">
        <f t="shared" si="13"/>
        <v>1583</v>
      </c>
      <c r="AE67" s="76">
        <f t="shared" si="13"/>
        <v>55</v>
      </c>
      <c r="AF67" s="82">
        <f t="shared" si="13"/>
        <v>34</v>
      </c>
      <c r="AG67" s="83">
        <f t="shared" si="13"/>
        <v>450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141" t="s">
        <v>100</v>
      </c>
      <c r="O69" s="1142"/>
      <c r="P69" s="1143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117" t="s">
        <v>107</v>
      </c>
      <c r="AC69" s="1144"/>
      <c r="AD69" s="911" t="s">
        <v>108</v>
      </c>
      <c r="AE69" s="922" t="s">
        <v>109</v>
      </c>
      <c r="AF69" s="923"/>
      <c r="AG69" s="1145" t="s">
        <v>110</v>
      </c>
      <c r="AH69" s="1145"/>
      <c r="AI69" s="1145"/>
    </row>
    <row r="70" spans="1:98" ht="34.5" customHeight="1" x14ac:dyDescent="0.25">
      <c r="A70" s="461"/>
      <c r="B70" s="925" t="s">
        <v>33</v>
      </c>
      <c r="C70" s="1146" t="s">
        <v>34</v>
      </c>
      <c r="D70" s="1147" t="s">
        <v>111</v>
      </c>
      <c r="E70" s="1148" t="s">
        <v>37</v>
      </c>
      <c r="F70" s="1149" t="s">
        <v>33</v>
      </c>
      <c r="G70" s="1146" t="s">
        <v>34</v>
      </c>
      <c r="H70" s="1147" t="s">
        <v>111</v>
      </c>
      <c r="I70" s="1148" t="s">
        <v>37</v>
      </c>
      <c r="J70" s="925" t="s">
        <v>33</v>
      </c>
      <c r="K70" s="1146" t="s">
        <v>34</v>
      </c>
      <c r="L70" s="1147" t="s">
        <v>111</v>
      </c>
      <c r="M70" s="1147" t="s">
        <v>37</v>
      </c>
      <c r="N70" s="91" t="s">
        <v>33</v>
      </c>
      <c r="O70" s="92" t="s">
        <v>112</v>
      </c>
      <c r="P70" s="93" t="s">
        <v>113</v>
      </c>
      <c r="Q70" s="1125" t="s">
        <v>114</v>
      </c>
      <c r="R70" s="1137" t="s">
        <v>115</v>
      </c>
      <c r="S70" s="1125" t="s">
        <v>114</v>
      </c>
      <c r="T70" s="1137" t="s">
        <v>115</v>
      </c>
      <c r="U70" s="1125" t="s">
        <v>116</v>
      </c>
      <c r="V70" s="1137" t="s">
        <v>117</v>
      </c>
      <c r="W70" s="461"/>
      <c r="X70" s="1125" t="s">
        <v>114</v>
      </c>
      <c r="Y70" s="1137" t="s">
        <v>115</v>
      </c>
      <c r="Z70" s="1150" t="s">
        <v>118</v>
      </c>
      <c r="AA70" s="1150" t="s">
        <v>119</v>
      </c>
      <c r="AB70" s="97" t="s">
        <v>120</v>
      </c>
      <c r="AC70" s="97" t="s">
        <v>121</v>
      </c>
      <c r="AD70" s="461"/>
      <c r="AE70" s="1151" t="s">
        <v>112</v>
      </c>
      <c r="AF70" s="1152" t="s">
        <v>113</v>
      </c>
      <c r="AG70" s="1153" t="s">
        <v>122</v>
      </c>
      <c r="AH70" s="1154" t="s">
        <v>123</v>
      </c>
      <c r="AI70" s="1155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089"/>
      <c r="E71" s="1089"/>
      <c r="F71" s="938">
        <f>SUM(G71:I71)</f>
        <v>48</v>
      </c>
      <c r="G71" s="939">
        <v>36</v>
      </c>
      <c r="H71" s="1089">
        <v>12</v>
      </c>
      <c r="I71" s="1089">
        <v>0</v>
      </c>
      <c r="J71" s="938">
        <f>SUM(K71:M71)</f>
        <v>46</v>
      </c>
      <c r="K71" s="939">
        <v>34</v>
      </c>
      <c r="L71" s="1089">
        <v>12</v>
      </c>
      <c r="M71" s="1156">
        <v>0</v>
      </c>
      <c r="N71" s="104">
        <f>SUM(O71:P71)</f>
        <v>48</v>
      </c>
      <c r="O71" s="105">
        <v>48</v>
      </c>
      <c r="P71" s="106">
        <v>0</v>
      </c>
      <c r="Q71" s="107">
        <v>0</v>
      </c>
      <c r="R71" s="38">
        <v>0</v>
      </c>
      <c r="S71" s="27">
        <v>27</v>
      </c>
      <c r="T71" s="108">
        <v>0</v>
      </c>
      <c r="U71" s="109">
        <v>10</v>
      </c>
      <c r="V71" s="108">
        <v>35</v>
      </c>
      <c r="W71" s="37">
        <v>332</v>
      </c>
      <c r="X71" s="107">
        <v>1</v>
      </c>
      <c r="Y71" s="38">
        <v>0</v>
      </c>
      <c r="Z71" s="110"/>
      <c r="AA71" s="110"/>
      <c r="AB71" s="110">
        <v>0</v>
      </c>
      <c r="AC71" s="110"/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84</v>
      </c>
      <c r="G72" s="114">
        <v>64</v>
      </c>
      <c r="H72" s="115">
        <v>18</v>
      </c>
      <c r="I72" s="115">
        <v>2</v>
      </c>
      <c r="J72" s="113">
        <f>SUM(K72:M72)</f>
        <v>93</v>
      </c>
      <c r="K72" s="114">
        <v>72</v>
      </c>
      <c r="L72" s="115">
        <v>18</v>
      </c>
      <c r="M72" s="116">
        <v>3</v>
      </c>
      <c r="N72" s="117">
        <f t="shared" ref="N72:N125" si="15">SUM(O72:P72)</f>
        <v>103</v>
      </c>
      <c r="O72" s="118">
        <v>0</v>
      </c>
      <c r="P72" s="119">
        <v>103</v>
      </c>
      <c r="Q72" s="107">
        <v>0</v>
      </c>
      <c r="R72" s="38">
        <v>23</v>
      </c>
      <c r="S72" s="42">
        <v>1</v>
      </c>
      <c r="T72" s="38">
        <v>66</v>
      </c>
      <c r="U72" s="48">
        <v>21</v>
      </c>
      <c r="V72" s="38">
        <v>60</v>
      </c>
      <c r="W72" s="37">
        <v>1260</v>
      </c>
      <c r="X72" s="107">
        <v>0</v>
      </c>
      <c r="Y72" s="38">
        <v>127</v>
      </c>
      <c r="Z72" s="110"/>
      <c r="AA72" s="110"/>
      <c r="AB72" s="110">
        <v>0</v>
      </c>
      <c r="AC72" s="110"/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/>
      <c r="AA73" s="110"/>
      <c r="AB73" s="110">
        <v>0</v>
      </c>
      <c r="AC73" s="110"/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2</v>
      </c>
      <c r="T74" s="38">
        <v>0</v>
      </c>
      <c r="U74" s="48">
        <v>0</v>
      </c>
      <c r="V74" s="38">
        <v>10</v>
      </c>
      <c r="W74" s="37">
        <v>1</v>
      </c>
      <c r="X74" s="107">
        <v>0</v>
      </c>
      <c r="Y74" s="38">
        <v>0</v>
      </c>
      <c r="Z74" s="110"/>
      <c r="AA74" s="110"/>
      <c r="AB74" s="110">
        <v>0</v>
      </c>
      <c r="AC74" s="110"/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26</v>
      </c>
      <c r="G75" s="42">
        <v>25</v>
      </c>
      <c r="H75" s="43">
        <v>1</v>
      </c>
      <c r="I75" s="43">
        <v>0</v>
      </c>
      <c r="J75" s="117">
        <f t="shared" ref="J75:J125" si="17">SUM(K75:M75)</f>
        <v>25</v>
      </c>
      <c r="K75" s="42">
        <v>24</v>
      </c>
      <c r="L75" s="43">
        <v>1</v>
      </c>
      <c r="M75" s="120">
        <v>0</v>
      </c>
      <c r="N75" s="117">
        <f t="shared" si="15"/>
        <v>27</v>
      </c>
      <c r="O75" s="48">
        <v>0</v>
      </c>
      <c r="P75" s="37">
        <v>27</v>
      </c>
      <c r="Q75" s="107">
        <v>0</v>
      </c>
      <c r="R75" s="38">
        <v>2</v>
      </c>
      <c r="S75" s="42">
        <v>0</v>
      </c>
      <c r="T75" s="38">
        <v>12</v>
      </c>
      <c r="U75" s="48">
        <v>5</v>
      </c>
      <c r="V75" s="38">
        <v>11</v>
      </c>
      <c r="W75" s="37">
        <v>47</v>
      </c>
      <c r="X75" s="107">
        <v>0</v>
      </c>
      <c r="Y75" s="38">
        <v>1</v>
      </c>
      <c r="Z75" s="110"/>
      <c r="AA75" s="110"/>
      <c r="AB75" s="110">
        <v>0</v>
      </c>
      <c r="AC75" s="110"/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90</v>
      </c>
      <c r="G76" s="42">
        <v>70</v>
      </c>
      <c r="H76" s="43">
        <v>20</v>
      </c>
      <c r="I76" s="43">
        <v>0</v>
      </c>
      <c r="J76" s="117">
        <f t="shared" si="17"/>
        <v>90</v>
      </c>
      <c r="K76" s="42">
        <v>70</v>
      </c>
      <c r="L76" s="43">
        <v>20</v>
      </c>
      <c r="M76" s="120">
        <v>0</v>
      </c>
      <c r="N76" s="117">
        <f t="shared" si="15"/>
        <v>90</v>
      </c>
      <c r="O76" s="48">
        <v>0</v>
      </c>
      <c r="P76" s="37">
        <v>90</v>
      </c>
      <c r="Q76" s="107">
        <v>0</v>
      </c>
      <c r="R76" s="38">
        <v>2</v>
      </c>
      <c r="S76" s="42">
        <v>1</v>
      </c>
      <c r="T76" s="38">
        <v>13</v>
      </c>
      <c r="U76" s="48">
        <v>8</v>
      </c>
      <c r="V76" s="38">
        <v>4</v>
      </c>
      <c r="W76" s="37">
        <v>627</v>
      </c>
      <c r="X76" s="107">
        <v>8</v>
      </c>
      <c r="Y76" s="38">
        <v>26</v>
      </c>
      <c r="Z76" s="110"/>
      <c r="AA76" s="110"/>
      <c r="AB76" s="110">
        <v>12</v>
      </c>
      <c r="AC76" s="110"/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1</v>
      </c>
      <c r="U77" s="48">
        <v>0</v>
      </c>
      <c r="V77" s="38">
        <v>0</v>
      </c>
      <c r="W77" s="37">
        <v>42</v>
      </c>
      <c r="X77" s="107">
        <v>0</v>
      </c>
      <c r="Y77" s="38">
        <v>4</v>
      </c>
      <c r="Z77" s="110"/>
      <c r="AA77" s="110"/>
      <c r="AB77" s="110">
        <v>0</v>
      </c>
      <c r="AC77" s="110"/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/>
      <c r="AA78" s="110"/>
      <c r="AB78" s="110">
        <v>0</v>
      </c>
      <c r="AC78" s="110"/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48</v>
      </c>
      <c r="G79" s="42">
        <v>43</v>
      </c>
      <c r="H79" s="43">
        <v>5</v>
      </c>
      <c r="I79" s="43">
        <v>0</v>
      </c>
      <c r="J79" s="117">
        <f t="shared" si="17"/>
        <v>50</v>
      </c>
      <c r="K79" s="42">
        <v>45</v>
      </c>
      <c r="L79" s="43">
        <v>5</v>
      </c>
      <c r="M79" s="120">
        <v>0</v>
      </c>
      <c r="N79" s="117">
        <f t="shared" si="15"/>
        <v>50</v>
      </c>
      <c r="O79" s="48">
        <v>0</v>
      </c>
      <c r="P79" s="37">
        <v>50</v>
      </c>
      <c r="Q79" s="107">
        <v>0</v>
      </c>
      <c r="R79" s="38">
        <v>3</v>
      </c>
      <c r="S79" s="42">
        <v>1</v>
      </c>
      <c r="T79" s="38">
        <v>17</v>
      </c>
      <c r="U79" s="48">
        <v>7</v>
      </c>
      <c r="V79" s="38">
        <v>4</v>
      </c>
      <c r="W79" s="37">
        <v>73</v>
      </c>
      <c r="X79" s="107">
        <v>0</v>
      </c>
      <c r="Y79" s="38">
        <v>0</v>
      </c>
      <c r="Z79" s="110"/>
      <c r="AA79" s="110"/>
      <c r="AB79" s="110">
        <v>43</v>
      </c>
      <c r="AC79" s="110"/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/>
      <c r="AA80" s="110"/>
      <c r="AB80" s="110">
        <v>0</v>
      </c>
      <c r="AC80" s="110"/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25</v>
      </c>
      <c r="G81" s="42">
        <v>25</v>
      </c>
      <c r="H81" s="43">
        <v>0</v>
      </c>
      <c r="I81" s="43">
        <v>0</v>
      </c>
      <c r="J81" s="117">
        <f t="shared" si="17"/>
        <v>26</v>
      </c>
      <c r="K81" s="42">
        <v>26</v>
      </c>
      <c r="L81" s="43">
        <v>0</v>
      </c>
      <c r="M81" s="120">
        <v>0</v>
      </c>
      <c r="N81" s="117">
        <f t="shared" si="15"/>
        <v>28</v>
      </c>
      <c r="O81" s="48">
        <v>0</v>
      </c>
      <c r="P81" s="37">
        <v>28</v>
      </c>
      <c r="Q81" s="107">
        <v>0</v>
      </c>
      <c r="R81" s="38">
        <v>2</v>
      </c>
      <c r="S81" s="42">
        <v>0</v>
      </c>
      <c r="T81" s="38">
        <v>7</v>
      </c>
      <c r="U81" s="48">
        <v>14</v>
      </c>
      <c r="V81" s="38">
        <v>6</v>
      </c>
      <c r="W81" s="37">
        <v>46</v>
      </c>
      <c r="X81" s="107">
        <v>0</v>
      </c>
      <c r="Y81" s="38">
        <v>14</v>
      </c>
      <c r="Z81" s="110"/>
      <c r="AA81" s="110"/>
      <c r="AB81" s="110">
        <v>0</v>
      </c>
      <c r="AC81" s="110"/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/>
      <c r="AA82" s="110"/>
      <c r="AB82" s="110">
        <v>0</v>
      </c>
      <c r="AC82" s="110"/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/>
      <c r="AA83" s="110"/>
      <c r="AB83" s="110">
        <v>0</v>
      </c>
      <c r="AC83" s="110"/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/>
      <c r="AA84" s="110"/>
      <c r="AB84" s="110">
        <v>0</v>
      </c>
      <c r="AC84" s="110"/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/>
      <c r="AA85" s="110"/>
      <c r="AB85" s="110">
        <v>0</v>
      </c>
      <c r="AC85" s="110"/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/>
      <c r="AA86" s="110"/>
      <c r="AB86" s="110">
        <v>0</v>
      </c>
      <c r="AC86" s="110"/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/>
      <c r="AA87" s="110"/>
      <c r="AB87" s="110">
        <v>0</v>
      </c>
      <c r="AC87" s="110"/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/>
      <c r="AA88" s="110"/>
      <c r="AB88" s="110">
        <v>0</v>
      </c>
      <c r="AC88" s="110"/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/>
      <c r="AA89" s="110"/>
      <c r="AB89" s="110">
        <v>0</v>
      </c>
      <c r="AC89" s="110"/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/>
      <c r="AA90" s="110"/>
      <c r="AB90" s="110">
        <v>0</v>
      </c>
      <c r="AC90" s="110"/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12</v>
      </c>
      <c r="G91" s="42">
        <v>8</v>
      </c>
      <c r="H91" s="43">
        <v>4</v>
      </c>
      <c r="I91" s="43">
        <v>0</v>
      </c>
      <c r="J91" s="117">
        <f t="shared" si="17"/>
        <v>12</v>
      </c>
      <c r="K91" s="42">
        <v>8</v>
      </c>
      <c r="L91" s="43">
        <v>4</v>
      </c>
      <c r="M91" s="120">
        <v>0</v>
      </c>
      <c r="N91" s="117">
        <f t="shared" si="15"/>
        <v>12</v>
      </c>
      <c r="O91" s="48">
        <v>1</v>
      </c>
      <c r="P91" s="37">
        <v>11</v>
      </c>
      <c r="Q91" s="107">
        <v>1</v>
      </c>
      <c r="R91" s="38">
        <v>3</v>
      </c>
      <c r="S91" s="42">
        <v>2</v>
      </c>
      <c r="T91" s="38">
        <v>6</v>
      </c>
      <c r="U91" s="48">
        <v>7</v>
      </c>
      <c r="V91" s="38">
        <v>3</v>
      </c>
      <c r="W91" s="37">
        <v>0</v>
      </c>
      <c r="X91" s="107">
        <v>0</v>
      </c>
      <c r="Y91" s="38">
        <v>0</v>
      </c>
      <c r="Z91" s="110"/>
      <c r="AA91" s="110"/>
      <c r="AB91" s="110">
        <v>0</v>
      </c>
      <c r="AC91" s="110"/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0</v>
      </c>
      <c r="U92" s="48">
        <v>1</v>
      </c>
      <c r="V92" s="38">
        <v>5</v>
      </c>
      <c r="W92" s="37">
        <v>13</v>
      </c>
      <c r="X92" s="107">
        <v>0</v>
      </c>
      <c r="Y92" s="38">
        <v>0</v>
      </c>
      <c r="Z92" s="110"/>
      <c r="AA92" s="110"/>
      <c r="AB92" s="110">
        <v>0</v>
      </c>
      <c r="AC92" s="110"/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/>
      <c r="AA93" s="110"/>
      <c r="AB93" s="110">
        <v>0</v>
      </c>
      <c r="AC93" s="110"/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/>
      <c r="AA94" s="110"/>
      <c r="AB94" s="110">
        <v>0</v>
      </c>
      <c r="AC94" s="110"/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/>
      <c r="AA95" s="110"/>
      <c r="AB95" s="110">
        <v>0</v>
      </c>
      <c r="AC95" s="110"/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/>
      <c r="AA96" s="110"/>
      <c r="AB96" s="110">
        <v>0</v>
      </c>
      <c r="AC96" s="110"/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20</v>
      </c>
      <c r="G97" s="42">
        <v>18</v>
      </c>
      <c r="H97" s="43">
        <v>2</v>
      </c>
      <c r="I97" s="43">
        <v>0</v>
      </c>
      <c r="J97" s="117">
        <f t="shared" si="17"/>
        <v>20</v>
      </c>
      <c r="K97" s="42">
        <v>18</v>
      </c>
      <c r="L97" s="43">
        <v>2</v>
      </c>
      <c r="M97" s="120">
        <v>0</v>
      </c>
      <c r="N97" s="117">
        <f t="shared" si="15"/>
        <v>20</v>
      </c>
      <c r="O97" s="48">
        <v>20</v>
      </c>
      <c r="P97" s="37">
        <v>0</v>
      </c>
      <c r="Q97" s="107">
        <v>1</v>
      </c>
      <c r="R97" s="38">
        <v>0</v>
      </c>
      <c r="S97" s="42">
        <v>5</v>
      </c>
      <c r="T97" s="38">
        <v>3</v>
      </c>
      <c r="U97" s="48">
        <v>0</v>
      </c>
      <c r="V97" s="38">
        <v>0</v>
      </c>
      <c r="W97" s="37">
        <v>122</v>
      </c>
      <c r="X97" s="107">
        <v>9</v>
      </c>
      <c r="Y97" s="38">
        <v>0</v>
      </c>
      <c r="Z97" s="110"/>
      <c r="AA97" s="110"/>
      <c r="AB97" s="110">
        <v>0</v>
      </c>
      <c r="AC97" s="110"/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46</v>
      </c>
      <c r="G98" s="122">
        <v>41</v>
      </c>
      <c r="H98" s="123">
        <v>5</v>
      </c>
      <c r="I98" s="123">
        <v>0</v>
      </c>
      <c r="J98" s="121">
        <f t="shared" si="17"/>
        <v>52</v>
      </c>
      <c r="K98" s="122">
        <v>47</v>
      </c>
      <c r="L98" s="123">
        <v>5</v>
      </c>
      <c r="M98" s="124">
        <v>0</v>
      </c>
      <c r="N98" s="117">
        <f t="shared" si="15"/>
        <v>54</v>
      </c>
      <c r="O98" s="105">
        <v>0</v>
      </c>
      <c r="P98" s="106">
        <v>54</v>
      </c>
      <c r="Q98" s="107">
        <v>0</v>
      </c>
      <c r="R98" s="38">
        <v>11</v>
      </c>
      <c r="S98" s="42">
        <v>2</v>
      </c>
      <c r="T98" s="38">
        <v>39</v>
      </c>
      <c r="U98" s="48">
        <v>20</v>
      </c>
      <c r="V98" s="38">
        <v>20</v>
      </c>
      <c r="W98" s="37">
        <v>36</v>
      </c>
      <c r="X98" s="107">
        <v>0</v>
      </c>
      <c r="Y98" s="38">
        <v>30</v>
      </c>
      <c r="Z98" s="110"/>
      <c r="AA98" s="110"/>
      <c r="AB98" s="110">
        <v>0</v>
      </c>
      <c r="AC98" s="110"/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/>
      <c r="AA99" s="110"/>
      <c r="AB99" s="110">
        <v>0</v>
      </c>
      <c r="AC99" s="110"/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9</v>
      </c>
      <c r="T100" s="38">
        <v>3</v>
      </c>
      <c r="U100" s="48">
        <v>0</v>
      </c>
      <c r="V100" s="38">
        <v>0</v>
      </c>
      <c r="W100" s="37">
        <v>7</v>
      </c>
      <c r="X100" s="107">
        <v>31</v>
      </c>
      <c r="Y100" s="38">
        <v>0</v>
      </c>
      <c r="Z100" s="110"/>
      <c r="AA100" s="110"/>
      <c r="AB100" s="110">
        <v>0</v>
      </c>
      <c r="AC100" s="110"/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10</v>
      </c>
      <c r="U101" s="48">
        <v>2</v>
      </c>
      <c r="V101" s="38">
        <v>20</v>
      </c>
      <c r="W101" s="37">
        <v>367</v>
      </c>
      <c r="X101" s="107">
        <v>1</v>
      </c>
      <c r="Y101" s="38">
        <v>76</v>
      </c>
      <c r="Z101" s="110"/>
      <c r="AA101" s="110"/>
      <c r="AB101" s="110">
        <v>0</v>
      </c>
      <c r="AC101" s="110"/>
      <c r="AD101" s="110">
        <v>0</v>
      </c>
      <c r="AE101" s="111"/>
      <c r="AF101" s="112"/>
      <c r="AG101" s="32">
        <v>5</v>
      </c>
      <c r="AH101" s="35">
        <v>24</v>
      </c>
      <c r="AI101" s="31">
        <v>24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19</v>
      </c>
      <c r="G102" s="32">
        <v>18</v>
      </c>
      <c r="H102" s="35">
        <v>1</v>
      </c>
      <c r="I102" s="35">
        <v>0</v>
      </c>
      <c r="J102" s="125">
        <f t="shared" si="17"/>
        <v>19</v>
      </c>
      <c r="K102" s="32">
        <v>18</v>
      </c>
      <c r="L102" s="35">
        <v>1</v>
      </c>
      <c r="M102" s="126">
        <v>0</v>
      </c>
      <c r="N102" s="117">
        <f t="shared" si="15"/>
        <v>19</v>
      </c>
      <c r="O102" s="127">
        <v>19</v>
      </c>
      <c r="P102" s="128">
        <v>0</v>
      </c>
      <c r="Q102" s="107">
        <v>2</v>
      </c>
      <c r="R102" s="38">
        <v>0</v>
      </c>
      <c r="S102" s="42">
        <v>37</v>
      </c>
      <c r="T102" s="38">
        <v>0</v>
      </c>
      <c r="U102" s="48">
        <v>5</v>
      </c>
      <c r="V102" s="38">
        <v>5</v>
      </c>
      <c r="W102" s="37">
        <v>0</v>
      </c>
      <c r="X102" s="107">
        <v>3</v>
      </c>
      <c r="Y102" s="38">
        <v>0</v>
      </c>
      <c r="Z102" s="110"/>
      <c r="AA102" s="110"/>
      <c r="AB102" s="110">
        <v>0</v>
      </c>
      <c r="AC102" s="110"/>
      <c r="AD102" s="110">
        <v>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314</v>
      </c>
      <c r="G103" s="122">
        <v>299</v>
      </c>
      <c r="H103" s="123">
        <v>15</v>
      </c>
      <c r="I103" s="123">
        <v>0</v>
      </c>
      <c r="J103" s="121">
        <f t="shared" si="17"/>
        <v>319</v>
      </c>
      <c r="K103" s="122">
        <v>303</v>
      </c>
      <c r="L103" s="123">
        <v>16</v>
      </c>
      <c r="M103" s="124">
        <v>0</v>
      </c>
      <c r="N103" s="117">
        <f t="shared" si="15"/>
        <v>321</v>
      </c>
      <c r="O103" s="105">
        <v>0</v>
      </c>
      <c r="P103" s="106">
        <v>321</v>
      </c>
      <c r="Q103" s="107">
        <v>0</v>
      </c>
      <c r="R103" s="38">
        <v>7</v>
      </c>
      <c r="S103" s="42">
        <v>1</v>
      </c>
      <c r="T103" s="38">
        <v>62</v>
      </c>
      <c r="U103" s="48">
        <v>0</v>
      </c>
      <c r="V103" s="38">
        <v>0</v>
      </c>
      <c r="W103" s="45">
        <v>56</v>
      </c>
      <c r="X103" s="107">
        <v>0</v>
      </c>
      <c r="Y103" s="38">
        <v>41</v>
      </c>
      <c r="Z103" s="110"/>
      <c r="AA103" s="110"/>
      <c r="AB103" s="110">
        <v>35</v>
      </c>
      <c r="AC103" s="110"/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9</v>
      </c>
      <c r="G104" s="42">
        <v>4</v>
      </c>
      <c r="H104" s="43">
        <v>5</v>
      </c>
      <c r="I104" s="43">
        <v>0</v>
      </c>
      <c r="J104" s="117">
        <f t="shared" si="17"/>
        <v>12</v>
      </c>
      <c r="K104" s="42">
        <v>6</v>
      </c>
      <c r="L104" s="43">
        <v>6</v>
      </c>
      <c r="M104" s="120">
        <v>0</v>
      </c>
      <c r="N104" s="117">
        <f t="shared" si="15"/>
        <v>12</v>
      </c>
      <c r="O104" s="48">
        <v>0</v>
      </c>
      <c r="P104" s="37">
        <v>12</v>
      </c>
      <c r="Q104" s="107">
        <v>0</v>
      </c>
      <c r="R104" s="38">
        <v>3</v>
      </c>
      <c r="S104" s="42">
        <v>0</v>
      </c>
      <c r="T104" s="38">
        <v>3</v>
      </c>
      <c r="U104" s="48">
        <v>0</v>
      </c>
      <c r="V104" s="38">
        <v>0</v>
      </c>
      <c r="W104" s="37">
        <v>2</v>
      </c>
      <c r="X104" s="107">
        <v>0</v>
      </c>
      <c r="Y104" s="38">
        <v>0</v>
      </c>
      <c r="Z104" s="110"/>
      <c r="AA104" s="110"/>
      <c r="AB104" s="110">
        <v>0</v>
      </c>
      <c r="AC104" s="110"/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/>
      <c r="AA105" s="110"/>
      <c r="AB105" s="110">
        <v>0</v>
      </c>
      <c r="AC105" s="110"/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/>
      <c r="AA106" s="110"/>
      <c r="AB106" s="110">
        <v>0</v>
      </c>
      <c r="AC106" s="110"/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/>
      <c r="AA107" s="110"/>
      <c r="AB107" s="110">
        <v>0</v>
      </c>
      <c r="AC107" s="110"/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/>
      <c r="AA108" s="110"/>
      <c r="AB108" s="110">
        <v>0</v>
      </c>
      <c r="AC108" s="110"/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/>
      <c r="AA109" s="110"/>
      <c r="AB109" s="110">
        <v>0</v>
      </c>
      <c r="AC109" s="110"/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1</v>
      </c>
      <c r="G110" s="114">
        <v>0</v>
      </c>
      <c r="H110" s="115">
        <v>1</v>
      </c>
      <c r="I110" s="115">
        <v>0</v>
      </c>
      <c r="J110" s="113">
        <f t="shared" si="17"/>
        <v>1</v>
      </c>
      <c r="K110" s="114">
        <v>0</v>
      </c>
      <c r="L110" s="115">
        <v>1</v>
      </c>
      <c r="M110" s="116">
        <v>0</v>
      </c>
      <c r="N110" s="117">
        <f t="shared" si="15"/>
        <v>1</v>
      </c>
      <c r="O110" s="118">
        <v>0</v>
      </c>
      <c r="P110" s="119">
        <v>1</v>
      </c>
      <c r="Q110" s="107">
        <v>0</v>
      </c>
      <c r="R110" s="38">
        <v>0</v>
      </c>
      <c r="S110" s="42">
        <v>0</v>
      </c>
      <c r="T110" s="38">
        <v>0</v>
      </c>
      <c r="U110" s="48">
        <v>2</v>
      </c>
      <c r="V110" s="38">
        <v>0</v>
      </c>
      <c r="W110" s="37">
        <v>0</v>
      </c>
      <c r="X110" s="107">
        <v>0</v>
      </c>
      <c r="Y110" s="38">
        <v>1</v>
      </c>
      <c r="Z110" s="129"/>
      <c r="AA110" s="38"/>
      <c r="AB110" s="110">
        <v>0</v>
      </c>
      <c r="AC110" s="110"/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/>
      <c r="AA111" s="38"/>
      <c r="AB111" s="110">
        <v>0</v>
      </c>
      <c r="AC111" s="110"/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/>
      <c r="AA112" s="38"/>
      <c r="AB112" s="110">
        <v>0</v>
      </c>
      <c r="AC112" s="110"/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4</v>
      </c>
      <c r="V113" s="38">
        <v>0</v>
      </c>
      <c r="W113" s="37">
        <v>0</v>
      </c>
      <c r="X113" s="107">
        <v>0</v>
      </c>
      <c r="Y113" s="38">
        <v>0</v>
      </c>
      <c r="Z113" s="129"/>
      <c r="AA113" s="38"/>
      <c r="AB113" s="110">
        <v>0</v>
      </c>
      <c r="AC113" s="110"/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86</v>
      </c>
      <c r="G114" s="114">
        <v>80</v>
      </c>
      <c r="H114" s="115">
        <v>6</v>
      </c>
      <c r="I114" s="115">
        <v>0</v>
      </c>
      <c r="J114" s="113">
        <f t="shared" si="17"/>
        <v>92</v>
      </c>
      <c r="K114" s="114">
        <v>86</v>
      </c>
      <c r="L114" s="115">
        <v>6</v>
      </c>
      <c r="M114" s="116">
        <v>0</v>
      </c>
      <c r="N114" s="117">
        <f t="shared" si="15"/>
        <v>115</v>
      </c>
      <c r="O114" s="118">
        <v>17</v>
      </c>
      <c r="P114" s="119">
        <v>98</v>
      </c>
      <c r="Q114" s="107">
        <v>0</v>
      </c>
      <c r="R114" s="38">
        <v>9</v>
      </c>
      <c r="S114" s="42">
        <v>3</v>
      </c>
      <c r="T114" s="38">
        <v>68</v>
      </c>
      <c r="U114" s="48">
        <v>59</v>
      </c>
      <c r="V114" s="38">
        <v>66</v>
      </c>
      <c r="W114" s="37">
        <v>77</v>
      </c>
      <c r="X114" s="107">
        <v>0</v>
      </c>
      <c r="Y114" s="38">
        <v>2</v>
      </c>
      <c r="Z114" s="129"/>
      <c r="AA114" s="38"/>
      <c r="AB114" s="110">
        <v>0</v>
      </c>
      <c r="AC114" s="110"/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/>
      <c r="AA115" s="38"/>
      <c r="AB115" s="110">
        <v>0</v>
      </c>
      <c r="AC115" s="110"/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/>
      <c r="AA116" s="38"/>
      <c r="AB116" s="110">
        <v>0</v>
      </c>
      <c r="AC116" s="110"/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199</v>
      </c>
      <c r="G117" s="114">
        <v>167</v>
      </c>
      <c r="H117" s="115">
        <v>24</v>
      </c>
      <c r="I117" s="115">
        <v>8</v>
      </c>
      <c r="J117" s="113">
        <f t="shared" si="17"/>
        <v>204</v>
      </c>
      <c r="K117" s="114">
        <v>171</v>
      </c>
      <c r="L117" s="115">
        <v>25</v>
      </c>
      <c r="M117" s="116">
        <v>8</v>
      </c>
      <c r="N117" s="117">
        <f t="shared" si="15"/>
        <v>212</v>
      </c>
      <c r="O117" s="118">
        <v>8</v>
      </c>
      <c r="P117" s="119">
        <v>204</v>
      </c>
      <c r="Q117" s="107">
        <v>8</v>
      </c>
      <c r="R117" s="38">
        <v>37</v>
      </c>
      <c r="S117" s="42">
        <v>8</v>
      </c>
      <c r="T117" s="38">
        <v>56</v>
      </c>
      <c r="U117" s="48">
        <v>3</v>
      </c>
      <c r="V117" s="38">
        <v>3</v>
      </c>
      <c r="W117" s="37">
        <v>125</v>
      </c>
      <c r="X117" s="107">
        <v>0</v>
      </c>
      <c r="Y117" s="38">
        <v>2</v>
      </c>
      <c r="Z117" s="129"/>
      <c r="AA117" s="38"/>
      <c r="AB117" s="110">
        <v>342</v>
      </c>
      <c r="AC117" s="110"/>
      <c r="AD117" s="110">
        <v>408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160</v>
      </c>
      <c r="G118" s="42">
        <v>128</v>
      </c>
      <c r="H118" s="43">
        <v>20</v>
      </c>
      <c r="I118" s="43">
        <v>12</v>
      </c>
      <c r="J118" s="117">
        <f t="shared" si="17"/>
        <v>159</v>
      </c>
      <c r="K118" s="42">
        <v>127</v>
      </c>
      <c r="L118" s="43">
        <v>20</v>
      </c>
      <c r="M118" s="120">
        <v>12</v>
      </c>
      <c r="N118" s="117">
        <f t="shared" si="15"/>
        <v>162</v>
      </c>
      <c r="O118" s="48">
        <v>86</v>
      </c>
      <c r="P118" s="37">
        <v>76</v>
      </c>
      <c r="Q118" s="107">
        <v>24</v>
      </c>
      <c r="R118" s="38">
        <v>16</v>
      </c>
      <c r="S118" s="42">
        <v>26</v>
      </c>
      <c r="T118" s="38">
        <v>18</v>
      </c>
      <c r="U118" s="48">
        <v>27</v>
      </c>
      <c r="V118" s="38">
        <v>22</v>
      </c>
      <c r="W118" s="37">
        <v>0</v>
      </c>
      <c r="X118" s="107">
        <v>0</v>
      </c>
      <c r="Y118" s="38">
        <v>11</v>
      </c>
      <c r="Z118" s="129"/>
      <c r="AA118" s="38"/>
      <c r="AB118" s="110">
        <v>191</v>
      </c>
      <c r="AC118" s="110"/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224</v>
      </c>
      <c r="G119" s="42">
        <v>164</v>
      </c>
      <c r="H119" s="43">
        <v>11</v>
      </c>
      <c r="I119" s="43">
        <v>49</v>
      </c>
      <c r="J119" s="117">
        <f t="shared" si="17"/>
        <v>252</v>
      </c>
      <c r="K119" s="42">
        <v>188</v>
      </c>
      <c r="L119" s="43">
        <v>12</v>
      </c>
      <c r="M119" s="120">
        <v>52</v>
      </c>
      <c r="N119" s="117">
        <f t="shared" si="15"/>
        <v>271</v>
      </c>
      <c r="O119" s="48">
        <v>68</v>
      </c>
      <c r="P119" s="37">
        <v>203</v>
      </c>
      <c r="Q119" s="107">
        <v>5</v>
      </c>
      <c r="R119" s="38">
        <v>38</v>
      </c>
      <c r="S119" s="42">
        <v>53</v>
      </c>
      <c r="T119" s="38">
        <v>73</v>
      </c>
      <c r="U119" s="48">
        <v>70</v>
      </c>
      <c r="V119" s="38">
        <v>51</v>
      </c>
      <c r="W119" s="37">
        <v>60</v>
      </c>
      <c r="X119" s="107">
        <v>0</v>
      </c>
      <c r="Y119" s="38">
        <v>35</v>
      </c>
      <c r="Z119" s="129"/>
      <c r="AA119" s="38"/>
      <c r="AB119" s="110">
        <v>17</v>
      </c>
      <c r="AC119" s="110"/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278</v>
      </c>
      <c r="G120" s="114">
        <v>267</v>
      </c>
      <c r="H120" s="115">
        <v>11</v>
      </c>
      <c r="I120" s="115">
        <v>0</v>
      </c>
      <c r="J120" s="113">
        <f t="shared" si="17"/>
        <v>286</v>
      </c>
      <c r="K120" s="114">
        <v>275</v>
      </c>
      <c r="L120" s="115">
        <v>11</v>
      </c>
      <c r="M120" s="116">
        <v>0</v>
      </c>
      <c r="N120" s="117">
        <f t="shared" si="15"/>
        <v>305</v>
      </c>
      <c r="O120" s="118">
        <v>1</v>
      </c>
      <c r="P120" s="119">
        <v>304</v>
      </c>
      <c r="Q120" s="107">
        <v>0</v>
      </c>
      <c r="R120" s="38">
        <v>20</v>
      </c>
      <c r="S120" s="42">
        <v>0</v>
      </c>
      <c r="T120" s="38">
        <v>20</v>
      </c>
      <c r="U120" s="48">
        <v>28</v>
      </c>
      <c r="V120" s="38">
        <v>23</v>
      </c>
      <c r="W120" s="37">
        <v>7</v>
      </c>
      <c r="X120" s="107">
        <v>0</v>
      </c>
      <c r="Y120" s="38">
        <v>4</v>
      </c>
      <c r="Z120" s="129"/>
      <c r="AA120" s="38"/>
      <c r="AB120" s="110">
        <v>397</v>
      </c>
      <c r="AC120" s="110"/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2</v>
      </c>
      <c r="U121" s="48">
        <v>3</v>
      </c>
      <c r="V121" s="38">
        <v>12</v>
      </c>
      <c r="W121" s="37">
        <v>59</v>
      </c>
      <c r="X121" s="107">
        <v>0</v>
      </c>
      <c r="Y121" s="38">
        <v>0</v>
      </c>
      <c r="Z121" s="129"/>
      <c r="AA121" s="38"/>
      <c r="AB121" s="110"/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/>
      <c r="P122" s="37"/>
      <c r="Q122" s="107"/>
      <c r="R122" s="38"/>
      <c r="S122" s="42"/>
      <c r="T122" s="38"/>
      <c r="U122" s="48"/>
      <c r="V122" s="38"/>
      <c r="W122" s="37"/>
      <c r="X122" s="107"/>
      <c r="Y122" s="38"/>
      <c r="Z122" s="129"/>
      <c r="AA122" s="38"/>
      <c r="AB122" s="110"/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/>
      <c r="P123" s="37"/>
      <c r="Q123" s="107"/>
      <c r="R123" s="38"/>
      <c r="S123" s="42"/>
      <c r="T123" s="38"/>
      <c r="U123" s="48"/>
      <c r="V123" s="38"/>
      <c r="W123" s="37"/>
      <c r="X123" s="107"/>
      <c r="Y123" s="38"/>
      <c r="Z123" s="129"/>
      <c r="AA123" s="38"/>
      <c r="AB123" s="129"/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/>
      <c r="P124" s="128"/>
      <c r="Q124" s="107"/>
      <c r="R124" s="38"/>
      <c r="S124" s="32"/>
      <c r="T124" s="110"/>
      <c r="U124" s="127"/>
      <c r="V124" s="110"/>
      <c r="W124" s="128">
        <v>981</v>
      </c>
      <c r="X124" s="107"/>
      <c r="Y124" s="38"/>
      <c r="Z124" s="31"/>
      <c r="AA124" s="31"/>
      <c r="AB124" s="31"/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/>
      <c r="P125" s="70"/>
      <c r="Q125" s="66"/>
      <c r="R125" s="71"/>
      <c r="S125" s="62"/>
      <c r="T125" s="71"/>
      <c r="U125" s="69"/>
      <c r="V125" s="71"/>
      <c r="W125" s="70"/>
      <c r="X125" s="66"/>
      <c r="Y125" s="71"/>
      <c r="Z125" s="65"/>
      <c r="AA125" s="65"/>
      <c r="AB125" s="65"/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1157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1689</v>
      </c>
      <c r="G126" s="74">
        <f t="shared" si="18"/>
        <v>1457</v>
      </c>
      <c r="H126" s="75">
        <f t="shared" si="18"/>
        <v>161</v>
      </c>
      <c r="I126" s="75">
        <f t="shared" si="18"/>
        <v>71</v>
      </c>
      <c r="J126" s="138">
        <f t="shared" si="18"/>
        <v>1758</v>
      </c>
      <c r="K126" s="74">
        <f t="shared" si="18"/>
        <v>1518</v>
      </c>
      <c r="L126" s="75">
        <f t="shared" si="18"/>
        <v>165</v>
      </c>
      <c r="M126" s="75">
        <f t="shared" si="18"/>
        <v>75</v>
      </c>
      <c r="N126" s="138">
        <f t="shared" si="18"/>
        <v>1850</v>
      </c>
      <c r="O126" s="81">
        <f t="shared" si="18"/>
        <v>268</v>
      </c>
      <c r="P126" s="77">
        <f t="shared" si="18"/>
        <v>1582</v>
      </c>
      <c r="Q126" s="74">
        <f t="shared" si="18"/>
        <v>41</v>
      </c>
      <c r="R126" s="139">
        <f t="shared" si="18"/>
        <v>176</v>
      </c>
      <c r="S126" s="1158">
        <f t="shared" si="18"/>
        <v>178</v>
      </c>
      <c r="T126" s="1159">
        <f t="shared" si="18"/>
        <v>479</v>
      </c>
      <c r="U126" s="81">
        <f t="shared" si="18"/>
        <v>296</v>
      </c>
      <c r="V126" s="142">
        <f t="shared" si="18"/>
        <v>360</v>
      </c>
      <c r="W126" s="139">
        <f t="shared" si="18"/>
        <v>4340</v>
      </c>
      <c r="X126" s="78">
        <f t="shared" si="18"/>
        <v>53</v>
      </c>
      <c r="Y126" s="142">
        <f t="shared" si="18"/>
        <v>374</v>
      </c>
      <c r="Z126" s="139">
        <f t="shared" si="18"/>
        <v>0</v>
      </c>
      <c r="AA126" s="139">
        <f t="shared" si="18"/>
        <v>0</v>
      </c>
      <c r="AB126" s="139">
        <f t="shared" si="18"/>
        <v>1037</v>
      </c>
      <c r="AC126" s="139">
        <f t="shared" si="18"/>
        <v>0</v>
      </c>
      <c r="AD126" s="138">
        <f t="shared" si="18"/>
        <v>408</v>
      </c>
      <c r="AE126" s="74">
        <f t="shared" si="18"/>
        <v>0</v>
      </c>
      <c r="AF126" s="77">
        <f t="shared" si="18"/>
        <v>0</v>
      </c>
      <c r="AG126" s="74">
        <f t="shared" si="18"/>
        <v>5</v>
      </c>
      <c r="AH126" s="75">
        <f t="shared" si="18"/>
        <v>24</v>
      </c>
      <c r="AI126" s="139">
        <f t="shared" si="18"/>
        <v>24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157" t="s">
        <v>133</v>
      </c>
      <c r="B128" s="945" t="s">
        <v>94</v>
      </c>
      <c r="C128" s="1125" t="s">
        <v>13</v>
      </c>
      <c r="D128" s="1131" t="s">
        <v>14</v>
      </c>
      <c r="E128" s="1045" t="s">
        <v>15</v>
      </c>
      <c r="F128" s="1045" t="s">
        <v>16</v>
      </c>
      <c r="G128" s="1045" t="s">
        <v>134</v>
      </c>
      <c r="H128" s="1045" t="s">
        <v>18</v>
      </c>
      <c r="I128" s="1046" t="s">
        <v>19</v>
      </c>
      <c r="J128" s="1046" t="s">
        <v>20</v>
      </c>
      <c r="K128" s="1046" t="s">
        <v>21</v>
      </c>
      <c r="L128" s="1046" t="s">
        <v>22</v>
      </c>
      <c r="M128" s="1046" t="s">
        <v>23</v>
      </c>
      <c r="N128" s="1046" t="s">
        <v>24</v>
      </c>
      <c r="O128" s="1046" t="s">
        <v>25</v>
      </c>
      <c r="P128" s="1046" t="s">
        <v>26</v>
      </c>
      <c r="Q128" s="1046" t="s">
        <v>27</v>
      </c>
      <c r="R128" s="1046" t="s">
        <v>28</v>
      </c>
      <c r="S128" s="1046" t="s">
        <v>29</v>
      </c>
      <c r="T128" s="1132" t="s">
        <v>135</v>
      </c>
      <c r="U128" s="1160" t="s">
        <v>136</v>
      </c>
      <c r="V128" s="1160" t="s">
        <v>137</v>
      </c>
    </row>
    <row r="129" spans="1:93" ht="15" customHeight="1" x14ac:dyDescent="0.25">
      <c r="A129" s="152" t="s">
        <v>138</v>
      </c>
      <c r="B129" s="1138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901"/>
      <c r="V129" s="901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121</v>
      </c>
      <c r="C130" s="42">
        <v>4</v>
      </c>
      <c r="D130" s="43">
        <v>8</v>
      </c>
      <c r="E130" s="43">
        <v>17</v>
      </c>
      <c r="F130" s="43">
        <v>6</v>
      </c>
      <c r="G130" s="43">
        <v>1</v>
      </c>
      <c r="H130" s="43">
        <v>1</v>
      </c>
      <c r="I130" s="43">
        <v>2</v>
      </c>
      <c r="J130" s="43">
        <v>4</v>
      </c>
      <c r="K130" s="43">
        <v>8</v>
      </c>
      <c r="L130" s="43">
        <v>9</v>
      </c>
      <c r="M130" s="43">
        <v>8</v>
      </c>
      <c r="N130" s="43">
        <v>10</v>
      </c>
      <c r="O130" s="43">
        <v>10</v>
      </c>
      <c r="P130" s="43">
        <v>18</v>
      </c>
      <c r="Q130" s="43">
        <v>7</v>
      </c>
      <c r="R130" s="43">
        <v>4</v>
      </c>
      <c r="S130" s="43">
        <v>4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127</v>
      </c>
      <c r="C131" s="42">
        <v>0</v>
      </c>
      <c r="D131" s="43">
        <v>0</v>
      </c>
      <c r="E131" s="43">
        <v>0</v>
      </c>
      <c r="F131" s="43">
        <v>1</v>
      </c>
      <c r="G131" s="43">
        <v>1</v>
      </c>
      <c r="H131" s="43">
        <v>1</v>
      </c>
      <c r="I131" s="43">
        <v>8</v>
      </c>
      <c r="J131" s="43">
        <v>1</v>
      </c>
      <c r="K131" s="43">
        <v>7</v>
      </c>
      <c r="L131" s="43">
        <v>6</v>
      </c>
      <c r="M131" s="43">
        <v>13</v>
      </c>
      <c r="N131" s="43">
        <v>14</v>
      </c>
      <c r="O131" s="43">
        <v>13</v>
      </c>
      <c r="P131" s="43">
        <v>23</v>
      </c>
      <c r="Q131" s="43">
        <v>10</v>
      </c>
      <c r="R131" s="43">
        <v>9</v>
      </c>
      <c r="S131" s="43">
        <v>12</v>
      </c>
      <c r="T131" s="44">
        <v>8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224</v>
      </c>
      <c r="C132" s="42">
        <v>0</v>
      </c>
      <c r="D132" s="43">
        <v>0</v>
      </c>
      <c r="E132" s="43">
        <v>0</v>
      </c>
      <c r="F132" s="43">
        <v>0</v>
      </c>
      <c r="G132" s="43">
        <v>0</v>
      </c>
      <c r="H132" s="43">
        <v>2</v>
      </c>
      <c r="I132" s="43">
        <v>4</v>
      </c>
      <c r="J132" s="43">
        <v>28</v>
      </c>
      <c r="K132" s="43">
        <v>71</v>
      </c>
      <c r="L132" s="43">
        <v>58</v>
      </c>
      <c r="M132" s="43">
        <v>49</v>
      </c>
      <c r="N132" s="43">
        <v>10</v>
      </c>
      <c r="O132" s="43">
        <v>2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304</v>
      </c>
      <c r="C134" s="42">
        <v>0</v>
      </c>
      <c r="D134" s="43">
        <v>0</v>
      </c>
      <c r="E134" s="43">
        <v>0</v>
      </c>
      <c r="F134" s="43">
        <v>1</v>
      </c>
      <c r="G134" s="43">
        <v>2</v>
      </c>
      <c r="H134" s="43">
        <v>1</v>
      </c>
      <c r="I134" s="43">
        <v>1</v>
      </c>
      <c r="J134" s="43">
        <v>1</v>
      </c>
      <c r="K134" s="43">
        <v>3</v>
      </c>
      <c r="L134" s="43">
        <v>7</v>
      </c>
      <c r="M134" s="43">
        <v>8</v>
      </c>
      <c r="N134" s="43">
        <v>8</v>
      </c>
      <c r="O134" s="43">
        <v>24</v>
      </c>
      <c r="P134" s="43">
        <v>30</v>
      </c>
      <c r="Q134" s="43">
        <v>47</v>
      </c>
      <c r="R134" s="43">
        <v>51</v>
      </c>
      <c r="S134" s="43">
        <v>55</v>
      </c>
      <c r="T134" s="44">
        <v>65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186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2</v>
      </c>
      <c r="L135" s="43">
        <v>4</v>
      </c>
      <c r="M135" s="43">
        <v>9</v>
      </c>
      <c r="N135" s="43">
        <v>10</v>
      </c>
      <c r="O135" s="43">
        <v>14</v>
      </c>
      <c r="P135" s="43">
        <v>17</v>
      </c>
      <c r="Q135" s="43">
        <v>34</v>
      </c>
      <c r="R135" s="43">
        <v>32</v>
      </c>
      <c r="S135" s="43">
        <v>27</v>
      </c>
      <c r="T135" s="44">
        <v>37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170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4</v>
      </c>
      <c r="I137" s="43">
        <v>17</v>
      </c>
      <c r="J137" s="43">
        <v>27</v>
      </c>
      <c r="K137" s="43">
        <v>31</v>
      </c>
      <c r="L137" s="43">
        <v>18</v>
      </c>
      <c r="M137" s="43">
        <v>13</v>
      </c>
      <c r="N137" s="43">
        <v>21</v>
      </c>
      <c r="O137" s="43">
        <v>14</v>
      </c>
      <c r="P137" s="43">
        <v>15</v>
      </c>
      <c r="Q137" s="43">
        <v>6</v>
      </c>
      <c r="R137" s="43">
        <v>3</v>
      </c>
      <c r="S137" s="43">
        <v>1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239</v>
      </c>
      <c r="C138" s="42">
        <v>0</v>
      </c>
      <c r="D138" s="43">
        <v>0</v>
      </c>
      <c r="E138" s="43">
        <v>0</v>
      </c>
      <c r="F138" s="43">
        <v>2</v>
      </c>
      <c r="G138" s="43">
        <v>2</v>
      </c>
      <c r="H138" s="43">
        <v>5</v>
      </c>
      <c r="I138" s="43">
        <v>7</v>
      </c>
      <c r="J138" s="43">
        <v>15</v>
      </c>
      <c r="K138" s="43">
        <v>16</v>
      </c>
      <c r="L138" s="43">
        <v>25</v>
      </c>
      <c r="M138" s="43">
        <v>21</v>
      </c>
      <c r="N138" s="43">
        <v>36</v>
      </c>
      <c r="O138" s="43">
        <v>26</v>
      </c>
      <c r="P138" s="43">
        <v>32</v>
      </c>
      <c r="Q138" s="43">
        <v>21</v>
      </c>
      <c r="R138" s="43">
        <v>20</v>
      </c>
      <c r="S138" s="43">
        <v>8</v>
      </c>
      <c r="T138" s="44">
        <v>3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150</v>
      </c>
      <c r="C139" s="42">
        <v>5</v>
      </c>
      <c r="D139" s="43">
        <v>34</v>
      </c>
      <c r="E139" s="43">
        <v>56</v>
      </c>
      <c r="F139" s="43">
        <v>48</v>
      </c>
      <c r="G139" s="43">
        <v>7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56</v>
      </c>
      <c r="C140" s="42">
        <v>39</v>
      </c>
      <c r="D140" s="43">
        <v>10</v>
      </c>
      <c r="E140" s="43">
        <v>5</v>
      </c>
      <c r="F140" s="43">
        <v>1</v>
      </c>
      <c r="G140" s="43">
        <v>1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21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3</v>
      </c>
      <c r="I141" s="43">
        <v>1</v>
      </c>
      <c r="J141" s="43">
        <v>1</v>
      </c>
      <c r="K141" s="43">
        <v>3</v>
      </c>
      <c r="L141" s="43">
        <v>1</v>
      </c>
      <c r="M141" s="43">
        <v>1</v>
      </c>
      <c r="N141" s="43">
        <v>0</v>
      </c>
      <c r="O141" s="43">
        <v>0</v>
      </c>
      <c r="P141" s="43">
        <v>4</v>
      </c>
      <c r="Q141" s="43">
        <v>2</v>
      </c>
      <c r="R141" s="43">
        <v>1</v>
      </c>
      <c r="S141" s="43">
        <v>2</v>
      </c>
      <c r="T141" s="44">
        <v>2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44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2</v>
      </c>
      <c r="I142" s="43">
        <v>3</v>
      </c>
      <c r="J142" s="43">
        <v>9</v>
      </c>
      <c r="K142" s="43">
        <v>6</v>
      </c>
      <c r="L142" s="43">
        <v>5</v>
      </c>
      <c r="M142" s="43">
        <v>10</v>
      </c>
      <c r="N142" s="43">
        <v>5</v>
      </c>
      <c r="O142" s="43">
        <v>3</v>
      </c>
      <c r="P142" s="43">
        <v>1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266</v>
      </c>
      <c r="C143" s="42">
        <v>0</v>
      </c>
      <c r="D143" s="43">
        <v>0</v>
      </c>
      <c r="E143" s="43">
        <v>0</v>
      </c>
      <c r="F143" s="43">
        <v>0</v>
      </c>
      <c r="G143" s="43">
        <v>1</v>
      </c>
      <c r="H143" s="43">
        <v>3</v>
      </c>
      <c r="I143" s="43">
        <v>18</v>
      </c>
      <c r="J143" s="43">
        <v>22</v>
      </c>
      <c r="K143" s="43">
        <v>34</v>
      </c>
      <c r="L143" s="43">
        <v>38</v>
      </c>
      <c r="M143" s="43">
        <v>41</v>
      </c>
      <c r="N143" s="43">
        <v>36</v>
      </c>
      <c r="O143" s="43">
        <v>26</v>
      </c>
      <c r="P143" s="43">
        <v>26</v>
      </c>
      <c r="Q143" s="43">
        <v>11</v>
      </c>
      <c r="R143" s="43">
        <v>5</v>
      </c>
      <c r="S143" s="43">
        <v>4</v>
      </c>
      <c r="T143" s="44">
        <v>1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1908</v>
      </c>
      <c r="C146" s="74">
        <f t="shared" si="27"/>
        <v>48</v>
      </c>
      <c r="D146" s="75">
        <f t="shared" si="27"/>
        <v>52</v>
      </c>
      <c r="E146" s="75">
        <f t="shared" si="27"/>
        <v>78</v>
      </c>
      <c r="F146" s="75">
        <f t="shared" si="27"/>
        <v>59</v>
      </c>
      <c r="G146" s="75">
        <f>SUM(G129:G145)</f>
        <v>15</v>
      </c>
      <c r="H146" s="75">
        <f t="shared" si="27"/>
        <v>22</v>
      </c>
      <c r="I146" s="75">
        <f t="shared" si="27"/>
        <v>61</v>
      </c>
      <c r="J146" s="75">
        <f t="shared" si="27"/>
        <v>108</v>
      </c>
      <c r="K146" s="75">
        <f t="shared" si="27"/>
        <v>181</v>
      </c>
      <c r="L146" s="75">
        <f t="shared" si="27"/>
        <v>171</v>
      </c>
      <c r="M146" s="75">
        <f t="shared" si="27"/>
        <v>173</v>
      </c>
      <c r="N146" s="75">
        <f t="shared" si="27"/>
        <v>150</v>
      </c>
      <c r="O146" s="75">
        <f t="shared" si="27"/>
        <v>132</v>
      </c>
      <c r="P146" s="75">
        <f t="shared" si="27"/>
        <v>166</v>
      </c>
      <c r="Q146" s="75">
        <f t="shared" si="27"/>
        <v>138</v>
      </c>
      <c r="R146" s="75">
        <f t="shared" si="27"/>
        <v>125</v>
      </c>
      <c r="S146" s="75">
        <f t="shared" si="27"/>
        <v>113</v>
      </c>
      <c r="T146" s="76">
        <f t="shared" si="27"/>
        <v>116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122" t="s">
        <v>158</v>
      </c>
      <c r="G148" s="1128"/>
      <c r="H148" s="1128"/>
      <c r="I148" s="1128"/>
      <c r="J148" s="1128"/>
      <c r="K148" s="1128"/>
      <c r="L148" s="1128"/>
      <c r="M148" s="1128"/>
      <c r="N148" s="1128"/>
      <c r="O148" s="1128"/>
      <c r="P148" s="1128"/>
      <c r="Q148" s="1128"/>
      <c r="R148" s="1128"/>
      <c r="S148" s="1128"/>
      <c r="T148" s="1128"/>
      <c r="U148" s="1128"/>
      <c r="V148" s="1128"/>
      <c r="W148" s="1128"/>
      <c r="X148" s="1128"/>
      <c r="Y148" s="1128"/>
      <c r="Z148" s="1128"/>
      <c r="AA148" s="1128"/>
      <c r="AB148" s="1128"/>
      <c r="AC148" s="1128"/>
      <c r="AD148" s="1128"/>
      <c r="AE148" s="1128"/>
      <c r="AF148" s="1128"/>
      <c r="AG148" s="1128"/>
      <c r="AH148" s="1128"/>
      <c r="AI148" s="1128"/>
      <c r="AJ148" s="1128"/>
      <c r="AK148" s="1128"/>
      <c r="AL148" s="1128"/>
      <c r="AM148" s="1128"/>
      <c r="AN148" s="1128"/>
      <c r="AO148" s="1124"/>
      <c r="AP148" s="1161" t="s">
        <v>9</v>
      </c>
      <c r="AQ148" s="1101" t="s">
        <v>159</v>
      </c>
      <c r="AR148" s="1101" t="s">
        <v>160</v>
      </c>
      <c r="AS148" s="1102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117" t="s">
        <v>13</v>
      </c>
      <c r="G149" s="1144"/>
      <c r="H149" s="1117" t="s">
        <v>14</v>
      </c>
      <c r="I149" s="1144"/>
      <c r="J149" s="1117" t="s">
        <v>15</v>
      </c>
      <c r="K149" s="1144"/>
      <c r="L149" s="1117" t="s">
        <v>16</v>
      </c>
      <c r="M149" s="1144"/>
      <c r="N149" s="1117" t="s">
        <v>164</v>
      </c>
      <c r="O149" s="1144"/>
      <c r="P149" s="1117" t="s">
        <v>18</v>
      </c>
      <c r="Q149" s="1144"/>
      <c r="R149" s="1122" t="s">
        <v>19</v>
      </c>
      <c r="S149" s="1123"/>
      <c r="T149" s="1122" t="s">
        <v>20</v>
      </c>
      <c r="U149" s="1123"/>
      <c r="V149" s="1122" t="s">
        <v>21</v>
      </c>
      <c r="W149" s="1123"/>
      <c r="X149" s="1122" t="s">
        <v>22</v>
      </c>
      <c r="Y149" s="1123"/>
      <c r="Z149" s="1122" t="s">
        <v>23</v>
      </c>
      <c r="AA149" s="1123"/>
      <c r="AB149" s="1122" t="s">
        <v>24</v>
      </c>
      <c r="AC149" s="1123"/>
      <c r="AD149" s="1122" t="s">
        <v>25</v>
      </c>
      <c r="AE149" s="1123"/>
      <c r="AF149" s="1122" t="s">
        <v>26</v>
      </c>
      <c r="AG149" s="1123"/>
      <c r="AH149" s="1122" t="s">
        <v>27</v>
      </c>
      <c r="AI149" s="1123"/>
      <c r="AJ149" s="1122" t="s">
        <v>28</v>
      </c>
      <c r="AK149" s="1123"/>
      <c r="AL149" s="1122" t="s">
        <v>29</v>
      </c>
      <c r="AM149" s="1123"/>
      <c r="AN149" s="1122" t="s">
        <v>30</v>
      </c>
      <c r="AO149" s="1124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135" t="s">
        <v>165</v>
      </c>
      <c r="D150" s="1046" t="s">
        <v>31</v>
      </c>
      <c r="E150" s="1162" t="s">
        <v>32</v>
      </c>
      <c r="F150" s="1125" t="s">
        <v>31</v>
      </c>
      <c r="G150" s="964" t="s">
        <v>32</v>
      </c>
      <c r="H150" s="1125" t="s">
        <v>31</v>
      </c>
      <c r="I150" s="964" t="s">
        <v>32</v>
      </c>
      <c r="J150" s="1125" t="s">
        <v>31</v>
      </c>
      <c r="K150" s="964" t="s">
        <v>32</v>
      </c>
      <c r="L150" s="1125" t="s">
        <v>31</v>
      </c>
      <c r="M150" s="964" t="s">
        <v>32</v>
      </c>
      <c r="N150" s="1125" t="s">
        <v>31</v>
      </c>
      <c r="O150" s="964" t="s">
        <v>32</v>
      </c>
      <c r="P150" s="1125" t="s">
        <v>31</v>
      </c>
      <c r="Q150" s="964" t="s">
        <v>32</v>
      </c>
      <c r="R150" s="1125" t="s">
        <v>31</v>
      </c>
      <c r="S150" s="964" t="s">
        <v>32</v>
      </c>
      <c r="T150" s="1125" t="s">
        <v>31</v>
      </c>
      <c r="U150" s="964" t="s">
        <v>32</v>
      </c>
      <c r="V150" s="1125" t="s">
        <v>31</v>
      </c>
      <c r="W150" s="964" t="s">
        <v>32</v>
      </c>
      <c r="X150" s="1125" t="s">
        <v>31</v>
      </c>
      <c r="Y150" s="964" t="s">
        <v>32</v>
      </c>
      <c r="Z150" s="1125" t="s">
        <v>31</v>
      </c>
      <c r="AA150" s="964" t="s">
        <v>32</v>
      </c>
      <c r="AB150" s="1125" t="s">
        <v>31</v>
      </c>
      <c r="AC150" s="964" t="s">
        <v>32</v>
      </c>
      <c r="AD150" s="1125" t="s">
        <v>31</v>
      </c>
      <c r="AE150" s="964" t="s">
        <v>32</v>
      </c>
      <c r="AF150" s="1125" t="s">
        <v>31</v>
      </c>
      <c r="AG150" s="964" t="s">
        <v>32</v>
      </c>
      <c r="AH150" s="1125" t="s">
        <v>31</v>
      </c>
      <c r="AI150" s="964" t="s">
        <v>32</v>
      </c>
      <c r="AJ150" s="1125" t="s">
        <v>31</v>
      </c>
      <c r="AK150" s="964" t="s">
        <v>32</v>
      </c>
      <c r="AL150" s="1125" t="s">
        <v>31</v>
      </c>
      <c r="AM150" s="964" t="s">
        <v>32</v>
      </c>
      <c r="AN150" s="1125" t="s">
        <v>31</v>
      </c>
      <c r="AO150" s="1163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164">
        <f>SUM(D151+E151)</f>
        <v>1492</v>
      </c>
      <c r="D151" s="1165">
        <f>SUM(F151+H151+J151+L151+N151+P151+R151+T151+V151+X151+Z151+AB151+AD151+AF151+AH151+AJ151+AL151+AN151)</f>
        <v>725</v>
      </c>
      <c r="E151" s="970">
        <f>SUM(G151+I151+K151+M151+O151+Q151+S151+U151+W151+Y151+AA151+AC151+AE151+AG151+AI151+AK151+AM151+AO151)</f>
        <v>767</v>
      </c>
      <c r="F151" s="939">
        <v>0</v>
      </c>
      <c r="G151" s="971">
        <v>2</v>
      </c>
      <c r="H151" s="939">
        <v>5</v>
      </c>
      <c r="I151" s="971">
        <v>8</v>
      </c>
      <c r="J151" s="939">
        <v>9</v>
      </c>
      <c r="K151" s="1166">
        <v>8</v>
      </c>
      <c r="L151" s="939">
        <v>6</v>
      </c>
      <c r="M151" s="1166">
        <v>7</v>
      </c>
      <c r="N151" s="939">
        <v>6</v>
      </c>
      <c r="O151" s="1166">
        <v>7</v>
      </c>
      <c r="P151" s="939">
        <v>7</v>
      </c>
      <c r="Q151" s="1166">
        <v>17</v>
      </c>
      <c r="R151" s="939">
        <v>8</v>
      </c>
      <c r="S151" s="1166">
        <v>13</v>
      </c>
      <c r="T151" s="939">
        <v>15</v>
      </c>
      <c r="U151" s="1166">
        <v>24</v>
      </c>
      <c r="V151" s="939">
        <v>22</v>
      </c>
      <c r="W151" s="1166">
        <v>39</v>
      </c>
      <c r="X151" s="939">
        <v>23</v>
      </c>
      <c r="Y151" s="1166">
        <v>46</v>
      </c>
      <c r="Z151" s="939">
        <v>24</v>
      </c>
      <c r="AA151" s="1166">
        <v>55</v>
      </c>
      <c r="AB151" s="939">
        <v>37</v>
      </c>
      <c r="AC151" s="1166">
        <v>58</v>
      </c>
      <c r="AD151" s="939">
        <v>57</v>
      </c>
      <c r="AE151" s="1166">
        <v>88</v>
      </c>
      <c r="AF151" s="939">
        <v>102</v>
      </c>
      <c r="AG151" s="1166">
        <v>88</v>
      </c>
      <c r="AH151" s="939">
        <v>98</v>
      </c>
      <c r="AI151" s="1166">
        <v>90</v>
      </c>
      <c r="AJ151" s="939">
        <v>115</v>
      </c>
      <c r="AK151" s="1166">
        <v>79</v>
      </c>
      <c r="AL151" s="939">
        <v>101</v>
      </c>
      <c r="AM151" s="1166">
        <v>86</v>
      </c>
      <c r="AN151" s="973">
        <v>90</v>
      </c>
      <c r="AO151" s="1167">
        <v>52</v>
      </c>
      <c r="AP151" s="174">
        <v>1492</v>
      </c>
      <c r="AQ151" s="123">
        <v>180</v>
      </c>
      <c r="AR151" s="123">
        <v>3</v>
      </c>
      <c r="AS151" s="175">
        <v>0</v>
      </c>
      <c r="AT151" s="939">
        <v>0</v>
      </c>
      <c r="AU151" s="1166">
        <v>128</v>
      </c>
      <c r="AV151" s="1168"/>
      <c r="AW151" s="1169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229</v>
      </c>
      <c r="D152" s="179"/>
      <c r="E152" s="180">
        <f>SUM(K152+M152+O152+Q152+S152+U152+W152+Y152+AA152+AC152+AE152+AG152+AI152+AK152+AM152+AO152)</f>
        <v>229</v>
      </c>
      <c r="F152" s="181"/>
      <c r="G152" s="1170"/>
      <c r="H152" s="181"/>
      <c r="I152" s="1170"/>
      <c r="J152" s="181"/>
      <c r="K152" s="108"/>
      <c r="L152" s="181"/>
      <c r="M152" s="108">
        <v>3</v>
      </c>
      <c r="N152" s="181"/>
      <c r="O152" s="108">
        <v>3</v>
      </c>
      <c r="P152" s="181"/>
      <c r="Q152" s="108">
        <v>30</v>
      </c>
      <c r="R152" s="181"/>
      <c r="S152" s="108">
        <v>71</v>
      </c>
      <c r="T152" s="181"/>
      <c r="U152" s="108">
        <v>61</v>
      </c>
      <c r="V152" s="181"/>
      <c r="W152" s="108">
        <v>49</v>
      </c>
      <c r="X152" s="181"/>
      <c r="Y152" s="108">
        <v>10</v>
      </c>
      <c r="Z152" s="181"/>
      <c r="AA152" s="108">
        <v>2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229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457</v>
      </c>
      <c r="D154" s="195">
        <f>SUM(F154+H154+J154+L154+N154+P154+R154+T154+V154+X154+Z154+AB154+AD154+AF154+AH154+AJ154+AL154+AN154)</f>
        <v>119</v>
      </c>
      <c r="E154" s="196">
        <f>SUM(G154+I154+K154+M154+O154+Q154+S154+U154+W154+Y154+AA154+AC154+AE154+AG154+AI154+AK154+AM154+AO154)</f>
        <v>338</v>
      </c>
      <c r="F154" s="42"/>
      <c r="G154" s="38"/>
      <c r="H154" s="42"/>
      <c r="I154" s="38"/>
      <c r="J154" s="42"/>
      <c r="K154" s="38"/>
      <c r="L154" s="42"/>
      <c r="M154" s="38">
        <v>1</v>
      </c>
      <c r="N154" s="42"/>
      <c r="O154" s="38">
        <v>2</v>
      </c>
      <c r="P154" s="42">
        <v>5</v>
      </c>
      <c r="Q154" s="38">
        <v>14</v>
      </c>
      <c r="R154" s="42">
        <v>12</v>
      </c>
      <c r="S154" s="38">
        <v>33</v>
      </c>
      <c r="T154" s="42">
        <v>23</v>
      </c>
      <c r="U154" s="38">
        <v>53</v>
      </c>
      <c r="V154" s="42">
        <v>28</v>
      </c>
      <c r="W154" s="38">
        <v>63</v>
      </c>
      <c r="X154" s="42">
        <v>13</v>
      </c>
      <c r="Y154" s="38">
        <v>42</v>
      </c>
      <c r="Z154" s="42">
        <v>15</v>
      </c>
      <c r="AA154" s="38">
        <v>31</v>
      </c>
      <c r="AB154" s="42">
        <v>5</v>
      </c>
      <c r="AC154" s="38">
        <v>35</v>
      </c>
      <c r="AD154" s="42">
        <v>8</v>
      </c>
      <c r="AE154" s="38">
        <v>26</v>
      </c>
      <c r="AF154" s="42">
        <v>4</v>
      </c>
      <c r="AG154" s="38">
        <v>22</v>
      </c>
      <c r="AH154" s="42">
        <v>4</v>
      </c>
      <c r="AI154" s="38">
        <v>8</v>
      </c>
      <c r="AJ154" s="42">
        <v>1</v>
      </c>
      <c r="AK154" s="38">
        <v>5</v>
      </c>
      <c r="AL154" s="42">
        <v>1</v>
      </c>
      <c r="AM154" s="38">
        <v>2</v>
      </c>
      <c r="AN154" s="107">
        <v>0</v>
      </c>
      <c r="AO154" s="44">
        <v>1</v>
      </c>
      <c r="AP154" s="197">
        <v>457</v>
      </c>
      <c r="AQ154" s="43">
        <v>188</v>
      </c>
      <c r="AR154" s="43">
        <v>0</v>
      </c>
      <c r="AS154" s="38">
        <v>0</v>
      </c>
      <c r="AT154" s="42">
        <v>0</v>
      </c>
      <c r="AU154" s="38">
        <v>6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171"/>
      <c r="C156" s="208">
        <f t="shared" si="39"/>
        <v>443</v>
      </c>
      <c r="D156" s="209">
        <f>SUM(F156+H156+J156+L156+N156+P156+R156+T156+V156+X156+Z156+AB156+AD156+AF156+AH156+AJ156+AL156+AN156)</f>
        <v>189</v>
      </c>
      <c r="E156" s="196">
        <f>SUM(G156+I156+K156+M156+O156+Q156+S156+U156+W156+Y156+AA156+AC156+AE156+AG156+AI156+AK156+AM156+AO156)</f>
        <v>254</v>
      </c>
      <c r="F156" s="32">
        <v>50</v>
      </c>
      <c r="G156" s="31">
        <v>33</v>
      </c>
      <c r="H156" s="32">
        <v>6</v>
      </c>
      <c r="I156" s="31">
        <v>11</v>
      </c>
      <c r="J156" s="32">
        <v>8</v>
      </c>
      <c r="K156" s="110">
        <v>8</v>
      </c>
      <c r="L156" s="32">
        <v>4</v>
      </c>
      <c r="M156" s="110">
        <v>3</v>
      </c>
      <c r="N156" s="32">
        <v>3</v>
      </c>
      <c r="O156" s="110">
        <v>2</v>
      </c>
      <c r="P156" s="32">
        <v>1</v>
      </c>
      <c r="Q156" s="110">
        <v>1</v>
      </c>
      <c r="R156" s="32">
        <v>2</v>
      </c>
      <c r="S156" s="110">
        <v>3</v>
      </c>
      <c r="T156" s="32">
        <v>3</v>
      </c>
      <c r="U156" s="110">
        <v>8</v>
      </c>
      <c r="V156" s="32">
        <v>2</v>
      </c>
      <c r="W156" s="110">
        <v>12</v>
      </c>
      <c r="X156" s="32">
        <v>3</v>
      </c>
      <c r="Y156" s="110">
        <v>13</v>
      </c>
      <c r="Z156" s="32">
        <v>2</v>
      </c>
      <c r="AA156" s="110">
        <v>9</v>
      </c>
      <c r="AB156" s="32">
        <v>8</v>
      </c>
      <c r="AC156" s="110">
        <v>16</v>
      </c>
      <c r="AD156" s="32">
        <v>3</v>
      </c>
      <c r="AE156" s="110">
        <v>17</v>
      </c>
      <c r="AF156" s="32">
        <v>14</v>
      </c>
      <c r="AG156" s="110">
        <v>17</v>
      </c>
      <c r="AH156" s="32">
        <v>15</v>
      </c>
      <c r="AI156" s="110">
        <v>24</v>
      </c>
      <c r="AJ156" s="32">
        <v>9</v>
      </c>
      <c r="AK156" s="31">
        <v>18</v>
      </c>
      <c r="AL156" s="32">
        <v>28</v>
      </c>
      <c r="AM156" s="31">
        <v>24</v>
      </c>
      <c r="AN156" s="59">
        <v>28</v>
      </c>
      <c r="AO156" s="33">
        <v>35</v>
      </c>
      <c r="AP156" s="190">
        <v>443</v>
      </c>
      <c r="AQ156" s="35">
        <v>342</v>
      </c>
      <c r="AR156" s="35">
        <v>0</v>
      </c>
      <c r="AS156" s="110">
        <v>5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219</v>
      </c>
      <c r="D157" s="195">
        <f>SUM(F157+H157+J157+N157+L157+P157+R157+T157+V157+X157+Z157+AB157+AD157+AF157+AH157+AJ157+AL157+AN157)</f>
        <v>51</v>
      </c>
      <c r="E157" s="196">
        <f>SUM(G157+I157+K157+M157+O157+Q157+S157+U157+W157+Y157+AA157+AC157+AE157+AG157+AI157+AK157+AM157+AO157)</f>
        <v>168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1</v>
      </c>
      <c r="M157" s="38">
        <v>1</v>
      </c>
      <c r="N157" s="42">
        <v>1</v>
      </c>
      <c r="O157" s="38">
        <v>1</v>
      </c>
      <c r="P157" s="42">
        <v>0</v>
      </c>
      <c r="Q157" s="38">
        <v>5</v>
      </c>
      <c r="R157" s="42">
        <v>0</v>
      </c>
      <c r="S157" s="38">
        <v>6</v>
      </c>
      <c r="T157" s="42">
        <v>5</v>
      </c>
      <c r="U157" s="38">
        <v>14</v>
      </c>
      <c r="V157" s="42">
        <v>1</v>
      </c>
      <c r="W157" s="38">
        <v>14</v>
      </c>
      <c r="X157" s="42">
        <v>2</v>
      </c>
      <c r="Y157" s="38">
        <v>16</v>
      </c>
      <c r="Z157" s="42">
        <v>0</v>
      </c>
      <c r="AA157" s="38">
        <v>19</v>
      </c>
      <c r="AB157" s="42">
        <v>8</v>
      </c>
      <c r="AC157" s="38">
        <v>21</v>
      </c>
      <c r="AD157" s="42">
        <v>5</v>
      </c>
      <c r="AE157" s="45">
        <v>19</v>
      </c>
      <c r="AF157" s="42">
        <v>10</v>
      </c>
      <c r="AG157" s="45">
        <v>17</v>
      </c>
      <c r="AH157" s="42">
        <v>3</v>
      </c>
      <c r="AI157" s="45">
        <v>5</v>
      </c>
      <c r="AJ157" s="42">
        <v>6</v>
      </c>
      <c r="AK157" s="45">
        <v>14</v>
      </c>
      <c r="AL157" s="42">
        <v>5</v>
      </c>
      <c r="AM157" s="45">
        <v>10</v>
      </c>
      <c r="AN157" s="107">
        <v>4</v>
      </c>
      <c r="AO157" s="44">
        <v>6</v>
      </c>
      <c r="AP157" s="197">
        <v>219</v>
      </c>
      <c r="AQ157" s="43">
        <v>109</v>
      </c>
      <c r="AR157" s="43">
        <v>3</v>
      </c>
      <c r="AS157" s="38">
        <v>2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93</v>
      </c>
      <c r="D158" s="195">
        <f>SUM(F158+H158+J158+N158+L158+P158+R158+T158+V158+X158+Z158+AB158+AD158+AF158+AH158+AJ158+AL158+AN158)</f>
        <v>63</v>
      </c>
      <c r="E158" s="196">
        <f>SUM(G158+I158+K158+M158+O158+Q158+S158+U158+W158+Y158+AA158+AC158+AE158+AG158+AI158+AK158+AM158+AO158)</f>
        <v>30</v>
      </c>
      <c r="F158" s="42">
        <v>21</v>
      </c>
      <c r="G158" s="45">
        <v>9</v>
      </c>
      <c r="H158" s="42">
        <v>22</v>
      </c>
      <c r="I158" s="45">
        <v>6</v>
      </c>
      <c r="J158" s="42">
        <v>8</v>
      </c>
      <c r="K158" s="38">
        <v>2</v>
      </c>
      <c r="L158" s="42"/>
      <c r="M158" s="38">
        <v>1</v>
      </c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1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1</v>
      </c>
      <c r="AI158" s="45">
        <v>1</v>
      </c>
      <c r="AJ158" s="42">
        <v>2</v>
      </c>
      <c r="AK158" s="45">
        <v>4</v>
      </c>
      <c r="AL158" s="42">
        <v>5</v>
      </c>
      <c r="AM158" s="45">
        <v>3</v>
      </c>
      <c r="AN158" s="107">
        <v>4</v>
      </c>
      <c r="AO158" s="44">
        <v>3</v>
      </c>
      <c r="AP158" s="197">
        <v>93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626</v>
      </c>
      <c r="D159" s="195">
        <f>SUM(F159+H159+J159+N159+L159+P159+R159+T159+V159+X159+Z159+AB159+AD159+AF159+AH159+AJ159+AL159+AN159)</f>
        <v>288</v>
      </c>
      <c r="E159" s="196">
        <f>SUM(G159+I159+K159+M159+O159+Q159+S159+U159+W159+Y159+AA159+AC159+AE159+AG159+AI159+AK159+AM159+AO159)</f>
        <v>338</v>
      </c>
      <c r="F159" s="42">
        <v>9</v>
      </c>
      <c r="G159" s="45">
        <v>13</v>
      </c>
      <c r="H159" s="42">
        <v>30</v>
      </c>
      <c r="I159" s="45">
        <v>34</v>
      </c>
      <c r="J159" s="42">
        <v>39</v>
      </c>
      <c r="K159" s="38">
        <v>27</v>
      </c>
      <c r="L159" s="42">
        <v>3</v>
      </c>
      <c r="M159" s="38">
        <v>4</v>
      </c>
      <c r="N159" s="42">
        <v>4</v>
      </c>
      <c r="O159" s="38">
        <v>4</v>
      </c>
      <c r="P159" s="42">
        <v>3</v>
      </c>
      <c r="Q159" s="38">
        <v>2</v>
      </c>
      <c r="R159" s="42">
        <v>2</v>
      </c>
      <c r="S159" s="38">
        <v>0</v>
      </c>
      <c r="T159" s="42">
        <v>0</v>
      </c>
      <c r="U159" s="38">
        <v>0</v>
      </c>
      <c r="V159" s="42">
        <v>9</v>
      </c>
      <c r="W159" s="38">
        <v>0</v>
      </c>
      <c r="X159" s="42">
        <v>5</v>
      </c>
      <c r="Y159" s="38">
        <v>2</v>
      </c>
      <c r="Z159" s="42">
        <v>4</v>
      </c>
      <c r="AA159" s="38">
        <v>3</v>
      </c>
      <c r="AB159" s="42">
        <v>4</v>
      </c>
      <c r="AC159" s="38">
        <v>3</v>
      </c>
      <c r="AD159" s="42">
        <v>7</v>
      </c>
      <c r="AE159" s="38">
        <v>6</v>
      </c>
      <c r="AF159" s="42">
        <v>7</v>
      </c>
      <c r="AG159" s="38">
        <v>7</v>
      </c>
      <c r="AH159" s="42">
        <v>46</v>
      </c>
      <c r="AI159" s="38">
        <v>94</v>
      </c>
      <c r="AJ159" s="42">
        <v>42</v>
      </c>
      <c r="AK159" s="45">
        <v>65</v>
      </c>
      <c r="AL159" s="42">
        <v>36</v>
      </c>
      <c r="AM159" s="45">
        <v>44</v>
      </c>
      <c r="AN159" s="107">
        <v>38</v>
      </c>
      <c r="AO159" s="44">
        <v>30</v>
      </c>
      <c r="AP159" s="197">
        <v>626</v>
      </c>
      <c r="AQ159" s="43">
        <v>12</v>
      </c>
      <c r="AR159" s="43">
        <v>1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308</v>
      </c>
      <c r="D160" s="195">
        <f>SUM(F160+H160+J160+N160+L160+P160+R160+T160+V160+X160+Z160+AB160+AD160+AF160+AH160+AJ160+AL160+AN160)</f>
        <v>194</v>
      </c>
      <c r="E160" s="196">
        <f>SUM(G160+I160+K160+M160+O160+Q160+S160+U160+W160+Y160+AA160+AC160+AE160+AG160+AI160+AK160+AM160+AO160)</f>
        <v>114</v>
      </c>
      <c r="F160" s="114">
        <v>4</v>
      </c>
      <c r="G160" s="213">
        <v>1</v>
      </c>
      <c r="H160" s="114">
        <v>3</v>
      </c>
      <c r="I160" s="213">
        <v>7</v>
      </c>
      <c r="J160" s="114">
        <v>6</v>
      </c>
      <c r="K160" s="214">
        <v>4</v>
      </c>
      <c r="L160" s="114">
        <v>5</v>
      </c>
      <c r="M160" s="214">
        <v>7</v>
      </c>
      <c r="N160" s="114">
        <v>2</v>
      </c>
      <c r="O160" s="214">
        <v>1</v>
      </c>
      <c r="P160" s="114">
        <v>2</v>
      </c>
      <c r="Q160" s="214">
        <v>0</v>
      </c>
      <c r="R160" s="114">
        <v>7</v>
      </c>
      <c r="S160" s="214">
        <v>14</v>
      </c>
      <c r="T160" s="114">
        <v>0</v>
      </c>
      <c r="U160" s="214">
        <v>0</v>
      </c>
      <c r="V160" s="114">
        <v>0</v>
      </c>
      <c r="W160" s="214">
        <v>4</v>
      </c>
      <c r="X160" s="114">
        <v>5</v>
      </c>
      <c r="Y160" s="214">
        <v>1</v>
      </c>
      <c r="Z160" s="114">
        <v>2</v>
      </c>
      <c r="AA160" s="214">
        <v>0</v>
      </c>
      <c r="AB160" s="114">
        <v>15</v>
      </c>
      <c r="AC160" s="214">
        <v>1</v>
      </c>
      <c r="AD160" s="114">
        <v>6</v>
      </c>
      <c r="AE160" s="214">
        <v>5</v>
      </c>
      <c r="AF160" s="114">
        <v>14</v>
      </c>
      <c r="AG160" s="214">
        <v>6</v>
      </c>
      <c r="AH160" s="114">
        <v>24</v>
      </c>
      <c r="AI160" s="214">
        <v>26</v>
      </c>
      <c r="AJ160" s="114">
        <v>9</v>
      </c>
      <c r="AK160" s="213">
        <v>9</v>
      </c>
      <c r="AL160" s="114">
        <v>73</v>
      </c>
      <c r="AM160" s="213">
        <v>16</v>
      </c>
      <c r="AN160" s="215">
        <v>17</v>
      </c>
      <c r="AO160" s="216">
        <v>12</v>
      </c>
      <c r="AP160" s="217">
        <v>307</v>
      </c>
      <c r="AQ160" s="115">
        <v>190</v>
      </c>
      <c r="AR160" s="115">
        <v>0</v>
      </c>
      <c r="AS160" s="214">
        <v>1</v>
      </c>
      <c r="AT160" s="114">
        <v>1</v>
      </c>
      <c r="AU160" s="214">
        <v>13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117" t="s">
        <v>94</v>
      </c>
      <c r="B162" s="1144"/>
      <c r="C162" s="221">
        <f t="shared" ref="C162:AS162" si="42">SUM(C151:C161)</f>
        <v>3867</v>
      </c>
      <c r="D162" s="222">
        <f t="shared" si="42"/>
        <v>1629</v>
      </c>
      <c r="E162" s="1172">
        <f t="shared" si="42"/>
        <v>2238</v>
      </c>
      <c r="F162" s="74">
        <f t="shared" si="42"/>
        <v>84</v>
      </c>
      <c r="G162" s="139">
        <f t="shared" si="42"/>
        <v>58</v>
      </c>
      <c r="H162" s="74">
        <f t="shared" si="42"/>
        <v>66</v>
      </c>
      <c r="I162" s="139">
        <f t="shared" si="42"/>
        <v>66</v>
      </c>
      <c r="J162" s="1158">
        <f t="shared" si="42"/>
        <v>70</v>
      </c>
      <c r="K162" s="1159">
        <f t="shared" si="42"/>
        <v>49</v>
      </c>
      <c r="L162" s="1158">
        <f t="shared" si="42"/>
        <v>19</v>
      </c>
      <c r="M162" s="1159">
        <f t="shared" si="42"/>
        <v>27</v>
      </c>
      <c r="N162" s="1158">
        <f t="shared" ref="N162:O162" si="43">SUM(N151:N161)</f>
        <v>16</v>
      </c>
      <c r="O162" s="1159">
        <f t="shared" si="43"/>
        <v>20</v>
      </c>
      <c r="P162" s="1158">
        <f t="shared" si="42"/>
        <v>18</v>
      </c>
      <c r="Q162" s="1159">
        <f t="shared" si="42"/>
        <v>69</v>
      </c>
      <c r="R162" s="1158">
        <f t="shared" si="42"/>
        <v>31</v>
      </c>
      <c r="S162" s="1159">
        <f t="shared" si="42"/>
        <v>140</v>
      </c>
      <c r="T162" s="1158">
        <f t="shared" si="42"/>
        <v>46</v>
      </c>
      <c r="U162" s="1159">
        <f t="shared" si="42"/>
        <v>160</v>
      </c>
      <c r="V162" s="1158">
        <f t="shared" si="42"/>
        <v>62</v>
      </c>
      <c r="W162" s="1159">
        <f t="shared" si="42"/>
        <v>181</v>
      </c>
      <c r="X162" s="1158">
        <f t="shared" si="42"/>
        <v>51</v>
      </c>
      <c r="Y162" s="1159">
        <f t="shared" si="42"/>
        <v>130</v>
      </c>
      <c r="Z162" s="1158">
        <f t="shared" si="42"/>
        <v>47</v>
      </c>
      <c r="AA162" s="1159">
        <f t="shared" si="42"/>
        <v>120</v>
      </c>
      <c r="AB162" s="1158">
        <f t="shared" si="42"/>
        <v>77</v>
      </c>
      <c r="AC162" s="1159">
        <f t="shared" si="42"/>
        <v>134</v>
      </c>
      <c r="AD162" s="1158">
        <f t="shared" si="42"/>
        <v>86</v>
      </c>
      <c r="AE162" s="1159">
        <f t="shared" si="42"/>
        <v>161</v>
      </c>
      <c r="AF162" s="1158">
        <f t="shared" si="42"/>
        <v>151</v>
      </c>
      <c r="AG162" s="1159">
        <f t="shared" si="42"/>
        <v>157</v>
      </c>
      <c r="AH162" s="1158">
        <f t="shared" si="42"/>
        <v>191</v>
      </c>
      <c r="AI162" s="1159">
        <f t="shared" si="42"/>
        <v>248</v>
      </c>
      <c r="AJ162" s="1158">
        <f t="shared" si="42"/>
        <v>184</v>
      </c>
      <c r="AK162" s="1159">
        <f t="shared" si="42"/>
        <v>194</v>
      </c>
      <c r="AL162" s="1158">
        <f t="shared" si="42"/>
        <v>249</v>
      </c>
      <c r="AM162" s="1159">
        <f t="shared" si="42"/>
        <v>185</v>
      </c>
      <c r="AN162" s="1173">
        <f t="shared" si="42"/>
        <v>181</v>
      </c>
      <c r="AO162" s="1174">
        <f t="shared" si="42"/>
        <v>139</v>
      </c>
      <c r="AP162" s="139">
        <f t="shared" si="42"/>
        <v>3866</v>
      </c>
      <c r="AQ162" s="138">
        <f t="shared" si="42"/>
        <v>1021</v>
      </c>
      <c r="AR162" s="138">
        <f t="shared" si="42"/>
        <v>7</v>
      </c>
      <c r="AS162" s="139">
        <f t="shared" si="42"/>
        <v>8</v>
      </c>
      <c r="AT162" s="1140">
        <f>SUM(AT151:AT161)</f>
        <v>1</v>
      </c>
      <c r="AU162" s="1140">
        <f>SUM(AU151:AU161)</f>
        <v>147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175"/>
      <c r="C163" s="1175"/>
      <c r="D163" s="1175"/>
      <c r="E163" s="1175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122" t="s">
        <v>158</v>
      </c>
      <c r="G164" s="1128"/>
      <c r="H164" s="1128"/>
      <c r="I164" s="1128"/>
      <c r="J164" s="1128"/>
      <c r="K164" s="1128"/>
      <c r="L164" s="1128"/>
      <c r="M164" s="1128"/>
      <c r="N164" s="1128"/>
      <c r="O164" s="1128"/>
      <c r="P164" s="1128"/>
      <c r="Q164" s="1128"/>
      <c r="R164" s="1128"/>
      <c r="S164" s="1128"/>
      <c r="T164" s="1128"/>
      <c r="U164" s="1128"/>
      <c r="V164" s="1128"/>
      <c r="W164" s="1128"/>
      <c r="X164" s="1128"/>
      <c r="Y164" s="1128"/>
      <c r="Z164" s="1128"/>
      <c r="AA164" s="1128"/>
      <c r="AB164" s="1128"/>
      <c r="AC164" s="1128"/>
      <c r="AD164" s="1128"/>
      <c r="AE164" s="1128"/>
      <c r="AF164" s="1128"/>
      <c r="AG164" s="1128"/>
      <c r="AH164" s="1128"/>
      <c r="AI164" s="1128"/>
      <c r="AJ164" s="1128"/>
      <c r="AK164" s="1128"/>
      <c r="AL164" s="1128"/>
      <c r="AM164" s="1128"/>
      <c r="AN164" s="1128"/>
      <c r="AO164" s="1124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117" t="s">
        <v>13</v>
      </c>
      <c r="G165" s="1144"/>
      <c r="H165" s="1117" t="s">
        <v>14</v>
      </c>
      <c r="I165" s="1144"/>
      <c r="J165" s="1117" t="s">
        <v>15</v>
      </c>
      <c r="K165" s="1144"/>
      <c r="L165" s="1117" t="s">
        <v>16</v>
      </c>
      <c r="M165" s="1144"/>
      <c r="N165" s="1117" t="s">
        <v>17</v>
      </c>
      <c r="O165" s="1144"/>
      <c r="P165" s="1117" t="s">
        <v>18</v>
      </c>
      <c r="Q165" s="1144"/>
      <c r="R165" s="1122" t="s">
        <v>19</v>
      </c>
      <c r="S165" s="1123"/>
      <c r="T165" s="1122" t="s">
        <v>20</v>
      </c>
      <c r="U165" s="1123"/>
      <c r="V165" s="1122" t="s">
        <v>21</v>
      </c>
      <c r="W165" s="1123"/>
      <c r="X165" s="1122" t="s">
        <v>22</v>
      </c>
      <c r="Y165" s="1123"/>
      <c r="Z165" s="1122" t="s">
        <v>23</v>
      </c>
      <c r="AA165" s="1123"/>
      <c r="AB165" s="1122" t="s">
        <v>24</v>
      </c>
      <c r="AC165" s="1123"/>
      <c r="AD165" s="1122" t="s">
        <v>25</v>
      </c>
      <c r="AE165" s="1123"/>
      <c r="AF165" s="1122" t="s">
        <v>26</v>
      </c>
      <c r="AG165" s="1123"/>
      <c r="AH165" s="1122" t="s">
        <v>27</v>
      </c>
      <c r="AI165" s="1123"/>
      <c r="AJ165" s="1122" t="s">
        <v>28</v>
      </c>
      <c r="AK165" s="1123"/>
      <c r="AL165" s="1122" t="s">
        <v>29</v>
      </c>
      <c r="AM165" s="1123"/>
      <c r="AN165" s="1122" t="s">
        <v>30</v>
      </c>
      <c r="AO165" s="1124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176" t="s">
        <v>31</v>
      </c>
      <c r="E166" s="230" t="s">
        <v>32</v>
      </c>
      <c r="F166" s="987" t="s">
        <v>185</v>
      </c>
      <c r="G166" s="1137" t="s">
        <v>186</v>
      </c>
      <c r="H166" s="1125" t="s">
        <v>185</v>
      </c>
      <c r="I166" s="964" t="s">
        <v>186</v>
      </c>
      <c r="J166" s="987" t="s">
        <v>185</v>
      </c>
      <c r="K166" s="1137" t="s">
        <v>186</v>
      </c>
      <c r="L166" s="987" t="s">
        <v>185</v>
      </c>
      <c r="M166" s="1137" t="s">
        <v>186</v>
      </c>
      <c r="N166" s="987" t="s">
        <v>185</v>
      </c>
      <c r="O166" s="1137" t="s">
        <v>186</v>
      </c>
      <c r="P166" s="987" t="s">
        <v>185</v>
      </c>
      <c r="Q166" s="1137" t="s">
        <v>186</v>
      </c>
      <c r="R166" s="1125" t="s">
        <v>185</v>
      </c>
      <c r="S166" s="964" t="s">
        <v>186</v>
      </c>
      <c r="T166" s="1125" t="s">
        <v>185</v>
      </c>
      <c r="U166" s="964" t="s">
        <v>186</v>
      </c>
      <c r="V166" s="987" t="s">
        <v>185</v>
      </c>
      <c r="W166" s="1137" t="s">
        <v>186</v>
      </c>
      <c r="X166" s="1125" t="s">
        <v>185</v>
      </c>
      <c r="Y166" s="964" t="s">
        <v>186</v>
      </c>
      <c r="Z166" s="1125" t="s">
        <v>185</v>
      </c>
      <c r="AA166" s="964" t="s">
        <v>186</v>
      </c>
      <c r="AB166" s="987" t="s">
        <v>185</v>
      </c>
      <c r="AC166" s="1137" t="s">
        <v>186</v>
      </c>
      <c r="AD166" s="987" t="s">
        <v>185</v>
      </c>
      <c r="AE166" s="1137" t="s">
        <v>186</v>
      </c>
      <c r="AF166" s="1125" t="s">
        <v>185</v>
      </c>
      <c r="AG166" s="964" t="s">
        <v>186</v>
      </c>
      <c r="AH166" s="1125" t="s">
        <v>185</v>
      </c>
      <c r="AI166" s="964" t="s">
        <v>186</v>
      </c>
      <c r="AJ166" s="987" t="s">
        <v>185</v>
      </c>
      <c r="AK166" s="1137" t="s">
        <v>186</v>
      </c>
      <c r="AL166" s="1125" t="s">
        <v>185</v>
      </c>
      <c r="AM166" s="964" t="s">
        <v>186</v>
      </c>
      <c r="AN166" s="987" t="s">
        <v>185</v>
      </c>
      <c r="AO166" s="1132" t="s">
        <v>186</v>
      </c>
      <c r="AP166" s="464"/>
      <c r="AQ166" s="988" t="s">
        <v>187</v>
      </c>
      <c r="AR166" s="1137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177">
        <f t="shared" si="45"/>
        <v>0</v>
      </c>
      <c r="F167" s="27"/>
      <c r="G167" s="901"/>
      <c r="H167" s="27"/>
      <c r="I167" s="901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901"/>
      <c r="AQ167" s="109"/>
      <c r="AR167" s="901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51</v>
      </c>
      <c r="D168" s="219">
        <f t="shared" si="45"/>
        <v>5</v>
      </c>
      <c r="E168" s="239">
        <f t="shared" si="45"/>
        <v>46</v>
      </c>
      <c r="F168" s="62"/>
      <c r="G168" s="65"/>
      <c r="H168" s="62"/>
      <c r="I168" s="65"/>
      <c r="J168" s="62"/>
      <c r="K168" s="71"/>
      <c r="L168" s="62"/>
      <c r="M168" s="71"/>
      <c r="N168" s="62"/>
      <c r="O168" s="71">
        <v>1</v>
      </c>
      <c r="P168" s="62">
        <v>1</v>
      </c>
      <c r="Q168" s="71">
        <v>8</v>
      </c>
      <c r="R168" s="62">
        <v>0</v>
      </c>
      <c r="S168" s="71">
        <v>5</v>
      </c>
      <c r="T168" s="62">
        <v>0</v>
      </c>
      <c r="U168" s="71">
        <v>5</v>
      </c>
      <c r="V168" s="62">
        <v>0</v>
      </c>
      <c r="W168" s="71">
        <v>4</v>
      </c>
      <c r="X168" s="62">
        <v>2</v>
      </c>
      <c r="Y168" s="71">
        <v>9</v>
      </c>
      <c r="Z168" s="62">
        <v>0</v>
      </c>
      <c r="AA168" s="71">
        <v>1</v>
      </c>
      <c r="AB168" s="62">
        <v>0</v>
      </c>
      <c r="AC168" s="71">
        <v>5</v>
      </c>
      <c r="AD168" s="62">
        <v>0</v>
      </c>
      <c r="AE168" s="71">
        <v>2</v>
      </c>
      <c r="AF168" s="62">
        <v>2</v>
      </c>
      <c r="AG168" s="71">
        <v>2</v>
      </c>
      <c r="AH168" s="62">
        <v>0</v>
      </c>
      <c r="AI168" s="71">
        <v>2</v>
      </c>
      <c r="AJ168" s="62">
        <v>0</v>
      </c>
      <c r="AK168" s="71">
        <v>2</v>
      </c>
      <c r="AL168" s="62">
        <v>0</v>
      </c>
      <c r="AM168" s="71">
        <v>0</v>
      </c>
      <c r="AN168" s="66">
        <v>0</v>
      </c>
      <c r="AO168" s="64">
        <v>0</v>
      </c>
      <c r="AP168" s="65">
        <v>51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177">
        <f t="shared" si="45"/>
        <v>0</v>
      </c>
      <c r="F169" s="27"/>
      <c r="G169" s="901"/>
      <c r="H169" s="27"/>
      <c r="I169" s="901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901"/>
      <c r="AQ169" s="109">
        <v>0</v>
      </c>
      <c r="AR169" s="901">
        <v>0</v>
      </c>
      <c r="AS169" s="27">
        <v>0</v>
      </c>
      <c r="AT169" s="28">
        <v>0</v>
      </c>
      <c r="AU169" s="28">
        <v>0</v>
      </c>
      <c r="AV169" s="108">
        <v>0</v>
      </c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/>
      <c r="AQ171" s="69">
        <v>0</v>
      </c>
      <c r="AR171" s="65">
        <v>0</v>
      </c>
      <c r="AS171" s="62">
        <v>0</v>
      </c>
      <c r="AT171" s="63">
        <v>0</v>
      </c>
      <c r="AU171" s="63">
        <v>0</v>
      </c>
      <c r="AV171" s="71">
        <v>0</v>
      </c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177">
        <f t="shared" si="45"/>
        <v>0</v>
      </c>
      <c r="F172" s="27"/>
      <c r="G172" s="901"/>
      <c r="H172" s="27"/>
      <c r="I172" s="901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901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901"/>
      <c r="AQ172" s="109">
        <v>0</v>
      </c>
      <c r="AR172" s="901">
        <v>0</v>
      </c>
      <c r="AS172" s="27">
        <v>0</v>
      </c>
      <c r="AT172" s="28">
        <v>0</v>
      </c>
      <c r="AU172" s="28">
        <v>0</v>
      </c>
      <c r="AV172" s="108">
        <v>0</v>
      </c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147</v>
      </c>
      <c r="D173" s="219">
        <f t="shared" si="45"/>
        <v>110</v>
      </c>
      <c r="E173" s="239">
        <f t="shared" si="45"/>
        <v>37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4</v>
      </c>
      <c r="Q173" s="71">
        <v>2</v>
      </c>
      <c r="R173" s="62">
        <v>11</v>
      </c>
      <c r="S173" s="71">
        <v>5</v>
      </c>
      <c r="T173" s="62">
        <v>23</v>
      </c>
      <c r="U173" s="71">
        <v>4</v>
      </c>
      <c r="V173" s="62">
        <v>26</v>
      </c>
      <c r="W173" s="71">
        <v>7</v>
      </c>
      <c r="X173" s="62">
        <v>11</v>
      </c>
      <c r="Y173" s="71">
        <v>7</v>
      </c>
      <c r="Z173" s="62">
        <v>14</v>
      </c>
      <c r="AA173" s="71">
        <v>5</v>
      </c>
      <c r="AB173" s="62">
        <v>5</v>
      </c>
      <c r="AC173" s="71">
        <v>3</v>
      </c>
      <c r="AD173" s="62">
        <v>8</v>
      </c>
      <c r="AE173" s="71">
        <v>4</v>
      </c>
      <c r="AF173" s="62">
        <v>2</v>
      </c>
      <c r="AG173" s="71">
        <v>0</v>
      </c>
      <c r="AH173" s="62">
        <v>4</v>
      </c>
      <c r="AI173" s="71">
        <v>0</v>
      </c>
      <c r="AJ173" s="62">
        <v>1</v>
      </c>
      <c r="AK173" s="71">
        <v>0</v>
      </c>
      <c r="AL173" s="62">
        <v>1</v>
      </c>
      <c r="AM173" s="71">
        <v>0</v>
      </c>
      <c r="AN173" s="66">
        <v>0</v>
      </c>
      <c r="AO173" s="64">
        <v>0</v>
      </c>
      <c r="AP173" s="65">
        <v>147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177">
        <f>SUM(G174+I174+K174+M174+O174+Q174+S174+U174+W174+Y174+AA174+AC174+AE174+AG174+AI174+AK174+AM174+AO174)</f>
        <v>0</v>
      </c>
      <c r="F174" s="27"/>
      <c r="G174" s="901"/>
      <c r="H174" s="27"/>
      <c r="I174" s="901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901"/>
      <c r="AQ174" s="109">
        <v>0</v>
      </c>
      <c r="AR174" s="901">
        <v>0</v>
      </c>
      <c r="AS174" s="27">
        <v>0</v>
      </c>
      <c r="AT174" s="28">
        <v>0</v>
      </c>
      <c r="AU174" s="28">
        <v>0</v>
      </c>
      <c r="AV174" s="108">
        <v>0</v>
      </c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4</v>
      </c>
      <c r="D175" s="219">
        <f t="shared" si="45"/>
        <v>3</v>
      </c>
      <c r="E175" s="239">
        <f t="shared" si="45"/>
        <v>1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>
        <v>0</v>
      </c>
      <c r="Q175" s="71">
        <v>0</v>
      </c>
      <c r="R175" s="62">
        <v>1</v>
      </c>
      <c r="S175" s="71">
        <v>0</v>
      </c>
      <c r="T175" s="62">
        <v>0</v>
      </c>
      <c r="U175" s="71">
        <v>0</v>
      </c>
      <c r="V175" s="62">
        <v>1</v>
      </c>
      <c r="W175" s="71">
        <v>1</v>
      </c>
      <c r="X175" s="122">
        <v>0</v>
      </c>
      <c r="Y175" s="31">
        <v>0</v>
      </c>
      <c r="Z175" s="32">
        <v>1</v>
      </c>
      <c r="AA175" s="110">
        <v>0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4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178"/>
      <c r="M176" s="1166"/>
      <c r="N176" s="1178"/>
      <c r="O176" s="1166"/>
      <c r="P176" s="939"/>
      <c r="Q176" s="1166"/>
      <c r="R176" s="939"/>
      <c r="S176" s="1166"/>
      <c r="T176" s="939"/>
      <c r="U176" s="1166"/>
      <c r="V176" s="939"/>
      <c r="W176" s="1166"/>
      <c r="X176" s="939"/>
      <c r="Y176" s="1166"/>
      <c r="Z176" s="939"/>
      <c r="AA176" s="1166"/>
      <c r="AB176" s="939"/>
      <c r="AC176" s="1166"/>
      <c r="AD176" s="939"/>
      <c r="AE176" s="1166"/>
      <c r="AF176" s="939"/>
      <c r="AG176" s="1166"/>
      <c r="AH176" s="939"/>
      <c r="AI176" s="1166"/>
      <c r="AJ176" s="939"/>
      <c r="AK176" s="1166"/>
      <c r="AL176" s="939"/>
      <c r="AM176" s="1166"/>
      <c r="AN176" s="973"/>
      <c r="AO176" s="1167"/>
      <c r="AP176" s="971"/>
      <c r="AQ176" s="995"/>
      <c r="AR176" s="971"/>
      <c r="AS176" s="939"/>
      <c r="AT176" s="1179"/>
      <c r="AU176" s="1179"/>
      <c r="AV176" s="1166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180"/>
      <c r="M177" s="71"/>
      <c r="N177" s="1180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181" t="s">
        <v>195</v>
      </c>
      <c r="B178" s="1182"/>
      <c r="C178" s="1182"/>
      <c r="D178" s="1182"/>
      <c r="E178" s="1182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183" t="s">
        <v>158</v>
      </c>
      <c r="G179" s="1184"/>
      <c r="H179" s="1184"/>
      <c r="I179" s="1184"/>
      <c r="J179" s="1184"/>
      <c r="K179" s="1184"/>
      <c r="L179" s="1184"/>
      <c r="M179" s="1184"/>
      <c r="N179" s="1184"/>
      <c r="O179" s="1184"/>
      <c r="P179" s="1184"/>
      <c r="Q179" s="1184"/>
      <c r="R179" s="1184"/>
      <c r="S179" s="1184"/>
      <c r="T179" s="1184"/>
      <c r="U179" s="1184"/>
      <c r="V179" s="1184"/>
      <c r="W179" s="1184"/>
      <c r="X179" s="1184"/>
      <c r="Y179" s="1184"/>
      <c r="Z179" s="1184"/>
      <c r="AA179" s="1184"/>
      <c r="AB179" s="1184"/>
      <c r="AC179" s="1184"/>
      <c r="AD179" s="1184"/>
      <c r="AE179" s="1184"/>
      <c r="AF179" s="1184"/>
      <c r="AG179" s="1184"/>
      <c r="AH179" s="1184"/>
      <c r="AI179" s="118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11</v>
      </c>
      <c r="D182" s="249">
        <f>SUM(F182+H182+J182+L182+N182+P182+R182+T182+V182+X182+Z182+AB182+AD182+AF182+AH182)</f>
        <v>5</v>
      </c>
      <c r="E182" s="250">
        <f t="shared" ref="E182:E191" si="61">SUM(G182+I182+K182+M182+O182+Q182+S182+U182+W182+Y182+AA182+AC182+AE182+AG182+AI182)</f>
        <v>6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>
        <v>1</v>
      </c>
      <c r="Q182" s="252"/>
      <c r="R182" s="251">
        <v>1</v>
      </c>
      <c r="S182" s="252"/>
      <c r="T182" s="251"/>
      <c r="U182" s="252">
        <v>1</v>
      </c>
      <c r="V182" s="251"/>
      <c r="W182" s="252">
        <v>1</v>
      </c>
      <c r="X182" s="251">
        <v>2</v>
      </c>
      <c r="Y182" s="252"/>
      <c r="Z182" s="251"/>
      <c r="AA182" s="252">
        <v>1</v>
      </c>
      <c r="AB182" s="251"/>
      <c r="AC182" s="252">
        <v>3</v>
      </c>
      <c r="AD182" s="251"/>
      <c r="AE182" s="252"/>
      <c r="AF182" s="251">
        <v>1</v>
      </c>
      <c r="AG182" s="252"/>
      <c r="AH182" s="251"/>
      <c r="AI182" s="253"/>
      <c r="AJ182" s="254"/>
      <c r="AK182" s="255">
        <v>11</v>
      </c>
      <c r="AL182" s="255"/>
      <c r="AM182" s="256"/>
      <c r="AN182" s="257"/>
      <c r="AO182" s="258">
        <v>11</v>
      </c>
      <c r="AP182" s="259"/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4</v>
      </c>
      <c r="D183" s="262">
        <f t="shared" ref="D183:D191" si="68">SUM(F183+H183+J183+L183+N183+P183+R183+T183+V183+X183+Z183+AB183+AD183+AF183+AH183)</f>
        <v>2</v>
      </c>
      <c r="E183" s="263">
        <f t="shared" si="61"/>
        <v>2</v>
      </c>
      <c r="F183" s="264">
        <v>1</v>
      </c>
      <c r="G183" s="265"/>
      <c r="H183" s="264"/>
      <c r="I183" s="265"/>
      <c r="J183" s="264"/>
      <c r="K183" s="265"/>
      <c r="L183" s="264"/>
      <c r="M183" s="265"/>
      <c r="N183" s="264"/>
      <c r="O183" s="265">
        <v>1</v>
      </c>
      <c r="P183" s="264"/>
      <c r="Q183" s="265">
        <v>1</v>
      </c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>
        <v>1</v>
      </c>
      <c r="AC183" s="265"/>
      <c r="AD183" s="264"/>
      <c r="AE183" s="265"/>
      <c r="AF183" s="264"/>
      <c r="AG183" s="265"/>
      <c r="AH183" s="264"/>
      <c r="AI183" s="266"/>
      <c r="AJ183" s="267"/>
      <c r="AK183" s="268">
        <v>4</v>
      </c>
      <c r="AL183" s="268"/>
      <c r="AM183" s="269"/>
      <c r="AN183" s="270"/>
      <c r="AO183" s="271">
        <v>4</v>
      </c>
      <c r="AP183" s="272"/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5</v>
      </c>
      <c r="D184" s="275">
        <f t="shared" si="68"/>
        <v>1</v>
      </c>
      <c r="E184" s="250">
        <f t="shared" si="61"/>
        <v>4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>
        <v>1</v>
      </c>
      <c r="Z184" s="251"/>
      <c r="AA184" s="252">
        <v>1</v>
      </c>
      <c r="AB184" s="251"/>
      <c r="AC184" s="252"/>
      <c r="AD184" s="251">
        <v>1</v>
      </c>
      <c r="AE184" s="252">
        <v>1</v>
      </c>
      <c r="AF184" s="251"/>
      <c r="AG184" s="252">
        <v>1</v>
      </c>
      <c r="AH184" s="251"/>
      <c r="AI184" s="253"/>
      <c r="AJ184" s="254"/>
      <c r="AK184" s="255">
        <v>5</v>
      </c>
      <c r="AL184" s="255"/>
      <c r="AM184" s="256"/>
      <c r="AN184" s="276">
        <v>0</v>
      </c>
      <c r="AO184" s="258">
        <v>5</v>
      </c>
      <c r="AP184" s="259"/>
      <c r="AQ184" s="254">
        <v>0</v>
      </c>
      <c r="AR184" s="256">
        <v>0</v>
      </c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2</v>
      </c>
      <c r="D185" s="262">
        <f t="shared" si="68"/>
        <v>1</v>
      </c>
      <c r="E185" s="263">
        <f t="shared" si="61"/>
        <v>1</v>
      </c>
      <c r="F185" s="264"/>
      <c r="G185" s="265"/>
      <c r="H185" s="264">
        <v>1</v>
      </c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>
        <v>1</v>
      </c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>
        <v>2</v>
      </c>
      <c r="AL185" s="268"/>
      <c r="AM185" s="269"/>
      <c r="AN185" s="278">
        <v>0</v>
      </c>
      <c r="AO185" s="271">
        <v>2</v>
      </c>
      <c r="AP185" s="272"/>
      <c r="AQ185" s="267">
        <v>0</v>
      </c>
      <c r="AR185" s="269">
        <v>0</v>
      </c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7</v>
      </c>
      <c r="D186" s="275">
        <f t="shared" si="68"/>
        <v>2</v>
      </c>
      <c r="E186" s="250">
        <f t="shared" si="61"/>
        <v>5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>
        <v>1</v>
      </c>
      <c r="W186" s="252"/>
      <c r="X186" s="251"/>
      <c r="Y186" s="252">
        <v>1</v>
      </c>
      <c r="Z186" s="251"/>
      <c r="AA186" s="252">
        <v>1</v>
      </c>
      <c r="AB186" s="251"/>
      <c r="AC186" s="252">
        <v>2</v>
      </c>
      <c r="AD186" s="251"/>
      <c r="AE186" s="252"/>
      <c r="AF186" s="251">
        <v>1</v>
      </c>
      <c r="AG186" s="252"/>
      <c r="AH186" s="251"/>
      <c r="AI186" s="253">
        <v>1</v>
      </c>
      <c r="AJ186" s="254">
        <v>7</v>
      </c>
      <c r="AK186" s="255"/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1</v>
      </c>
      <c r="D187" s="262">
        <f t="shared" si="68"/>
        <v>0</v>
      </c>
      <c r="E187" s="263">
        <f t="shared" si="61"/>
        <v>1</v>
      </c>
      <c r="F187" s="264"/>
      <c r="G187" s="265">
        <v>1</v>
      </c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>
        <v>1</v>
      </c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2</v>
      </c>
      <c r="D188" s="275">
        <f t="shared" si="68"/>
        <v>1</v>
      </c>
      <c r="E188" s="250">
        <f t="shared" si="61"/>
        <v>1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>
        <v>1</v>
      </c>
      <c r="AE188" s="252">
        <v>1</v>
      </c>
      <c r="AF188" s="251"/>
      <c r="AG188" s="252"/>
      <c r="AH188" s="251"/>
      <c r="AI188" s="253"/>
      <c r="AJ188" s="254">
        <v>1</v>
      </c>
      <c r="AK188" s="255">
        <v>1</v>
      </c>
      <c r="AL188" s="255"/>
      <c r="AM188" s="256"/>
      <c r="AN188" s="285"/>
      <c r="AO188" s="280"/>
      <c r="AP188" s="281"/>
      <c r="AQ188" s="254">
        <v>0</v>
      </c>
      <c r="AR188" s="256">
        <v>0</v>
      </c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186" t="s">
        <v>214</v>
      </c>
      <c r="D193" s="1187" t="s">
        <v>31</v>
      </c>
      <c r="E193" s="1188" t="s">
        <v>32</v>
      </c>
      <c r="F193" s="1189" t="s">
        <v>158</v>
      </c>
      <c r="G193" s="1190"/>
      <c r="H193" s="1190"/>
      <c r="I193" s="1190"/>
      <c r="J193" s="1190"/>
      <c r="K193" s="1190"/>
      <c r="L193" s="1190"/>
      <c r="M193" s="1190"/>
      <c r="N193" s="1190"/>
      <c r="O193" s="1190"/>
      <c r="P193" s="1190"/>
      <c r="Q193" s="1190"/>
      <c r="R193" s="1190"/>
      <c r="S193" s="1191"/>
      <c r="T193" s="1007" t="s">
        <v>215</v>
      </c>
      <c r="U193" s="1192" t="s">
        <v>216</v>
      </c>
      <c r="V193" s="1192" t="s">
        <v>161</v>
      </c>
      <c r="W193" s="1193" t="s">
        <v>160</v>
      </c>
      <c r="X193" s="1194" t="s">
        <v>217</v>
      </c>
      <c r="Y193" s="1102" t="s">
        <v>184</v>
      </c>
      <c r="Z193" s="1008" t="s">
        <v>218</v>
      </c>
      <c r="AA193" s="1009"/>
    </row>
    <row r="194" spans="1:99" x14ac:dyDescent="0.25">
      <c r="A194" s="560"/>
      <c r="B194" s="561"/>
      <c r="C194" s="1186"/>
      <c r="D194" s="1187"/>
      <c r="E194" s="1195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186"/>
      <c r="D195" s="1187"/>
      <c r="E195" s="1195"/>
      <c r="F195" s="1196" t="s">
        <v>185</v>
      </c>
      <c r="G195" s="1197" t="s">
        <v>186</v>
      </c>
      <c r="H195" s="1196" t="s">
        <v>185</v>
      </c>
      <c r="I195" s="1197" t="s">
        <v>186</v>
      </c>
      <c r="J195" s="1196" t="s">
        <v>185</v>
      </c>
      <c r="K195" s="1197" t="s">
        <v>186</v>
      </c>
      <c r="L195" s="1196" t="s">
        <v>185</v>
      </c>
      <c r="M195" s="1197" t="s">
        <v>186</v>
      </c>
      <c r="N195" s="1196" t="s">
        <v>185</v>
      </c>
      <c r="O195" s="1197" t="s">
        <v>186</v>
      </c>
      <c r="P195" s="1196" t="s">
        <v>185</v>
      </c>
      <c r="Q195" s="1197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198" t="s">
        <v>187</v>
      </c>
      <c r="AA195" s="1199" t="s">
        <v>226</v>
      </c>
    </row>
    <row r="196" spans="1:99" x14ac:dyDescent="0.25">
      <c r="A196" s="1200" t="s">
        <v>227</v>
      </c>
      <c r="B196" s="1200"/>
      <c r="C196" s="1201">
        <f>SUM(D196:E196)</f>
        <v>4</v>
      </c>
      <c r="D196" s="1202">
        <f>SUM(F196,H196,J196,L196,N196,P196,R196)</f>
        <v>2</v>
      </c>
      <c r="E196" s="1203">
        <f>SUM(G196,I196,K196,M196,O196,Q196,S196)</f>
        <v>2</v>
      </c>
      <c r="F196" s="1204">
        <v>1</v>
      </c>
      <c r="G196" s="1205">
        <v>0</v>
      </c>
      <c r="H196" s="1204">
        <v>0</v>
      </c>
      <c r="I196" s="1205">
        <v>1</v>
      </c>
      <c r="J196" s="1204">
        <v>1</v>
      </c>
      <c r="K196" s="1205">
        <v>1</v>
      </c>
      <c r="L196" s="1204">
        <v>0</v>
      </c>
      <c r="M196" s="1205">
        <v>0</v>
      </c>
      <c r="N196" s="1204"/>
      <c r="O196" s="1205"/>
      <c r="P196" s="1204"/>
      <c r="Q196" s="1205"/>
      <c r="R196" s="1206"/>
      <c r="S196" s="1207"/>
      <c r="T196" s="1208">
        <v>2</v>
      </c>
      <c r="U196" s="1209">
        <v>0</v>
      </c>
      <c r="V196" s="1209">
        <v>0</v>
      </c>
      <c r="W196" s="1209">
        <v>0</v>
      </c>
      <c r="X196" s="1209">
        <v>0</v>
      </c>
      <c r="Y196" s="1210">
        <v>4</v>
      </c>
      <c r="Z196" s="1211">
        <v>0</v>
      </c>
      <c r="AA196" s="1212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4</v>
      </c>
      <c r="D201" s="338">
        <f>SUM(F201,H201,J201,L201,N201,P201,R201)</f>
        <v>2</v>
      </c>
      <c r="E201" s="339">
        <f>SUM(G201,I201,K201,M201,O201,Q201,S201)</f>
        <v>2</v>
      </c>
      <c r="F201" s="391">
        <v>1</v>
      </c>
      <c r="G201" s="392">
        <v>0</v>
      </c>
      <c r="H201" s="391">
        <v>0</v>
      </c>
      <c r="I201" s="392">
        <v>1</v>
      </c>
      <c r="J201" s="391">
        <v>1</v>
      </c>
      <c r="K201" s="392">
        <v>1</v>
      </c>
      <c r="L201" s="391">
        <v>0</v>
      </c>
      <c r="M201" s="392">
        <v>0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0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213" t="s">
        <v>33</v>
      </c>
      <c r="D204" s="1214" t="s">
        <v>236</v>
      </c>
      <c r="E204" s="1215" t="s">
        <v>237</v>
      </c>
    </row>
    <row r="205" spans="1:99" x14ac:dyDescent="0.25">
      <c r="A205" s="560"/>
      <c r="B205" s="561"/>
      <c r="C205" s="1213"/>
      <c r="D205" s="1214"/>
      <c r="E205" s="1215"/>
    </row>
    <row r="206" spans="1:99" x14ac:dyDescent="0.25">
      <c r="A206" s="562"/>
      <c r="B206" s="563"/>
      <c r="C206" s="1213"/>
      <c r="D206" s="1214"/>
      <c r="E206" s="1215"/>
    </row>
    <row r="207" spans="1:99" ht="22.5" customHeight="1" x14ac:dyDescent="0.25">
      <c r="A207" s="626" t="s">
        <v>238</v>
      </c>
      <c r="B207" s="626"/>
      <c r="C207" s="1216">
        <f>D207+E207</f>
        <v>65</v>
      </c>
      <c r="D207" s="407"/>
      <c r="E207" s="1217">
        <v>65</v>
      </c>
    </row>
    <row r="208" spans="1:99" ht="15" customHeight="1" x14ac:dyDescent="0.25">
      <c r="A208" s="627" t="s">
        <v>239</v>
      </c>
      <c r="B208" s="627"/>
      <c r="C208" s="358">
        <f>D208+E208</f>
        <v>89</v>
      </c>
      <c r="D208" s="408"/>
      <c r="E208" s="409">
        <v>89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183" t="s">
        <v>158</v>
      </c>
      <c r="D210" s="1184"/>
      <c r="E210" s="1184"/>
      <c r="F210" s="1184"/>
      <c r="G210" s="1184"/>
      <c r="H210" s="1184"/>
      <c r="I210" s="1184"/>
      <c r="J210" s="1185"/>
      <c r="K210" s="1120" t="s">
        <v>241</v>
      </c>
      <c r="L210" s="1028"/>
      <c r="M210" s="1029"/>
    </row>
    <row r="211" spans="1:95" x14ac:dyDescent="0.25">
      <c r="A211" s="460"/>
      <c r="B211" s="460"/>
      <c r="C211" s="1218" t="s">
        <v>242</v>
      </c>
      <c r="D211" s="1215"/>
      <c r="E211" s="1219" t="s">
        <v>18</v>
      </c>
      <c r="F211" s="1220"/>
      <c r="G211" s="1219" t="s">
        <v>19</v>
      </c>
      <c r="H211" s="1220"/>
      <c r="I211" s="1219" t="s">
        <v>243</v>
      </c>
      <c r="J211" s="1221"/>
      <c r="K211" s="619"/>
      <c r="L211" s="620"/>
      <c r="M211" s="621"/>
    </row>
    <row r="212" spans="1:95" x14ac:dyDescent="0.25">
      <c r="A212" s="461"/>
      <c r="B212" s="461"/>
      <c r="C212" s="1222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223" t="s">
        <v>136</v>
      </c>
      <c r="L212" s="1224" t="s">
        <v>246</v>
      </c>
      <c r="M212" s="1225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226"/>
      <c r="E213" s="27"/>
      <c r="F213" s="1227"/>
      <c r="G213" s="27"/>
      <c r="H213" s="1226"/>
      <c r="I213" s="27"/>
      <c r="J213" s="1228"/>
      <c r="K213" s="182"/>
      <c r="L213" s="28"/>
      <c r="M213" s="1226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31935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88892A9A-85BB-4620-9B73-353D1A7D5B0D}">
      <formula1>0</formula1>
      <formula2>9.99999999999999E+37</formula2>
    </dataValidation>
    <dataValidation type="whole" allowBlank="1" showInputMessage="1" showErrorMessage="1" sqref="D12:T13 C36:O66 U12:W66 P15:T66 C12:C34 D15:O34" xr:uid="{77781810-6D75-4375-A4D5-210D0B11C74A}">
      <formula1>0</formula1>
      <formula2>9.99999999999999E+38</formula2>
    </dataValidation>
    <dataValidation type="whole" allowBlank="1" showInputMessage="1" showErrorMessage="1" sqref="F129:V145 C129:E144" xr:uid="{D4DBD6AB-9372-4A44-A4EA-50C82F4E8005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B5B9688E-0358-4AE4-8BAC-007B59886751}">
      <formula1>0</formula1>
      <formula2>9.99999999999999E+40</formula2>
    </dataValidation>
    <dataValidation type="whole" allowBlank="1" showInputMessage="1" showErrorMessage="1" sqref="F182:AR191" xr:uid="{CB8D3C76-6DD7-4851-8689-39076AED1855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C5EEF1B6-F6FE-4337-8E9F-26E4E97586C2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B3EEAE03-2DDA-4EC4-BB94-126AA7B91812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6E30CEEB-22CF-40FE-A8B0-70A003E30136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",[9]NOMBRE!B2, " (",[9]NOMBRE!C2,[9]NOMBRE!D2,[9]NOMBRE!E2,[9]NOMBRE!F2,[9]NOMBRE!G2,")")</f>
        <v>COMUNA: LINARES (07401)</v>
      </c>
    </row>
    <row r="3" spans="1:98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8" x14ac:dyDescent="0.25">
      <c r="A4" s="1" t="str">
        <f>CONCATENATE("MES: ",[9]NOMBRE!B6, " (",[9]NOMBRE!C6,[9]NOMBRE!D6,")")</f>
        <v>MES: AGOSTO (08)</v>
      </c>
    </row>
    <row r="5" spans="1:98" x14ac:dyDescent="0.25">
      <c r="A5" s="1" t="str">
        <f>CONCATENATE("AÑO: ",[9]NOMBRE!B7)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219" t="s">
        <v>4</v>
      </c>
      <c r="C9" s="1229"/>
      <c r="D9" s="1229"/>
      <c r="E9" s="1229"/>
      <c r="F9" s="1229"/>
      <c r="G9" s="1229"/>
      <c r="H9" s="1229"/>
      <c r="I9" s="1229"/>
      <c r="J9" s="1229"/>
      <c r="K9" s="1229"/>
      <c r="L9" s="1229"/>
      <c r="M9" s="1229"/>
      <c r="N9" s="1229"/>
      <c r="O9" s="1229"/>
      <c r="P9" s="1229"/>
      <c r="Q9" s="1229"/>
      <c r="R9" s="1229"/>
      <c r="S9" s="1229"/>
      <c r="T9" s="1229"/>
      <c r="U9" s="1229"/>
      <c r="V9" s="1229"/>
      <c r="W9" s="1221"/>
      <c r="X9" s="1230" t="s">
        <v>5</v>
      </c>
      <c r="Y9" s="1184"/>
      <c r="Z9" s="1184"/>
      <c r="AA9" s="1184"/>
      <c r="AB9" s="1184"/>
      <c r="AC9" s="1184"/>
      <c r="AD9" s="1184"/>
      <c r="AE9" s="1185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183" t="s">
        <v>8</v>
      </c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5"/>
      <c r="U10" s="463" t="s">
        <v>9</v>
      </c>
      <c r="V10" s="1219" t="s">
        <v>10</v>
      </c>
      <c r="W10" s="1221"/>
      <c r="X10" s="1231" t="s">
        <v>11</v>
      </c>
      <c r="Y10" s="1229"/>
      <c r="Z10" s="1229"/>
      <c r="AA10" s="1221"/>
      <c r="AB10" s="1229" t="s">
        <v>12</v>
      </c>
      <c r="AC10" s="1229"/>
      <c r="AD10" s="1229"/>
      <c r="AE10" s="1221"/>
      <c r="AF10" s="458"/>
      <c r="AG10" s="459"/>
    </row>
    <row r="11" spans="1:98" ht="32.25" customHeight="1" x14ac:dyDescent="0.25">
      <c r="A11" s="449"/>
      <c r="B11" s="461"/>
      <c r="C11" s="1222" t="s">
        <v>13</v>
      </c>
      <c r="D11" s="1232" t="s">
        <v>14</v>
      </c>
      <c r="E11" s="1233" t="s">
        <v>15</v>
      </c>
      <c r="F11" s="1233" t="s">
        <v>16</v>
      </c>
      <c r="G11" s="1233" t="s">
        <v>17</v>
      </c>
      <c r="H11" s="1233" t="s">
        <v>18</v>
      </c>
      <c r="I11" s="1234" t="s">
        <v>19</v>
      </c>
      <c r="J11" s="1234" t="s">
        <v>20</v>
      </c>
      <c r="K11" s="1234" t="s">
        <v>21</v>
      </c>
      <c r="L11" s="1234" t="s">
        <v>22</v>
      </c>
      <c r="M11" s="1234" t="s">
        <v>23</v>
      </c>
      <c r="N11" s="1234" t="s">
        <v>24</v>
      </c>
      <c r="O11" s="1234" t="s">
        <v>25</v>
      </c>
      <c r="P11" s="1234" t="s">
        <v>26</v>
      </c>
      <c r="Q11" s="1234" t="s">
        <v>27</v>
      </c>
      <c r="R11" s="1234" t="s">
        <v>28</v>
      </c>
      <c r="S11" s="1234" t="s">
        <v>29</v>
      </c>
      <c r="T11" s="1235" t="s">
        <v>30</v>
      </c>
      <c r="U11" s="464"/>
      <c r="V11" s="1236" t="s">
        <v>31</v>
      </c>
      <c r="W11" s="1235" t="s">
        <v>32</v>
      </c>
      <c r="X11" s="1237" t="s">
        <v>33</v>
      </c>
      <c r="Y11" s="1238" t="s">
        <v>34</v>
      </c>
      <c r="Z11" s="1233" t="s">
        <v>35</v>
      </c>
      <c r="AA11" s="1235" t="s">
        <v>36</v>
      </c>
      <c r="AB11" s="1239" t="s">
        <v>33</v>
      </c>
      <c r="AC11" s="1238" t="s">
        <v>34</v>
      </c>
      <c r="AD11" s="1233" t="s">
        <v>35</v>
      </c>
      <c r="AE11" s="1235" t="s">
        <v>37</v>
      </c>
      <c r="AF11" s="1232" t="s">
        <v>38</v>
      </c>
      <c r="AG11" s="1240" t="s">
        <v>12</v>
      </c>
    </row>
    <row r="12" spans="1:98" x14ac:dyDescent="0.25">
      <c r="A12" s="25" t="s">
        <v>39</v>
      </c>
      <c r="B12" s="26">
        <f>SUM(C12:T12)</f>
        <v>389</v>
      </c>
      <c r="C12" s="27">
        <v>206</v>
      </c>
      <c r="D12" s="28">
        <v>93</v>
      </c>
      <c r="E12" s="28">
        <v>66</v>
      </c>
      <c r="F12" s="28">
        <v>21</v>
      </c>
      <c r="G12" s="28">
        <v>3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389</v>
      </c>
      <c r="V12" s="32">
        <v>208</v>
      </c>
      <c r="W12" s="33">
        <v>181</v>
      </c>
      <c r="X12" s="34">
        <f>SUM(Y12+Z12+AA12)</f>
        <v>139</v>
      </c>
      <c r="Y12" s="32">
        <v>28</v>
      </c>
      <c r="Z12" s="35">
        <v>111</v>
      </c>
      <c r="AA12" s="33">
        <v>0</v>
      </c>
      <c r="AB12" s="1241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782</v>
      </c>
      <c r="C13" s="42">
        <v>0</v>
      </c>
      <c r="D13" s="43">
        <v>0</v>
      </c>
      <c r="E13" s="43">
        <v>0</v>
      </c>
      <c r="F13" s="43">
        <v>1</v>
      </c>
      <c r="G13" s="43">
        <v>7</v>
      </c>
      <c r="H13" s="43">
        <v>21</v>
      </c>
      <c r="I13" s="43">
        <v>38</v>
      </c>
      <c r="J13" s="43">
        <v>40</v>
      </c>
      <c r="K13" s="43">
        <v>54</v>
      </c>
      <c r="L13" s="43">
        <v>52</v>
      </c>
      <c r="M13" s="43">
        <v>67</v>
      </c>
      <c r="N13" s="43">
        <v>75</v>
      </c>
      <c r="O13" s="43">
        <v>88</v>
      </c>
      <c r="P13" s="43">
        <v>64</v>
      </c>
      <c r="Q13" s="43">
        <v>68</v>
      </c>
      <c r="R13" s="43">
        <v>61</v>
      </c>
      <c r="S13" s="43">
        <v>61</v>
      </c>
      <c r="T13" s="44">
        <v>85</v>
      </c>
      <c r="U13" s="45">
        <v>782</v>
      </c>
      <c r="V13" s="42">
        <v>286</v>
      </c>
      <c r="W13" s="44">
        <v>496</v>
      </c>
      <c r="X13" s="46">
        <f t="shared" ref="X13:X36" si="4">SUM(Y13+Z13+AA13)</f>
        <v>1</v>
      </c>
      <c r="Y13" s="42">
        <v>0</v>
      </c>
      <c r="Z13" s="43">
        <v>1</v>
      </c>
      <c r="AA13" s="44">
        <v>0</v>
      </c>
      <c r="AB13" s="47">
        <f t="shared" ref="AB13:AB37" si="5">SUM(AC13+AD13+AE13)</f>
        <v>312</v>
      </c>
      <c r="AC13" s="42">
        <v>84</v>
      </c>
      <c r="AD13" s="48">
        <v>225</v>
      </c>
      <c r="AE13" s="44">
        <v>3</v>
      </c>
      <c r="AF13" s="37">
        <v>0</v>
      </c>
      <c r="AG13" s="38">
        <v>78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43</v>
      </c>
      <c r="C15" s="42">
        <v>19</v>
      </c>
      <c r="D15" s="43">
        <v>15</v>
      </c>
      <c r="E15" s="43">
        <v>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43</v>
      </c>
      <c r="V15" s="42">
        <v>28</v>
      </c>
      <c r="W15" s="44">
        <v>15</v>
      </c>
      <c r="X15" s="46">
        <f t="shared" si="4"/>
        <v>10</v>
      </c>
      <c r="Y15" s="42">
        <v>9</v>
      </c>
      <c r="Z15" s="43">
        <v>1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204</v>
      </c>
      <c r="C16" s="42">
        <v>0</v>
      </c>
      <c r="D16" s="43">
        <v>0</v>
      </c>
      <c r="E16" s="43">
        <v>0</v>
      </c>
      <c r="F16" s="43">
        <v>4</v>
      </c>
      <c r="G16" s="43">
        <v>3</v>
      </c>
      <c r="H16" s="43">
        <v>3</v>
      </c>
      <c r="I16" s="43">
        <v>3</v>
      </c>
      <c r="J16" s="43">
        <v>4</v>
      </c>
      <c r="K16" s="43">
        <v>4</v>
      </c>
      <c r="L16" s="43">
        <v>7</v>
      </c>
      <c r="M16" s="43">
        <v>4</v>
      </c>
      <c r="N16" s="43">
        <v>8</v>
      </c>
      <c r="O16" s="43">
        <v>7</v>
      </c>
      <c r="P16" s="43">
        <v>23</v>
      </c>
      <c r="Q16" s="43">
        <v>19</v>
      </c>
      <c r="R16" s="43">
        <v>30</v>
      </c>
      <c r="S16" s="43">
        <v>44</v>
      </c>
      <c r="T16" s="44">
        <v>41</v>
      </c>
      <c r="U16" s="45">
        <v>204</v>
      </c>
      <c r="V16" s="42">
        <v>82</v>
      </c>
      <c r="W16" s="44">
        <v>122</v>
      </c>
      <c r="X16" s="46">
        <f t="shared" si="4"/>
        <v>1</v>
      </c>
      <c r="Y16" s="42">
        <v>1</v>
      </c>
      <c r="Z16" s="43">
        <v>0</v>
      </c>
      <c r="AA16" s="44">
        <v>0</v>
      </c>
      <c r="AB16" s="51">
        <f t="shared" si="5"/>
        <v>62</v>
      </c>
      <c r="AC16" s="42">
        <v>44</v>
      </c>
      <c r="AD16" s="48">
        <v>17</v>
      </c>
      <c r="AE16" s="44">
        <v>1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359</v>
      </c>
      <c r="C17" s="42">
        <v>40</v>
      </c>
      <c r="D17" s="43">
        <v>20</v>
      </c>
      <c r="E17" s="43">
        <v>16</v>
      </c>
      <c r="F17" s="43">
        <v>8</v>
      </c>
      <c r="G17" s="43">
        <v>3</v>
      </c>
      <c r="H17" s="43">
        <v>2</v>
      </c>
      <c r="I17" s="43">
        <v>1</v>
      </c>
      <c r="J17" s="43">
        <v>2</v>
      </c>
      <c r="K17" s="43">
        <v>2</v>
      </c>
      <c r="L17" s="43">
        <v>5</v>
      </c>
      <c r="M17" s="43">
        <v>13</v>
      </c>
      <c r="N17" s="43">
        <v>15</v>
      </c>
      <c r="O17" s="43">
        <v>32</v>
      </c>
      <c r="P17" s="43">
        <v>25</v>
      </c>
      <c r="Q17" s="43">
        <v>42</v>
      </c>
      <c r="R17" s="43">
        <v>44</v>
      </c>
      <c r="S17" s="43">
        <v>31</v>
      </c>
      <c r="T17" s="44">
        <v>58</v>
      </c>
      <c r="U17" s="45">
        <v>359</v>
      </c>
      <c r="V17" s="42">
        <v>193</v>
      </c>
      <c r="W17" s="44">
        <v>166</v>
      </c>
      <c r="X17" s="46">
        <f t="shared" si="4"/>
        <v>36</v>
      </c>
      <c r="Y17" s="42">
        <v>19</v>
      </c>
      <c r="Z17" s="43">
        <v>16</v>
      </c>
      <c r="AA17" s="44">
        <v>1</v>
      </c>
      <c r="AB17" s="51">
        <f t="shared" si="5"/>
        <v>144</v>
      </c>
      <c r="AC17" s="42">
        <v>70</v>
      </c>
      <c r="AD17" s="48">
        <v>74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194</v>
      </c>
      <c r="C18" s="42">
        <v>0</v>
      </c>
      <c r="D18" s="43">
        <v>0</v>
      </c>
      <c r="E18" s="43">
        <v>0</v>
      </c>
      <c r="F18" s="43">
        <v>2</v>
      </c>
      <c r="G18" s="43">
        <v>3</v>
      </c>
      <c r="H18" s="43">
        <v>3</v>
      </c>
      <c r="I18" s="43">
        <v>5</v>
      </c>
      <c r="J18" s="43">
        <v>10</v>
      </c>
      <c r="K18" s="43">
        <v>16</v>
      </c>
      <c r="L18" s="43">
        <v>12</v>
      </c>
      <c r="M18" s="43">
        <v>34</v>
      </c>
      <c r="N18" s="43">
        <v>19</v>
      </c>
      <c r="O18" s="43">
        <v>22</v>
      </c>
      <c r="P18" s="43">
        <v>24</v>
      </c>
      <c r="Q18" s="43">
        <v>17</v>
      </c>
      <c r="R18" s="43">
        <v>15</v>
      </c>
      <c r="S18" s="43">
        <v>3</v>
      </c>
      <c r="T18" s="44">
        <v>9</v>
      </c>
      <c r="U18" s="45">
        <v>194</v>
      </c>
      <c r="V18" s="42">
        <v>1</v>
      </c>
      <c r="W18" s="44">
        <v>193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110</v>
      </c>
      <c r="AC18" s="42">
        <v>18</v>
      </c>
      <c r="AD18" s="48">
        <v>92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112</v>
      </c>
      <c r="C20" s="42">
        <v>0</v>
      </c>
      <c r="D20" s="43">
        <v>0</v>
      </c>
      <c r="E20" s="43">
        <v>0</v>
      </c>
      <c r="F20" s="43">
        <v>3</v>
      </c>
      <c r="G20" s="43">
        <v>2</v>
      </c>
      <c r="H20" s="43">
        <v>7</v>
      </c>
      <c r="I20" s="43">
        <v>4</v>
      </c>
      <c r="J20" s="43">
        <v>6</v>
      </c>
      <c r="K20" s="43">
        <v>10</v>
      </c>
      <c r="L20" s="43">
        <v>4</v>
      </c>
      <c r="M20" s="43">
        <v>8</v>
      </c>
      <c r="N20" s="43">
        <v>16</v>
      </c>
      <c r="O20" s="43">
        <v>8</v>
      </c>
      <c r="P20" s="43">
        <v>17</v>
      </c>
      <c r="Q20" s="43">
        <v>8</v>
      </c>
      <c r="R20" s="43">
        <v>8</v>
      </c>
      <c r="S20" s="43">
        <v>4</v>
      </c>
      <c r="T20" s="44">
        <v>7</v>
      </c>
      <c r="U20" s="45">
        <v>112</v>
      </c>
      <c r="V20" s="42">
        <v>37</v>
      </c>
      <c r="W20" s="44">
        <v>75</v>
      </c>
      <c r="X20" s="46">
        <f t="shared" si="4"/>
        <v>0</v>
      </c>
      <c r="Y20" s="42">
        <v>0</v>
      </c>
      <c r="Z20" s="43">
        <v>0</v>
      </c>
      <c r="AA20" s="44">
        <v>0</v>
      </c>
      <c r="AB20" s="51">
        <f t="shared" si="5"/>
        <v>41</v>
      </c>
      <c r="AC20" s="42">
        <v>15</v>
      </c>
      <c r="AD20" s="48">
        <v>25</v>
      </c>
      <c r="AE20" s="44">
        <v>1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146</v>
      </c>
      <c r="C22" s="42">
        <v>0</v>
      </c>
      <c r="D22" s="43">
        <v>0</v>
      </c>
      <c r="E22" s="43">
        <v>0</v>
      </c>
      <c r="F22" s="43">
        <v>0</v>
      </c>
      <c r="G22" s="43">
        <v>0</v>
      </c>
      <c r="H22" s="43">
        <v>4</v>
      </c>
      <c r="I22" s="43">
        <v>6</v>
      </c>
      <c r="J22" s="43">
        <v>5</v>
      </c>
      <c r="K22" s="43">
        <v>7</v>
      </c>
      <c r="L22" s="43">
        <v>6</v>
      </c>
      <c r="M22" s="43">
        <v>6</v>
      </c>
      <c r="N22" s="43">
        <v>9</v>
      </c>
      <c r="O22" s="43">
        <v>18</v>
      </c>
      <c r="P22" s="43">
        <v>21</v>
      </c>
      <c r="Q22" s="43">
        <v>28</v>
      </c>
      <c r="R22" s="43">
        <v>13</v>
      </c>
      <c r="S22" s="43">
        <v>9</v>
      </c>
      <c r="T22" s="44">
        <v>14</v>
      </c>
      <c r="U22" s="45">
        <v>146</v>
      </c>
      <c r="V22" s="42">
        <v>50</v>
      </c>
      <c r="W22" s="44">
        <v>96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67</v>
      </c>
      <c r="AC22" s="42">
        <v>23</v>
      </c>
      <c r="AD22" s="48">
        <v>44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35</v>
      </c>
      <c r="C32" s="42">
        <v>2</v>
      </c>
      <c r="D32" s="43">
        <v>1</v>
      </c>
      <c r="E32" s="43">
        <v>0</v>
      </c>
      <c r="F32" s="43">
        <v>2</v>
      </c>
      <c r="G32" s="43">
        <v>1</v>
      </c>
      <c r="H32" s="43">
        <v>0</v>
      </c>
      <c r="I32" s="43">
        <v>0</v>
      </c>
      <c r="J32" s="43">
        <v>0</v>
      </c>
      <c r="K32" s="43">
        <v>1</v>
      </c>
      <c r="L32" s="43">
        <v>2</v>
      </c>
      <c r="M32" s="43">
        <v>1</v>
      </c>
      <c r="N32" s="43">
        <v>3</v>
      </c>
      <c r="O32" s="43">
        <v>2</v>
      </c>
      <c r="P32" s="43">
        <v>4</v>
      </c>
      <c r="Q32" s="43">
        <v>3</v>
      </c>
      <c r="R32" s="43">
        <v>5</v>
      </c>
      <c r="S32" s="43">
        <v>1</v>
      </c>
      <c r="T32" s="44">
        <v>7</v>
      </c>
      <c r="U32" s="45">
        <v>35</v>
      </c>
      <c r="V32" s="42">
        <v>14</v>
      </c>
      <c r="W32" s="44">
        <v>21</v>
      </c>
      <c r="X32" s="46">
        <f t="shared" si="4"/>
        <v>2</v>
      </c>
      <c r="Y32" s="42">
        <v>0</v>
      </c>
      <c r="Z32" s="43">
        <v>2</v>
      </c>
      <c r="AA32" s="44">
        <v>0</v>
      </c>
      <c r="AB32" s="51">
        <f t="shared" si="5"/>
        <v>20</v>
      </c>
      <c r="AC32" s="42">
        <v>5</v>
      </c>
      <c r="AD32" s="48">
        <v>15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26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3</v>
      </c>
      <c r="J33" s="43">
        <v>1</v>
      </c>
      <c r="K33" s="43">
        <v>5</v>
      </c>
      <c r="L33" s="43">
        <v>0</v>
      </c>
      <c r="M33" s="43">
        <v>0</v>
      </c>
      <c r="N33" s="43">
        <v>1</v>
      </c>
      <c r="O33" s="43">
        <v>5</v>
      </c>
      <c r="P33" s="43">
        <v>3</v>
      </c>
      <c r="Q33" s="43">
        <v>2</v>
      </c>
      <c r="R33" s="43">
        <v>2</v>
      </c>
      <c r="S33" s="43">
        <v>1</v>
      </c>
      <c r="T33" s="44">
        <v>3</v>
      </c>
      <c r="U33" s="45">
        <v>26</v>
      </c>
      <c r="V33" s="42">
        <v>18</v>
      </c>
      <c r="W33" s="44">
        <v>8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9</v>
      </c>
      <c r="AC33" s="42">
        <v>0</v>
      </c>
      <c r="AD33" s="48">
        <v>9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165</v>
      </c>
      <c r="C38" s="56">
        <v>31</v>
      </c>
      <c r="D38" s="55">
        <v>71</v>
      </c>
      <c r="E38" s="55">
        <v>51</v>
      </c>
      <c r="F38" s="55">
        <v>12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165</v>
      </c>
      <c r="V38" s="42">
        <v>110</v>
      </c>
      <c r="W38" s="44">
        <v>55</v>
      </c>
      <c r="X38" s="46">
        <f>SUM(Y38+Z38+AA38)</f>
        <v>48</v>
      </c>
      <c r="Y38" s="42">
        <v>31</v>
      </c>
      <c r="Z38" s="43">
        <v>17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305</v>
      </c>
      <c r="C39" s="56">
        <v>0</v>
      </c>
      <c r="D39" s="55">
        <v>0</v>
      </c>
      <c r="E39" s="55">
        <v>0</v>
      </c>
      <c r="F39" s="55">
        <v>8</v>
      </c>
      <c r="G39" s="43">
        <v>8</v>
      </c>
      <c r="H39" s="43">
        <v>12</v>
      </c>
      <c r="I39" s="43">
        <v>8</v>
      </c>
      <c r="J39" s="43">
        <v>3</v>
      </c>
      <c r="K39" s="43">
        <v>11</v>
      </c>
      <c r="L39" s="43">
        <v>17</v>
      </c>
      <c r="M39" s="43">
        <v>12</v>
      </c>
      <c r="N39" s="43">
        <v>17</v>
      </c>
      <c r="O39" s="43">
        <v>15</v>
      </c>
      <c r="P39" s="43">
        <v>37</v>
      </c>
      <c r="Q39" s="43">
        <v>30</v>
      </c>
      <c r="R39" s="43">
        <v>33</v>
      </c>
      <c r="S39" s="43">
        <v>32</v>
      </c>
      <c r="T39" s="44">
        <v>62</v>
      </c>
      <c r="U39" s="45">
        <v>305</v>
      </c>
      <c r="V39" s="42">
        <v>128</v>
      </c>
      <c r="W39" s="44">
        <v>177</v>
      </c>
      <c r="X39" s="46">
        <f>SUM(Y39+Z39+AA39)</f>
        <v>5</v>
      </c>
      <c r="Y39" s="42">
        <v>4</v>
      </c>
      <c r="Z39" s="43">
        <v>1</v>
      </c>
      <c r="AA39" s="44">
        <v>0</v>
      </c>
      <c r="AB39" s="51">
        <f>SUM(AC39+AD39+AE39)</f>
        <v>150</v>
      </c>
      <c r="AC39" s="42">
        <v>71</v>
      </c>
      <c r="AD39" s="48">
        <v>79</v>
      </c>
      <c r="AE39" s="44">
        <v>0</v>
      </c>
      <c r="AF39" s="37">
        <v>5</v>
      </c>
      <c r="AG39" s="38">
        <v>83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106</v>
      </c>
      <c r="C41" s="56">
        <v>2</v>
      </c>
      <c r="D41" s="55">
        <v>6</v>
      </c>
      <c r="E41" s="55">
        <v>45</v>
      </c>
      <c r="F41" s="55">
        <v>53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106</v>
      </c>
      <c r="V41" s="42">
        <v>39</v>
      </c>
      <c r="W41" s="44">
        <v>67</v>
      </c>
      <c r="X41" s="46">
        <f>SUM(Y41+Z41+AA41)</f>
        <v>25</v>
      </c>
      <c r="Y41" s="42">
        <v>16</v>
      </c>
      <c r="Z41" s="43">
        <v>9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61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286</v>
      </c>
      <c r="C42" s="42">
        <v>0</v>
      </c>
      <c r="D42" s="43">
        <v>0</v>
      </c>
      <c r="E42" s="43">
        <v>1</v>
      </c>
      <c r="F42" s="43">
        <v>0</v>
      </c>
      <c r="G42" s="43">
        <v>9</v>
      </c>
      <c r="H42" s="43">
        <v>27</v>
      </c>
      <c r="I42" s="43">
        <v>29</v>
      </c>
      <c r="J42" s="43">
        <v>31</v>
      </c>
      <c r="K42" s="43">
        <v>25</v>
      </c>
      <c r="L42" s="43">
        <v>34</v>
      </c>
      <c r="M42" s="43">
        <v>37</v>
      </c>
      <c r="N42" s="43">
        <v>26</v>
      </c>
      <c r="O42" s="43">
        <v>21</v>
      </c>
      <c r="P42" s="43">
        <v>21</v>
      </c>
      <c r="Q42" s="43">
        <v>15</v>
      </c>
      <c r="R42" s="43">
        <v>7</v>
      </c>
      <c r="S42" s="43">
        <v>2</v>
      </c>
      <c r="T42" s="44">
        <v>1</v>
      </c>
      <c r="U42" s="45">
        <v>286</v>
      </c>
      <c r="V42" s="42">
        <v>119</v>
      </c>
      <c r="W42" s="44">
        <v>167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62</v>
      </c>
      <c r="AC42" s="42">
        <v>11</v>
      </c>
      <c r="AD42" s="48">
        <v>37</v>
      </c>
      <c r="AE42" s="44">
        <v>14</v>
      </c>
      <c r="AF42" s="37">
        <v>1</v>
      </c>
      <c r="AG42" s="38">
        <v>107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118</v>
      </c>
      <c r="C43" s="42">
        <v>33</v>
      </c>
      <c r="D43" s="43">
        <v>65</v>
      </c>
      <c r="E43" s="43">
        <v>18</v>
      </c>
      <c r="F43" s="43">
        <v>2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118</v>
      </c>
      <c r="V43" s="42">
        <v>109</v>
      </c>
      <c r="W43" s="44">
        <v>9</v>
      </c>
      <c r="X43" s="46">
        <f t="shared" si="11"/>
        <v>61</v>
      </c>
      <c r="Y43" s="42">
        <v>7</v>
      </c>
      <c r="Z43" s="43">
        <v>53</v>
      </c>
      <c r="AA43" s="44">
        <v>1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872</v>
      </c>
      <c r="C44" s="42">
        <v>0</v>
      </c>
      <c r="D44" s="43">
        <v>0</v>
      </c>
      <c r="E44" s="43">
        <v>0</v>
      </c>
      <c r="F44" s="43">
        <v>10</v>
      </c>
      <c r="G44" s="43">
        <v>6</v>
      </c>
      <c r="H44" s="43">
        <v>12</v>
      </c>
      <c r="I44" s="43">
        <v>22</v>
      </c>
      <c r="J44" s="43">
        <v>34</v>
      </c>
      <c r="K44" s="43">
        <v>46</v>
      </c>
      <c r="L44" s="43">
        <v>68</v>
      </c>
      <c r="M44" s="43">
        <v>58</v>
      </c>
      <c r="N44" s="43">
        <v>77</v>
      </c>
      <c r="O44" s="43">
        <v>82</v>
      </c>
      <c r="P44" s="43">
        <v>123</v>
      </c>
      <c r="Q44" s="43">
        <v>102</v>
      </c>
      <c r="R44" s="43">
        <v>91</v>
      </c>
      <c r="S44" s="43">
        <v>74</v>
      </c>
      <c r="T44" s="44">
        <v>67</v>
      </c>
      <c r="U44" s="45">
        <v>872</v>
      </c>
      <c r="V44" s="42">
        <v>324</v>
      </c>
      <c r="W44" s="44">
        <v>548</v>
      </c>
      <c r="X44" s="46">
        <f t="shared" si="11"/>
        <v>7</v>
      </c>
      <c r="Y44" s="42">
        <v>4</v>
      </c>
      <c r="Z44" s="43">
        <v>3</v>
      </c>
      <c r="AA44" s="44">
        <v>0</v>
      </c>
      <c r="AB44" s="51">
        <f t="shared" si="12"/>
        <v>355</v>
      </c>
      <c r="AC44" s="42">
        <v>178</v>
      </c>
      <c r="AD44" s="48">
        <v>175</v>
      </c>
      <c r="AE44" s="44">
        <v>2</v>
      </c>
      <c r="AF44" s="37">
        <v>0</v>
      </c>
      <c r="AG44" s="38">
        <v>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43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0</v>
      </c>
      <c r="K45" s="43">
        <v>1</v>
      </c>
      <c r="L45" s="43">
        <v>2</v>
      </c>
      <c r="M45" s="43">
        <v>3</v>
      </c>
      <c r="N45" s="43">
        <v>1</v>
      </c>
      <c r="O45" s="43">
        <v>3</v>
      </c>
      <c r="P45" s="43">
        <v>4</v>
      </c>
      <c r="Q45" s="43">
        <v>8</v>
      </c>
      <c r="R45" s="43">
        <v>8</v>
      </c>
      <c r="S45" s="43">
        <v>9</v>
      </c>
      <c r="T45" s="44">
        <v>4</v>
      </c>
      <c r="U45" s="45">
        <v>43</v>
      </c>
      <c r="V45" s="42">
        <v>20</v>
      </c>
      <c r="W45" s="44">
        <v>23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25</v>
      </c>
      <c r="AC45" s="42">
        <v>6</v>
      </c>
      <c r="AD45" s="48">
        <v>18</v>
      </c>
      <c r="AE45" s="44">
        <v>1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23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1</v>
      </c>
      <c r="M51" s="43">
        <v>1</v>
      </c>
      <c r="N51" s="43">
        <v>1</v>
      </c>
      <c r="O51" s="43">
        <v>1</v>
      </c>
      <c r="P51" s="43">
        <v>2</v>
      </c>
      <c r="Q51" s="43">
        <v>5</v>
      </c>
      <c r="R51" s="43">
        <v>5</v>
      </c>
      <c r="S51" s="43">
        <v>6</v>
      </c>
      <c r="T51" s="44">
        <v>1</v>
      </c>
      <c r="U51" s="45">
        <v>23</v>
      </c>
      <c r="V51" s="42">
        <v>11</v>
      </c>
      <c r="W51" s="44">
        <v>12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17</v>
      </c>
      <c r="AC51" s="42">
        <v>4</v>
      </c>
      <c r="AD51" s="48">
        <v>13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92</v>
      </c>
      <c r="C54" s="42">
        <v>0</v>
      </c>
      <c r="D54" s="43">
        <v>0</v>
      </c>
      <c r="E54" s="43">
        <v>2</v>
      </c>
      <c r="F54" s="43">
        <v>3</v>
      </c>
      <c r="G54" s="43">
        <v>0</v>
      </c>
      <c r="H54" s="43">
        <v>0</v>
      </c>
      <c r="I54" s="43">
        <v>0</v>
      </c>
      <c r="J54" s="43">
        <v>1</v>
      </c>
      <c r="K54" s="43">
        <v>3</v>
      </c>
      <c r="L54" s="43">
        <v>3</v>
      </c>
      <c r="M54" s="43">
        <v>1</v>
      </c>
      <c r="N54" s="43">
        <v>6</v>
      </c>
      <c r="O54" s="43">
        <v>6</v>
      </c>
      <c r="P54" s="43">
        <v>12</v>
      </c>
      <c r="Q54" s="43">
        <v>16</v>
      </c>
      <c r="R54" s="43">
        <v>24</v>
      </c>
      <c r="S54" s="43">
        <v>8</v>
      </c>
      <c r="T54" s="44">
        <v>7</v>
      </c>
      <c r="U54" s="45">
        <v>92</v>
      </c>
      <c r="V54" s="42">
        <v>45</v>
      </c>
      <c r="W54" s="44">
        <v>47</v>
      </c>
      <c r="X54" s="46">
        <f t="shared" si="11"/>
        <v>4</v>
      </c>
      <c r="Y54" s="42">
        <v>0</v>
      </c>
      <c r="Z54" s="43">
        <v>4</v>
      </c>
      <c r="AA54" s="44">
        <v>0</v>
      </c>
      <c r="AB54" s="51">
        <f t="shared" si="12"/>
        <v>88</v>
      </c>
      <c r="AC54" s="42">
        <v>0</v>
      </c>
      <c r="AD54" s="48">
        <v>88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891</v>
      </c>
      <c r="C55" s="42">
        <v>0</v>
      </c>
      <c r="D55" s="43">
        <v>10</v>
      </c>
      <c r="E55" s="43">
        <v>22</v>
      </c>
      <c r="F55" s="43">
        <v>13</v>
      </c>
      <c r="G55" s="43">
        <v>12</v>
      </c>
      <c r="H55" s="43">
        <v>54</v>
      </c>
      <c r="I55" s="43">
        <v>109</v>
      </c>
      <c r="J55" s="43">
        <v>121</v>
      </c>
      <c r="K55" s="43">
        <v>140</v>
      </c>
      <c r="L55" s="43">
        <v>85</v>
      </c>
      <c r="M55" s="43">
        <v>83</v>
      </c>
      <c r="N55" s="43">
        <v>54</v>
      </c>
      <c r="O55" s="43">
        <v>62</v>
      </c>
      <c r="P55" s="43">
        <v>59</v>
      </c>
      <c r="Q55" s="43">
        <v>35</v>
      </c>
      <c r="R55" s="43">
        <v>18</v>
      </c>
      <c r="S55" s="43">
        <v>9</v>
      </c>
      <c r="T55" s="44">
        <v>5</v>
      </c>
      <c r="U55" s="45">
        <v>891</v>
      </c>
      <c r="V55" s="42">
        <v>3</v>
      </c>
      <c r="W55" s="44">
        <v>888</v>
      </c>
      <c r="X55" s="46">
        <f t="shared" si="11"/>
        <v>32</v>
      </c>
      <c r="Y55" s="42">
        <v>4</v>
      </c>
      <c r="Z55" s="43">
        <v>28</v>
      </c>
      <c r="AA55" s="44">
        <v>0</v>
      </c>
      <c r="AB55" s="51">
        <f t="shared" si="12"/>
        <v>305</v>
      </c>
      <c r="AC55" s="42">
        <v>155</v>
      </c>
      <c r="AD55" s="48">
        <v>150</v>
      </c>
      <c r="AE55" s="44">
        <v>0</v>
      </c>
      <c r="AF55" s="37">
        <v>0</v>
      </c>
      <c r="AG55" s="38">
        <v>84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423</v>
      </c>
      <c r="C58" s="42">
        <v>13</v>
      </c>
      <c r="D58" s="43">
        <v>14</v>
      </c>
      <c r="E58" s="43">
        <v>4</v>
      </c>
      <c r="F58" s="43">
        <v>5</v>
      </c>
      <c r="G58" s="43">
        <v>2</v>
      </c>
      <c r="H58" s="43">
        <v>3</v>
      </c>
      <c r="I58" s="43">
        <v>1</v>
      </c>
      <c r="J58" s="43">
        <v>11</v>
      </c>
      <c r="K58" s="43">
        <v>13</v>
      </c>
      <c r="L58" s="43">
        <v>9</v>
      </c>
      <c r="M58" s="43">
        <v>12</v>
      </c>
      <c r="N58" s="43">
        <v>16</v>
      </c>
      <c r="O58" s="43">
        <v>38</v>
      </c>
      <c r="P58" s="43">
        <v>49</v>
      </c>
      <c r="Q58" s="43">
        <v>50</v>
      </c>
      <c r="R58" s="43">
        <v>67</v>
      </c>
      <c r="S58" s="43">
        <v>61</v>
      </c>
      <c r="T58" s="44">
        <v>55</v>
      </c>
      <c r="U58" s="45">
        <v>423</v>
      </c>
      <c r="V58" s="42">
        <v>173</v>
      </c>
      <c r="W58" s="44">
        <v>250</v>
      </c>
      <c r="X58" s="46">
        <f t="shared" si="11"/>
        <v>30</v>
      </c>
      <c r="Y58" s="42">
        <v>17</v>
      </c>
      <c r="Z58" s="43">
        <v>11</v>
      </c>
      <c r="AA58" s="44">
        <v>2</v>
      </c>
      <c r="AB58" s="51">
        <f t="shared" si="12"/>
        <v>209</v>
      </c>
      <c r="AC58" s="42">
        <v>113</v>
      </c>
      <c r="AD58" s="48">
        <v>80</v>
      </c>
      <c r="AE58" s="44">
        <v>16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345</v>
      </c>
      <c r="C59" s="42">
        <v>20</v>
      </c>
      <c r="D59" s="43">
        <v>74</v>
      </c>
      <c r="E59" s="43">
        <v>41</v>
      </c>
      <c r="F59" s="43">
        <v>15</v>
      </c>
      <c r="G59" s="43">
        <v>1</v>
      </c>
      <c r="H59" s="43">
        <v>9</v>
      </c>
      <c r="I59" s="43">
        <v>11</v>
      </c>
      <c r="J59" s="43">
        <v>11</v>
      </c>
      <c r="K59" s="43">
        <v>7</v>
      </c>
      <c r="L59" s="43">
        <v>8</v>
      </c>
      <c r="M59" s="43">
        <v>14</v>
      </c>
      <c r="N59" s="43">
        <v>11</v>
      </c>
      <c r="O59" s="43">
        <v>20</v>
      </c>
      <c r="P59" s="43">
        <v>12</v>
      </c>
      <c r="Q59" s="43">
        <v>20</v>
      </c>
      <c r="R59" s="43">
        <v>21</v>
      </c>
      <c r="S59" s="43">
        <v>21</v>
      </c>
      <c r="T59" s="44">
        <v>29</v>
      </c>
      <c r="U59" s="45">
        <v>345</v>
      </c>
      <c r="V59" s="42">
        <v>161</v>
      </c>
      <c r="W59" s="44">
        <v>184</v>
      </c>
      <c r="X59" s="46">
        <f t="shared" si="11"/>
        <v>101</v>
      </c>
      <c r="Y59" s="42">
        <v>74</v>
      </c>
      <c r="Z59" s="43">
        <v>22</v>
      </c>
      <c r="AA59" s="44">
        <v>5</v>
      </c>
      <c r="AB59" s="51">
        <f t="shared" si="12"/>
        <v>116</v>
      </c>
      <c r="AC59" s="42">
        <v>72</v>
      </c>
      <c r="AD59" s="48">
        <v>38</v>
      </c>
      <c r="AE59" s="44">
        <v>6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1180</v>
      </c>
      <c r="C60" s="42">
        <v>98</v>
      </c>
      <c r="D60" s="43">
        <v>76</v>
      </c>
      <c r="E60" s="43">
        <v>143</v>
      </c>
      <c r="F60" s="43">
        <v>45</v>
      </c>
      <c r="G60" s="43">
        <v>9</v>
      </c>
      <c r="H60" s="43">
        <v>21</v>
      </c>
      <c r="I60" s="43">
        <v>31</v>
      </c>
      <c r="J60" s="43">
        <v>35</v>
      </c>
      <c r="K60" s="43">
        <v>38</v>
      </c>
      <c r="L60" s="43">
        <v>47</v>
      </c>
      <c r="M60" s="43">
        <v>42</v>
      </c>
      <c r="N60" s="43">
        <v>78</v>
      </c>
      <c r="O60" s="43">
        <v>82</v>
      </c>
      <c r="P60" s="43">
        <v>122</v>
      </c>
      <c r="Q60" s="43">
        <v>108</v>
      </c>
      <c r="R60" s="43">
        <v>86</v>
      </c>
      <c r="S60" s="43">
        <v>70</v>
      </c>
      <c r="T60" s="44">
        <v>49</v>
      </c>
      <c r="U60" s="45">
        <v>1180</v>
      </c>
      <c r="V60" s="42">
        <v>511</v>
      </c>
      <c r="W60" s="44">
        <v>669</v>
      </c>
      <c r="X60" s="46">
        <f t="shared" si="11"/>
        <v>168</v>
      </c>
      <c r="Y60" s="42">
        <v>38</v>
      </c>
      <c r="Z60" s="43">
        <v>92</v>
      </c>
      <c r="AA60" s="44">
        <v>38</v>
      </c>
      <c r="AB60" s="51">
        <f t="shared" si="12"/>
        <v>335</v>
      </c>
      <c r="AC60" s="42">
        <v>166</v>
      </c>
      <c r="AD60" s="48">
        <v>137</v>
      </c>
      <c r="AE60" s="44">
        <v>32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634</v>
      </c>
      <c r="C61" s="42">
        <v>0</v>
      </c>
      <c r="D61" s="43">
        <v>0</v>
      </c>
      <c r="E61" s="43">
        <v>0</v>
      </c>
      <c r="F61" s="43">
        <v>4</v>
      </c>
      <c r="G61" s="43">
        <v>9</v>
      </c>
      <c r="H61" s="43">
        <v>12</v>
      </c>
      <c r="I61" s="43">
        <v>8</v>
      </c>
      <c r="J61" s="43">
        <v>8</v>
      </c>
      <c r="K61" s="43">
        <v>16</v>
      </c>
      <c r="L61" s="43">
        <v>16</v>
      </c>
      <c r="M61" s="43">
        <v>28</v>
      </c>
      <c r="N61" s="43">
        <v>33</v>
      </c>
      <c r="O61" s="43">
        <v>52</v>
      </c>
      <c r="P61" s="43">
        <v>83</v>
      </c>
      <c r="Q61" s="43">
        <v>114</v>
      </c>
      <c r="R61" s="43">
        <v>86</v>
      </c>
      <c r="S61" s="43">
        <v>93</v>
      </c>
      <c r="T61" s="44">
        <v>72</v>
      </c>
      <c r="U61" s="45">
        <v>634</v>
      </c>
      <c r="V61" s="42">
        <v>504</v>
      </c>
      <c r="W61" s="44">
        <v>130</v>
      </c>
      <c r="X61" s="46">
        <f t="shared" si="11"/>
        <v>4</v>
      </c>
      <c r="Y61" s="42">
        <v>3</v>
      </c>
      <c r="Z61" s="43">
        <v>1</v>
      </c>
      <c r="AA61" s="44">
        <v>0</v>
      </c>
      <c r="AB61" s="51">
        <f t="shared" si="12"/>
        <v>462</v>
      </c>
      <c r="AC61" s="42">
        <v>358</v>
      </c>
      <c r="AD61" s="48">
        <v>104</v>
      </c>
      <c r="AE61" s="44">
        <v>0</v>
      </c>
      <c r="AF61" s="37">
        <v>0</v>
      </c>
      <c r="AG61" s="38">
        <v>37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205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1</v>
      </c>
      <c r="K62" s="43">
        <v>4</v>
      </c>
      <c r="L62" s="43">
        <v>8</v>
      </c>
      <c r="M62" s="43">
        <v>3</v>
      </c>
      <c r="N62" s="43">
        <v>13</v>
      </c>
      <c r="O62" s="43">
        <v>11</v>
      </c>
      <c r="P62" s="43">
        <v>25</v>
      </c>
      <c r="Q62" s="43">
        <v>30</v>
      </c>
      <c r="R62" s="43">
        <v>25</v>
      </c>
      <c r="S62" s="43">
        <v>34</v>
      </c>
      <c r="T62" s="44">
        <v>51</v>
      </c>
      <c r="U62" s="45">
        <v>205</v>
      </c>
      <c r="V62" s="42">
        <v>107</v>
      </c>
      <c r="W62" s="44">
        <v>98</v>
      </c>
      <c r="X62" s="46">
        <f t="shared" si="11"/>
        <v>0</v>
      </c>
      <c r="Y62" s="42"/>
      <c r="Z62" s="43"/>
      <c r="AA62" s="44"/>
      <c r="AB62" s="51">
        <f t="shared" si="12"/>
        <v>76</v>
      </c>
      <c r="AC62" s="42">
        <v>4</v>
      </c>
      <c r="AD62" s="48">
        <v>72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242" t="s">
        <v>94</v>
      </c>
      <c r="B67" s="1243">
        <f t="shared" ref="B67:AG67" si="13">SUM(B12:B66)</f>
        <v>7978</v>
      </c>
      <c r="C67" s="74">
        <f t="shared" si="13"/>
        <v>464</v>
      </c>
      <c r="D67" s="75">
        <f t="shared" si="13"/>
        <v>445</v>
      </c>
      <c r="E67" s="75">
        <f t="shared" si="13"/>
        <v>418</v>
      </c>
      <c r="F67" s="75">
        <f t="shared" si="13"/>
        <v>211</v>
      </c>
      <c r="G67" s="75">
        <f t="shared" si="13"/>
        <v>78</v>
      </c>
      <c r="H67" s="75">
        <f t="shared" si="13"/>
        <v>190</v>
      </c>
      <c r="I67" s="75">
        <f t="shared" si="13"/>
        <v>279</v>
      </c>
      <c r="J67" s="75">
        <f t="shared" si="13"/>
        <v>324</v>
      </c>
      <c r="K67" s="75">
        <f t="shared" si="13"/>
        <v>403</v>
      </c>
      <c r="L67" s="75">
        <f t="shared" si="13"/>
        <v>386</v>
      </c>
      <c r="M67" s="75">
        <f t="shared" si="13"/>
        <v>427</v>
      </c>
      <c r="N67" s="75">
        <f t="shared" si="13"/>
        <v>479</v>
      </c>
      <c r="O67" s="75">
        <f t="shared" si="13"/>
        <v>575</v>
      </c>
      <c r="P67" s="75">
        <f t="shared" si="13"/>
        <v>730</v>
      </c>
      <c r="Q67" s="75">
        <f t="shared" si="13"/>
        <v>720</v>
      </c>
      <c r="R67" s="75">
        <f t="shared" si="13"/>
        <v>649</v>
      </c>
      <c r="S67" s="75">
        <f t="shared" si="13"/>
        <v>573</v>
      </c>
      <c r="T67" s="76">
        <f t="shared" si="13"/>
        <v>627</v>
      </c>
      <c r="U67" s="77">
        <f t="shared" si="13"/>
        <v>7978</v>
      </c>
      <c r="V67" s="78">
        <f t="shared" si="13"/>
        <v>3281</v>
      </c>
      <c r="W67" s="76">
        <f t="shared" si="13"/>
        <v>4697</v>
      </c>
      <c r="X67" s="79">
        <f t="shared" si="13"/>
        <v>674</v>
      </c>
      <c r="Y67" s="78">
        <f t="shared" si="13"/>
        <v>255</v>
      </c>
      <c r="Z67" s="75">
        <f t="shared" si="13"/>
        <v>372</v>
      </c>
      <c r="AA67" s="80">
        <f t="shared" si="13"/>
        <v>47</v>
      </c>
      <c r="AB67" s="81">
        <f t="shared" si="13"/>
        <v>2965</v>
      </c>
      <c r="AC67" s="78">
        <f t="shared" si="13"/>
        <v>1397</v>
      </c>
      <c r="AD67" s="75">
        <f t="shared" si="13"/>
        <v>1492</v>
      </c>
      <c r="AE67" s="76">
        <f t="shared" si="13"/>
        <v>76</v>
      </c>
      <c r="AF67" s="82">
        <f t="shared" si="13"/>
        <v>67</v>
      </c>
      <c r="AG67" s="83">
        <f t="shared" si="13"/>
        <v>389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244" t="s">
        <v>100</v>
      </c>
      <c r="O69" s="1245"/>
      <c r="P69" s="1246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183" t="s">
        <v>107</v>
      </c>
      <c r="AC69" s="1247"/>
      <c r="AD69" s="911" t="s">
        <v>108</v>
      </c>
      <c r="AE69" s="922" t="s">
        <v>109</v>
      </c>
      <c r="AF69" s="923"/>
      <c r="AG69" s="1248" t="s">
        <v>110</v>
      </c>
      <c r="AH69" s="1248"/>
      <c r="AI69" s="1248"/>
    </row>
    <row r="70" spans="1:98" ht="34.5" customHeight="1" x14ac:dyDescent="0.25">
      <c r="A70" s="461"/>
      <c r="B70" s="925" t="s">
        <v>33</v>
      </c>
      <c r="C70" s="1249" t="s">
        <v>34</v>
      </c>
      <c r="D70" s="1250" t="s">
        <v>111</v>
      </c>
      <c r="E70" s="1251" t="s">
        <v>37</v>
      </c>
      <c r="F70" s="1252" t="s">
        <v>33</v>
      </c>
      <c r="G70" s="1249" t="s">
        <v>34</v>
      </c>
      <c r="H70" s="1250" t="s">
        <v>111</v>
      </c>
      <c r="I70" s="1251" t="s">
        <v>37</v>
      </c>
      <c r="J70" s="925" t="s">
        <v>33</v>
      </c>
      <c r="K70" s="1249" t="s">
        <v>34</v>
      </c>
      <c r="L70" s="1250" t="s">
        <v>111</v>
      </c>
      <c r="M70" s="1250" t="s">
        <v>37</v>
      </c>
      <c r="N70" s="91" t="s">
        <v>33</v>
      </c>
      <c r="O70" s="92" t="s">
        <v>112</v>
      </c>
      <c r="P70" s="93" t="s">
        <v>113</v>
      </c>
      <c r="Q70" s="1222" t="s">
        <v>114</v>
      </c>
      <c r="R70" s="1240" t="s">
        <v>115</v>
      </c>
      <c r="S70" s="1222" t="s">
        <v>114</v>
      </c>
      <c r="T70" s="1240" t="s">
        <v>115</v>
      </c>
      <c r="U70" s="1222" t="s">
        <v>116</v>
      </c>
      <c r="V70" s="1240" t="s">
        <v>117</v>
      </c>
      <c r="W70" s="461"/>
      <c r="X70" s="1222" t="s">
        <v>114</v>
      </c>
      <c r="Y70" s="1240" t="s">
        <v>115</v>
      </c>
      <c r="Z70" s="1253" t="s">
        <v>118</v>
      </c>
      <c r="AA70" s="1253" t="s">
        <v>119</v>
      </c>
      <c r="AB70" s="97" t="s">
        <v>120</v>
      </c>
      <c r="AC70" s="97" t="s">
        <v>121</v>
      </c>
      <c r="AD70" s="461"/>
      <c r="AE70" s="1254" t="s">
        <v>112</v>
      </c>
      <c r="AF70" s="1255" t="s">
        <v>113</v>
      </c>
      <c r="AG70" s="1256" t="s">
        <v>122</v>
      </c>
      <c r="AH70" s="1257" t="s">
        <v>123</v>
      </c>
      <c r="AI70" s="1258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259"/>
      <c r="E71" s="1259"/>
      <c r="F71" s="938">
        <f>SUM(G71:I71)</f>
        <v>41</v>
      </c>
      <c r="G71" s="939">
        <v>36</v>
      </c>
      <c r="H71" s="1259">
        <v>5</v>
      </c>
      <c r="I71" s="1259">
        <v>0</v>
      </c>
      <c r="J71" s="938">
        <f>SUM(K71:M71)</f>
        <v>33</v>
      </c>
      <c r="K71" s="939">
        <v>31</v>
      </c>
      <c r="L71" s="1259">
        <v>2</v>
      </c>
      <c r="M71" s="1156">
        <v>0</v>
      </c>
      <c r="N71" s="104">
        <f>SUM(O71:P71)</f>
        <v>42</v>
      </c>
      <c r="O71" s="105">
        <v>42</v>
      </c>
      <c r="P71" s="106">
        <v>0</v>
      </c>
      <c r="Q71" s="107">
        <v>2</v>
      </c>
      <c r="R71" s="38">
        <v>0</v>
      </c>
      <c r="S71" s="27">
        <v>20</v>
      </c>
      <c r="T71" s="108">
        <v>2</v>
      </c>
      <c r="U71" s="109">
        <v>16</v>
      </c>
      <c r="V71" s="108">
        <v>40</v>
      </c>
      <c r="W71" s="37">
        <v>334</v>
      </c>
      <c r="X71" s="107">
        <v>0</v>
      </c>
      <c r="Y71" s="38">
        <v>0</v>
      </c>
      <c r="Z71" s="110"/>
      <c r="AA71" s="110"/>
      <c r="AB71" s="110">
        <v>0</v>
      </c>
      <c r="AC71" s="110">
        <v>0</v>
      </c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107</v>
      </c>
      <c r="G72" s="114">
        <v>77</v>
      </c>
      <c r="H72" s="115">
        <v>27</v>
      </c>
      <c r="I72" s="115">
        <v>3</v>
      </c>
      <c r="J72" s="113">
        <f>SUM(K72:M72)</f>
        <v>104</v>
      </c>
      <c r="K72" s="114">
        <v>73</v>
      </c>
      <c r="L72" s="115">
        <v>28</v>
      </c>
      <c r="M72" s="116">
        <v>3</v>
      </c>
      <c r="N72" s="117">
        <f t="shared" ref="N72:N125" si="15">SUM(O72:P72)</f>
        <v>116</v>
      </c>
      <c r="O72" s="118">
        <v>0</v>
      </c>
      <c r="P72" s="119">
        <v>116</v>
      </c>
      <c r="Q72" s="107">
        <v>0</v>
      </c>
      <c r="R72" s="38">
        <v>28</v>
      </c>
      <c r="S72" s="42">
        <v>0</v>
      </c>
      <c r="T72" s="38">
        <v>86</v>
      </c>
      <c r="U72" s="48">
        <v>28</v>
      </c>
      <c r="V72" s="38">
        <v>44</v>
      </c>
      <c r="W72" s="37">
        <v>1293</v>
      </c>
      <c r="X72" s="107">
        <v>0</v>
      </c>
      <c r="Y72" s="38">
        <v>75</v>
      </c>
      <c r="Z72" s="110"/>
      <c r="AA72" s="110"/>
      <c r="AB72" s="110">
        <v>0</v>
      </c>
      <c r="AC72" s="110">
        <v>0</v>
      </c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/>
      <c r="AA73" s="110"/>
      <c r="AB73" s="110">
        <v>0</v>
      </c>
      <c r="AC73" s="110">
        <v>0</v>
      </c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4</v>
      </c>
      <c r="T74" s="38">
        <v>0</v>
      </c>
      <c r="U74" s="48">
        <v>0</v>
      </c>
      <c r="V74" s="38">
        <v>3</v>
      </c>
      <c r="W74" s="37">
        <v>0</v>
      </c>
      <c r="X74" s="107">
        <v>0</v>
      </c>
      <c r="Y74" s="38">
        <v>0</v>
      </c>
      <c r="Z74" s="110"/>
      <c r="AA74" s="110"/>
      <c r="AB74" s="110">
        <v>0</v>
      </c>
      <c r="AC74" s="110">
        <v>0</v>
      </c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46</v>
      </c>
      <c r="G75" s="42">
        <v>43</v>
      </c>
      <c r="H75" s="43">
        <v>2</v>
      </c>
      <c r="I75" s="43">
        <v>1</v>
      </c>
      <c r="J75" s="117">
        <f t="shared" ref="J75:J125" si="17">SUM(K75:M75)</f>
        <v>47</v>
      </c>
      <c r="K75" s="42">
        <v>44</v>
      </c>
      <c r="L75" s="43">
        <v>2</v>
      </c>
      <c r="M75" s="120">
        <v>1</v>
      </c>
      <c r="N75" s="117">
        <f t="shared" si="15"/>
        <v>49</v>
      </c>
      <c r="O75" s="48">
        <v>0</v>
      </c>
      <c r="P75" s="37">
        <v>49</v>
      </c>
      <c r="Q75" s="107">
        <v>0</v>
      </c>
      <c r="R75" s="38">
        <v>5</v>
      </c>
      <c r="S75" s="42">
        <v>0</v>
      </c>
      <c r="T75" s="38">
        <v>10</v>
      </c>
      <c r="U75" s="48">
        <v>6</v>
      </c>
      <c r="V75" s="38">
        <v>21</v>
      </c>
      <c r="W75" s="37">
        <v>129</v>
      </c>
      <c r="X75" s="107">
        <v>0</v>
      </c>
      <c r="Y75" s="38">
        <v>5</v>
      </c>
      <c r="Z75" s="110"/>
      <c r="AA75" s="110"/>
      <c r="AB75" s="110">
        <v>0</v>
      </c>
      <c r="AC75" s="110">
        <v>0</v>
      </c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83</v>
      </c>
      <c r="G76" s="42">
        <v>71</v>
      </c>
      <c r="H76" s="43">
        <v>12</v>
      </c>
      <c r="I76" s="43">
        <v>0</v>
      </c>
      <c r="J76" s="117">
        <f t="shared" si="17"/>
        <v>83</v>
      </c>
      <c r="K76" s="42">
        <v>71</v>
      </c>
      <c r="L76" s="43">
        <v>12</v>
      </c>
      <c r="M76" s="120">
        <v>0</v>
      </c>
      <c r="N76" s="117">
        <f t="shared" si="15"/>
        <v>83</v>
      </c>
      <c r="O76" s="48">
        <v>0</v>
      </c>
      <c r="P76" s="37">
        <v>83</v>
      </c>
      <c r="Q76" s="107">
        <v>0</v>
      </c>
      <c r="R76" s="38">
        <v>5</v>
      </c>
      <c r="S76" s="42">
        <v>3</v>
      </c>
      <c r="T76" s="38">
        <v>18</v>
      </c>
      <c r="U76" s="48">
        <v>16</v>
      </c>
      <c r="V76" s="38">
        <v>12</v>
      </c>
      <c r="W76" s="37">
        <v>584</v>
      </c>
      <c r="X76" s="107">
        <v>8</v>
      </c>
      <c r="Y76" s="38">
        <v>27</v>
      </c>
      <c r="Z76" s="110"/>
      <c r="AA76" s="110"/>
      <c r="AB76" s="110">
        <v>48</v>
      </c>
      <c r="AC76" s="110">
        <v>0</v>
      </c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5</v>
      </c>
      <c r="U77" s="48">
        <v>6</v>
      </c>
      <c r="V77" s="38">
        <v>0</v>
      </c>
      <c r="W77" s="37">
        <v>29</v>
      </c>
      <c r="X77" s="107">
        <v>0</v>
      </c>
      <c r="Y77" s="38">
        <v>2</v>
      </c>
      <c r="Z77" s="110"/>
      <c r="AA77" s="110"/>
      <c r="AB77" s="110">
        <v>76</v>
      </c>
      <c r="AC77" s="110">
        <v>0</v>
      </c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/>
      <c r="AA78" s="110"/>
      <c r="AB78" s="110">
        <v>0</v>
      </c>
      <c r="AC78" s="110">
        <v>0</v>
      </c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12</v>
      </c>
      <c r="G79" s="42">
        <v>11</v>
      </c>
      <c r="H79" s="43">
        <v>0</v>
      </c>
      <c r="I79" s="43">
        <v>1</v>
      </c>
      <c r="J79" s="117">
        <f t="shared" si="17"/>
        <v>13</v>
      </c>
      <c r="K79" s="42">
        <v>12</v>
      </c>
      <c r="L79" s="43">
        <v>0</v>
      </c>
      <c r="M79" s="120">
        <v>1</v>
      </c>
      <c r="N79" s="117">
        <f t="shared" si="15"/>
        <v>13</v>
      </c>
      <c r="O79" s="48">
        <v>0</v>
      </c>
      <c r="P79" s="37">
        <v>13</v>
      </c>
      <c r="Q79" s="107">
        <v>0</v>
      </c>
      <c r="R79" s="38">
        <v>0</v>
      </c>
      <c r="S79" s="42">
        <v>0</v>
      </c>
      <c r="T79" s="38">
        <v>4</v>
      </c>
      <c r="U79" s="48">
        <v>6</v>
      </c>
      <c r="V79" s="38">
        <v>6</v>
      </c>
      <c r="W79" s="37">
        <v>45</v>
      </c>
      <c r="X79" s="107">
        <v>0</v>
      </c>
      <c r="Y79" s="38">
        <v>1</v>
      </c>
      <c r="Z79" s="110"/>
      <c r="AA79" s="110"/>
      <c r="AB79" s="110">
        <v>0</v>
      </c>
      <c r="AC79" s="110">
        <v>0</v>
      </c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/>
      <c r="AA80" s="110"/>
      <c r="AB80" s="110">
        <v>0</v>
      </c>
      <c r="AC80" s="110">
        <v>0</v>
      </c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23</v>
      </c>
      <c r="G81" s="42">
        <v>19</v>
      </c>
      <c r="H81" s="43">
        <v>4</v>
      </c>
      <c r="I81" s="43">
        <v>0</v>
      </c>
      <c r="J81" s="117">
        <f t="shared" si="17"/>
        <v>24</v>
      </c>
      <c r="K81" s="42">
        <v>20</v>
      </c>
      <c r="L81" s="43">
        <v>4</v>
      </c>
      <c r="M81" s="120">
        <v>0</v>
      </c>
      <c r="N81" s="117">
        <f t="shared" si="15"/>
        <v>25</v>
      </c>
      <c r="O81" s="48">
        <v>0</v>
      </c>
      <c r="P81" s="37">
        <v>25</v>
      </c>
      <c r="Q81" s="107">
        <v>0</v>
      </c>
      <c r="R81" s="38">
        <v>1</v>
      </c>
      <c r="S81" s="42">
        <v>0</v>
      </c>
      <c r="T81" s="38">
        <v>10</v>
      </c>
      <c r="U81" s="48">
        <v>12</v>
      </c>
      <c r="V81" s="38">
        <v>7</v>
      </c>
      <c r="W81" s="37">
        <v>27</v>
      </c>
      <c r="X81" s="107">
        <v>0</v>
      </c>
      <c r="Y81" s="38">
        <v>24</v>
      </c>
      <c r="Z81" s="110"/>
      <c r="AA81" s="110"/>
      <c r="AB81" s="110">
        <v>0</v>
      </c>
      <c r="AC81" s="110">
        <v>0</v>
      </c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/>
      <c r="AA82" s="110"/>
      <c r="AB82" s="110">
        <v>0</v>
      </c>
      <c r="AC82" s="110">
        <v>0</v>
      </c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/>
      <c r="AA83" s="110"/>
      <c r="AB83" s="110">
        <v>0</v>
      </c>
      <c r="AC83" s="110">
        <v>0</v>
      </c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/>
      <c r="AA84" s="110"/>
      <c r="AB84" s="110">
        <v>0</v>
      </c>
      <c r="AC84" s="110">
        <v>0</v>
      </c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/>
      <c r="AA85" s="110"/>
      <c r="AB85" s="110">
        <v>0</v>
      </c>
      <c r="AC85" s="110">
        <v>0</v>
      </c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/>
      <c r="AA86" s="110"/>
      <c r="AB86" s="110">
        <v>0</v>
      </c>
      <c r="AC86" s="110">
        <v>0</v>
      </c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/>
      <c r="AA87" s="110"/>
      <c r="AB87" s="110">
        <v>0</v>
      </c>
      <c r="AC87" s="110">
        <v>0</v>
      </c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/>
      <c r="AA88" s="110"/>
      <c r="AB88" s="110">
        <v>0</v>
      </c>
      <c r="AC88" s="110">
        <v>0</v>
      </c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/>
      <c r="AA89" s="110"/>
      <c r="AB89" s="110">
        <v>0</v>
      </c>
      <c r="AC89" s="110">
        <v>0</v>
      </c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/>
      <c r="AA90" s="110"/>
      <c r="AB90" s="110">
        <v>0</v>
      </c>
      <c r="AC90" s="110">
        <v>0</v>
      </c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5</v>
      </c>
      <c r="G91" s="42">
        <v>5</v>
      </c>
      <c r="H91" s="43">
        <v>0</v>
      </c>
      <c r="I91" s="43">
        <v>0</v>
      </c>
      <c r="J91" s="117">
        <f t="shared" si="17"/>
        <v>6</v>
      </c>
      <c r="K91" s="42">
        <v>5</v>
      </c>
      <c r="L91" s="43">
        <v>1</v>
      </c>
      <c r="M91" s="120">
        <v>0</v>
      </c>
      <c r="N91" s="117">
        <f t="shared" si="15"/>
        <v>6</v>
      </c>
      <c r="O91" s="48">
        <v>0</v>
      </c>
      <c r="P91" s="37">
        <v>6</v>
      </c>
      <c r="Q91" s="107">
        <v>0</v>
      </c>
      <c r="R91" s="38">
        <v>3</v>
      </c>
      <c r="S91" s="42">
        <v>2</v>
      </c>
      <c r="T91" s="38">
        <v>6</v>
      </c>
      <c r="U91" s="48">
        <v>4</v>
      </c>
      <c r="V91" s="38">
        <v>0</v>
      </c>
      <c r="W91" s="37">
        <v>1</v>
      </c>
      <c r="X91" s="107">
        <v>0</v>
      </c>
      <c r="Y91" s="38">
        <v>0</v>
      </c>
      <c r="Z91" s="110"/>
      <c r="AA91" s="110"/>
      <c r="AB91" s="110">
        <v>0</v>
      </c>
      <c r="AC91" s="110">
        <v>0</v>
      </c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3</v>
      </c>
      <c r="U92" s="48">
        <v>1</v>
      </c>
      <c r="V92" s="38">
        <v>5</v>
      </c>
      <c r="W92" s="37">
        <v>5</v>
      </c>
      <c r="X92" s="107">
        <v>0</v>
      </c>
      <c r="Y92" s="38">
        <v>0</v>
      </c>
      <c r="Z92" s="110"/>
      <c r="AA92" s="110"/>
      <c r="AB92" s="110">
        <v>0</v>
      </c>
      <c r="AC92" s="110">
        <v>0</v>
      </c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/>
      <c r="AA93" s="110"/>
      <c r="AB93" s="110">
        <v>0</v>
      </c>
      <c r="AC93" s="110">
        <v>0</v>
      </c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/>
      <c r="AA94" s="110"/>
      <c r="AB94" s="110">
        <v>0</v>
      </c>
      <c r="AC94" s="110">
        <v>0</v>
      </c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/>
      <c r="AA95" s="110"/>
      <c r="AB95" s="110">
        <v>0</v>
      </c>
      <c r="AC95" s="110">
        <v>0</v>
      </c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/>
      <c r="AA96" s="110"/>
      <c r="AB96" s="110">
        <v>0</v>
      </c>
      <c r="AC96" s="110">
        <v>0</v>
      </c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32</v>
      </c>
      <c r="G97" s="42">
        <v>31</v>
      </c>
      <c r="H97" s="43">
        <v>1</v>
      </c>
      <c r="I97" s="43">
        <v>0</v>
      </c>
      <c r="J97" s="117">
        <f t="shared" si="17"/>
        <v>32</v>
      </c>
      <c r="K97" s="42">
        <v>31</v>
      </c>
      <c r="L97" s="43">
        <v>1</v>
      </c>
      <c r="M97" s="120">
        <v>0</v>
      </c>
      <c r="N97" s="117">
        <f t="shared" si="15"/>
        <v>32</v>
      </c>
      <c r="O97" s="48">
        <v>32</v>
      </c>
      <c r="P97" s="37">
        <v>0</v>
      </c>
      <c r="Q97" s="107">
        <v>1</v>
      </c>
      <c r="R97" s="38">
        <v>0</v>
      </c>
      <c r="S97" s="42">
        <v>3</v>
      </c>
      <c r="T97" s="38">
        <v>0</v>
      </c>
      <c r="U97" s="48">
        <v>0</v>
      </c>
      <c r="V97" s="38">
        <v>0</v>
      </c>
      <c r="W97" s="37">
        <v>153</v>
      </c>
      <c r="X97" s="107">
        <v>9</v>
      </c>
      <c r="Y97" s="38">
        <v>0</v>
      </c>
      <c r="Z97" s="110"/>
      <c r="AA97" s="110"/>
      <c r="AB97" s="110">
        <v>0</v>
      </c>
      <c r="AC97" s="110">
        <v>0</v>
      </c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68</v>
      </c>
      <c r="G98" s="122">
        <v>58</v>
      </c>
      <c r="H98" s="123">
        <v>10</v>
      </c>
      <c r="I98" s="123">
        <v>0</v>
      </c>
      <c r="J98" s="121">
        <f t="shared" si="17"/>
        <v>75</v>
      </c>
      <c r="K98" s="122">
        <v>65</v>
      </c>
      <c r="L98" s="123">
        <v>10</v>
      </c>
      <c r="M98" s="124">
        <v>0</v>
      </c>
      <c r="N98" s="117">
        <f t="shared" si="15"/>
        <v>77</v>
      </c>
      <c r="O98" s="105">
        <v>1</v>
      </c>
      <c r="P98" s="106">
        <v>76</v>
      </c>
      <c r="Q98" s="107">
        <v>1</v>
      </c>
      <c r="R98" s="38">
        <v>39</v>
      </c>
      <c r="S98" s="42">
        <v>4</v>
      </c>
      <c r="T98" s="38">
        <v>80</v>
      </c>
      <c r="U98" s="48">
        <v>13</v>
      </c>
      <c r="V98" s="38">
        <v>3</v>
      </c>
      <c r="W98" s="37">
        <v>39</v>
      </c>
      <c r="X98" s="107">
        <v>0</v>
      </c>
      <c r="Y98" s="38">
        <v>49</v>
      </c>
      <c r="Z98" s="110"/>
      <c r="AA98" s="110"/>
      <c r="AB98" s="110">
        <v>32</v>
      </c>
      <c r="AC98" s="110">
        <v>0</v>
      </c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/>
      <c r="AA99" s="110"/>
      <c r="AB99" s="110">
        <v>0</v>
      </c>
      <c r="AC99" s="110">
        <v>0</v>
      </c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14</v>
      </c>
      <c r="T100" s="38">
        <v>0</v>
      </c>
      <c r="U100" s="48">
        <v>0</v>
      </c>
      <c r="V100" s="38">
        <v>0</v>
      </c>
      <c r="W100" s="37">
        <v>9</v>
      </c>
      <c r="X100" s="107">
        <v>35</v>
      </c>
      <c r="Y100" s="38">
        <v>0</v>
      </c>
      <c r="Z100" s="110"/>
      <c r="AA100" s="110"/>
      <c r="AB100" s="110">
        <v>0</v>
      </c>
      <c r="AC100" s="110">
        <v>0</v>
      </c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26</v>
      </c>
      <c r="U101" s="48">
        <v>1</v>
      </c>
      <c r="V101" s="38">
        <v>12</v>
      </c>
      <c r="W101" s="37">
        <v>327</v>
      </c>
      <c r="X101" s="107">
        <v>0</v>
      </c>
      <c r="Y101" s="38">
        <v>38</v>
      </c>
      <c r="Z101" s="110"/>
      <c r="AA101" s="110"/>
      <c r="AB101" s="110">
        <v>0</v>
      </c>
      <c r="AC101" s="110">
        <v>0</v>
      </c>
      <c r="AD101" s="110">
        <v>0</v>
      </c>
      <c r="AE101" s="111"/>
      <c r="AF101" s="112"/>
      <c r="AG101" s="32">
        <v>4</v>
      </c>
      <c r="AH101" s="35">
        <v>12</v>
      </c>
      <c r="AI101" s="31">
        <v>12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8</v>
      </c>
      <c r="G102" s="32">
        <v>7</v>
      </c>
      <c r="H102" s="35">
        <v>0</v>
      </c>
      <c r="I102" s="35">
        <v>1</v>
      </c>
      <c r="J102" s="125">
        <f t="shared" si="17"/>
        <v>8</v>
      </c>
      <c r="K102" s="32">
        <v>7</v>
      </c>
      <c r="L102" s="35">
        <v>0</v>
      </c>
      <c r="M102" s="126">
        <v>1</v>
      </c>
      <c r="N102" s="117">
        <f t="shared" si="15"/>
        <v>9</v>
      </c>
      <c r="O102" s="127">
        <v>9</v>
      </c>
      <c r="P102" s="128">
        <v>0</v>
      </c>
      <c r="Q102" s="107">
        <v>2</v>
      </c>
      <c r="R102" s="38">
        <v>0</v>
      </c>
      <c r="S102" s="42">
        <v>45</v>
      </c>
      <c r="T102" s="38">
        <v>0</v>
      </c>
      <c r="U102" s="48">
        <v>10</v>
      </c>
      <c r="V102" s="38">
        <v>12</v>
      </c>
      <c r="W102" s="37">
        <v>0</v>
      </c>
      <c r="X102" s="107">
        <v>3</v>
      </c>
      <c r="Y102" s="38">
        <v>0</v>
      </c>
      <c r="Z102" s="110"/>
      <c r="AA102" s="110"/>
      <c r="AB102" s="110">
        <v>0</v>
      </c>
      <c r="AC102" s="110">
        <v>0</v>
      </c>
      <c r="AD102" s="110">
        <v>60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206</v>
      </c>
      <c r="G103" s="122">
        <v>185</v>
      </c>
      <c r="H103" s="123">
        <v>19</v>
      </c>
      <c r="I103" s="123">
        <v>2</v>
      </c>
      <c r="J103" s="121">
        <f t="shared" si="17"/>
        <v>211</v>
      </c>
      <c r="K103" s="122">
        <v>191</v>
      </c>
      <c r="L103" s="123">
        <v>18</v>
      </c>
      <c r="M103" s="124">
        <v>2</v>
      </c>
      <c r="N103" s="117">
        <f t="shared" si="15"/>
        <v>215</v>
      </c>
      <c r="O103" s="105">
        <v>0</v>
      </c>
      <c r="P103" s="106">
        <v>215</v>
      </c>
      <c r="Q103" s="107">
        <v>0</v>
      </c>
      <c r="R103" s="38">
        <v>8</v>
      </c>
      <c r="S103" s="42">
        <v>1</v>
      </c>
      <c r="T103" s="38">
        <v>81</v>
      </c>
      <c r="U103" s="48">
        <v>0</v>
      </c>
      <c r="V103" s="38">
        <v>0</v>
      </c>
      <c r="W103" s="45">
        <v>53</v>
      </c>
      <c r="X103" s="107">
        <v>0</v>
      </c>
      <c r="Y103" s="38">
        <v>105</v>
      </c>
      <c r="Z103" s="110"/>
      <c r="AA103" s="110"/>
      <c r="AB103" s="110">
        <v>34</v>
      </c>
      <c r="AC103" s="110">
        <v>0</v>
      </c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6</v>
      </c>
      <c r="G104" s="42">
        <v>2</v>
      </c>
      <c r="H104" s="43">
        <v>4</v>
      </c>
      <c r="I104" s="43">
        <v>0</v>
      </c>
      <c r="J104" s="117">
        <f t="shared" si="17"/>
        <v>12</v>
      </c>
      <c r="K104" s="42">
        <v>3</v>
      </c>
      <c r="L104" s="43">
        <v>8</v>
      </c>
      <c r="M104" s="120">
        <v>1</v>
      </c>
      <c r="N104" s="117">
        <f t="shared" si="15"/>
        <v>12</v>
      </c>
      <c r="O104" s="48">
        <v>0</v>
      </c>
      <c r="P104" s="37">
        <v>12</v>
      </c>
      <c r="Q104" s="107">
        <v>0</v>
      </c>
      <c r="R104" s="38">
        <v>6</v>
      </c>
      <c r="S104" s="42">
        <v>0</v>
      </c>
      <c r="T104" s="38">
        <v>6</v>
      </c>
      <c r="U104" s="48">
        <v>0</v>
      </c>
      <c r="V104" s="38">
        <v>0</v>
      </c>
      <c r="W104" s="37">
        <v>0</v>
      </c>
      <c r="X104" s="107">
        <v>0</v>
      </c>
      <c r="Y104" s="38">
        <v>1</v>
      </c>
      <c r="Z104" s="110"/>
      <c r="AA104" s="110"/>
      <c r="AB104" s="110">
        <v>0</v>
      </c>
      <c r="AC104" s="110">
        <v>0</v>
      </c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/>
      <c r="AA105" s="110"/>
      <c r="AB105" s="110">
        <v>0</v>
      </c>
      <c r="AC105" s="110">
        <v>0</v>
      </c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/>
      <c r="AA106" s="110"/>
      <c r="AB106" s="110">
        <v>0</v>
      </c>
      <c r="AC106" s="110">
        <v>0</v>
      </c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/>
      <c r="AA107" s="110"/>
      <c r="AB107" s="110">
        <v>0</v>
      </c>
      <c r="AC107" s="110">
        <v>0</v>
      </c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/>
      <c r="AA108" s="110"/>
      <c r="AB108" s="110">
        <v>0</v>
      </c>
      <c r="AC108" s="110">
        <v>0</v>
      </c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/>
      <c r="AA109" s="110"/>
      <c r="AB109" s="110">
        <v>0</v>
      </c>
      <c r="AC109" s="110">
        <v>0</v>
      </c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9</v>
      </c>
      <c r="G110" s="114">
        <v>4</v>
      </c>
      <c r="H110" s="115">
        <v>5</v>
      </c>
      <c r="I110" s="115">
        <v>0</v>
      </c>
      <c r="J110" s="113">
        <f t="shared" si="17"/>
        <v>9</v>
      </c>
      <c r="K110" s="114">
        <v>4</v>
      </c>
      <c r="L110" s="115">
        <v>5</v>
      </c>
      <c r="M110" s="116">
        <v>0</v>
      </c>
      <c r="N110" s="117">
        <f t="shared" si="15"/>
        <v>9</v>
      </c>
      <c r="O110" s="118">
        <v>0</v>
      </c>
      <c r="P110" s="119">
        <v>9</v>
      </c>
      <c r="Q110" s="107">
        <v>0</v>
      </c>
      <c r="R110" s="38">
        <v>1</v>
      </c>
      <c r="S110" s="42">
        <v>0</v>
      </c>
      <c r="T110" s="38">
        <v>1</v>
      </c>
      <c r="U110" s="48">
        <v>2</v>
      </c>
      <c r="V110" s="38">
        <v>0</v>
      </c>
      <c r="W110" s="37">
        <v>0</v>
      </c>
      <c r="X110" s="107">
        <v>0</v>
      </c>
      <c r="Y110" s="38">
        <v>4</v>
      </c>
      <c r="Z110" s="129"/>
      <c r="AA110" s="38"/>
      <c r="AB110" s="110">
        <v>0</v>
      </c>
      <c r="AC110" s="110">
        <v>0</v>
      </c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/>
      <c r="AA111" s="38"/>
      <c r="AB111" s="110">
        <v>0</v>
      </c>
      <c r="AC111" s="110">
        <v>0</v>
      </c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/>
      <c r="AA112" s="38"/>
      <c r="AB112" s="110">
        <v>0</v>
      </c>
      <c r="AC112" s="110">
        <v>0</v>
      </c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0</v>
      </c>
      <c r="U113" s="48">
        <v>13</v>
      </c>
      <c r="V113" s="38">
        <v>0</v>
      </c>
      <c r="W113" s="37">
        <v>7</v>
      </c>
      <c r="X113" s="107">
        <v>0</v>
      </c>
      <c r="Y113" s="38">
        <v>0</v>
      </c>
      <c r="Z113" s="129"/>
      <c r="AA113" s="38"/>
      <c r="AB113" s="110">
        <v>0</v>
      </c>
      <c r="AC113" s="110">
        <v>0</v>
      </c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50</v>
      </c>
      <c r="G114" s="114">
        <v>49</v>
      </c>
      <c r="H114" s="115">
        <v>1</v>
      </c>
      <c r="I114" s="115">
        <v>0</v>
      </c>
      <c r="J114" s="113">
        <f t="shared" si="17"/>
        <v>70</v>
      </c>
      <c r="K114" s="114">
        <v>69</v>
      </c>
      <c r="L114" s="115">
        <v>1</v>
      </c>
      <c r="M114" s="116">
        <v>0</v>
      </c>
      <c r="N114" s="117">
        <f t="shared" si="15"/>
        <v>90</v>
      </c>
      <c r="O114" s="118">
        <v>3</v>
      </c>
      <c r="P114" s="119">
        <v>87</v>
      </c>
      <c r="Q114" s="107">
        <v>0</v>
      </c>
      <c r="R114" s="38">
        <v>11</v>
      </c>
      <c r="S114" s="42">
        <v>2</v>
      </c>
      <c r="T114" s="38">
        <v>86</v>
      </c>
      <c r="U114" s="48">
        <v>54</v>
      </c>
      <c r="V114" s="38">
        <v>42</v>
      </c>
      <c r="W114" s="37">
        <v>58</v>
      </c>
      <c r="X114" s="107">
        <v>0</v>
      </c>
      <c r="Y114" s="38">
        <v>0</v>
      </c>
      <c r="Z114" s="129"/>
      <c r="AA114" s="38"/>
      <c r="AB114" s="110">
        <v>0</v>
      </c>
      <c r="AC114" s="110">
        <v>0</v>
      </c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/>
      <c r="AA115" s="38"/>
      <c r="AB115" s="110">
        <v>0</v>
      </c>
      <c r="AC115" s="110">
        <v>0</v>
      </c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/>
      <c r="AA116" s="38"/>
      <c r="AB116" s="110">
        <v>0</v>
      </c>
      <c r="AC116" s="110">
        <v>0</v>
      </c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151</v>
      </c>
      <c r="G117" s="114">
        <v>118</v>
      </c>
      <c r="H117" s="115">
        <v>17</v>
      </c>
      <c r="I117" s="115">
        <v>16</v>
      </c>
      <c r="J117" s="113">
        <f t="shared" si="17"/>
        <v>155</v>
      </c>
      <c r="K117" s="114">
        <v>121</v>
      </c>
      <c r="L117" s="115">
        <v>17</v>
      </c>
      <c r="M117" s="116">
        <v>17</v>
      </c>
      <c r="N117" s="117">
        <f t="shared" si="15"/>
        <v>165</v>
      </c>
      <c r="O117" s="118">
        <v>22</v>
      </c>
      <c r="P117" s="119">
        <v>143</v>
      </c>
      <c r="Q117" s="107">
        <v>10</v>
      </c>
      <c r="R117" s="38">
        <v>33</v>
      </c>
      <c r="S117" s="42">
        <v>11</v>
      </c>
      <c r="T117" s="38">
        <v>37</v>
      </c>
      <c r="U117" s="48">
        <v>26</v>
      </c>
      <c r="V117" s="38">
        <v>3</v>
      </c>
      <c r="W117" s="37">
        <v>72</v>
      </c>
      <c r="X117" s="107">
        <v>1</v>
      </c>
      <c r="Y117" s="38">
        <v>8</v>
      </c>
      <c r="Z117" s="129"/>
      <c r="AA117" s="38"/>
      <c r="AB117" s="110">
        <v>10</v>
      </c>
      <c r="AC117" s="110">
        <v>197</v>
      </c>
      <c r="AD117" s="110">
        <v>383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171</v>
      </c>
      <c r="G118" s="42">
        <v>142</v>
      </c>
      <c r="H118" s="43">
        <v>18</v>
      </c>
      <c r="I118" s="43">
        <v>11</v>
      </c>
      <c r="J118" s="117">
        <f t="shared" si="17"/>
        <v>170</v>
      </c>
      <c r="K118" s="42">
        <v>141</v>
      </c>
      <c r="L118" s="43">
        <v>18</v>
      </c>
      <c r="M118" s="120">
        <v>11</v>
      </c>
      <c r="N118" s="117">
        <f t="shared" si="15"/>
        <v>176</v>
      </c>
      <c r="O118" s="48">
        <v>85</v>
      </c>
      <c r="P118" s="37">
        <v>91</v>
      </c>
      <c r="Q118" s="107">
        <v>16</v>
      </c>
      <c r="R118" s="38">
        <v>15</v>
      </c>
      <c r="S118" s="42">
        <v>16</v>
      </c>
      <c r="T118" s="38">
        <v>15</v>
      </c>
      <c r="U118" s="48">
        <v>37</v>
      </c>
      <c r="V118" s="38">
        <v>15</v>
      </c>
      <c r="W118" s="37">
        <v>0</v>
      </c>
      <c r="X118" s="107">
        <v>0</v>
      </c>
      <c r="Y118" s="38">
        <v>11</v>
      </c>
      <c r="Z118" s="129"/>
      <c r="AA118" s="38"/>
      <c r="AB118" s="110">
        <v>0</v>
      </c>
      <c r="AC118" s="110">
        <v>162</v>
      </c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229</v>
      </c>
      <c r="G119" s="42">
        <v>152</v>
      </c>
      <c r="H119" s="43">
        <v>10</v>
      </c>
      <c r="I119" s="43">
        <v>67</v>
      </c>
      <c r="J119" s="117">
        <f t="shared" si="17"/>
        <v>256</v>
      </c>
      <c r="K119" s="42">
        <v>177</v>
      </c>
      <c r="L119" s="43">
        <v>11</v>
      </c>
      <c r="M119" s="120">
        <v>68</v>
      </c>
      <c r="N119" s="117">
        <f t="shared" si="15"/>
        <v>283</v>
      </c>
      <c r="O119" s="48">
        <v>72</v>
      </c>
      <c r="P119" s="37">
        <v>211</v>
      </c>
      <c r="Q119" s="107">
        <v>5</v>
      </c>
      <c r="R119" s="38">
        <v>39</v>
      </c>
      <c r="S119" s="42">
        <v>52</v>
      </c>
      <c r="T119" s="38">
        <v>74</v>
      </c>
      <c r="U119" s="48">
        <v>52</v>
      </c>
      <c r="V119" s="38">
        <v>67</v>
      </c>
      <c r="W119" s="37">
        <v>53</v>
      </c>
      <c r="X119" s="107">
        <v>2</v>
      </c>
      <c r="Y119" s="38">
        <v>19</v>
      </c>
      <c r="Z119" s="129"/>
      <c r="AA119" s="38"/>
      <c r="AB119" s="110">
        <v>0</v>
      </c>
      <c r="AC119" s="110">
        <v>0</v>
      </c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351</v>
      </c>
      <c r="G120" s="114">
        <v>335</v>
      </c>
      <c r="H120" s="115">
        <v>16</v>
      </c>
      <c r="I120" s="115">
        <v>0</v>
      </c>
      <c r="J120" s="113">
        <f t="shared" si="17"/>
        <v>348</v>
      </c>
      <c r="K120" s="114">
        <v>333</v>
      </c>
      <c r="L120" s="115">
        <v>15</v>
      </c>
      <c r="M120" s="116">
        <v>0</v>
      </c>
      <c r="N120" s="117">
        <f t="shared" si="15"/>
        <v>375</v>
      </c>
      <c r="O120" s="118">
        <v>0</v>
      </c>
      <c r="P120" s="119">
        <v>375</v>
      </c>
      <c r="Q120" s="107">
        <v>0</v>
      </c>
      <c r="R120" s="38">
        <v>18</v>
      </c>
      <c r="S120" s="42">
        <v>2</v>
      </c>
      <c r="T120" s="38">
        <v>18</v>
      </c>
      <c r="U120" s="48">
        <v>42</v>
      </c>
      <c r="V120" s="38">
        <v>17</v>
      </c>
      <c r="W120" s="37">
        <v>8</v>
      </c>
      <c r="X120" s="107">
        <v>0</v>
      </c>
      <c r="Y120" s="38">
        <v>19</v>
      </c>
      <c r="Z120" s="129"/>
      <c r="AA120" s="38"/>
      <c r="AB120" s="110">
        <v>0</v>
      </c>
      <c r="AC120" s="110">
        <v>513</v>
      </c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>
        <v>0</v>
      </c>
      <c r="H121" s="43">
        <v>0</v>
      </c>
      <c r="I121" s="43">
        <v>0</v>
      </c>
      <c r="J121" s="117">
        <f t="shared" si="17"/>
        <v>0</v>
      </c>
      <c r="K121" s="42">
        <v>0</v>
      </c>
      <c r="L121" s="43">
        <v>0</v>
      </c>
      <c r="M121" s="120">
        <v>0</v>
      </c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12</v>
      </c>
      <c r="V121" s="38">
        <v>22</v>
      </c>
      <c r="W121" s="37">
        <v>68</v>
      </c>
      <c r="X121" s="107">
        <v>0</v>
      </c>
      <c r="Y121" s="38">
        <v>0</v>
      </c>
      <c r="Z121" s="129"/>
      <c r="AA121" s="38"/>
      <c r="AB121" s="110"/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>
        <v>0</v>
      </c>
      <c r="H122" s="43">
        <v>0</v>
      </c>
      <c r="I122" s="43">
        <v>0</v>
      </c>
      <c r="J122" s="117">
        <f t="shared" si="17"/>
        <v>0</v>
      </c>
      <c r="K122" s="42">
        <v>0</v>
      </c>
      <c r="L122" s="43">
        <v>0</v>
      </c>
      <c r="M122" s="120">
        <v>0</v>
      </c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/>
      <c r="T122" s="38"/>
      <c r="U122" s="48"/>
      <c r="V122" s="38"/>
      <c r="W122" s="37"/>
      <c r="X122" s="107">
        <v>0</v>
      </c>
      <c r="Y122" s="38">
        <v>0</v>
      </c>
      <c r="Z122" s="129"/>
      <c r="AA122" s="38"/>
      <c r="AB122" s="110"/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>
        <v>0</v>
      </c>
      <c r="H123" s="43">
        <v>0</v>
      </c>
      <c r="I123" s="43">
        <v>0</v>
      </c>
      <c r="J123" s="117">
        <f t="shared" si="17"/>
        <v>0</v>
      </c>
      <c r="K123" s="42">
        <v>0</v>
      </c>
      <c r="L123" s="43">
        <v>0</v>
      </c>
      <c r="M123" s="120">
        <v>0</v>
      </c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/>
      <c r="T123" s="38"/>
      <c r="U123" s="48"/>
      <c r="V123" s="38"/>
      <c r="W123" s="37"/>
      <c r="X123" s="107">
        <v>0</v>
      </c>
      <c r="Y123" s="38">
        <v>0</v>
      </c>
      <c r="Z123" s="129"/>
      <c r="AA123" s="38"/>
      <c r="AB123" s="129"/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>
        <v>0</v>
      </c>
      <c r="H124" s="35">
        <v>0</v>
      </c>
      <c r="I124" s="35">
        <v>0</v>
      </c>
      <c r="J124" s="125">
        <f t="shared" si="17"/>
        <v>0</v>
      </c>
      <c r="K124" s="32">
        <v>0</v>
      </c>
      <c r="L124" s="35">
        <v>0</v>
      </c>
      <c r="M124" s="126">
        <v>0</v>
      </c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/>
      <c r="T124" s="110"/>
      <c r="U124" s="127"/>
      <c r="V124" s="110"/>
      <c r="W124" s="128">
        <v>736</v>
      </c>
      <c r="X124" s="107">
        <v>0</v>
      </c>
      <c r="Y124" s="38">
        <v>0</v>
      </c>
      <c r="Z124" s="31"/>
      <c r="AA124" s="31"/>
      <c r="AB124" s="31"/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>
        <v>0</v>
      </c>
      <c r="H125" s="63">
        <v>0</v>
      </c>
      <c r="I125" s="63">
        <v>0</v>
      </c>
      <c r="J125" s="133">
        <f t="shared" si="17"/>
        <v>0</v>
      </c>
      <c r="K125" s="62">
        <v>0</v>
      </c>
      <c r="L125" s="63">
        <v>0</v>
      </c>
      <c r="M125" s="134">
        <v>0</v>
      </c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/>
      <c r="T125" s="71"/>
      <c r="U125" s="69"/>
      <c r="V125" s="71"/>
      <c r="W125" s="70"/>
      <c r="X125" s="66">
        <v>0</v>
      </c>
      <c r="Y125" s="71">
        <v>0</v>
      </c>
      <c r="Z125" s="65"/>
      <c r="AA125" s="65"/>
      <c r="AB125" s="65"/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1260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1598</v>
      </c>
      <c r="G126" s="74">
        <f t="shared" si="18"/>
        <v>1345</v>
      </c>
      <c r="H126" s="75">
        <f t="shared" si="18"/>
        <v>151</v>
      </c>
      <c r="I126" s="75">
        <f t="shared" si="18"/>
        <v>102</v>
      </c>
      <c r="J126" s="138">
        <f t="shared" si="18"/>
        <v>1656</v>
      </c>
      <c r="K126" s="74">
        <f t="shared" si="18"/>
        <v>1398</v>
      </c>
      <c r="L126" s="75">
        <f t="shared" si="18"/>
        <v>153</v>
      </c>
      <c r="M126" s="75">
        <f t="shared" si="18"/>
        <v>105</v>
      </c>
      <c r="N126" s="138">
        <f t="shared" si="18"/>
        <v>1777</v>
      </c>
      <c r="O126" s="81">
        <f t="shared" si="18"/>
        <v>266</v>
      </c>
      <c r="P126" s="77">
        <f t="shared" si="18"/>
        <v>1511</v>
      </c>
      <c r="Q126" s="74">
        <f t="shared" si="18"/>
        <v>37</v>
      </c>
      <c r="R126" s="139">
        <f t="shared" si="18"/>
        <v>212</v>
      </c>
      <c r="S126" s="1261">
        <f t="shared" si="18"/>
        <v>179</v>
      </c>
      <c r="T126" s="1262">
        <f t="shared" si="18"/>
        <v>568</v>
      </c>
      <c r="U126" s="81">
        <f t="shared" si="18"/>
        <v>357</v>
      </c>
      <c r="V126" s="142">
        <f t="shared" si="18"/>
        <v>331</v>
      </c>
      <c r="W126" s="139">
        <f t="shared" si="18"/>
        <v>4030</v>
      </c>
      <c r="X126" s="78">
        <f t="shared" si="18"/>
        <v>58</v>
      </c>
      <c r="Y126" s="142">
        <f t="shared" si="18"/>
        <v>388</v>
      </c>
      <c r="Z126" s="139">
        <f t="shared" si="18"/>
        <v>0</v>
      </c>
      <c r="AA126" s="139">
        <f t="shared" si="18"/>
        <v>0</v>
      </c>
      <c r="AB126" s="139">
        <f t="shared" si="18"/>
        <v>200</v>
      </c>
      <c r="AC126" s="139">
        <f t="shared" si="18"/>
        <v>872</v>
      </c>
      <c r="AD126" s="138">
        <f t="shared" si="18"/>
        <v>443</v>
      </c>
      <c r="AE126" s="74">
        <f t="shared" si="18"/>
        <v>0</v>
      </c>
      <c r="AF126" s="77">
        <f t="shared" si="18"/>
        <v>0</v>
      </c>
      <c r="AG126" s="74">
        <f t="shared" si="18"/>
        <v>4</v>
      </c>
      <c r="AH126" s="75">
        <f t="shared" si="18"/>
        <v>12</v>
      </c>
      <c r="AI126" s="139">
        <f t="shared" si="18"/>
        <v>12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260" t="s">
        <v>133</v>
      </c>
      <c r="B128" s="945" t="s">
        <v>94</v>
      </c>
      <c r="C128" s="1222" t="s">
        <v>13</v>
      </c>
      <c r="D128" s="1232" t="s">
        <v>14</v>
      </c>
      <c r="E128" s="1233" t="s">
        <v>15</v>
      </c>
      <c r="F128" s="1233" t="s">
        <v>16</v>
      </c>
      <c r="G128" s="1233" t="s">
        <v>134</v>
      </c>
      <c r="H128" s="1233" t="s">
        <v>18</v>
      </c>
      <c r="I128" s="1234" t="s">
        <v>19</v>
      </c>
      <c r="J128" s="1234" t="s">
        <v>20</v>
      </c>
      <c r="K128" s="1234" t="s">
        <v>21</v>
      </c>
      <c r="L128" s="1234" t="s">
        <v>22</v>
      </c>
      <c r="M128" s="1234" t="s">
        <v>23</v>
      </c>
      <c r="N128" s="1234" t="s">
        <v>24</v>
      </c>
      <c r="O128" s="1234" t="s">
        <v>25</v>
      </c>
      <c r="P128" s="1234" t="s">
        <v>26</v>
      </c>
      <c r="Q128" s="1234" t="s">
        <v>27</v>
      </c>
      <c r="R128" s="1234" t="s">
        <v>28</v>
      </c>
      <c r="S128" s="1234" t="s">
        <v>29</v>
      </c>
      <c r="T128" s="1235" t="s">
        <v>135</v>
      </c>
      <c r="U128" s="1263" t="s">
        <v>136</v>
      </c>
      <c r="V128" s="1263" t="s">
        <v>137</v>
      </c>
    </row>
    <row r="129" spans="1:93" ht="15" customHeight="1" x14ac:dyDescent="0.25">
      <c r="A129" s="152" t="s">
        <v>138</v>
      </c>
      <c r="B129" s="1241">
        <f t="shared" ref="B129:B145" si="19">SUM(C129:T129)</f>
        <v>0</v>
      </c>
      <c r="C129" s="27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226"/>
      <c r="V129" s="1226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87</v>
      </c>
      <c r="C130" s="42">
        <v>0</v>
      </c>
      <c r="D130" s="43">
        <v>0</v>
      </c>
      <c r="E130" s="43">
        <v>0</v>
      </c>
      <c r="F130" s="43">
        <v>1</v>
      </c>
      <c r="G130" s="43">
        <v>3</v>
      </c>
      <c r="H130" s="43">
        <v>10</v>
      </c>
      <c r="I130" s="43">
        <v>8</v>
      </c>
      <c r="J130" s="43">
        <v>1</v>
      </c>
      <c r="K130" s="43">
        <v>3</v>
      </c>
      <c r="L130" s="43">
        <v>3</v>
      </c>
      <c r="M130" s="43">
        <v>7</v>
      </c>
      <c r="N130" s="43">
        <v>6</v>
      </c>
      <c r="O130" s="43">
        <v>1</v>
      </c>
      <c r="P130" s="43">
        <v>8</v>
      </c>
      <c r="Q130" s="43">
        <v>9</v>
      </c>
      <c r="R130" s="43">
        <v>7</v>
      </c>
      <c r="S130" s="43">
        <v>12</v>
      </c>
      <c r="T130" s="44">
        <v>8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143</v>
      </c>
      <c r="C131" s="42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2</v>
      </c>
      <c r="I131" s="43">
        <v>3</v>
      </c>
      <c r="J131" s="43">
        <v>3</v>
      </c>
      <c r="K131" s="43">
        <v>8</v>
      </c>
      <c r="L131" s="43">
        <v>12</v>
      </c>
      <c r="M131" s="43">
        <v>10</v>
      </c>
      <c r="N131" s="43">
        <v>14</v>
      </c>
      <c r="O131" s="43">
        <v>20</v>
      </c>
      <c r="P131" s="43">
        <v>26</v>
      </c>
      <c r="Q131" s="43">
        <v>17</v>
      </c>
      <c r="R131" s="43">
        <v>13</v>
      </c>
      <c r="S131" s="43">
        <v>9</v>
      </c>
      <c r="T131" s="44">
        <v>6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213</v>
      </c>
      <c r="C132" s="42">
        <v>0</v>
      </c>
      <c r="D132" s="43">
        <v>0</v>
      </c>
      <c r="E132" s="43">
        <v>3</v>
      </c>
      <c r="F132" s="43">
        <v>2</v>
      </c>
      <c r="G132" s="43">
        <v>6</v>
      </c>
      <c r="H132" s="43">
        <v>36</v>
      </c>
      <c r="I132" s="43">
        <v>61</v>
      </c>
      <c r="J132" s="43">
        <v>51</v>
      </c>
      <c r="K132" s="43">
        <v>45</v>
      </c>
      <c r="L132" s="43">
        <v>9</v>
      </c>
      <c r="M132" s="43">
        <v>0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51</v>
      </c>
      <c r="C134" s="42">
        <v>0</v>
      </c>
      <c r="D134" s="43">
        <v>0</v>
      </c>
      <c r="E134" s="43">
        <v>0</v>
      </c>
      <c r="F134" s="43">
        <v>0</v>
      </c>
      <c r="G134" s="43">
        <v>0</v>
      </c>
      <c r="H134" s="43">
        <v>0</v>
      </c>
      <c r="I134" s="43">
        <v>0</v>
      </c>
      <c r="J134" s="43">
        <v>0</v>
      </c>
      <c r="K134" s="43">
        <v>0</v>
      </c>
      <c r="L134" s="43">
        <v>1</v>
      </c>
      <c r="M134" s="43">
        <v>2</v>
      </c>
      <c r="N134" s="43">
        <v>2</v>
      </c>
      <c r="O134" s="43">
        <v>3</v>
      </c>
      <c r="P134" s="43">
        <v>7</v>
      </c>
      <c r="Q134" s="43">
        <v>4</v>
      </c>
      <c r="R134" s="43">
        <v>11</v>
      </c>
      <c r="S134" s="43">
        <v>21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190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1</v>
      </c>
      <c r="L135" s="43">
        <v>5</v>
      </c>
      <c r="M135" s="43">
        <v>7</v>
      </c>
      <c r="N135" s="43">
        <v>6</v>
      </c>
      <c r="O135" s="43">
        <v>14</v>
      </c>
      <c r="P135" s="43">
        <v>15</v>
      </c>
      <c r="Q135" s="43">
        <v>32</v>
      </c>
      <c r="R135" s="43">
        <v>33</v>
      </c>
      <c r="S135" s="43">
        <v>34</v>
      </c>
      <c r="T135" s="44">
        <v>43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302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7</v>
      </c>
      <c r="I137" s="43">
        <v>39</v>
      </c>
      <c r="J137" s="43">
        <v>51</v>
      </c>
      <c r="K137" s="43">
        <v>60</v>
      </c>
      <c r="L137" s="43">
        <v>40</v>
      </c>
      <c r="M137" s="43">
        <v>34</v>
      </c>
      <c r="N137" s="43">
        <v>23</v>
      </c>
      <c r="O137" s="43">
        <v>19</v>
      </c>
      <c r="P137" s="43">
        <v>19</v>
      </c>
      <c r="Q137" s="43">
        <v>7</v>
      </c>
      <c r="R137" s="43">
        <v>1</v>
      </c>
      <c r="S137" s="43">
        <v>2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246</v>
      </c>
      <c r="C138" s="42">
        <v>0</v>
      </c>
      <c r="D138" s="43">
        <v>0</v>
      </c>
      <c r="E138" s="43">
        <v>0</v>
      </c>
      <c r="F138" s="43">
        <v>2</v>
      </c>
      <c r="G138" s="43">
        <v>2</v>
      </c>
      <c r="H138" s="43">
        <v>8</v>
      </c>
      <c r="I138" s="43">
        <v>7</v>
      </c>
      <c r="J138" s="43">
        <v>9</v>
      </c>
      <c r="K138" s="43">
        <v>20</v>
      </c>
      <c r="L138" s="43">
        <v>17</v>
      </c>
      <c r="M138" s="43">
        <v>33</v>
      </c>
      <c r="N138" s="43">
        <v>24</v>
      </c>
      <c r="O138" s="43">
        <v>29</v>
      </c>
      <c r="P138" s="43">
        <v>36</v>
      </c>
      <c r="Q138" s="43">
        <v>26</v>
      </c>
      <c r="R138" s="43">
        <v>19</v>
      </c>
      <c r="S138" s="43">
        <v>6</v>
      </c>
      <c r="T138" s="44">
        <v>8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148</v>
      </c>
      <c r="C139" s="42">
        <v>2</v>
      </c>
      <c r="D139" s="43">
        <v>16</v>
      </c>
      <c r="E139" s="43">
        <v>63</v>
      </c>
      <c r="F139" s="43">
        <v>63</v>
      </c>
      <c r="G139" s="43">
        <v>3</v>
      </c>
      <c r="H139" s="43">
        <v>1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48</v>
      </c>
      <c r="C140" s="42">
        <v>0</v>
      </c>
      <c r="D140" s="43">
        <v>0</v>
      </c>
      <c r="E140" s="43">
        <v>0</v>
      </c>
      <c r="F140" s="43">
        <v>35</v>
      </c>
      <c r="G140" s="43">
        <v>7</v>
      </c>
      <c r="H140" s="43">
        <v>4</v>
      </c>
      <c r="I140" s="43">
        <v>1</v>
      </c>
      <c r="J140" s="43">
        <v>1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32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3</v>
      </c>
      <c r="I141" s="43">
        <v>2</v>
      </c>
      <c r="J141" s="43">
        <v>2</v>
      </c>
      <c r="K141" s="43">
        <v>4</v>
      </c>
      <c r="L141" s="43">
        <v>2</v>
      </c>
      <c r="M141" s="43">
        <v>6</v>
      </c>
      <c r="N141" s="43">
        <v>3</v>
      </c>
      <c r="O141" s="43">
        <v>3</v>
      </c>
      <c r="P141" s="43">
        <v>3</v>
      </c>
      <c r="Q141" s="43">
        <v>1</v>
      </c>
      <c r="R141" s="43">
        <v>3</v>
      </c>
      <c r="S141" s="43">
        <v>0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49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1</v>
      </c>
      <c r="I142" s="43">
        <v>7</v>
      </c>
      <c r="J142" s="43">
        <v>4</v>
      </c>
      <c r="K142" s="43">
        <v>6</v>
      </c>
      <c r="L142" s="43">
        <v>6</v>
      </c>
      <c r="M142" s="43">
        <v>9</v>
      </c>
      <c r="N142" s="43">
        <v>3</v>
      </c>
      <c r="O142" s="43">
        <v>6</v>
      </c>
      <c r="P142" s="43">
        <v>5</v>
      </c>
      <c r="Q142" s="43">
        <v>2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115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2</v>
      </c>
      <c r="I143" s="43">
        <v>5</v>
      </c>
      <c r="J143" s="43">
        <v>8</v>
      </c>
      <c r="K143" s="43">
        <v>17</v>
      </c>
      <c r="L143" s="43">
        <v>13</v>
      </c>
      <c r="M143" s="43">
        <v>18</v>
      </c>
      <c r="N143" s="43">
        <v>19</v>
      </c>
      <c r="O143" s="43">
        <v>16</v>
      </c>
      <c r="P143" s="43">
        <v>11</v>
      </c>
      <c r="Q143" s="43">
        <v>4</v>
      </c>
      <c r="R143" s="43">
        <v>1</v>
      </c>
      <c r="S143" s="43">
        <v>1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1624</v>
      </c>
      <c r="C146" s="74">
        <f t="shared" si="27"/>
        <v>2</v>
      </c>
      <c r="D146" s="75">
        <f t="shared" si="27"/>
        <v>16</v>
      </c>
      <c r="E146" s="75">
        <f t="shared" si="27"/>
        <v>66</v>
      </c>
      <c r="F146" s="75">
        <f t="shared" si="27"/>
        <v>103</v>
      </c>
      <c r="G146" s="75">
        <f>SUM(G129:G145)</f>
        <v>21</v>
      </c>
      <c r="H146" s="75">
        <f t="shared" si="27"/>
        <v>74</v>
      </c>
      <c r="I146" s="75">
        <f t="shared" si="27"/>
        <v>133</v>
      </c>
      <c r="J146" s="75">
        <f t="shared" si="27"/>
        <v>130</v>
      </c>
      <c r="K146" s="75">
        <f t="shared" si="27"/>
        <v>164</v>
      </c>
      <c r="L146" s="75">
        <f t="shared" si="27"/>
        <v>108</v>
      </c>
      <c r="M146" s="75">
        <f t="shared" si="27"/>
        <v>126</v>
      </c>
      <c r="N146" s="75">
        <f t="shared" si="27"/>
        <v>100</v>
      </c>
      <c r="O146" s="75">
        <f t="shared" si="27"/>
        <v>111</v>
      </c>
      <c r="P146" s="75">
        <f t="shared" si="27"/>
        <v>130</v>
      </c>
      <c r="Q146" s="75">
        <f t="shared" si="27"/>
        <v>102</v>
      </c>
      <c r="R146" s="75">
        <f t="shared" si="27"/>
        <v>88</v>
      </c>
      <c r="S146" s="75">
        <f t="shared" si="27"/>
        <v>85</v>
      </c>
      <c r="T146" s="76">
        <f t="shared" si="27"/>
        <v>65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219" t="s">
        <v>158</v>
      </c>
      <c r="G148" s="1229"/>
      <c r="H148" s="1229"/>
      <c r="I148" s="1229"/>
      <c r="J148" s="1229"/>
      <c r="K148" s="1229"/>
      <c r="L148" s="1229"/>
      <c r="M148" s="1229"/>
      <c r="N148" s="1229"/>
      <c r="O148" s="1229"/>
      <c r="P148" s="1229"/>
      <c r="Q148" s="1229"/>
      <c r="R148" s="1229"/>
      <c r="S148" s="1229"/>
      <c r="T148" s="1229"/>
      <c r="U148" s="1229"/>
      <c r="V148" s="1229"/>
      <c r="W148" s="1229"/>
      <c r="X148" s="1229"/>
      <c r="Y148" s="1229"/>
      <c r="Z148" s="1229"/>
      <c r="AA148" s="1229"/>
      <c r="AB148" s="1229"/>
      <c r="AC148" s="1229"/>
      <c r="AD148" s="1229"/>
      <c r="AE148" s="1229"/>
      <c r="AF148" s="1229"/>
      <c r="AG148" s="1229"/>
      <c r="AH148" s="1229"/>
      <c r="AI148" s="1229"/>
      <c r="AJ148" s="1229"/>
      <c r="AK148" s="1229"/>
      <c r="AL148" s="1229"/>
      <c r="AM148" s="1229"/>
      <c r="AN148" s="1229"/>
      <c r="AO148" s="1221"/>
      <c r="AP148" s="1161" t="s">
        <v>9</v>
      </c>
      <c r="AQ148" s="1194" t="s">
        <v>159</v>
      </c>
      <c r="AR148" s="1194" t="s">
        <v>160</v>
      </c>
      <c r="AS148" s="1102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183" t="s">
        <v>13</v>
      </c>
      <c r="G149" s="1247"/>
      <c r="H149" s="1183" t="s">
        <v>14</v>
      </c>
      <c r="I149" s="1247"/>
      <c r="J149" s="1183" t="s">
        <v>15</v>
      </c>
      <c r="K149" s="1247"/>
      <c r="L149" s="1183" t="s">
        <v>16</v>
      </c>
      <c r="M149" s="1247"/>
      <c r="N149" s="1183" t="s">
        <v>164</v>
      </c>
      <c r="O149" s="1247"/>
      <c r="P149" s="1183" t="s">
        <v>18</v>
      </c>
      <c r="Q149" s="1247"/>
      <c r="R149" s="1219" t="s">
        <v>19</v>
      </c>
      <c r="S149" s="1220"/>
      <c r="T149" s="1219" t="s">
        <v>20</v>
      </c>
      <c r="U149" s="1220"/>
      <c r="V149" s="1219" t="s">
        <v>21</v>
      </c>
      <c r="W149" s="1220"/>
      <c r="X149" s="1219" t="s">
        <v>22</v>
      </c>
      <c r="Y149" s="1220"/>
      <c r="Z149" s="1219" t="s">
        <v>23</v>
      </c>
      <c r="AA149" s="1220"/>
      <c r="AB149" s="1219" t="s">
        <v>24</v>
      </c>
      <c r="AC149" s="1220"/>
      <c r="AD149" s="1219" t="s">
        <v>25</v>
      </c>
      <c r="AE149" s="1220"/>
      <c r="AF149" s="1219" t="s">
        <v>26</v>
      </c>
      <c r="AG149" s="1220"/>
      <c r="AH149" s="1219" t="s">
        <v>27</v>
      </c>
      <c r="AI149" s="1220"/>
      <c r="AJ149" s="1219" t="s">
        <v>28</v>
      </c>
      <c r="AK149" s="1220"/>
      <c r="AL149" s="1219" t="s">
        <v>29</v>
      </c>
      <c r="AM149" s="1220"/>
      <c r="AN149" s="1219" t="s">
        <v>30</v>
      </c>
      <c r="AO149" s="1221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238" t="s">
        <v>165</v>
      </c>
      <c r="D150" s="1234" t="s">
        <v>31</v>
      </c>
      <c r="E150" s="1264" t="s">
        <v>32</v>
      </c>
      <c r="F150" s="1222" t="s">
        <v>31</v>
      </c>
      <c r="G150" s="964" t="s">
        <v>32</v>
      </c>
      <c r="H150" s="1222" t="s">
        <v>31</v>
      </c>
      <c r="I150" s="964" t="s">
        <v>32</v>
      </c>
      <c r="J150" s="1222" t="s">
        <v>31</v>
      </c>
      <c r="K150" s="964" t="s">
        <v>32</v>
      </c>
      <c r="L150" s="1222" t="s">
        <v>31</v>
      </c>
      <c r="M150" s="964" t="s">
        <v>32</v>
      </c>
      <c r="N150" s="1222" t="s">
        <v>31</v>
      </c>
      <c r="O150" s="964" t="s">
        <v>32</v>
      </c>
      <c r="P150" s="1222" t="s">
        <v>31</v>
      </c>
      <c r="Q150" s="964" t="s">
        <v>32</v>
      </c>
      <c r="R150" s="1222" t="s">
        <v>31</v>
      </c>
      <c r="S150" s="964" t="s">
        <v>32</v>
      </c>
      <c r="T150" s="1222" t="s">
        <v>31</v>
      </c>
      <c r="U150" s="964" t="s">
        <v>32</v>
      </c>
      <c r="V150" s="1222" t="s">
        <v>31</v>
      </c>
      <c r="W150" s="964" t="s">
        <v>32</v>
      </c>
      <c r="X150" s="1222" t="s">
        <v>31</v>
      </c>
      <c r="Y150" s="964" t="s">
        <v>32</v>
      </c>
      <c r="Z150" s="1222" t="s">
        <v>31</v>
      </c>
      <c r="AA150" s="964" t="s">
        <v>32</v>
      </c>
      <c r="AB150" s="1222" t="s">
        <v>31</v>
      </c>
      <c r="AC150" s="964" t="s">
        <v>32</v>
      </c>
      <c r="AD150" s="1222" t="s">
        <v>31</v>
      </c>
      <c r="AE150" s="964" t="s">
        <v>32</v>
      </c>
      <c r="AF150" s="1222" t="s">
        <v>31</v>
      </c>
      <c r="AG150" s="964" t="s">
        <v>32</v>
      </c>
      <c r="AH150" s="1222" t="s">
        <v>31</v>
      </c>
      <c r="AI150" s="964" t="s">
        <v>32</v>
      </c>
      <c r="AJ150" s="1222" t="s">
        <v>31</v>
      </c>
      <c r="AK150" s="964" t="s">
        <v>32</v>
      </c>
      <c r="AL150" s="1222" t="s">
        <v>31</v>
      </c>
      <c r="AM150" s="964" t="s">
        <v>32</v>
      </c>
      <c r="AN150" s="1222" t="s">
        <v>31</v>
      </c>
      <c r="AO150" s="1265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266">
        <f>SUM(D151+E151)</f>
        <v>1312</v>
      </c>
      <c r="D151" s="1267">
        <f>SUM(F151+H151+J151+L151+N151+P151+R151+T151+V151+X151+Z151+AB151+AD151+AF151+AH151+AJ151+AL151+AN151)</f>
        <v>595</v>
      </c>
      <c r="E151" s="970">
        <f>SUM(G151+I151+K151+M151+O151+Q151+S151+U151+W151+Y151+AA151+AC151+AE151+AG151+AI151+AK151+AM151+AO151)</f>
        <v>717</v>
      </c>
      <c r="F151" s="939">
        <v>6</v>
      </c>
      <c r="G151" s="971">
        <v>3</v>
      </c>
      <c r="H151" s="939">
        <v>6</v>
      </c>
      <c r="I151" s="971">
        <v>4</v>
      </c>
      <c r="J151" s="939">
        <v>10</v>
      </c>
      <c r="K151" s="1166">
        <v>4</v>
      </c>
      <c r="L151" s="939">
        <v>7</v>
      </c>
      <c r="M151" s="1166">
        <v>6</v>
      </c>
      <c r="N151" s="939">
        <v>7</v>
      </c>
      <c r="O151" s="1166">
        <v>6</v>
      </c>
      <c r="P151" s="939">
        <v>9</v>
      </c>
      <c r="Q151" s="1166">
        <v>17</v>
      </c>
      <c r="R151" s="939">
        <v>12</v>
      </c>
      <c r="S151" s="1166">
        <v>15</v>
      </c>
      <c r="T151" s="939">
        <v>8</v>
      </c>
      <c r="U151" s="1166">
        <v>16</v>
      </c>
      <c r="V151" s="939">
        <v>7</v>
      </c>
      <c r="W151" s="1166">
        <v>27</v>
      </c>
      <c r="X151" s="939">
        <v>14</v>
      </c>
      <c r="Y151" s="1166">
        <v>41</v>
      </c>
      <c r="Z151" s="939">
        <v>16</v>
      </c>
      <c r="AA151" s="1166">
        <v>58</v>
      </c>
      <c r="AB151" s="939">
        <v>30</v>
      </c>
      <c r="AC151" s="1166">
        <v>64</v>
      </c>
      <c r="AD151" s="939">
        <v>43</v>
      </c>
      <c r="AE151" s="1166">
        <v>76</v>
      </c>
      <c r="AF151" s="939">
        <v>71</v>
      </c>
      <c r="AG151" s="1166">
        <v>80</v>
      </c>
      <c r="AH151" s="939">
        <v>85</v>
      </c>
      <c r="AI151" s="1166">
        <v>86</v>
      </c>
      <c r="AJ151" s="939">
        <v>102</v>
      </c>
      <c r="AK151" s="1166">
        <v>69</v>
      </c>
      <c r="AL151" s="939">
        <v>79</v>
      </c>
      <c r="AM151" s="1166">
        <v>70</v>
      </c>
      <c r="AN151" s="973">
        <v>83</v>
      </c>
      <c r="AO151" s="1167">
        <v>75</v>
      </c>
      <c r="AP151" s="174">
        <v>1312</v>
      </c>
      <c r="AQ151" s="123">
        <v>290</v>
      </c>
      <c r="AR151" s="123">
        <v>0</v>
      </c>
      <c r="AS151" s="175">
        <v>1</v>
      </c>
      <c r="AT151" s="939">
        <v>0</v>
      </c>
      <c r="AU151" s="1166">
        <v>146</v>
      </c>
      <c r="AV151" s="1268"/>
      <c r="AW151" s="1269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197</v>
      </c>
      <c r="D152" s="179"/>
      <c r="E152" s="180">
        <f>SUM(K152+M152+O152+Q152+S152+U152+W152+Y152+AA152+AC152+AE152+AG152+AI152+AK152+AM152+AO152)</f>
        <v>197</v>
      </c>
      <c r="F152" s="181"/>
      <c r="G152" s="1270"/>
      <c r="H152" s="181"/>
      <c r="I152" s="1270"/>
      <c r="J152" s="181"/>
      <c r="K152" s="108">
        <v>4</v>
      </c>
      <c r="L152" s="181"/>
      <c r="M152" s="108">
        <v>3</v>
      </c>
      <c r="N152" s="181"/>
      <c r="O152" s="108">
        <v>3</v>
      </c>
      <c r="P152" s="181"/>
      <c r="Q152" s="108">
        <v>33</v>
      </c>
      <c r="R152" s="181"/>
      <c r="S152" s="108">
        <v>55</v>
      </c>
      <c r="T152" s="181"/>
      <c r="U152" s="108">
        <v>46</v>
      </c>
      <c r="V152" s="181"/>
      <c r="W152" s="108">
        <v>43</v>
      </c>
      <c r="X152" s="181"/>
      <c r="Y152" s="108">
        <v>10</v>
      </c>
      <c r="Z152" s="181"/>
      <c r="AA152" s="108"/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197</v>
      </c>
      <c r="AQ152" s="28">
        <v>0</v>
      </c>
      <c r="AR152" s="28">
        <v>1</v>
      </c>
      <c r="AS152" s="108">
        <v>3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/>
      <c r="AR153" s="35"/>
      <c r="AS153" s="110"/>
      <c r="AT153" s="32">
        <v>0</v>
      </c>
      <c r="AU153" s="110"/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442</v>
      </c>
      <c r="D154" s="195">
        <f>SUM(F154+H154+J154+L154+N154+P154+R154+T154+V154+X154+Z154+AB154+AD154+AF154+AH154+AJ154+AL154+AN154)</f>
        <v>93</v>
      </c>
      <c r="E154" s="196">
        <f>SUM(G154+I154+K154+M154+O154+Q154+S154+U154+W154+Y154+AA154+AC154+AE154+AG154+AI154+AK154+AM154+AO154)</f>
        <v>349</v>
      </c>
      <c r="F154" s="42"/>
      <c r="G154" s="38"/>
      <c r="H154" s="42"/>
      <c r="I154" s="38"/>
      <c r="J154" s="42"/>
      <c r="K154" s="38"/>
      <c r="L154" s="42"/>
      <c r="M154" s="38"/>
      <c r="N154" s="42"/>
      <c r="O154" s="38"/>
      <c r="P154" s="42">
        <v>2</v>
      </c>
      <c r="Q154" s="38">
        <v>13</v>
      </c>
      <c r="R154" s="42">
        <v>11</v>
      </c>
      <c r="S154" s="38">
        <v>29</v>
      </c>
      <c r="T154" s="42">
        <v>16</v>
      </c>
      <c r="U154" s="38">
        <v>50</v>
      </c>
      <c r="V154" s="42">
        <v>6</v>
      </c>
      <c r="W154" s="38">
        <v>52</v>
      </c>
      <c r="X154" s="42">
        <v>16</v>
      </c>
      <c r="Y154" s="38">
        <v>55</v>
      </c>
      <c r="Z154" s="42">
        <v>12</v>
      </c>
      <c r="AA154" s="38">
        <v>33</v>
      </c>
      <c r="AB154" s="42">
        <v>9</v>
      </c>
      <c r="AC154" s="38">
        <v>35</v>
      </c>
      <c r="AD154" s="42">
        <v>12</v>
      </c>
      <c r="AE154" s="38">
        <v>34</v>
      </c>
      <c r="AF154" s="42">
        <v>6</v>
      </c>
      <c r="AG154" s="38">
        <v>24</v>
      </c>
      <c r="AH154" s="42">
        <v>2</v>
      </c>
      <c r="AI154" s="38">
        <v>9</v>
      </c>
      <c r="AJ154" s="42">
        <v>1</v>
      </c>
      <c r="AK154" s="38">
        <v>9</v>
      </c>
      <c r="AL154" s="42">
        <v>0</v>
      </c>
      <c r="AM154" s="38">
        <v>5</v>
      </c>
      <c r="AN154" s="107">
        <v>0</v>
      </c>
      <c r="AO154" s="44">
        <v>1</v>
      </c>
      <c r="AP154" s="197">
        <v>442</v>
      </c>
      <c r="AQ154" s="43">
        <v>144</v>
      </c>
      <c r="AR154" s="43">
        <v>0</v>
      </c>
      <c r="AS154" s="38">
        <v>0</v>
      </c>
      <c r="AT154" s="42">
        <v>0</v>
      </c>
      <c r="AU154" s="38">
        <v>33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/>
      <c r="AR155" s="63"/>
      <c r="AS155" s="71"/>
      <c r="AT155" s="62"/>
      <c r="AU155" s="71"/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271"/>
      <c r="C156" s="208">
        <f t="shared" si="39"/>
        <v>430</v>
      </c>
      <c r="D156" s="209">
        <f>SUM(F156+H156+J156+L156+N156+P156+R156+T156+V156+X156+Z156+AB156+AD156+AF156+AH156+AJ156+AL156+AN156)</f>
        <v>192</v>
      </c>
      <c r="E156" s="196">
        <f>SUM(G156+I156+K156+M156+O156+Q156+S156+U156+W156+Y156+AA156+AC156+AE156+AG156+AI156+AK156+AM156+AO156)</f>
        <v>238</v>
      </c>
      <c r="F156" s="32">
        <v>44</v>
      </c>
      <c r="G156" s="31">
        <v>37</v>
      </c>
      <c r="H156" s="32">
        <v>17</v>
      </c>
      <c r="I156" s="31">
        <v>15</v>
      </c>
      <c r="J156" s="32">
        <v>12</v>
      </c>
      <c r="K156" s="110">
        <v>6</v>
      </c>
      <c r="L156" s="32">
        <v>6</v>
      </c>
      <c r="M156" s="110">
        <v>3</v>
      </c>
      <c r="N156" s="32">
        <v>5</v>
      </c>
      <c r="O156" s="110">
        <v>3</v>
      </c>
      <c r="P156" s="32">
        <v>1</v>
      </c>
      <c r="Q156" s="110">
        <v>1</v>
      </c>
      <c r="R156" s="32">
        <v>1</v>
      </c>
      <c r="S156" s="110">
        <v>5</v>
      </c>
      <c r="T156" s="32">
        <v>3</v>
      </c>
      <c r="U156" s="110">
        <v>14</v>
      </c>
      <c r="V156" s="32">
        <v>2</v>
      </c>
      <c r="W156" s="110">
        <v>8</v>
      </c>
      <c r="X156" s="32">
        <v>3</v>
      </c>
      <c r="Y156" s="110">
        <v>14</v>
      </c>
      <c r="Z156" s="32">
        <v>3</v>
      </c>
      <c r="AA156" s="110">
        <v>15</v>
      </c>
      <c r="AB156" s="32">
        <v>5</v>
      </c>
      <c r="AC156" s="110">
        <v>7</v>
      </c>
      <c r="AD156" s="32">
        <v>5</v>
      </c>
      <c r="AE156" s="110">
        <v>12</v>
      </c>
      <c r="AF156" s="32">
        <v>6</v>
      </c>
      <c r="AG156" s="110">
        <v>14</v>
      </c>
      <c r="AH156" s="32">
        <v>10</v>
      </c>
      <c r="AI156" s="110">
        <v>15</v>
      </c>
      <c r="AJ156" s="32">
        <v>17</v>
      </c>
      <c r="AK156" s="31">
        <v>18</v>
      </c>
      <c r="AL156" s="32">
        <v>22</v>
      </c>
      <c r="AM156" s="31">
        <v>25</v>
      </c>
      <c r="AN156" s="59">
        <v>30</v>
      </c>
      <c r="AO156" s="33">
        <v>26</v>
      </c>
      <c r="AP156" s="190">
        <v>430</v>
      </c>
      <c r="AQ156" s="35">
        <v>303</v>
      </c>
      <c r="AR156" s="35">
        <v>0</v>
      </c>
      <c r="AS156" s="110">
        <v>3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180</v>
      </c>
      <c r="D157" s="195">
        <f>SUM(F157+H157+J157+N157+L157+P157+R157+T157+V157+X157+Z157+AB157+AD157+AF157+AH157+AJ157+AL157+AN157)</f>
        <v>40</v>
      </c>
      <c r="E157" s="196">
        <f>SUM(G157+I157+K157+M157+O157+Q157+S157+U157+W157+Y157+AA157+AC157+AE157+AG157+AI157+AK157+AM157+AO157)</f>
        <v>140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2</v>
      </c>
      <c r="M157" s="38">
        <v>2</v>
      </c>
      <c r="N157" s="42">
        <v>1</v>
      </c>
      <c r="O157" s="38">
        <v>1</v>
      </c>
      <c r="P157" s="42">
        <v>1</v>
      </c>
      <c r="Q157" s="38">
        <v>1</v>
      </c>
      <c r="R157" s="42">
        <v>0</v>
      </c>
      <c r="S157" s="38">
        <v>4</v>
      </c>
      <c r="T157" s="42">
        <v>2</v>
      </c>
      <c r="U157" s="38">
        <v>8</v>
      </c>
      <c r="V157" s="42">
        <v>3</v>
      </c>
      <c r="W157" s="38">
        <v>8</v>
      </c>
      <c r="X157" s="42">
        <v>2</v>
      </c>
      <c r="Y157" s="38">
        <v>17</v>
      </c>
      <c r="Z157" s="42">
        <v>3</v>
      </c>
      <c r="AA157" s="38">
        <v>18</v>
      </c>
      <c r="AB157" s="42">
        <v>2</v>
      </c>
      <c r="AC157" s="38">
        <v>17</v>
      </c>
      <c r="AD157" s="42">
        <v>4</v>
      </c>
      <c r="AE157" s="45">
        <v>18</v>
      </c>
      <c r="AF157" s="42">
        <v>6</v>
      </c>
      <c r="AG157" s="45">
        <v>8</v>
      </c>
      <c r="AH157" s="42">
        <v>1</v>
      </c>
      <c r="AI157" s="45">
        <v>4</v>
      </c>
      <c r="AJ157" s="42">
        <v>8</v>
      </c>
      <c r="AK157" s="45">
        <v>15</v>
      </c>
      <c r="AL157" s="42">
        <v>3</v>
      </c>
      <c r="AM157" s="45">
        <v>11</v>
      </c>
      <c r="AN157" s="107">
        <v>2</v>
      </c>
      <c r="AO157" s="44">
        <v>8</v>
      </c>
      <c r="AP157" s="197">
        <v>180</v>
      </c>
      <c r="AQ157" s="43">
        <v>110</v>
      </c>
      <c r="AR157" s="43">
        <v>2</v>
      </c>
      <c r="AS157" s="38">
        <v>3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55</v>
      </c>
      <c r="D158" s="195">
        <f>SUM(F158+H158+J158+N158+L158+P158+R158+T158+V158+X158+Z158+AB158+AD158+AF158+AH158+AJ158+AL158+AN158)</f>
        <v>22</v>
      </c>
      <c r="E158" s="196">
        <f>SUM(G158+I158+K158+M158+O158+Q158+S158+U158+W158+Y158+AA158+AC158+AE158+AG158+AI158+AK158+AM158+AO158)</f>
        <v>33</v>
      </c>
      <c r="F158" s="42">
        <v>7</v>
      </c>
      <c r="G158" s="45">
        <v>3</v>
      </c>
      <c r="H158" s="42">
        <v>7</v>
      </c>
      <c r="I158" s="45">
        <v>2</v>
      </c>
      <c r="J158" s="42">
        <v>2</v>
      </c>
      <c r="K158" s="38">
        <v>1</v>
      </c>
      <c r="L158" s="42">
        <v>0</v>
      </c>
      <c r="M158" s="38">
        <v>0</v>
      </c>
      <c r="N158" s="42">
        <v>0</v>
      </c>
      <c r="O158" s="38">
        <v>1</v>
      </c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4</v>
      </c>
      <c r="V158" s="42">
        <v>3</v>
      </c>
      <c r="W158" s="38">
        <v>2</v>
      </c>
      <c r="X158" s="42">
        <v>0</v>
      </c>
      <c r="Y158" s="38">
        <v>3</v>
      </c>
      <c r="Z158" s="42">
        <v>0</v>
      </c>
      <c r="AA158" s="38">
        <v>5</v>
      </c>
      <c r="AB158" s="42">
        <v>1</v>
      </c>
      <c r="AC158" s="38">
        <v>4</v>
      </c>
      <c r="AD158" s="42">
        <v>0</v>
      </c>
      <c r="AE158" s="45">
        <v>3</v>
      </c>
      <c r="AF158" s="42">
        <v>1</v>
      </c>
      <c r="AG158" s="45">
        <v>4</v>
      </c>
      <c r="AH158" s="42">
        <v>0</v>
      </c>
      <c r="AI158" s="45">
        <v>0</v>
      </c>
      <c r="AJ158" s="42">
        <v>1</v>
      </c>
      <c r="AK158" s="45">
        <v>0</v>
      </c>
      <c r="AL158" s="42">
        <v>0</v>
      </c>
      <c r="AM158" s="45">
        <v>1</v>
      </c>
      <c r="AN158" s="107">
        <v>0</v>
      </c>
      <c r="AO158" s="44">
        <v>0</v>
      </c>
      <c r="AP158" s="197">
        <v>55</v>
      </c>
      <c r="AQ158" s="43">
        <v>0</v>
      </c>
      <c r="AR158" s="43">
        <v>1</v>
      </c>
      <c r="AS158" s="38">
        <v>3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510</v>
      </c>
      <c r="D159" s="195">
        <f>SUM(F159+H159+J159+N159+L159+P159+R159+T159+V159+X159+Z159+AB159+AD159+AF159+AH159+AJ159+AL159+AN159)</f>
        <v>240</v>
      </c>
      <c r="E159" s="196">
        <f>SUM(G159+I159+K159+M159+O159+Q159+S159+U159+W159+Y159+AA159+AC159+AE159+AG159+AI159+AK159+AM159+AO159)</f>
        <v>270</v>
      </c>
      <c r="F159" s="42">
        <v>8</v>
      </c>
      <c r="G159" s="45">
        <v>9</v>
      </c>
      <c r="H159" s="42">
        <v>31</v>
      </c>
      <c r="I159" s="45">
        <v>31</v>
      </c>
      <c r="J159" s="42">
        <v>37</v>
      </c>
      <c r="K159" s="38">
        <v>21</v>
      </c>
      <c r="L159" s="42">
        <v>2</v>
      </c>
      <c r="M159" s="38">
        <v>4</v>
      </c>
      <c r="N159" s="42">
        <v>3</v>
      </c>
      <c r="O159" s="38">
        <v>3</v>
      </c>
      <c r="P159" s="42">
        <v>2</v>
      </c>
      <c r="Q159" s="38">
        <v>0</v>
      </c>
      <c r="R159" s="42">
        <v>4</v>
      </c>
      <c r="S159" s="38">
        <v>2</v>
      </c>
      <c r="T159" s="42">
        <v>3</v>
      </c>
      <c r="U159" s="38">
        <v>0</v>
      </c>
      <c r="V159" s="42">
        <v>7</v>
      </c>
      <c r="W159" s="38">
        <v>0</v>
      </c>
      <c r="X159" s="42">
        <v>6</v>
      </c>
      <c r="Y159" s="38">
        <v>1</v>
      </c>
      <c r="Z159" s="42">
        <v>6</v>
      </c>
      <c r="AA159" s="38">
        <v>0</v>
      </c>
      <c r="AB159" s="42">
        <v>3</v>
      </c>
      <c r="AC159" s="38">
        <v>2</v>
      </c>
      <c r="AD159" s="42">
        <v>4</v>
      </c>
      <c r="AE159" s="38">
        <v>1</v>
      </c>
      <c r="AF159" s="42">
        <v>9</v>
      </c>
      <c r="AG159" s="38">
        <v>5</v>
      </c>
      <c r="AH159" s="42">
        <v>33</v>
      </c>
      <c r="AI159" s="38">
        <v>72</v>
      </c>
      <c r="AJ159" s="42">
        <v>39</v>
      </c>
      <c r="AK159" s="45">
        <v>68</v>
      </c>
      <c r="AL159" s="42">
        <v>24</v>
      </c>
      <c r="AM159" s="45">
        <v>29</v>
      </c>
      <c r="AN159" s="107">
        <v>19</v>
      </c>
      <c r="AO159" s="44">
        <v>22</v>
      </c>
      <c r="AP159" s="197">
        <v>510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277</v>
      </c>
      <c r="D160" s="195">
        <f>SUM(F160+H160+J160+N160+L160+P160+R160+T160+V160+X160+Z160+AB160+AD160+AF160+AH160+AJ160+AL160+AN160)</f>
        <v>136</v>
      </c>
      <c r="E160" s="196">
        <f>SUM(G160+I160+K160+M160+O160+Q160+S160+U160+W160+Y160+AA160+AC160+AE160+AG160+AI160+AK160+AM160+AO160)</f>
        <v>141</v>
      </c>
      <c r="F160" s="114">
        <v>7</v>
      </c>
      <c r="G160" s="213">
        <v>4</v>
      </c>
      <c r="H160" s="114">
        <v>9</v>
      </c>
      <c r="I160" s="213">
        <v>7</v>
      </c>
      <c r="J160" s="114">
        <v>3</v>
      </c>
      <c r="K160" s="214">
        <v>1</v>
      </c>
      <c r="L160" s="114">
        <v>0</v>
      </c>
      <c r="M160" s="214">
        <v>2</v>
      </c>
      <c r="N160" s="114">
        <v>0</v>
      </c>
      <c r="O160" s="214">
        <v>0</v>
      </c>
      <c r="P160" s="114">
        <v>1</v>
      </c>
      <c r="Q160" s="214">
        <v>1</v>
      </c>
      <c r="R160" s="114">
        <v>0</v>
      </c>
      <c r="S160" s="214">
        <v>0</v>
      </c>
      <c r="T160" s="114">
        <v>0</v>
      </c>
      <c r="U160" s="214">
        <v>2</v>
      </c>
      <c r="V160" s="114">
        <v>0</v>
      </c>
      <c r="W160" s="214">
        <v>2</v>
      </c>
      <c r="X160" s="114">
        <v>14</v>
      </c>
      <c r="Y160" s="214">
        <v>7</v>
      </c>
      <c r="Z160" s="114">
        <v>2</v>
      </c>
      <c r="AA160" s="214">
        <v>9</v>
      </c>
      <c r="AB160" s="114">
        <v>10</v>
      </c>
      <c r="AC160" s="214">
        <v>4</v>
      </c>
      <c r="AD160" s="114">
        <v>4</v>
      </c>
      <c r="AE160" s="214">
        <v>15</v>
      </c>
      <c r="AF160" s="114">
        <v>13</v>
      </c>
      <c r="AG160" s="214">
        <v>13</v>
      </c>
      <c r="AH160" s="114">
        <v>7</v>
      </c>
      <c r="AI160" s="214">
        <v>11</v>
      </c>
      <c r="AJ160" s="114">
        <v>8</v>
      </c>
      <c r="AK160" s="213">
        <v>25</v>
      </c>
      <c r="AL160" s="114">
        <v>43</v>
      </c>
      <c r="AM160" s="213">
        <v>20</v>
      </c>
      <c r="AN160" s="215">
        <v>15</v>
      </c>
      <c r="AO160" s="216">
        <v>18</v>
      </c>
      <c r="AP160" s="217">
        <v>275</v>
      </c>
      <c r="AQ160" s="115">
        <v>157</v>
      </c>
      <c r="AR160" s="115">
        <v>0</v>
      </c>
      <c r="AS160" s="214">
        <v>2</v>
      </c>
      <c r="AT160" s="114">
        <v>0</v>
      </c>
      <c r="AU160" s="214">
        <v>15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>
        <v>0</v>
      </c>
      <c r="AU161" s="71">
        <v>0</v>
      </c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183" t="s">
        <v>94</v>
      </c>
      <c r="B162" s="1247"/>
      <c r="C162" s="221">
        <f t="shared" ref="C162:AS162" si="42">SUM(C151:C161)</f>
        <v>3403</v>
      </c>
      <c r="D162" s="222">
        <f t="shared" si="42"/>
        <v>1318</v>
      </c>
      <c r="E162" s="1272">
        <f t="shared" si="42"/>
        <v>2085</v>
      </c>
      <c r="F162" s="74">
        <f t="shared" si="42"/>
        <v>72</v>
      </c>
      <c r="G162" s="139">
        <f t="shared" si="42"/>
        <v>56</v>
      </c>
      <c r="H162" s="74">
        <f t="shared" si="42"/>
        <v>70</v>
      </c>
      <c r="I162" s="139">
        <f t="shared" si="42"/>
        <v>59</v>
      </c>
      <c r="J162" s="1261">
        <f t="shared" si="42"/>
        <v>64</v>
      </c>
      <c r="K162" s="1262">
        <f t="shared" si="42"/>
        <v>37</v>
      </c>
      <c r="L162" s="1261">
        <f t="shared" si="42"/>
        <v>17</v>
      </c>
      <c r="M162" s="1262">
        <f t="shared" si="42"/>
        <v>20</v>
      </c>
      <c r="N162" s="1261">
        <f t="shared" ref="N162:O162" si="43">SUM(N151:N161)</f>
        <v>16</v>
      </c>
      <c r="O162" s="1262">
        <f t="shared" si="43"/>
        <v>17</v>
      </c>
      <c r="P162" s="1261">
        <f t="shared" si="42"/>
        <v>16</v>
      </c>
      <c r="Q162" s="1262">
        <f t="shared" si="42"/>
        <v>66</v>
      </c>
      <c r="R162" s="1261">
        <f t="shared" si="42"/>
        <v>28</v>
      </c>
      <c r="S162" s="1262">
        <f t="shared" si="42"/>
        <v>110</v>
      </c>
      <c r="T162" s="1261">
        <f t="shared" si="42"/>
        <v>32</v>
      </c>
      <c r="U162" s="1262">
        <f t="shared" si="42"/>
        <v>140</v>
      </c>
      <c r="V162" s="1261">
        <f t="shared" si="42"/>
        <v>28</v>
      </c>
      <c r="W162" s="1262">
        <f t="shared" si="42"/>
        <v>142</v>
      </c>
      <c r="X162" s="1261">
        <f t="shared" si="42"/>
        <v>55</v>
      </c>
      <c r="Y162" s="1262">
        <f t="shared" si="42"/>
        <v>148</v>
      </c>
      <c r="Z162" s="1261">
        <f t="shared" si="42"/>
        <v>42</v>
      </c>
      <c r="AA162" s="1262">
        <f t="shared" si="42"/>
        <v>138</v>
      </c>
      <c r="AB162" s="1261">
        <f t="shared" si="42"/>
        <v>60</v>
      </c>
      <c r="AC162" s="1262">
        <f t="shared" si="42"/>
        <v>133</v>
      </c>
      <c r="AD162" s="1261">
        <f t="shared" si="42"/>
        <v>72</v>
      </c>
      <c r="AE162" s="1262">
        <f t="shared" si="42"/>
        <v>159</v>
      </c>
      <c r="AF162" s="1261">
        <f t="shared" si="42"/>
        <v>112</v>
      </c>
      <c r="AG162" s="1262">
        <f t="shared" si="42"/>
        <v>148</v>
      </c>
      <c r="AH162" s="1261">
        <f t="shared" si="42"/>
        <v>138</v>
      </c>
      <c r="AI162" s="1262">
        <f t="shared" si="42"/>
        <v>197</v>
      </c>
      <c r="AJ162" s="1261">
        <f t="shared" si="42"/>
        <v>176</v>
      </c>
      <c r="AK162" s="1262">
        <f t="shared" si="42"/>
        <v>204</v>
      </c>
      <c r="AL162" s="1261">
        <f t="shared" si="42"/>
        <v>171</v>
      </c>
      <c r="AM162" s="1262">
        <f t="shared" si="42"/>
        <v>161</v>
      </c>
      <c r="AN162" s="1273">
        <f t="shared" si="42"/>
        <v>149</v>
      </c>
      <c r="AO162" s="1274">
        <f t="shared" si="42"/>
        <v>150</v>
      </c>
      <c r="AP162" s="139">
        <f t="shared" si="42"/>
        <v>3401</v>
      </c>
      <c r="AQ162" s="138">
        <f t="shared" si="42"/>
        <v>1004</v>
      </c>
      <c r="AR162" s="138">
        <f t="shared" si="42"/>
        <v>4</v>
      </c>
      <c r="AS162" s="139">
        <f t="shared" si="42"/>
        <v>15</v>
      </c>
      <c r="AT162" s="1243">
        <f>SUM(AT151:AT161)</f>
        <v>0</v>
      </c>
      <c r="AU162" s="1243">
        <f>SUM(AU151:AU161)</f>
        <v>194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275"/>
      <c r="C163" s="1275"/>
      <c r="D163" s="1275"/>
      <c r="E163" s="1275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219" t="s">
        <v>158</v>
      </c>
      <c r="G164" s="1229"/>
      <c r="H164" s="1229"/>
      <c r="I164" s="1229"/>
      <c r="J164" s="1229"/>
      <c r="K164" s="1229"/>
      <c r="L164" s="1229"/>
      <c r="M164" s="1229"/>
      <c r="N164" s="1229"/>
      <c r="O164" s="1229"/>
      <c r="P164" s="1229"/>
      <c r="Q164" s="1229"/>
      <c r="R164" s="1229"/>
      <c r="S164" s="1229"/>
      <c r="T164" s="1229"/>
      <c r="U164" s="1229"/>
      <c r="V164" s="1229"/>
      <c r="W164" s="1229"/>
      <c r="X164" s="1229"/>
      <c r="Y164" s="1229"/>
      <c r="Z164" s="1229"/>
      <c r="AA164" s="1229"/>
      <c r="AB164" s="1229"/>
      <c r="AC164" s="1229"/>
      <c r="AD164" s="1229"/>
      <c r="AE164" s="1229"/>
      <c r="AF164" s="1229"/>
      <c r="AG164" s="1229"/>
      <c r="AH164" s="1229"/>
      <c r="AI164" s="1229"/>
      <c r="AJ164" s="1229"/>
      <c r="AK164" s="1229"/>
      <c r="AL164" s="1229"/>
      <c r="AM164" s="1229"/>
      <c r="AN164" s="1229"/>
      <c r="AO164" s="1221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183" t="s">
        <v>13</v>
      </c>
      <c r="G165" s="1247"/>
      <c r="H165" s="1183" t="s">
        <v>14</v>
      </c>
      <c r="I165" s="1247"/>
      <c r="J165" s="1183" t="s">
        <v>15</v>
      </c>
      <c r="K165" s="1247"/>
      <c r="L165" s="1183" t="s">
        <v>16</v>
      </c>
      <c r="M165" s="1247"/>
      <c r="N165" s="1183" t="s">
        <v>17</v>
      </c>
      <c r="O165" s="1247"/>
      <c r="P165" s="1183" t="s">
        <v>18</v>
      </c>
      <c r="Q165" s="1247"/>
      <c r="R165" s="1219" t="s">
        <v>19</v>
      </c>
      <c r="S165" s="1220"/>
      <c r="T165" s="1219" t="s">
        <v>20</v>
      </c>
      <c r="U165" s="1220"/>
      <c r="V165" s="1219" t="s">
        <v>21</v>
      </c>
      <c r="W165" s="1220"/>
      <c r="X165" s="1219" t="s">
        <v>22</v>
      </c>
      <c r="Y165" s="1220"/>
      <c r="Z165" s="1219" t="s">
        <v>23</v>
      </c>
      <c r="AA165" s="1220"/>
      <c r="AB165" s="1219" t="s">
        <v>24</v>
      </c>
      <c r="AC165" s="1220"/>
      <c r="AD165" s="1219" t="s">
        <v>25</v>
      </c>
      <c r="AE165" s="1220"/>
      <c r="AF165" s="1219" t="s">
        <v>26</v>
      </c>
      <c r="AG165" s="1220"/>
      <c r="AH165" s="1219" t="s">
        <v>27</v>
      </c>
      <c r="AI165" s="1220"/>
      <c r="AJ165" s="1219" t="s">
        <v>28</v>
      </c>
      <c r="AK165" s="1220"/>
      <c r="AL165" s="1219" t="s">
        <v>29</v>
      </c>
      <c r="AM165" s="1220"/>
      <c r="AN165" s="1219" t="s">
        <v>30</v>
      </c>
      <c r="AO165" s="1221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276" t="s">
        <v>31</v>
      </c>
      <c r="E166" s="230" t="s">
        <v>32</v>
      </c>
      <c r="F166" s="987" t="s">
        <v>185</v>
      </c>
      <c r="G166" s="1240" t="s">
        <v>186</v>
      </c>
      <c r="H166" s="1222" t="s">
        <v>185</v>
      </c>
      <c r="I166" s="964" t="s">
        <v>186</v>
      </c>
      <c r="J166" s="987" t="s">
        <v>185</v>
      </c>
      <c r="K166" s="1240" t="s">
        <v>186</v>
      </c>
      <c r="L166" s="987" t="s">
        <v>185</v>
      </c>
      <c r="M166" s="1240" t="s">
        <v>186</v>
      </c>
      <c r="N166" s="987" t="s">
        <v>185</v>
      </c>
      <c r="O166" s="1240" t="s">
        <v>186</v>
      </c>
      <c r="P166" s="987" t="s">
        <v>185</v>
      </c>
      <c r="Q166" s="1240" t="s">
        <v>186</v>
      </c>
      <c r="R166" s="1222" t="s">
        <v>185</v>
      </c>
      <c r="S166" s="964" t="s">
        <v>186</v>
      </c>
      <c r="T166" s="1222" t="s">
        <v>185</v>
      </c>
      <c r="U166" s="964" t="s">
        <v>186</v>
      </c>
      <c r="V166" s="987" t="s">
        <v>185</v>
      </c>
      <c r="W166" s="1240" t="s">
        <v>186</v>
      </c>
      <c r="X166" s="1222" t="s">
        <v>185</v>
      </c>
      <c r="Y166" s="964" t="s">
        <v>186</v>
      </c>
      <c r="Z166" s="1222" t="s">
        <v>185</v>
      </c>
      <c r="AA166" s="964" t="s">
        <v>186</v>
      </c>
      <c r="AB166" s="987" t="s">
        <v>185</v>
      </c>
      <c r="AC166" s="1240" t="s">
        <v>186</v>
      </c>
      <c r="AD166" s="987" t="s">
        <v>185</v>
      </c>
      <c r="AE166" s="1240" t="s">
        <v>186</v>
      </c>
      <c r="AF166" s="1222" t="s">
        <v>185</v>
      </c>
      <c r="AG166" s="964" t="s">
        <v>186</v>
      </c>
      <c r="AH166" s="1222" t="s">
        <v>185</v>
      </c>
      <c r="AI166" s="964" t="s">
        <v>186</v>
      </c>
      <c r="AJ166" s="987" t="s">
        <v>185</v>
      </c>
      <c r="AK166" s="1240" t="s">
        <v>186</v>
      </c>
      <c r="AL166" s="1222" t="s">
        <v>185</v>
      </c>
      <c r="AM166" s="964" t="s">
        <v>186</v>
      </c>
      <c r="AN166" s="987" t="s">
        <v>185</v>
      </c>
      <c r="AO166" s="1235" t="s">
        <v>186</v>
      </c>
      <c r="AP166" s="464"/>
      <c r="AQ166" s="988" t="s">
        <v>187</v>
      </c>
      <c r="AR166" s="1240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277">
        <f t="shared" si="45"/>
        <v>0</v>
      </c>
      <c r="F167" s="27"/>
      <c r="G167" s="1226"/>
      <c r="H167" s="27"/>
      <c r="I167" s="1226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226">
        <v>0</v>
      </c>
      <c r="AQ167" s="109"/>
      <c r="AR167" s="1226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54</v>
      </c>
      <c r="D168" s="219">
        <f t="shared" si="45"/>
        <v>11</v>
      </c>
      <c r="E168" s="239">
        <f t="shared" si="45"/>
        <v>43</v>
      </c>
      <c r="F168" s="62"/>
      <c r="G168" s="65"/>
      <c r="H168" s="62"/>
      <c r="I168" s="65"/>
      <c r="J168" s="62"/>
      <c r="K168" s="71"/>
      <c r="L168" s="62"/>
      <c r="M168" s="71"/>
      <c r="N168" s="62"/>
      <c r="O168" s="71"/>
      <c r="P168" s="62">
        <v>0</v>
      </c>
      <c r="Q168" s="71">
        <v>5</v>
      </c>
      <c r="R168" s="62">
        <v>1</v>
      </c>
      <c r="S168" s="71">
        <v>7</v>
      </c>
      <c r="T168" s="62">
        <v>3</v>
      </c>
      <c r="U168" s="71">
        <v>5</v>
      </c>
      <c r="V168" s="62">
        <v>0</v>
      </c>
      <c r="W168" s="71">
        <v>2</v>
      </c>
      <c r="X168" s="62">
        <v>2</v>
      </c>
      <c r="Y168" s="71">
        <v>8</v>
      </c>
      <c r="Z168" s="62">
        <v>1</v>
      </c>
      <c r="AA168" s="71">
        <v>3</v>
      </c>
      <c r="AB168" s="62">
        <v>1</v>
      </c>
      <c r="AC168" s="71">
        <v>4</v>
      </c>
      <c r="AD168" s="62">
        <v>1</v>
      </c>
      <c r="AE168" s="71">
        <v>4</v>
      </c>
      <c r="AF168" s="62">
        <v>2</v>
      </c>
      <c r="AG168" s="71">
        <v>2</v>
      </c>
      <c r="AH168" s="62">
        <v>0</v>
      </c>
      <c r="AI168" s="71">
        <v>1</v>
      </c>
      <c r="AJ168" s="62">
        <v>0</v>
      </c>
      <c r="AK168" s="71">
        <v>2</v>
      </c>
      <c r="AL168" s="62">
        <v>0</v>
      </c>
      <c r="AM168" s="71">
        <v>0</v>
      </c>
      <c r="AN168" s="66">
        <v>0</v>
      </c>
      <c r="AO168" s="64">
        <v>0</v>
      </c>
      <c r="AP168" s="65">
        <v>54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277">
        <f t="shared" si="45"/>
        <v>0</v>
      </c>
      <c r="F169" s="27"/>
      <c r="G169" s="1226"/>
      <c r="H169" s="27"/>
      <c r="I169" s="1226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226">
        <v>0</v>
      </c>
      <c r="AQ169" s="109"/>
      <c r="AR169" s="1226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277">
        <f t="shared" si="45"/>
        <v>0</v>
      </c>
      <c r="F172" s="27"/>
      <c r="G172" s="1226"/>
      <c r="H172" s="27"/>
      <c r="I172" s="1226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226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226">
        <v>0</v>
      </c>
      <c r="AQ172" s="109"/>
      <c r="AR172" s="1226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102</v>
      </c>
      <c r="D173" s="219">
        <f t="shared" si="45"/>
        <v>78</v>
      </c>
      <c r="E173" s="239">
        <f t="shared" si="45"/>
        <v>24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1</v>
      </c>
      <c r="Q173" s="71">
        <v>1</v>
      </c>
      <c r="R173" s="62">
        <v>9</v>
      </c>
      <c r="S173" s="71">
        <v>0</v>
      </c>
      <c r="T173" s="62">
        <v>12</v>
      </c>
      <c r="U173" s="71">
        <v>2</v>
      </c>
      <c r="V173" s="62">
        <v>6</v>
      </c>
      <c r="W173" s="71">
        <v>7</v>
      </c>
      <c r="X173" s="62">
        <v>14</v>
      </c>
      <c r="Y173" s="71">
        <v>7</v>
      </c>
      <c r="Z173" s="62">
        <v>10</v>
      </c>
      <c r="AA173" s="71">
        <v>2</v>
      </c>
      <c r="AB173" s="62">
        <v>8</v>
      </c>
      <c r="AC173" s="71">
        <v>2</v>
      </c>
      <c r="AD173" s="62">
        <v>11</v>
      </c>
      <c r="AE173" s="71">
        <v>2</v>
      </c>
      <c r="AF173" s="62">
        <v>4</v>
      </c>
      <c r="AG173" s="71">
        <v>0</v>
      </c>
      <c r="AH173" s="62">
        <v>2</v>
      </c>
      <c r="AI173" s="71">
        <v>0</v>
      </c>
      <c r="AJ173" s="62">
        <v>1</v>
      </c>
      <c r="AK173" s="71">
        <v>1</v>
      </c>
      <c r="AL173" s="62">
        <v>0</v>
      </c>
      <c r="AM173" s="71">
        <v>0</v>
      </c>
      <c r="AN173" s="66">
        <v>0</v>
      </c>
      <c r="AO173" s="64">
        <v>0</v>
      </c>
      <c r="AP173" s="65">
        <v>102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277">
        <f>SUM(G174+I174+K174+M174+O174+Q174+S174+U174+W174+Y174+AA174+AC174+AE174+AG174+AI174+AK174+AM174+AO174)</f>
        <v>0</v>
      </c>
      <c r="F174" s="27"/>
      <c r="G174" s="1226"/>
      <c r="H174" s="27"/>
      <c r="I174" s="1226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226">
        <v>0</v>
      </c>
      <c r="AQ174" s="109"/>
      <c r="AR174" s="1226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4</v>
      </c>
      <c r="D175" s="219">
        <f t="shared" si="45"/>
        <v>4</v>
      </c>
      <c r="E175" s="239">
        <f t="shared" si="45"/>
        <v>0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>
        <v>1</v>
      </c>
      <c r="Q175" s="71">
        <v>0</v>
      </c>
      <c r="R175" s="62">
        <v>1</v>
      </c>
      <c r="S175" s="71">
        <v>0</v>
      </c>
      <c r="T175" s="62">
        <v>1</v>
      </c>
      <c r="U175" s="71">
        <v>0</v>
      </c>
      <c r="V175" s="62">
        <v>0</v>
      </c>
      <c r="W175" s="71">
        <v>0</v>
      </c>
      <c r="X175" s="122">
        <v>0</v>
      </c>
      <c r="Y175" s="31">
        <v>0</v>
      </c>
      <c r="Z175" s="32">
        <v>1</v>
      </c>
      <c r="AA175" s="110">
        <v>0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4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278"/>
      <c r="M176" s="1166"/>
      <c r="N176" s="1278"/>
      <c r="O176" s="1166"/>
      <c r="P176" s="939"/>
      <c r="Q176" s="1166"/>
      <c r="R176" s="939"/>
      <c r="S176" s="1166"/>
      <c r="T176" s="939"/>
      <c r="U176" s="1166"/>
      <c r="V176" s="939"/>
      <c r="W176" s="1166"/>
      <c r="X176" s="939"/>
      <c r="Y176" s="1166"/>
      <c r="Z176" s="939"/>
      <c r="AA176" s="1166"/>
      <c r="AB176" s="939"/>
      <c r="AC176" s="1166"/>
      <c r="AD176" s="939"/>
      <c r="AE176" s="1166"/>
      <c r="AF176" s="939"/>
      <c r="AG176" s="1166"/>
      <c r="AH176" s="939"/>
      <c r="AI176" s="1166"/>
      <c r="AJ176" s="939"/>
      <c r="AK176" s="1166"/>
      <c r="AL176" s="939"/>
      <c r="AM176" s="1166"/>
      <c r="AN176" s="973"/>
      <c r="AO176" s="1167"/>
      <c r="AP176" s="971">
        <v>0</v>
      </c>
      <c r="AQ176" s="995"/>
      <c r="AR176" s="971"/>
      <c r="AS176" s="939"/>
      <c r="AT176" s="1259"/>
      <c r="AU176" s="1259"/>
      <c r="AV176" s="1166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279"/>
      <c r="M177" s="71"/>
      <c r="N177" s="1279"/>
      <c r="O177" s="71"/>
      <c r="P177" s="62">
        <v>0</v>
      </c>
      <c r="Q177" s="71">
        <v>0</v>
      </c>
      <c r="R177" s="62">
        <v>0</v>
      </c>
      <c r="S177" s="71">
        <v>0</v>
      </c>
      <c r="T177" s="62">
        <v>0</v>
      </c>
      <c r="U177" s="71">
        <v>0</v>
      </c>
      <c r="V177" s="62">
        <v>0</v>
      </c>
      <c r="W177" s="71">
        <v>0</v>
      </c>
      <c r="X177" s="62">
        <v>0</v>
      </c>
      <c r="Y177" s="71">
        <v>0</v>
      </c>
      <c r="Z177" s="62">
        <v>0</v>
      </c>
      <c r="AA177" s="71">
        <v>0</v>
      </c>
      <c r="AB177" s="62">
        <v>0</v>
      </c>
      <c r="AC177" s="71">
        <v>0</v>
      </c>
      <c r="AD177" s="62">
        <v>0</v>
      </c>
      <c r="AE177" s="71">
        <v>0</v>
      </c>
      <c r="AF177" s="62">
        <v>0</v>
      </c>
      <c r="AG177" s="71">
        <v>0</v>
      </c>
      <c r="AH177" s="62">
        <v>0</v>
      </c>
      <c r="AI177" s="71">
        <v>0</v>
      </c>
      <c r="AJ177" s="62">
        <v>0</v>
      </c>
      <c r="AK177" s="71">
        <v>0</v>
      </c>
      <c r="AL177" s="62">
        <v>0</v>
      </c>
      <c r="AM177" s="71">
        <v>0</v>
      </c>
      <c r="AN177" s="66">
        <v>0</v>
      </c>
      <c r="AO177" s="64">
        <v>0</v>
      </c>
      <c r="AP177" s="65">
        <v>0</v>
      </c>
      <c r="AQ177" s="69">
        <v>0</v>
      </c>
      <c r="AR177" s="65">
        <v>0</v>
      </c>
      <c r="AS177" s="62">
        <v>0</v>
      </c>
      <c r="AT177" s="63">
        <v>0</v>
      </c>
      <c r="AU177" s="63">
        <v>0</v>
      </c>
      <c r="AV177" s="71">
        <v>0</v>
      </c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280" t="s">
        <v>195</v>
      </c>
      <c r="B178" s="1281"/>
      <c r="C178" s="1281"/>
      <c r="D178" s="1281"/>
      <c r="E178" s="1281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183" t="s">
        <v>158</v>
      </c>
      <c r="G179" s="1184"/>
      <c r="H179" s="1184"/>
      <c r="I179" s="1184"/>
      <c r="J179" s="1184"/>
      <c r="K179" s="1184"/>
      <c r="L179" s="1184"/>
      <c r="M179" s="1184"/>
      <c r="N179" s="1184"/>
      <c r="O179" s="1184"/>
      <c r="P179" s="1184"/>
      <c r="Q179" s="1184"/>
      <c r="R179" s="1184"/>
      <c r="S179" s="1184"/>
      <c r="T179" s="1184"/>
      <c r="U179" s="1184"/>
      <c r="V179" s="1184"/>
      <c r="W179" s="1184"/>
      <c r="X179" s="1184"/>
      <c r="Y179" s="1184"/>
      <c r="Z179" s="1184"/>
      <c r="AA179" s="1184"/>
      <c r="AB179" s="1184"/>
      <c r="AC179" s="1184"/>
      <c r="AD179" s="1184"/>
      <c r="AE179" s="1184"/>
      <c r="AF179" s="1184"/>
      <c r="AG179" s="1184"/>
      <c r="AH179" s="1184"/>
      <c r="AI179" s="118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16</v>
      </c>
      <c r="D182" s="249">
        <f>SUM(F182+H182+J182+L182+N182+P182+R182+T182+V182+X182+Z182+AB182+AD182+AF182+AH182)</f>
        <v>2</v>
      </c>
      <c r="E182" s="250">
        <f t="shared" ref="E182:E191" si="61">SUM(G182+I182+K182+M182+O182+Q182+S182+U182+W182+Y182+AA182+AC182+AE182+AG182+AI182)</f>
        <v>14</v>
      </c>
      <c r="F182" s="251"/>
      <c r="G182" s="252">
        <v>1</v>
      </c>
      <c r="H182" s="251"/>
      <c r="I182" s="252"/>
      <c r="J182" s="251"/>
      <c r="K182" s="252"/>
      <c r="L182" s="251"/>
      <c r="M182" s="252"/>
      <c r="N182" s="251"/>
      <c r="O182" s="252">
        <v>1</v>
      </c>
      <c r="P182" s="251">
        <v>1</v>
      </c>
      <c r="Q182" s="252">
        <v>1</v>
      </c>
      <c r="R182" s="251"/>
      <c r="S182" s="252"/>
      <c r="T182" s="251"/>
      <c r="U182" s="252">
        <v>3</v>
      </c>
      <c r="V182" s="251"/>
      <c r="W182" s="252">
        <v>3</v>
      </c>
      <c r="X182" s="251"/>
      <c r="Y182" s="252">
        <v>1</v>
      </c>
      <c r="Z182" s="251"/>
      <c r="AA182" s="252"/>
      <c r="AB182" s="251">
        <v>1</v>
      </c>
      <c r="AC182" s="252">
        <v>3</v>
      </c>
      <c r="AD182" s="251"/>
      <c r="AE182" s="252"/>
      <c r="AF182" s="251"/>
      <c r="AG182" s="252"/>
      <c r="AH182" s="251"/>
      <c r="AI182" s="253">
        <v>1</v>
      </c>
      <c r="AJ182" s="254"/>
      <c r="AK182" s="255">
        <v>16</v>
      </c>
      <c r="AL182" s="255"/>
      <c r="AM182" s="256"/>
      <c r="AN182" s="257"/>
      <c r="AO182" s="258">
        <v>16</v>
      </c>
      <c r="AP182" s="259"/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4</v>
      </c>
      <c r="D183" s="262">
        <f t="shared" ref="D183:D191" si="68">SUM(F183+H183+J183+L183+N183+P183+R183+T183+V183+X183+Z183+AB183+AD183+AF183+AH183)</f>
        <v>2</v>
      </c>
      <c r="E183" s="263">
        <f t="shared" si="61"/>
        <v>2</v>
      </c>
      <c r="F183" s="264"/>
      <c r="G183" s="265">
        <v>1</v>
      </c>
      <c r="H183" s="264"/>
      <c r="I183" s="265"/>
      <c r="J183" s="264">
        <v>1</v>
      </c>
      <c r="K183" s="265"/>
      <c r="L183" s="264">
        <v>1</v>
      </c>
      <c r="M183" s="265">
        <v>1</v>
      </c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>
        <v>4</v>
      </c>
      <c r="AL183" s="268"/>
      <c r="AM183" s="269"/>
      <c r="AN183" s="270"/>
      <c r="AO183" s="271">
        <v>4</v>
      </c>
      <c r="AP183" s="272"/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6</v>
      </c>
      <c r="D184" s="275">
        <f t="shared" si="68"/>
        <v>1</v>
      </c>
      <c r="E184" s="250">
        <f t="shared" si="61"/>
        <v>5</v>
      </c>
      <c r="F184" s="251"/>
      <c r="G184" s="252">
        <v>1</v>
      </c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>
        <v>1</v>
      </c>
      <c r="T184" s="251">
        <v>1</v>
      </c>
      <c r="U184" s="252"/>
      <c r="V184" s="251"/>
      <c r="W184" s="252">
        <v>1</v>
      </c>
      <c r="X184" s="251"/>
      <c r="Y184" s="252"/>
      <c r="Z184" s="251"/>
      <c r="AA184" s="252"/>
      <c r="AB184" s="251"/>
      <c r="AC184" s="252">
        <v>1</v>
      </c>
      <c r="AD184" s="251"/>
      <c r="AE184" s="252"/>
      <c r="AF184" s="251"/>
      <c r="AG184" s="252">
        <v>1</v>
      </c>
      <c r="AH184" s="251"/>
      <c r="AI184" s="253"/>
      <c r="AJ184" s="254"/>
      <c r="AK184" s="255">
        <v>6</v>
      </c>
      <c r="AL184" s="255"/>
      <c r="AM184" s="256"/>
      <c r="AN184" s="276"/>
      <c r="AO184" s="258">
        <v>6</v>
      </c>
      <c r="AP184" s="259"/>
      <c r="AQ184" s="254">
        <v>0</v>
      </c>
      <c r="AR184" s="256">
        <v>0</v>
      </c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>
        <v>0</v>
      </c>
      <c r="AR185" s="269">
        <v>0</v>
      </c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4</v>
      </c>
      <c r="D186" s="275">
        <f t="shared" si="68"/>
        <v>0</v>
      </c>
      <c r="E186" s="250">
        <f t="shared" si="61"/>
        <v>4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>
        <v>1</v>
      </c>
      <c r="P186" s="251"/>
      <c r="Q186" s="252"/>
      <c r="R186" s="251"/>
      <c r="S186" s="252"/>
      <c r="T186" s="251"/>
      <c r="U186" s="252"/>
      <c r="V186" s="251"/>
      <c r="W186" s="252"/>
      <c r="X186" s="251"/>
      <c r="Y186" s="252"/>
      <c r="Z186" s="251"/>
      <c r="AA186" s="252"/>
      <c r="AB186" s="251"/>
      <c r="AC186" s="252">
        <v>1</v>
      </c>
      <c r="AD186" s="251"/>
      <c r="AE186" s="252">
        <v>2</v>
      </c>
      <c r="AF186" s="251"/>
      <c r="AG186" s="252"/>
      <c r="AH186" s="251"/>
      <c r="AI186" s="253"/>
      <c r="AJ186" s="254"/>
      <c r="AK186" s="255">
        <v>4</v>
      </c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0</v>
      </c>
      <c r="D188" s="275">
        <f t="shared" si="68"/>
        <v>0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/>
      <c r="AL188" s="255"/>
      <c r="AM188" s="256"/>
      <c r="AN188" s="285"/>
      <c r="AO188" s="280"/>
      <c r="AP188" s="281"/>
      <c r="AQ188" s="254"/>
      <c r="AR188" s="256"/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186" t="s">
        <v>214</v>
      </c>
      <c r="D193" s="1282" t="s">
        <v>31</v>
      </c>
      <c r="E193" s="1283" t="s">
        <v>32</v>
      </c>
      <c r="F193" s="1284" t="s">
        <v>158</v>
      </c>
      <c r="G193" s="1285"/>
      <c r="H193" s="1285"/>
      <c r="I193" s="1285"/>
      <c r="J193" s="1285"/>
      <c r="K193" s="1285"/>
      <c r="L193" s="1285"/>
      <c r="M193" s="1285"/>
      <c r="N193" s="1285"/>
      <c r="O193" s="1285"/>
      <c r="P193" s="1285"/>
      <c r="Q193" s="1285"/>
      <c r="R193" s="1285"/>
      <c r="S193" s="1286"/>
      <c r="T193" s="1007" t="s">
        <v>215</v>
      </c>
      <c r="U193" s="1287" t="s">
        <v>216</v>
      </c>
      <c r="V193" s="1287" t="s">
        <v>161</v>
      </c>
      <c r="W193" s="1288" t="s">
        <v>160</v>
      </c>
      <c r="X193" s="1289" t="s">
        <v>217</v>
      </c>
      <c r="Y193" s="1102" t="s">
        <v>184</v>
      </c>
      <c r="Z193" s="1008" t="s">
        <v>218</v>
      </c>
      <c r="AA193" s="1009"/>
    </row>
    <row r="194" spans="1:99" x14ac:dyDescent="0.25">
      <c r="A194" s="560"/>
      <c r="B194" s="561"/>
      <c r="C194" s="1290"/>
      <c r="D194" s="1282"/>
      <c r="E194" s="1291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290"/>
      <c r="D195" s="1282"/>
      <c r="E195" s="1291"/>
      <c r="F195" s="1292" t="s">
        <v>185</v>
      </c>
      <c r="G195" s="1293" t="s">
        <v>186</v>
      </c>
      <c r="H195" s="1292" t="s">
        <v>185</v>
      </c>
      <c r="I195" s="1293" t="s">
        <v>186</v>
      </c>
      <c r="J195" s="1292" t="s">
        <v>185</v>
      </c>
      <c r="K195" s="1293" t="s">
        <v>186</v>
      </c>
      <c r="L195" s="1292" t="s">
        <v>185</v>
      </c>
      <c r="M195" s="1293" t="s">
        <v>186</v>
      </c>
      <c r="N195" s="1292" t="s">
        <v>185</v>
      </c>
      <c r="O195" s="1293" t="s">
        <v>186</v>
      </c>
      <c r="P195" s="1292" t="s">
        <v>185</v>
      </c>
      <c r="Q195" s="1293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294" t="s">
        <v>187</v>
      </c>
      <c r="AA195" s="1295" t="s">
        <v>226</v>
      </c>
    </row>
    <row r="196" spans="1:99" x14ac:dyDescent="0.25">
      <c r="A196" s="1296" t="s">
        <v>227</v>
      </c>
      <c r="B196" s="1296"/>
      <c r="C196" s="1297">
        <f>SUM(D196:E196)</f>
        <v>3</v>
      </c>
      <c r="D196" s="1298">
        <f>SUM(F196,H196,J196,L196,N196,P196,R196)</f>
        <v>2</v>
      </c>
      <c r="E196" s="1299">
        <f>SUM(G196,I196,K196,M196,O196,Q196,S196)</f>
        <v>1</v>
      </c>
      <c r="F196" s="1300">
        <v>1</v>
      </c>
      <c r="G196" s="1301">
        <v>1</v>
      </c>
      <c r="H196" s="1300">
        <v>0</v>
      </c>
      <c r="I196" s="1301">
        <v>0</v>
      </c>
      <c r="J196" s="1300">
        <v>1</v>
      </c>
      <c r="K196" s="1301">
        <v>0</v>
      </c>
      <c r="L196" s="1300">
        <v>0</v>
      </c>
      <c r="M196" s="1301">
        <v>0</v>
      </c>
      <c r="N196" s="1300">
        <v>0</v>
      </c>
      <c r="O196" s="1301">
        <v>0</v>
      </c>
      <c r="P196" s="1300">
        <v>0</v>
      </c>
      <c r="Q196" s="1301">
        <v>0</v>
      </c>
      <c r="R196" s="1302">
        <v>0</v>
      </c>
      <c r="S196" s="1303">
        <v>0</v>
      </c>
      <c r="T196" s="1208">
        <v>2</v>
      </c>
      <c r="U196" s="1304">
        <v>0</v>
      </c>
      <c r="V196" s="1304">
        <v>0</v>
      </c>
      <c r="W196" s="1304">
        <v>0</v>
      </c>
      <c r="X196" s="1304">
        <v>0</v>
      </c>
      <c r="Y196" s="1305">
        <v>2</v>
      </c>
      <c r="Z196" s="1306">
        <v>0</v>
      </c>
      <c r="AA196" s="1307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3</v>
      </c>
      <c r="D201" s="338">
        <f>SUM(F201,H201,J201,L201,N201,P201,R201)</f>
        <v>2</v>
      </c>
      <c r="E201" s="339">
        <f>SUM(G201,I201,K201,M201,O201,Q201,S201)</f>
        <v>1</v>
      </c>
      <c r="F201" s="391">
        <v>1</v>
      </c>
      <c r="G201" s="392">
        <v>1</v>
      </c>
      <c r="H201" s="391">
        <v>0</v>
      </c>
      <c r="I201" s="392">
        <v>0</v>
      </c>
      <c r="J201" s="391">
        <v>1</v>
      </c>
      <c r="K201" s="392">
        <v>0</v>
      </c>
      <c r="L201" s="391">
        <v>0</v>
      </c>
      <c r="M201" s="392">
        <v>0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0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308" t="s">
        <v>33</v>
      </c>
      <c r="D204" s="1309" t="s">
        <v>236</v>
      </c>
      <c r="E204" s="1310" t="s">
        <v>237</v>
      </c>
    </row>
    <row r="205" spans="1:99" x14ac:dyDescent="0.25">
      <c r="A205" s="560"/>
      <c r="B205" s="561"/>
      <c r="C205" s="1308"/>
      <c r="D205" s="1309"/>
      <c r="E205" s="1310"/>
    </row>
    <row r="206" spans="1:99" x14ac:dyDescent="0.25">
      <c r="A206" s="562"/>
      <c r="B206" s="563"/>
      <c r="C206" s="1308"/>
      <c r="D206" s="1309"/>
      <c r="E206" s="1310"/>
    </row>
    <row r="207" spans="1:99" ht="22.5" customHeight="1" x14ac:dyDescent="0.25">
      <c r="A207" s="626" t="s">
        <v>238</v>
      </c>
      <c r="B207" s="626"/>
      <c r="C207" s="1311">
        <f>D207+E207</f>
        <v>47</v>
      </c>
      <c r="D207" s="407"/>
      <c r="E207" s="1312">
        <v>47</v>
      </c>
    </row>
    <row r="208" spans="1:99" ht="15" customHeight="1" x14ac:dyDescent="0.25">
      <c r="A208" s="627" t="s">
        <v>239</v>
      </c>
      <c r="B208" s="627"/>
      <c r="C208" s="358">
        <f>D208+E208</f>
        <v>66</v>
      </c>
      <c r="D208" s="408"/>
      <c r="E208" s="409">
        <v>66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313" t="s">
        <v>158</v>
      </c>
      <c r="D210" s="1314"/>
      <c r="E210" s="1314"/>
      <c r="F210" s="1314"/>
      <c r="G210" s="1314"/>
      <c r="H210" s="1314"/>
      <c r="I210" s="1314"/>
      <c r="J210" s="1315"/>
      <c r="K210" s="1120" t="s">
        <v>241</v>
      </c>
      <c r="L210" s="1028"/>
      <c r="M210" s="1029"/>
    </row>
    <row r="211" spans="1:95" x14ac:dyDescent="0.25">
      <c r="A211" s="460"/>
      <c r="B211" s="460"/>
      <c r="C211" s="1316" t="s">
        <v>242</v>
      </c>
      <c r="D211" s="1310"/>
      <c r="E211" s="1317" t="s">
        <v>18</v>
      </c>
      <c r="F211" s="1318"/>
      <c r="G211" s="1317" t="s">
        <v>19</v>
      </c>
      <c r="H211" s="1318"/>
      <c r="I211" s="1317" t="s">
        <v>243</v>
      </c>
      <c r="J211" s="1319"/>
      <c r="K211" s="619"/>
      <c r="L211" s="620"/>
      <c r="M211" s="621"/>
    </row>
    <row r="212" spans="1:95" x14ac:dyDescent="0.25">
      <c r="A212" s="461"/>
      <c r="B212" s="461"/>
      <c r="C212" s="1320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321" t="s">
        <v>136</v>
      </c>
      <c r="L212" s="1322" t="s">
        <v>246</v>
      </c>
      <c r="M212" s="1323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324"/>
      <c r="E213" s="27"/>
      <c r="F213" s="1325"/>
      <c r="G213" s="27"/>
      <c r="H213" s="1324"/>
      <c r="I213" s="27"/>
      <c r="J213" s="1326"/>
      <c r="K213" s="182"/>
      <c r="L213" s="28"/>
      <c r="M213" s="1324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30143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E29719EE-56B5-4D84-BEC5-057C8D462FFA}">
      <formula1>0</formula1>
      <formula2>9.99999999999999E+37</formula2>
    </dataValidation>
    <dataValidation type="whole" allowBlank="1" showInputMessage="1" showErrorMessage="1" sqref="D12:T13 C36:O66 U12:W66 P15:T66 C12:C34 D15:O34" xr:uid="{563027C7-7AC6-4315-90DA-DDC0AC0B657E}">
      <formula1>0</formula1>
      <formula2>9.99999999999999E+38</formula2>
    </dataValidation>
    <dataValidation type="whole" allowBlank="1" showInputMessage="1" showErrorMessage="1" sqref="F129:V145 C129:E144" xr:uid="{7D419C75-8AA3-4C28-8CD7-E09410CF532E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AE739532-C699-4712-AC2D-E33D28B2AB5D}">
      <formula1>0</formula1>
      <formula2>9.99999999999999E+40</formula2>
    </dataValidation>
    <dataValidation type="whole" allowBlank="1" showInputMessage="1" showErrorMessage="1" sqref="F182:AR191" xr:uid="{189C190A-EF10-4538-A226-6A436ACF60DC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C7C81BB9-8107-402E-9558-AC863C6792A0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4FA40F13-5D93-4B1B-8CE0-ED7351DD0BA4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F0DFDB4D-F02B-4800-99CF-DE0DA24EC48C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U239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",[10]NOMBRE!B2, " (",[10]NOMBRE!C2,[10]NOMBRE!D2,[10]NOMBRE!E2,[10]NOMBRE!F2,[10]NOMBRE!G2,")")</f>
        <v>COMUNA: LINARES (07401)</v>
      </c>
    </row>
    <row r="3" spans="1:98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8" x14ac:dyDescent="0.25">
      <c r="A4" s="1" t="str">
        <f>CONCATENATE("MES: ",[10]NOMBRE!B6, " (",[10]NOMBRE!C6,[10]NOMBRE!D6,")")</f>
        <v>MES: SEPTIEMBRE (09)</v>
      </c>
    </row>
    <row r="5" spans="1:98" x14ac:dyDescent="0.25">
      <c r="A5" s="1" t="str">
        <f>CONCATENATE("AÑO: ",[10]NOMBRE!B7)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317" t="s">
        <v>4</v>
      </c>
      <c r="C9" s="1327"/>
      <c r="D9" s="1327"/>
      <c r="E9" s="1327"/>
      <c r="F9" s="1327"/>
      <c r="G9" s="1327"/>
      <c r="H9" s="1327"/>
      <c r="I9" s="1327"/>
      <c r="J9" s="1327"/>
      <c r="K9" s="1327"/>
      <c r="L9" s="1327"/>
      <c r="M9" s="1327"/>
      <c r="N9" s="1327"/>
      <c r="O9" s="1327"/>
      <c r="P9" s="1327"/>
      <c r="Q9" s="1327"/>
      <c r="R9" s="1327"/>
      <c r="S9" s="1327"/>
      <c r="T9" s="1327"/>
      <c r="U9" s="1327"/>
      <c r="V9" s="1327"/>
      <c r="W9" s="1319"/>
      <c r="X9" s="1328" t="s">
        <v>5</v>
      </c>
      <c r="Y9" s="1314"/>
      <c r="Z9" s="1314"/>
      <c r="AA9" s="1314"/>
      <c r="AB9" s="1314"/>
      <c r="AC9" s="1314"/>
      <c r="AD9" s="1314"/>
      <c r="AE9" s="1315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313" t="s">
        <v>8</v>
      </c>
      <c r="D10" s="1314"/>
      <c r="E10" s="1314"/>
      <c r="F10" s="1314"/>
      <c r="G10" s="1314"/>
      <c r="H10" s="1314"/>
      <c r="I10" s="1314"/>
      <c r="J10" s="1314"/>
      <c r="K10" s="1314"/>
      <c r="L10" s="1314"/>
      <c r="M10" s="1314"/>
      <c r="N10" s="1314"/>
      <c r="O10" s="1314"/>
      <c r="P10" s="1314"/>
      <c r="Q10" s="1314"/>
      <c r="R10" s="1314"/>
      <c r="S10" s="1314"/>
      <c r="T10" s="1315"/>
      <c r="U10" s="463" t="s">
        <v>9</v>
      </c>
      <c r="V10" s="1317" t="s">
        <v>10</v>
      </c>
      <c r="W10" s="1319"/>
      <c r="X10" s="1329" t="s">
        <v>11</v>
      </c>
      <c r="Y10" s="1327"/>
      <c r="Z10" s="1327"/>
      <c r="AA10" s="1319"/>
      <c r="AB10" s="1327" t="s">
        <v>12</v>
      </c>
      <c r="AC10" s="1327"/>
      <c r="AD10" s="1327"/>
      <c r="AE10" s="1319"/>
      <c r="AF10" s="458"/>
      <c r="AG10" s="459"/>
    </row>
    <row r="11" spans="1:98" ht="32.25" customHeight="1" x14ac:dyDescent="0.25">
      <c r="A11" s="449"/>
      <c r="B11" s="461"/>
      <c r="C11" s="1320" t="s">
        <v>13</v>
      </c>
      <c r="D11" s="1330" t="s">
        <v>14</v>
      </c>
      <c r="E11" s="1331" t="s">
        <v>15</v>
      </c>
      <c r="F11" s="1331" t="s">
        <v>16</v>
      </c>
      <c r="G11" s="1331" t="s">
        <v>17</v>
      </c>
      <c r="H11" s="1331" t="s">
        <v>18</v>
      </c>
      <c r="I11" s="1332" t="s">
        <v>19</v>
      </c>
      <c r="J11" s="1332" t="s">
        <v>20</v>
      </c>
      <c r="K11" s="1332" t="s">
        <v>21</v>
      </c>
      <c r="L11" s="1332" t="s">
        <v>22</v>
      </c>
      <c r="M11" s="1332" t="s">
        <v>23</v>
      </c>
      <c r="N11" s="1332" t="s">
        <v>24</v>
      </c>
      <c r="O11" s="1332" t="s">
        <v>25</v>
      </c>
      <c r="P11" s="1332" t="s">
        <v>26</v>
      </c>
      <c r="Q11" s="1332" t="s">
        <v>27</v>
      </c>
      <c r="R11" s="1332" t="s">
        <v>28</v>
      </c>
      <c r="S11" s="1332" t="s">
        <v>29</v>
      </c>
      <c r="T11" s="1333" t="s">
        <v>30</v>
      </c>
      <c r="U11" s="464"/>
      <c r="V11" s="1334" t="s">
        <v>31</v>
      </c>
      <c r="W11" s="1333" t="s">
        <v>32</v>
      </c>
      <c r="X11" s="1335" t="s">
        <v>33</v>
      </c>
      <c r="Y11" s="1336" t="s">
        <v>34</v>
      </c>
      <c r="Z11" s="1331" t="s">
        <v>35</v>
      </c>
      <c r="AA11" s="1333" t="s">
        <v>36</v>
      </c>
      <c r="AB11" s="1337" t="s">
        <v>33</v>
      </c>
      <c r="AC11" s="1336" t="s">
        <v>34</v>
      </c>
      <c r="AD11" s="1331" t="s">
        <v>35</v>
      </c>
      <c r="AE11" s="1333" t="s">
        <v>37</v>
      </c>
      <c r="AF11" s="1330" t="s">
        <v>38</v>
      </c>
      <c r="AG11" s="1338" t="s">
        <v>12</v>
      </c>
    </row>
    <row r="12" spans="1:98" x14ac:dyDescent="0.25">
      <c r="A12" s="25" t="s">
        <v>39</v>
      </c>
      <c r="B12" s="26">
        <f>SUM(C12:T12)</f>
        <v>485</v>
      </c>
      <c r="C12" s="27">
        <v>250</v>
      </c>
      <c r="D12" s="28">
        <v>114</v>
      </c>
      <c r="E12" s="28">
        <v>97</v>
      </c>
      <c r="F12" s="28">
        <v>17</v>
      </c>
      <c r="G12" s="28">
        <v>4</v>
      </c>
      <c r="H12" s="29">
        <v>3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485</v>
      </c>
      <c r="V12" s="32">
        <v>223</v>
      </c>
      <c r="W12" s="33">
        <v>262</v>
      </c>
      <c r="X12" s="34">
        <f>SUM(Y12+Z12+AA12)</f>
        <v>173</v>
      </c>
      <c r="Y12" s="32">
        <v>31</v>
      </c>
      <c r="Z12" s="35">
        <v>142</v>
      </c>
      <c r="AA12" s="33">
        <v>0</v>
      </c>
      <c r="AB12" s="1339">
        <f>SUM(AC12+AD12+AE12)</f>
        <v>2</v>
      </c>
      <c r="AC12" s="32">
        <v>0</v>
      </c>
      <c r="AD12" s="35">
        <v>2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956</v>
      </c>
      <c r="C13" s="42">
        <v>0</v>
      </c>
      <c r="D13" s="43">
        <v>0</v>
      </c>
      <c r="E13" s="43">
        <v>0</v>
      </c>
      <c r="F13" s="43">
        <v>8</v>
      </c>
      <c r="G13" s="43">
        <v>9</v>
      </c>
      <c r="H13" s="43">
        <v>19</v>
      </c>
      <c r="I13" s="43">
        <v>35</v>
      </c>
      <c r="J13" s="43">
        <v>45</v>
      </c>
      <c r="K13" s="43">
        <v>76</v>
      </c>
      <c r="L13" s="43">
        <v>95</v>
      </c>
      <c r="M13" s="43">
        <v>65</v>
      </c>
      <c r="N13" s="43">
        <v>73</v>
      </c>
      <c r="O13" s="43">
        <v>69</v>
      </c>
      <c r="P13" s="43">
        <v>92</v>
      </c>
      <c r="Q13" s="43">
        <v>91</v>
      </c>
      <c r="R13" s="43">
        <v>87</v>
      </c>
      <c r="S13" s="43">
        <v>89</v>
      </c>
      <c r="T13" s="44">
        <v>103</v>
      </c>
      <c r="U13" s="45">
        <v>956</v>
      </c>
      <c r="V13" s="42">
        <v>340</v>
      </c>
      <c r="W13" s="44">
        <v>616</v>
      </c>
      <c r="X13" s="46">
        <f t="shared" ref="X13:X36" si="4">SUM(Y13+Z13+AA13)</f>
        <v>4</v>
      </c>
      <c r="Y13" s="42">
        <v>3</v>
      </c>
      <c r="Z13" s="43">
        <v>1</v>
      </c>
      <c r="AA13" s="44">
        <v>0</v>
      </c>
      <c r="AB13" s="47">
        <f t="shared" ref="AB13:AB37" si="5">SUM(AC13+AD13+AE13)</f>
        <v>376</v>
      </c>
      <c r="AC13" s="42">
        <v>71</v>
      </c>
      <c r="AD13" s="48">
        <v>304</v>
      </c>
      <c r="AE13" s="44">
        <v>1</v>
      </c>
      <c r="AF13" s="37">
        <v>0</v>
      </c>
      <c r="AG13" s="38">
        <v>202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40</v>
      </c>
      <c r="C15" s="42">
        <v>22</v>
      </c>
      <c r="D15" s="43">
        <v>10</v>
      </c>
      <c r="E15" s="43">
        <v>6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40</v>
      </c>
      <c r="V15" s="42">
        <v>21</v>
      </c>
      <c r="W15" s="44">
        <v>19</v>
      </c>
      <c r="X15" s="46">
        <f t="shared" si="4"/>
        <v>8</v>
      </c>
      <c r="Y15" s="42">
        <v>2</v>
      </c>
      <c r="Z15" s="43">
        <v>6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120</v>
      </c>
      <c r="C16" s="42">
        <v>0</v>
      </c>
      <c r="D16" s="43">
        <v>0</v>
      </c>
      <c r="E16" s="43">
        <v>0</v>
      </c>
      <c r="F16" s="43">
        <v>1</v>
      </c>
      <c r="G16" s="43">
        <v>2</v>
      </c>
      <c r="H16" s="43">
        <v>0</v>
      </c>
      <c r="I16" s="43">
        <v>2</v>
      </c>
      <c r="J16" s="43">
        <v>0</v>
      </c>
      <c r="K16" s="43">
        <v>1</v>
      </c>
      <c r="L16" s="43">
        <v>3</v>
      </c>
      <c r="M16" s="43">
        <v>2</v>
      </c>
      <c r="N16" s="43">
        <v>2</v>
      </c>
      <c r="O16" s="43">
        <v>5</v>
      </c>
      <c r="P16" s="43">
        <v>14</v>
      </c>
      <c r="Q16" s="43">
        <v>21</v>
      </c>
      <c r="R16" s="43">
        <v>26</v>
      </c>
      <c r="S16" s="43">
        <v>18</v>
      </c>
      <c r="T16" s="44">
        <v>23</v>
      </c>
      <c r="U16" s="45">
        <v>120</v>
      </c>
      <c r="V16" s="42">
        <v>54</v>
      </c>
      <c r="W16" s="44">
        <v>66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35</v>
      </c>
      <c r="AC16" s="42">
        <v>16</v>
      </c>
      <c r="AD16" s="48">
        <v>19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361</v>
      </c>
      <c r="C17" s="42">
        <v>34</v>
      </c>
      <c r="D17" s="43">
        <v>22</v>
      </c>
      <c r="E17" s="43">
        <v>6</v>
      </c>
      <c r="F17" s="43">
        <v>4</v>
      </c>
      <c r="G17" s="43">
        <v>2</v>
      </c>
      <c r="H17" s="43">
        <v>1</v>
      </c>
      <c r="I17" s="43">
        <v>0</v>
      </c>
      <c r="J17" s="43">
        <v>2</v>
      </c>
      <c r="K17" s="43">
        <v>5</v>
      </c>
      <c r="L17" s="43">
        <v>2</v>
      </c>
      <c r="M17" s="43">
        <v>12</v>
      </c>
      <c r="N17" s="43">
        <v>18</v>
      </c>
      <c r="O17" s="43">
        <v>21</v>
      </c>
      <c r="P17" s="43">
        <v>44</v>
      </c>
      <c r="Q17" s="43">
        <v>47</v>
      </c>
      <c r="R17" s="43">
        <v>36</v>
      </c>
      <c r="S17" s="43">
        <v>56</v>
      </c>
      <c r="T17" s="44">
        <v>49</v>
      </c>
      <c r="U17" s="45">
        <v>361</v>
      </c>
      <c r="V17" s="42">
        <v>194</v>
      </c>
      <c r="W17" s="44">
        <v>167</v>
      </c>
      <c r="X17" s="46">
        <f t="shared" si="4"/>
        <v>21</v>
      </c>
      <c r="Y17" s="42">
        <v>7</v>
      </c>
      <c r="Z17" s="43">
        <v>14</v>
      </c>
      <c r="AA17" s="44">
        <v>0</v>
      </c>
      <c r="AB17" s="51">
        <f t="shared" si="5"/>
        <v>151</v>
      </c>
      <c r="AC17" s="42">
        <v>84</v>
      </c>
      <c r="AD17" s="48">
        <v>67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176</v>
      </c>
      <c r="C18" s="42">
        <v>0</v>
      </c>
      <c r="D18" s="43">
        <v>0</v>
      </c>
      <c r="E18" s="43">
        <v>0</v>
      </c>
      <c r="F18" s="43">
        <v>1</v>
      </c>
      <c r="G18" s="43">
        <v>2</v>
      </c>
      <c r="H18" s="43">
        <v>4</v>
      </c>
      <c r="I18" s="43">
        <v>2</v>
      </c>
      <c r="J18" s="43">
        <v>5</v>
      </c>
      <c r="K18" s="43">
        <v>16</v>
      </c>
      <c r="L18" s="43">
        <v>15</v>
      </c>
      <c r="M18" s="43">
        <v>27</v>
      </c>
      <c r="N18" s="43">
        <v>16</v>
      </c>
      <c r="O18" s="43">
        <v>24</v>
      </c>
      <c r="P18" s="43">
        <v>20</v>
      </c>
      <c r="Q18" s="43">
        <v>18</v>
      </c>
      <c r="R18" s="43">
        <v>8</v>
      </c>
      <c r="S18" s="43">
        <v>11</v>
      </c>
      <c r="T18" s="44">
        <v>7</v>
      </c>
      <c r="U18" s="45">
        <v>176</v>
      </c>
      <c r="V18" s="42">
        <v>1</v>
      </c>
      <c r="W18" s="44">
        <v>175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77</v>
      </c>
      <c r="AC18" s="42">
        <v>20</v>
      </c>
      <c r="AD18" s="48">
        <v>57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126</v>
      </c>
      <c r="C20" s="42">
        <v>0</v>
      </c>
      <c r="D20" s="43">
        <v>0</v>
      </c>
      <c r="E20" s="43">
        <v>0</v>
      </c>
      <c r="F20" s="43">
        <v>5</v>
      </c>
      <c r="G20" s="43">
        <v>3</v>
      </c>
      <c r="H20" s="43">
        <v>4</v>
      </c>
      <c r="I20" s="43">
        <v>2</v>
      </c>
      <c r="J20" s="43">
        <v>5</v>
      </c>
      <c r="K20" s="43">
        <v>5</v>
      </c>
      <c r="L20" s="43">
        <v>11</v>
      </c>
      <c r="M20" s="43">
        <v>9</v>
      </c>
      <c r="N20" s="43">
        <v>18</v>
      </c>
      <c r="O20" s="43">
        <v>13</v>
      </c>
      <c r="P20" s="43">
        <v>13</v>
      </c>
      <c r="Q20" s="43">
        <v>12</v>
      </c>
      <c r="R20" s="43">
        <v>12</v>
      </c>
      <c r="S20" s="43">
        <v>11</v>
      </c>
      <c r="T20" s="44">
        <v>3</v>
      </c>
      <c r="U20" s="45">
        <v>126</v>
      </c>
      <c r="V20" s="42">
        <v>24</v>
      </c>
      <c r="W20" s="44">
        <v>102</v>
      </c>
      <c r="X20" s="46">
        <f t="shared" si="4"/>
        <v>4</v>
      </c>
      <c r="Y20" s="42">
        <v>3</v>
      </c>
      <c r="Z20" s="43">
        <v>1</v>
      </c>
      <c r="AA20" s="44">
        <v>0</v>
      </c>
      <c r="AB20" s="51">
        <f t="shared" si="5"/>
        <v>35</v>
      </c>
      <c r="AC20" s="42">
        <v>20</v>
      </c>
      <c r="AD20" s="48">
        <v>14</v>
      </c>
      <c r="AE20" s="44">
        <v>1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177</v>
      </c>
      <c r="C22" s="42">
        <v>0</v>
      </c>
      <c r="D22" s="43">
        <v>0</v>
      </c>
      <c r="E22" s="43">
        <v>0</v>
      </c>
      <c r="F22" s="43">
        <v>1</v>
      </c>
      <c r="G22" s="43">
        <v>1</v>
      </c>
      <c r="H22" s="43">
        <v>2</v>
      </c>
      <c r="I22" s="43">
        <v>8</v>
      </c>
      <c r="J22" s="43">
        <v>2</v>
      </c>
      <c r="K22" s="43">
        <v>13</v>
      </c>
      <c r="L22" s="43">
        <v>11</v>
      </c>
      <c r="M22" s="43">
        <v>9</v>
      </c>
      <c r="N22" s="43">
        <v>21</v>
      </c>
      <c r="O22" s="43">
        <v>20</v>
      </c>
      <c r="P22" s="43">
        <v>21</v>
      </c>
      <c r="Q22" s="43">
        <v>22</v>
      </c>
      <c r="R22" s="43">
        <v>16</v>
      </c>
      <c r="S22" s="43">
        <v>21</v>
      </c>
      <c r="T22" s="44">
        <v>9</v>
      </c>
      <c r="U22" s="45">
        <v>177</v>
      </c>
      <c r="V22" s="42">
        <v>64</v>
      </c>
      <c r="W22" s="44">
        <v>113</v>
      </c>
      <c r="X22" s="46">
        <f t="shared" si="4"/>
        <v>1</v>
      </c>
      <c r="Y22" s="42">
        <v>1</v>
      </c>
      <c r="Z22" s="43">
        <v>0</v>
      </c>
      <c r="AA22" s="44">
        <v>0</v>
      </c>
      <c r="AB22" s="51">
        <f t="shared" si="5"/>
        <v>130</v>
      </c>
      <c r="AC22" s="42">
        <v>84</v>
      </c>
      <c r="AD22" s="48">
        <v>46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139</v>
      </c>
      <c r="C32" s="42">
        <v>4</v>
      </c>
      <c r="D32" s="43">
        <v>5</v>
      </c>
      <c r="E32" s="43">
        <v>0</v>
      </c>
      <c r="F32" s="43">
        <v>2</v>
      </c>
      <c r="G32" s="43">
        <v>1</v>
      </c>
      <c r="H32" s="43">
        <v>3</v>
      </c>
      <c r="I32" s="43">
        <v>3</v>
      </c>
      <c r="J32" s="43">
        <v>2</v>
      </c>
      <c r="K32" s="43">
        <v>5</v>
      </c>
      <c r="L32" s="43">
        <v>6</v>
      </c>
      <c r="M32" s="43">
        <v>8</v>
      </c>
      <c r="N32" s="43">
        <v>5</v>
      </c>
      <c r="O32" s="43">
        <v>10</v>
      </c>
      <c r="P32" s="43">
        <v>15</v>
      </c>
      <c r="Q32" s="43">
        <v>11</v>
      </c>
      <c r="R32" s="43">
        <v>16</v>
      </c>
      <c r="S32" s="43">
        <v>16</v>
      </c>
      <c r="T32" s="44">
        <v>27</v>
      </c>
      <c r="U32" s="45">
        <v>139</v>
      </c>
      <c r="V32" s="42">
        <v>67</v>
      </c>
      <c r="W32" s="44">
        <v>72</v>
      </c>
      <c r="X32" s="46">
        <f t="shared" si="4"/>
        <v>9</v>
      </c>
      <c r="Y32" s="42">
        <v>4</v>
      </c>
      <c r="Z32" s="43">
        <v>5</v>
      </c>
      <c r="AA32" s="44">
        <v>0</v>
      </c>
      <c r="AB32" s="51">
        <f t="shared" si="5"/>
        <v>71</v>
      </c>
      <c r="AC32" s="42">
        <v>36</v>
      </c>
      <c r="AD32" s="48">
        <v>35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30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2</v>
      </c>
      <c r="I33" s="43">
        <v>0</v>
      </c>
      <c r="J33" s="43">
        <v>0</v>
      </c>
      <c r="K33" s="43">
        <v>6</v>
      </c>
      <c r="L33" s="43">
        <v>3</v>
      </c>
      <c r="M33" s="43">
        <v>3</v>
      </c>
      <c r="N33" s="43">
        <v>2</v>
      </c>
      <c r="O33" s="43">
        <v>2</v>
      </c>
      <c r="P33" s="43">
        <v>4</v>
      </c>
      <c r="Q33" s="43">
        <v>2</v>
      </c>
      <c r="R33" s="43">
        <v>3</v>
      </c>
      <c r="S33" s="43">
        <v>1</v>
      </c>
      <c r="T33" s="44">
        <v>2</v>
      </c>
      <c r="U33" s="45">
        <v>30</v>
      </c>
      <c r="V33" s="42">
        <v>20</v>
      </c>
      <c r="W33" s="44">
        <v>10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12</v>
      </c>
      <c r="AC33" s="42">
        <v>0</v>
      </c>
      <c r="AD33" s="48">
        <v>12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178</v>
      </c>
      <c r="C38" s="56">
        <v>42</v>
      </c>
      <c r="D38" s="55">
        <v>57</v>
      </c>
      <c r="E38" s="55">
        <v>55</v>
      </c>
      <c r="F38" s="55">
        <v>21</v>
      </c>
      <c r="G38" s="55">
        <v>3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178</v>
      </c>
      <c r="V38" s="42">
        <v>117</v>
      </c>
      <c r="W38" s="44">
        <v>61</v>
      </c>
      <c r="X38" s="46">
        <f>SUM(Y38+Z38+AA38)</f>
        <v>47</v>
      </c>
      <c r="Y38" s="42">
        <v>34</v>
      </c>
      <c r="Z38" s="43">
        <v>13</v>
      </c>
      <c r="AA38" s="44">
        <v>0</v>
      </c>
      <c r="AB38" s="51">
        <f>SUM(AC38+AD38+AE38)</f>
        <v>2</v>
      </c>
      <c r="AC38" s="42">
        <v>0</v>
      </c>
      <c r="AD38" s="48">
        <v>2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293</v>
      </c>
      <c r="C39" s="56">
        <v>0</v>
      </c>
      <c r="D39" s="55">
        <v>0</v>
      </c>
      <c r="E39" s="55">
        <v>0</v>
      </c>
      <c r="F39" s="55">
        <v>6</v>
      </c>
      <c r="G39" s="43">
        <v>10</v>
      </c>
      <c r="H39" s="43">
        <v>6</v>
      </c>
      <c r="I39" s="43">
        <v>3</v>
      </c>
      <c r="J39" s="43">
        <v>5</v>
      </c>
      <c r="K39" s="43">
        <v>12</v>
      </c>
      <c r="L39" s="43">
        <v>12</v>
      </c>
      <c r="M39" s="43">
        <v>19</v>
      </c>
      <c r="N39" s="43">
        <v>15</v>
      </c>
      <c r="O39" s="43">
        <v>26</v>
      </c>
      <c r="P39" s="43">
        <v>29</v>
      </c>
      <c r="Q39" s="43">
        <v>27</v>
      </c>
      <c r="R39" s="43">
        <v>42</v>
      </c>
      <c r="S39" s="43">
        <v>36</v>
      </c>
      <c r="T39" s="44">
        <v>45</v>
      </c>
      <c r="U39" s="45">
        <v>293</v>
      </c>
      <c r="V39" s="42">
        <v>128</v>
      </c>
      <c r="W39" s="44">
        <v>165</v>
      </c>
      <c r="X39" s="46">
        <f>SUM(Y39+Z39+AA39)</f>
        <v>6</v>
      </c>
      <c r="Y39" s="42">
        <v>3</v>
      </c>
      <c r="Z39" s="43">
        <v>3</v>
      </c>
      <c r="AA39" s="44">
        <v>0</v>
      </c>
      <c r="AB39" s="51">
        <f>SUM(AC39+AD39+AE39)</f>
        <v>136</v>
      </c>
      <c r="AC39" s="42">
        <v>54</v>
      </c>
      <c r="AD39" s="48">
        <v>82</v>
      </c>
      <c r="AE39" s="44">
        <v>0</v>
      </c>
      <c r="AF39" s="37">
        <v>4</v>
      </c>
      <c r="AG39" s="38">
        <v>90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113</v>
      </c>
      <c r="C41" s="56">
        <v>0</v>
      </c>
      <c r="D41" s="55">
        <v>8</v>
      </c>
      <c r="E41" s="55">
        <v>41</v>
      </c>
      <c r="F41" s="55">
        <v>63</v>
      </c>
      <c r="G41" s="43">
        <v>1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113</v>
      </c>
      <c r="V41" s="42">
        <v>43</v>
      </c>
      <c r="W41" s="44">
        <v>70</v>
      </c>
      <c r="X41" s="46">
        <f>SUM(Y41+Z41+AA41)</f>
        <v>38</v>
      </c>
      <c r="Y41" s="42">
        <v>19</v>
      </c>
      <c r="Z41" s="43">
        <v>5</v>
      </c>
      <c r="AA41" s="44">
        <v>14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328</v>
      </c>
      <c r="C42" s="42">
        <v>0</v>
      </c>
      <c r="D42" s="43">
        <v>0</v>
      </c>
      <c r="E42" s="43">
        <v>0</v>
      </c>
      <c r="F42" s="43">
        <v>0</v>
      </c>
      <c r="G42" s="43">
        <v>9</v>
      </c>
      <c r="H42" s="43">
        <v>31</v>
      </c>
      <c r="I42" s="43">
        <v>32</v>
      </c>
      <c r="J42" s="43">
        <v>36</v>
      </c>
      <c r="K42" s="43">
        <v>36</v>
      </c>
      <c r="L42" s="43">
        <v>38</v>
      </c>
      <c r="M42" s="43">
        <v>36</v>
      </c>
      <c r="N42" s="43">
        <v>24</v>
      </c>
      <c r="O42" s="43">
        <v>29</v>
      </c>
      <c r="P42" s="43">
        <v>27</v>
      </c>
      <c r="Q42" s="43">
        <v>17</v>
      </c>
      <c r="R42" s="43">
        <v>11</v>
      </c>
      <c r="S42" s="43">
        <v>2</v>
      </c>
      <c r="T42" s="44">
        <v>0</v>
      </c>
      <c r="U42" s="45">
        <v>328</v>
      </c>
      <c r="V42" s="42">
        <v>130</v>
      </c>
      <c r="W42" s="44">
        <v>198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64</v>
      </c>
      <c r="AC42" s="42">
        <v>17</v>
      </c>
      <c r="AD42" s="48">
        <v>36</v>
      </c>
      <c r="AE42" s="44">
        <v>11</v>
      </c>
      <c r="AF42" s="37">
        <v>0</v>
      </c>
      <c r="AG42" s="38">
        <v>83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170</v>
      </c>
      <c r="C43" s="42">
        <v>59</v>
      </c>
      <c r="D43" s="43">
        <v>86</v>
      </c>
      <c r="E43" s="43">
        <v>24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170</v>
      </c>
      <c r="V43" s="42">
        <v>156</v>
      </c>
      <c r="W43" s="44">
        <v>14</v>
      </c>
      <c r="X43" s="46">
        <f t="shared" si="11"/>
        <v>73</v>
      </c>
      <c r="Y43" s="42">
        <v>30</v>
      </c>
      <c r="Z43" s="43">
        <v>43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612</v>
      </c>
      <c r="C44" s="42">
        <v>0</v>
      </c>
      <c r="D44" s="43">
        <v>0</v>
      </c>
      <c r="E44" s="43">
        <v>0</v>
      </c>
      <c r="F44" s="43">
        <v>5</v>
      </c>
      <c r="G44" s="43">
        <v>4</v>
      </c>
      <c r="H44" s="43">
        <v>10</v>
      </c>
      <c r="I44" s="43">
        <v>12</v>
      </c>
      <c r="J44" s="43">
        <v>21</v>
      </c>
      <c r="K44" s="43">
        <v>27</v>
      </c>
      <c r="L44" s="43">
        <v>44</v>
      </c>
      <c r="M44" s="43">
        <v>32</v>
      </c>
      <c r="N44" s="43">
        <v>60</v>
      </c>
      <c r="O44" s="43">
        <v>59</v>
      </c>
      <c r="P44" s="43">
        <v>85</v>
      </c>
      <c r="Q44" s="43">
        <v>80</v>
      </c>
      <c r="R44" s="43">
        <v>73</v>
      </c>
      <c r="S44" s="43">
        <v>43</v>
      </c>
      <c r="T44" s="44">
        <v>57</v>
      </c>
      <c r="U44" s="45">
        <v>612</v>
      </c>
      <c r="V44" s="42">
        <v>233</v>
      </c>
      <c r="W44" s="44">
        <v>379</v>
      </c>
      <c r="X44" s="46">
        <f t="shared" si="11"/>
        <v>2</v>
      </c>
      <c r="Y44" s="42">
        <v>1</v>
      </c>
      <c r="Z44" s="43">
        <v>1</v>
      </c>
      <c r="AA44" s="44">
        <v>0</v>
      </c>
      <c r="AB44" s="51">
        <f t="shared" si="12"/>
        <v>164</v>
      </c>
      <c r="AC44" s="42">
        <v>74</v>
      </c>
      <c r="AD44" s="48">
        <v>90</v>
      </c>
      <c r="AE44" s="44">
        <v>0</v>
      </c>
      <c r="AF44" s="37">
        <v>1</v>
      </c>
      <c r="AG44" s="38">
        <v>29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38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1</v>
      </c>
      <c r="I45" s="43">
        <v>1</v>
      </c>
      <c r="J45" s="43">
        <v>0</v>
      </c>
      <c r="K45" s="43">
        <v>0</v>
      </c>
      <c r="L45" s="43">
        <v>0</v>
      </c>
      <c r="M45" s="43">
        <v>1</v>
      </c>
      <c r="N45" s="43">
        <v>0</v>
      </c>
      <c r="O45" s="43">
        <v>5</v>
      </c>
      <c r="P45" s="43">
        <v>2</v>
      </c>
      <c r="Q45" s="43">
        <v>8</v>
      </c>
      <c r="R45" s="43">
        <v>6</v>
      </c>
      <c r="S45" s="43">
        <v>9</v>
      </c>
      <c r="T45" s="44">
        <v>5</v>
      </c>
      <c r="U45" s="45">
        <v>38</v>
      </c>
      <c r="V45" s="42">
        <v>19</v>
      </c>
      <c r="W45" s="44">
        <v>19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20</v>
      </c>
      <c r="AC45" s="42">
        <v>7</v>
      </c>
      <c r="AD45" s="48">
        <v>12</v>
      </c>
      <c r="AE45" s="44">
        <v>1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34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1</v>
      </c>
      <c r="L51" s="43">
        <v>0</v>
      </c>
      <c r="M51" s="43">
        <v>2</v>
      </c>
      <c r="N51" s="43">
        <v>2</v>
      </c>
      <c r="O51" s="43">
        <v>3</v>
      </c>
      <c r="P51" s="43">
        <v>4</v>
      </c>
      <c r="Q51" s="43">
        <v>6</v>
      </c>
      <c r="R51" s="43">
        <v>7</v>
      </c>
      <c r="S51" s="43">
        <v>4</v>
      </c>
      <c r="T51" s="44">
        <v>5</v>
      </c>
      <c r="U51" s="45">
        <v>34</v>
      </c>
      <c r="V51" s="42">
        <v>12</v>
      </c>
      <c r="W51" s="44">
        <v>22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20</v>
      </c>
      <c r="AC51" s="42">
        <v>5</v>
      </c>
      <c r="AD51" s="48">
        <v>15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141</v>
      </c>
      <c r="C54" s="42">
        <v>1</v>
      </c>
      <c r="D54" s="43">
        <v>1</v>
      </c>
      <c r="E54" s="43">
        <v>0</v>
      </c>
      <c r="F54" s="43">
        <v>1</v>
      </c>
      <c r="G54" s="43">
        <v>4</v>
      </c>
      <c r="H54" s="43">
        <v>7</v>
      </c>
      <c r="I54" s="43">
        <v>6</v>
      </c>
      <c r="J54" s="43">
        <v>10</v>
      </c>
      <c r="K54" s="43">
        <v>6</v>
      </c>
      <c r="L54" s="43">
        <v>7</v>
      </c>
      <c r="M54" s="43">
        <v>9</v>
      </c>
      <c r="N54" s="43">
        <v>8</v>
      </c>
      <c r="O54" s="43">
        <v>11</v>
      </c>
      <c r="P54" s="43">
        <v>23</v>
      </c>
      <c r="Q54" s="43">
        <v>10</v>
      </c>
      <c r="R54" s="43">
        <v>14</v>
      </c>
      <c r="S54" s="43">
        <v>18</v>
      </c>
      <c r="T54" s="44">
        <v>5</v>
      </c>
      <c r="U54" s="45">
        <v>141</v>
      </c>
      <c r="V54" s="42">
        <v>55</v>
      </c>
      <c r="W54" s="44">
        <v>86</v>
      </c>
      <c r="X54" s="46">
        <f t="shared" si="11"/>
        <v>3</v>
      </c>
      <c r="Y54" s="42">
        <v>0</v>
      </c>
      <c r="Z54" s="43">
        <v>3</v>
      </c>
      <c r="AA54" s="44">
        <v>0</v>
      </c>
      <c r="AB54" s="51">
        <f t="shared" si="12"/>
        <v>138</v>
      </c>
      <c r="AC54" s="42">
        <v>0</v>
      </c>
      <c r="AD54" s="48">
        <v>138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1312</v>
      </c>
      <c r="C55" s="42">
        <v>2</v>
      </c>
      <c r="D55" s="43">
        <v>35</v>
      </c>
      <c r="E55" s="43">
        <v>46</v>
      </c>
      <c r="F55" s="43">
        <v>28</v>
      </c>
      <c r="G55" s="43">
        <v>12</v>
      </c>
      <c r="H55" s="43">
        <v>48</v>
      </c>
      <c r="I55" s="43">
        <v>109</v>
      </c>
      <c r="J55" s="43">
        <v>187</v>
      </c>
      <c r="K55" s="43">
        <v>200</v>
      </c>
      <c r="L55" s="43">
        <v>125</v>
      </c>
      <c r="M55" s="43">
        <v>112</v>
      </c>
      <c r="N55" s="43">
        <v>124</v>
      </c>
      <c r="O55" s="43">
        <v>82</v>
      </c>
      <c r="P55" s="43">
        <v>78</v>
      </c>
      <c r="Q55" s="43">
        <v>52</v>
      </c>
      <c r="R55" s="43">
        <v>31</v>
      </c>
      <c r="S55" s="43">
        <v>28</v>
      </c>
      <c r="T55" s="44">
        <v>13</v>
      </c>
      <c r="U55" s="45">
        <v>1312</v>
      </c>
      <c r="V55" s="42">
        <v>5</v>
      </c>
      <c r="W55" s="44">
        <v>1307</v>
      </c>
      <c r="X55" s="46">
        <f t="shared" si="11"/>
        <v>89</v>
      </c>
      <c r="Y55" s="42">
        <v>38</v>
      </c>
      <c r="Z55" s="43">
        <v>51</v>
      </c>
      <c r="AA55" s="44">
        <v>0</v>
      </c>
      <c r="AB55" s="51">
        <f t="shared" si="12"/>
        <v>608</v>
      </c>
      <c r="AC55" s="42">
        <v>358</v>
      </c>
      <c r="AD55" s="48">
        <v>249</v>
      </c>
      <c r="AE55" s="44">
        <v>1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482</v>
      </c>
      <c r="C58" s="42">
        <v>9</v>
      </c>
      <c r="D58" s="43">
        <v>8</v>
      </c>
      <c r="E58" s="43">
        <v>8</v>
      </c>
      <c r="F58" s="43">
        <v>4</v>
      </c>
      <c r="G58" s="43">
        <v>3</v>
      </c>
      <c r="H58" s="43">
        <v>2</v>
      </c>
      <c r="I58" s="43">
        <v>5</v>
      </c>
      <c r="J58" s="43">
        <v>2</v>
      </c>
      <c r="K58" s="43">
        <v>4</v>
      </c>
      <c r="L58" s="43">
        <v>15</v>
      </c>
      <c r="M58" s="43">
        <v>15</v>
      </c>
      <c r="N58" s="43">
        <v>26</v>
      </c>
      <c r="O58" s="43">
        <v>34</v>
      </c>
      <c r="P58" s="43">
        <v>52</v>
      </c>
      <c r="Q58" s="43">
        <v>71</v>
      </c>
      <c r="R58" s="43">
        <v>76</v>
      </c>
      <c r="S58" s="43">
        <v>70</v>
      </c>
      <c r="T58" s="44">
        <v>78</v>
      </c>
      <c r="U58" s="45">
        <v>482</v>
      </c>
      <c r="V58" s="42">
        <v>223</v>
      </c>
      <c r="W58" s="44">
        <v>259</v>
      </c>
      <c r="X58" s="46">
        <f t="shared" si="11"/>
        <v>23</v>
      </c>
      <c r="Y58" s="42">
        <v>18</v>
      </c>
      <c r="Z58" s="43">
        <v>2</v>
      </c>
      <c r="AA58" s="44">
        <v>3</v>
      </c>
      <c r="AB58" s="51">
        <f t="shared" si="12"/>
        <v>268</v>
      </c>
      <c r="AC58" s="42">
        <v>179</v>
      </c>
      <c r="AD58" s="48">
        <v>81</v>
      </c>
      <c r="AE58" s="44">
        <v>8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950</v>
      </c>
      <c r="C59" s="42">
        <v>23</v>
      </c>
      <c r="D59" s="43">
        <v>118</v>
      </c>
      <c r="E59" s="43">
        <v>68</v>
      </c>
      <c r="F59" s="43">
        <v>19</v>
      </c>
      <c r="G59" s="43">
        <v>8</v>
      </c>
      <c r="H59" s="43">
        <v>9</v>
      </c>
      <c r="I59" s="43">
        <v>12</v>
      </c>
      <c r="J59" s="43">
        <v>14</v>
      </c>
      <c r="K59" s="43">
        <v>8</v>
      </c>
      <c r="L59" s="43">
        <v>10</v>
      </c>
      <c r="M59" s="43">
        <v>7</v>
      </c>
      <c r="N59" s="43">
        <v>15</v>
      </c>
      <c r="O59" s="43">
        <v>12</v>
      </c>
      <c r="P59" s="43">
        <v>26</v>
      </c>
      <c r="Q59" s="43">
        <v>81</v>
      </c>
      <c r="R59" s="43">
        <v>128</v>
      </c>
      <c r="S59" s="43">
        <v>183</v>
      </c>
      <c r="T59" s="44">
        <v>209</v>
      </c>
      <c r="U59" s="45">
        <v>950</v>
      </c>
      <c r="V59" s="42">
        <v>483</v>
      </c>
      <c r="W59" s="44">
        <v>467</v>
      </c>
      <c r="X59" s="46">
        <f t="shared" si="11"/>
        <v>165</v>
      </c>
      <c r="Y59" s="42">
        <v>90</v>
      </c>
      <c r="Z59" s="43">
        <v>70</v>
      </c>
      <c r="AA59" s="44">
        <v>5</v>
      </c>
      <c r="AB59" s="51">
        <f t="shared" si="12"/>
        <v>655</v>
      </c>
      <c r="AC59" s="42">
        <v>144</v>
      </c>
      <c r="AD59" s="48">
        <v>500</v>
      </c>
      <c r="AE59" s="44">
        <v>11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1174</v>
      </c>
      <c r="C60" s="42">
        <v>85</v>
      </c>
      <c r="D60" s="43">
        <v>53</v>
      </c>
      <c r="E60" s="43">
        <v>121</v>
      </c>
      <c r="F60" s="43">
        <v>37</v>
      </c>
      <c r="G60" s="43">
        <v>22</v>
      </c>
      <c r="H60" s="43">
        <v>24</v>
      </c>
      <c r="I60" s="43">
        <v>28</v>
      </c>
      <c r="J60" s="43">
        <v>27</v>
      </c>
      <c r="K60" s="43">
        <v>42</v>
      </c>
      <c r="L60" s="43">
        <v>51</v>
      </c>
      <c r="M60" s="43">
        <v>46</v>
      </c>
      <c r="N60" s="43">
        <v>84</v>
      </c>
      <c r="O60" s="43">
        <v>88</v>
      </c>
      <c r="P60" s="43">
        <v>129</v>
      </c>
      <c r="Q60" s="43">
        <v>115</v>
      </c>
      <c r="R60" s="43">
        <v>91</v>
      </c>
      <c r="S60" s="43">
        <v>70</v>
      </c>
      <c r="T60" s="44">
        <v>61</v>
      </c>
      <c r="U60" s="45">
        <v>1174</v>
      </c>
      <c r="V60" s="42">
        <v>482</v>
      </c>
      <c r="W60" s="44">
        <v>692</v>
      </c>
      <c r="X60" s="46">
        <f t="shared" si="11"/>
        <v>119</v>
      </c>
      <c r="Y60" s="42">
        <v>37</v>
      </c>
      <c r="Z60" s="43">
        <v>61</v>
      </c>
      <c r="AA60" s="44">
        <v>21</v>
      </c>
      <c r="AB60" s="51">
        <f t="shared" si="12"/>
        <v>362</v>
      </c>
      <c r="AC60" s="42">
        <v>162</v>
      </c>
      <c r="AD60" s="48">
        <v>155</v>
      </c>
      <c r="AE60" s="44">
        <v>45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439</v>
      </c>
      <c r="C61" s="42">
        <v>0</v>
      </c>
      <c r="D61" s="43">
        <v>0</v>
      </c>
      <c r="E61" s="43">
        <v>0</v>
      </c>
      <c r="F61" s="43">
        <v>2</v>
      </c>
      <c r="G61" s="43">
        <v>0</v>
      </c>
      <c r="H61" s="43">
        <v>9</v>
      </c>
      <c r="I61" s="43">
        <v>7</v>
      </c>
      <c r="J61" s="43">
        <v>9</v>
      </c>
      <c r="K61" s="43">
        <v>13</v>
      </c>
      <c r="L61" s="43">
        <v>16</v>
      </c>
      <c r="M61" s="43">
        <v>21</v>
      </c>
      <c r="N61" s="43">
        <v>33</v>
      </c>
      <c r="O61" s="43">
        <v>44</v>
      </c>
      <c r="P61" s="43">
        <v>54</v>
      </c>
      <c r="Q61" s="43">
        <v>62</v>
      </c>
      <c r="R61" s="43">
        <v>61</v>
      </c>
      <c r="S61" s="43">
        <v>56</v>
      </c>
      <c r="T61" s="44">
        <v>52</v>
      </c>
      <c r="U61" s="45">
        <v>439</v>
      </c>
      <c r="V61" s="42">
        <v>352</v>
      </c>
      <c r="W61" s="44">
        <v>87</v>
      </c>
      <c r="X61" s="46">
        <f t="shared" si="11"/>
        <v>2</v>
      </c>
      <c r="Y61" s="42">
        <v>2</v>
      </c>
      <c r="Z61" s="43">
        <v>0</v>
      </c>
      <c r="AA61" s="44">
        <v>0</v>
      </c>
      <c r="AB61" s="51">
        <f t="shared" si="12"/>
        <v>209</v>
      </c>
      <c r="AC61" s="42">
        <v>144</v>
      </c>
      <c r="AD61" s="48">
        <v>63</v>
      </c>
      <c r="AE61" s="44">
        <v>2</v>
      </c>
      <c r="AF61" s="37">
        <v>0</v>
      </c>
      <c r="AG61" s="38">
        <v>72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150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1</v>
      </c>
      <c r="J62" s="43">
        <v>0</v>
      </c>
      <c r="K62" s="43">
        <v>2</v>
      </c>
      <c r="L62" s="43">
        <v>5</v>
      </c>
      <c r="M62" s="43">
        <v>8</v>
      </c>
      <c r="N62" s="43">
        <v>6</v>
      </c>
      <c r="O62" s="43">
        <v>12</v>
      </c>
      <c r="P62" s="43">
        <v>15</v>
      </c>
      <c r="Q62" s="43">
        <v>22</v>
      </c>
      <c r="R62" s="43">
        <v>27</v>
      </c>
      <c r="S62" s="43">
        <v>21</v>
      </c>
      <c r="T62" s="44">
        <v>31</v>
      </c>
      <c r="U62" s="45">
        <v>150</v>
      </c>
      <c r="V62" s="42">
        <v>72</v>
      </c>
      <c r="W62" s="44">
        <v>78</v>
      </c>
      <c r="X62" s="46">
        <f t="shared" si="11"/>
        <v>0</v>
      </c>
      <c r="Y62" s="42"/>
      <c r="Z62" s="43"/>
      <c r="AA62" s="44"/>
      <c r="AB62" s="51">
        <f t="shared" si="12"/>
        <v>45</v>
      </c>
      <c r="AC62" s="42">
        <v>5</v>
      </c>
      <c r="AD62" s="48">
        <v>40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340" t="s">
        <v>94</v>
      </c>
      <c r="B67" s="1341">
        <f t="shared" ref="B67:AG67" si="13">SUM(B12:B66)</f>
        <v>9024</v>
      </c>
      <c r="C67" s="74">
        <f t="shared" si="13"/>
        <v>531</v>
      </c>
      <c r="D67" s="75">
        <f t="shared" si="13"/>
        <v>517</v>
      </c>
      <c r="E67" s="75">
        <f t="shared" si="13"/>
        <v>472</v>
      </c>
      <c r="F67" s="75">
        <f t="shared" si="13"/>
        <v>228</v>
      </c>
      <c r="G67" s="75">
        <f t="shared" si="13"/>
        <v>100</v>
      </c>
      <c r="H67" s="75">
        <f t="shared" si="13"/>
        <v>185</v>
      </c>
      <c r="I67" s="75">
        <f t="shared" si="13"/>
        <v>268</v>
      </c>
      <c r="J67" s="75">
        <f t="shared" si="13"/>
        <v>372</v>
      </c>
      <c r="K67" s="75">
        <f t="shared" si="13"/>
        <v>478</v>
      </c>
      <c r="L67" s="75">
        <f t="shared" si="13"/>
        <v>469</v>
      </c>
      <c r="M67" s="75">
        <f t="shared" si="13"/>
        <v>443</v>
      </c>
      <c r="N67" s="75">
        <f t="shared" si="13"/>
        <v>552</v>
      </c>
      <c r="O67" s="75">
        <f t="shared" si="13"/>
        <v>569</v>
      </c>
      <c r="P67" s="75">
        <f t="shared" si="13"/>
        <v>747</v>
      </c>
      <c r="Q67" s="75">
        <f t="shared" si="13"/>
        <v>775</v>
      </c>
      <c r="R67" s="75">
        <f t="shared" si="13"/>
        <v>771</v>
      </c>
      <c r="S67" s="75">
        <f t="shared" si="13"/>
        <v>763</v>
      </c>
      <c r="T67" s="76">
        <f t="shared" si="13"/>
        <v>784</v>
      </c>
      <c r="U67" s="77">
        <f t="shared" si="13"/>
        <v>9024</v>
      </c>
      <c r="V67" s="78">
        <f t="shared" si="13"/>
        <v>3518</v>
      </c>
      <c r="W67" s="76">
        <f t="shared" si="13"/>
        <v>5506</v>
      </c>
      <c r="X67" s="79">
        <f t="shared" si="13"/>
        <v>787</v>
      </c>
      <c r="Y67" s="78">
        <f t="shared" si="13"/>
        <v>323</v>
      </c>
      <c r="Z67" s="75">
        <f t="shared" si="13"/>
        <v>421</v>
      </c>
      <c r="AA67" s="80">
        <f t="shared" si="13"/>
        <v>43</v>
      </c>
      <c r="AB67" s="81">
        <f t="shared" si="13"/>
        <v>3580</v>
      </c>
      <c r="AC67" s="78">
        <f t="shared" si="13"/>
        <v>1480</v>
      </c>
      <c r="AD67" s="75">
        <f t="shared" si="13"/>
        <v>2019</v>
      </c>
      <c r="AE67" s="76">
        <f t="shared" si="13"/>
        <v>81</v>
      </c>
      <c r="AF67" s="82">
        <f t="shared" si="13"/>
        <v>5</v>
      </c>
      <c r="AG67" s="83">
        <f t="shared" si="13"/>
        <v>476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342" t="s">
        <v>100</v>
      </c>
      <c r="O69" s="1343"/>
      <c r="P69" s="1344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313" t="s">
        <v>107</v>
      </c>
      <c r="AC69" s="1345"/>
      <c r="AD69" s="911" t="s">
        <v>108</v>
      </c>
      <c r="AE69" s="922" t="s">
        <v>109</v>
      </c>
      <c r="AF69" s="923"/>
      <c r="AG69" s="1346" t="s">
        <v>110</v>
      </c>
      <c r="AH69" s="1346"/>
      <c r="AI69" s="1346"/>
    </row>
    <row r="70" spans="1:98" ht="34.5" customHeight="1" x14ac:dyDescent="0.25">
      <c r="A70" s="461"/>
      <c r="B70" s="925" t="s">
        <v>33</v>
      </c>
      <c r="C70" s="1347" t="s">
        <v>34</v>
      </c>
      <c r="D70" s="1348" t="s">
        <v>111</v>
      </c>
      <c r="E70" s="1349" t="s">
        <v>37</v>
      </c>
      <c r="F70" s="1350" t="s">
        <v>33</v>
      </c>
      <c r="G70" s="1347" t="s">
        <v>34</v>
      </c>
      <c r="H70" s="1348" t="s">
        <v>111</v>
      </c>
      <c r="I70" s="1349" t="s">
        <v>37</v>
      </c>
      <c r="J70" s="925" t="s">
        <v>33</v>
      </c>
      <c r="K70" s="1347" t="s">
        <v>34</v>
      </c>
      <c r="L70" s="1348" t="s">
        <v>111</v>
      </c>
      <c r="M70" s="1348" t="s">
        <v>37</v>
      </c>
      <c r="N70" s="91" t="s">
        <v>33</v>
      </c>
      <c r="O70" s="92" t="s">
        <v>112</v>
      </c>
      <c r="P70" s="93" t="s">
        <v>113</v>
      </c>
      <c r="Q70" s="1320" t="s">
        <v>114</v>
      </c>
      <c r="R70" s="1338" t="s">
        <v>115</v>
      </c>
      <c r="S70" s="1320" t="s">
        <v>114</v>
      </c>
      <c r="T70" s="1338" t="s">
        <v>115</v>
      </c>
      <c r="U70" s="1320" t="s">
        <v>116</v>
      </c>
      <c r="V70" s="1338" t="s">
        <v>117</v>
      </c>
      <c r="W70" s="461"/>
      <c r="X70" s="1320" t="s">
        <v>114</v>
      </c>
      <c r="Y70" s="1338" t="s">
        <v>115</v>
      </c>
      <c r="Z70" s="1351" t="s">
        <v>118</v>
      </c>
      <c r="AA70" s="1351" t="s">
        <v>119</v>
      </c>
      <c r="AB70" s="97" t="s">
        <v>120</v>
      </c>
      <c r="AC70" s="97" t="s">
        <v>121</v>
      </c>
      <c r="AD70" s="461"/>
      <c r="AE70" s="1352" t="s">
        <v>112</v>
      </c>
      <c r="AF70" s="1353" t="s">
        <v>113</v>
      </c>
      <c r="AG70" s="1354" t="s">
        <v>122</v>
      </c>
      <c r="AH70" s="1355" t="s">
        <v>123</v>
      </c>
      <c r="AI70" s="1356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179"/>
      <c r="E71" s="1179"/>
      <c r="F71" s="938">
        <f>SUM(G71:I71)</f>
        <v>33</v>
      </c>
      <c r="G71" s="939">
        <v>28</v>
      </c>
      <c r="H71" s="1179">
        <v>5</v>
      </c>
      <c r="I71" s="1179">
        <v>0</v>
      </c>
      <c r="J71" s="938">
        <f>SUM(K71:M71)</f>
        <v>28</v>
      </c>
      <c r="K71" s="939">
        <v>23</v>
      </c>
      <c r="L71" s="1179">
        <v>5</v>
      </c>
      <c r="M71" s="1156">
        <v>0</v>
      </c>
      <c r="N71" s="104">
        <f>SUM(O71:P71)</f>
        <v>34</v>
      </c>
      <c r="O71" s="105">
        <v>34</v>
      </c>
      <c r="P71" s="106">
        <v>0</v>
      </c>
      <c r="Q71" s="107">
        <v>0</v>
      </c>
      <c r="R71" s="38">
        <v>0</v>
      </c>
      <c r="S71" s="27">
        <v>27</v>
      </c>
      <c r="T71" s="108">
        <v>1</v>
      </c>
      <c r="U71" s="109">
        <v>16</v>
      </c>
      <c r="V71" s="108">
        <v>47</v>
      </c>
      <c r="W71" s="37">
        <v>365</v>
      </c>
      <c r="X71" s="107">
        <v>0</v>
      </c>
      <c r="Y71" s="38">
        <v>0</v>
      </c>
      <c r="Z71" s="110"/>
      <c r="AA71" s="110"/>
      <c r="AB71" s="110">
        <v>0</v>
      </c>
      <c r="AC71" s="110">
        <v>0</v>
      </c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58</v>
      </c>
      <c r="G72" s="114">
        <v>44</v>
      </c>
      <c r="H72" s="115">
        <v>13</v>
      </c>
      <c r="I72" s="115">
        <v>1</v>
      </c>
      <c r="J72" s="113">
        <f>SUM(K72:M72)</f>
        <v>60</v>
      </c>
      <c r="K72" s="114">
        <v>45</v>
      </c>
      <c r="L72" s="115">
        <v>14</v>
      </c>
      <c r="M72" s="116">
        <v>1</v>
      </c>
      <c r="N72" s="117">
        <f t="shared" ref="N72:N125" si="15">SUM(O72:P72)</f>
        <v>66</v>
      </c>
      <c r="O72" s="118">
        <v>0</v>
      </c>
      <c r="P72" s="119">
        <v>66</v>
      </c>
      <c r="Q72" s="107">
        <v>0</v>
      </c>
      <c r="R72" s="38">
        <v>13</v>
      </c>
      <c r="S72" s="42">
        <v>0</v>
      </c>
      <c r="T72" s="38">
        <v>63</v>
      </c>
      <c r="U72" s="48">
        <v>24</v>
      </c>
      <c r="V72" s="38">
        <v>71</v>
      </c>
      <c r="W72" s="37">
        <v>1397</v>
      </c>
      <c r="X72" s="107">
        <v>0</v>
      </c>
      <c r="Y72" s="38">
        <v>45</v>
      </c>
      <c r="Z72" s="110"/>
      <c r="AA72" s="110"/>
      <c r="AB72" s="110">
        <v>0</v>
      </c>
      <c r="AC72" s="110">
        <v>0</v>
      </c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/>
      <c r="AA73" s="110"/>
      <c r="AB73" s="110">
        <v>0</v>
      </c>
      <c r="AC73" s="110">
        <v>0</v>
      </c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3</v>
      </c>
      <c r="T74" s="38">
        <v>0</v>
      </c>
      <c r="U74" s="48">
        <v>0</v>
      </c>
      <c r="V74" s="38">
        <v>13</v>
      </c>
      <c r="W74" s="37">
        <v>2</v>
      </c>
      <c r="X74" s="107">
        <v>0</v>
      </c>
      <c r="Y74" s="38">
        <v>0</v>
      </c>
      <c r="Z74" s="110"/>
      <c r="AA74" s="110"/>
      <c r="AB74" s="110">
        <v>0</v>
      </c>
      <c r="AC74" s="110">
        <v>0</v>
      </c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11</v>
      </c>
      <c r="G75" s="42">
        <v>9</v>
      </c>
      <c r="H75" s="43">
        <v>2</v>
      </c>
      <c r="I75" s="43">
        <v>0</v>
      </c>
      <c r="J75" s="117">
        <f t="shared" ref="J75:J125" si="17">SUM(K75:M75)</f>
        <v>12</v>
      </c>
      <c r="K75" s="42">
        <v>10</v>
      </c>
      <c r="L75" s="43">
        <v>2</v>
      </c>
      <c r="M75" s="120">
        <v>0</v>
      </c>
      <c r="N75" s="117">
        <f t="shared" si="15"/>
        <v>13</v>
      </c>
      <c r="O75" s="48">
        <v>0</v>
      </c>
      <c r="P75" s="37">
        <v>13</v>
      </c>
      <c r="Q75" s="107">
        <v>0</v>
      </c>
      <c r="R75" s="38">
        <v>1</v>
      </c>
      <c r="S75" s="42">
        <v>0</v>
      </c>
      <c r="T75" s="38">
        <v>13</v>
      </c>
      <c r="U75" s="48">
        <v>2</v>
      </c>
      <c r="V75" s="38">
        <v>23</v>
      </c>
      <c r="W75" s="37">
        <v>76</v>
      </c>
      <c r="X75" s="107">
        <v>0</v>
      </c>
      <c r="Y75" s="38">
        <v>9</v>
      </c>
      <c r="Z75" s="110"/>
      <c r="AA75" s="110"/>
      <c r="AB75" s="110">
        <v>0</v>
      </c>
      <c r="AC75" s="110">
        <v>0</v>
      </c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79</v>
      </c>
      <c r="G76" s="42">
        <v>62</v>
      </c>
      <c r="H76" s="43">
        <v>17</v>
      </c>
      <c r="I76" s="43">
        <v>0</v>
      </c>
      <c r="J76" s="117">
        <f t="shared" si="17"/>
        <v>79</v>
      </c>
      <c r="K76" s="42">
        <v>62</v>
      </c>
      <c r="L76" s="43">
        <v>17</v>
      </c>
      <c r="M76" s="120">
        <v>0</v>
      </c>
      <c r="N76" s="117">
        <f t="shared" si="15"/>
        <v>79</v>
      </c>
      <c r="O76" s="48">
        <v>0</v>
      </c>
      <c r="P76" s="37">
        <v>79</v>
      </c>
      <c r="Q76" s="107">
        <v>0</v>
      </c>
      <c r="R76" s="38">
        <v>8</v>
      </c>
      <c r="S76" s="42">
        <v>3</v>
      </c>
      <c r="T76" s="38">
        <v>21</v>
      </c>
      <c r="U76" s="48">
        <v>16</v>
      </c>
      <c r="V76" s="38">
        <v>15</v>
      </c>
      <c r="W76" s="37">
        <v>565</v>
      </c>
      <c r="X76" s="107">
        <v>10</v>
      </c>
      <c r="Y76" s="38">
        <v>21</v>
      </c>
      <c r="Z76" s="110"/>
      <c r="AA76" s="110"/>
      <c r="AB76" s="110">
        <v>47</v>
      </c>
      <c r="AC76" s="110">
        <v>0</v>
      </c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7</v>
      </c>
      <c r="U77" s="48">
        <v>0</v>
      </c>
      <c r="V77" s="38">
        <v>0</v>
      </c>
      <c r="W77" s="37">
        <v>38</v>
      </c>
      <c r="X77" s="107">
        <v>0</v>
      </c>
      <c r="Y77" s="38">
        <v>1</v>
      </c>
      <c r="Z77" s="110"/>
      <c r="AA77" s="110"/>
      <c r="AB77" s="110">
        <v>44</v>
      </c>
      <c r="AC77" s="110">
        <v>0</v>
      </c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/>
      <c r="AA78" s="110"/>
      <c r="AB78" s="110">
        <v>0</v>
      </c>
      <c r="AC78" s="110">
        <v>0</v>
      </c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11</v>
      </c>
      <c r="G79" s="42">
        <v>11</v>
      </c>
      <c r="H79" s="43">
        <v>0</v>
      </c>
      <c r="I79" s="43">
        <v>0</v>
      </c>
      <c r="J79" s="117">
        <f t="shared" si="17"/>
        <v>12</v>
      </c>
      <c r="K79" s="42">
        <v>12</v>
      </c>
      <c r="L79" s="43">
        <v>0</v>
      </c>
      <c r="M79" s="120">
        <v>0</v>
      </c>
      <c r="N79" s="117">
        <f t="shared" si="15"/>
        <v>12</v>
      </c>
      <c r="O79" s="48">
        <v>0</v>
      </c>
      <c r="P79" s="37">
        <v>12</v>
      </c>
      <c r="Q79" s="107">
        <v>0</v>
      </c>
      <c r="R79" s="38">
        <v>0</v>
      </c>
      <c r="S79" s="42">
        <v>0</v>
      </c>
      <c r="T79" s="38">
        <v>13</v>
      </c>
      <c r="U79" s="48">
        <v>3</v>
      </c>
      <c r="V79" s="38">
        <v>9</v>
      </c>
      <c r="W79" s="37">
        <v>70</v>
      </c>
      <c r="X79" s="107">
        <v>0</v>
      </c>
      <c r="Y79" s="38">
        <v>1</v>
      </c>
      <c r="Z79" s="110"/>
      <c r="AA79" s="110"/>
      <c r="AB79" s="110">
        <v>0</v>
      </c>
      <c r="AC79" s="110">
        <v>0</v>
      </c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/>
      <c r="AA80" s="110"/>
      <c r="AB80" s="110">
        <v>0</v>
      </c>
      <c r="AC80" s="110">
        <v>0</v>
      </c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36</v>
      </c>
      <c r="G81" s="42">
        <v>32</v>
      </c>
      <c r="H81" s="43">
        <v>4</v>
      </c>
      <c r="I81" s="43">
        <v>0</v>
      </c>
      <c r="J81" s="117">
        <f t="shared" si="17"/>
        <v>29</v>
      </c>
      <c r="K81" s="42">
        <v>25</v>
      </c>
      <c r="L81" s="43">
        <v>4</v>
      </c>
      <c r="M81" s="120">
        <v>0</v>
      </c>
      <c r="N81" s="117">
        <f t="shared" si="15"/>
        <v>36</v>
      </c>
      <c r="O81" s="48">
        <v>0</v>
      </c>
      <c r="P81" s="37">
        <v>36</v>
      </c>
      <c r="Q81" s="107">
        <v>0</v>
      </c>
      <c r="R81" s="38">
        <v>11</v>
      </c>
      <c r="S81" s="42">
        <v>0</v>
      </c>
      <c r="T81" s="38">
        <v>45</v>
      </c>
      <c r="U81" s="48">
        <v>25</v>
      </c>
      <c r="V81" s="38">
        <v>8</v>
      </c>
      <c r="W81" s="37">
        <v>22</v>
      </c>
      <c r="X81" s="107">
        <v>0</v>
      </c>
      <c r="Y81" s="38">
        <v>16</v>
      </c>
      <c r="Z81" s="110"/>
      <c r="AA81" s="110"/>
      <c r="AB81" s="110">
        <v>74</v>
      </c>
      <c r="AC81" s="110">
        <v>0</v>
      </c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/>
      <c r="AA82" s="110"/>
      <c r="AB82" s="110">
        <v>0</v>
      </c>
      <c r="AC82" s="110">
        <v>0</v>
      </c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/>
      <c r="AA83" s="110"/>
      <c r="AB83" s="110">
        <v>0</v>
      </c>
      <c r="AC83" s="110">
        <v>0</v>
      </c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/>
      <c r="AA84" s="110"/>
      <c r="AB84" s="110">
        <v>0</v>
      </c>
      <c r="AC84" s="110">
        <v>0</v>
      </c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/>
      <c r="AA85" s="110"/>
      <c r="AB85" s="110">
        <v>0</v>
      </c>
      <c r="AC85" s="110">
        <v>0</v>
      </c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/>
      <c r="AA86" s="110"/>
      <c r="AB86" s="110">
        <v>0</v>
      </c>
      <c r="AC86" s="110">
        <v>0</v>
      </c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/>
      <c r="AA87" s="110"/>
      <c r="AB87" s="110">
        <v>0</v>
      </c>
      <c r="AC87" s="110">
        <v>0</v>
      </c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/>
      <c r="AA88" s="110"/>
      <c r="AB88" s="110">
        <v>0</v>
      </c>
      <c r="AC88" s="110">
        <v>0</v>
      </c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/>
      <c r="AA89" s="110"/>
      <c r="AB89" s="110">
        <v>0</v>
      </c>
      <c r="AC89" s="110">
        <v>0</v>
      </c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/>
      <c r="AA90" s="110"/>
      <c r="AB90" s="110">
        <v>0</v>
      </c>
      <c r="AC90" s="110">
        <v>0</v>
      </c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29</v>
      </c>
      <c r="G91" s="42">
        <v>25</v>
      </c>
      <c r="H91" s="43">
        <v>4</v>
      </c>
      <c r="I91" s="43">
        <v>0</v>
      </c>
      <c r="J91" s="117">
        <f t="shared" si="17"/>
        <v>241</v>
      </c>
      <c r="K91" s="42">
        <v>237</v>
      </c>
      <c r="L91" s="43">
        <v>4</v>
      </c>
      <c r="M91" s="120">
        <v>0</v>
      </c>
      <c r="N91" s="117">
        <f t="shared" si="15"/>
        <v>32</v>
      </c>
      <c r="O91" s="48">
        <v>4</v>
      </c>
      <c r="P91" s="37">
        <v>28</v>
      </c>
      <c r="Q91" s="107">
        <v>1</v>
      </c>
      <c r="R91" s="38">
        <v>6</v>
      </c>
      <c r="S91" s="42">
        <v>8</v>
      </c>
      <c r="T91" s="38">
        <v>28</v>
      </c>
      <c r="U91" s="48">
        <v>22</v>
      </c>
      <c r="V91" s="38">
        <v>11</v>
      </c>
      <c r="W91" s="37">
        <v>8</v>
      </c>
      <c r="X91" s="107">
        <v>0</v>
      </c>
      <c r="Y91" s="38">
        <v>1</v>
      </c>
      <c r="Z91" s="110"/>
      <c r="AA91" s="110"/>
      <c r="AB91" s="110">
        <v>0</v>
      </c>
      <c r="AC91" s="110">
        <v>0</v>
      </c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0</v>
      </c>
      <c r="U92" s="48">
        <v>1</v>
      </c>
      <c r="V92" s="38">
        <v>2</v>
      </c>
      <c r="W92" s="37">
        <v>152</v>
      </c>
      <c r="X92" s="107">
        <v>0</v>
      </c>
      <c r="Y92" s="38">
        <v>55</v>
      </c>
      <c r="Z92" s="110"/>
      <c r="AA92" s="110"/>
      <c r="AB92" s="110">
        <v>0</v>
      </c>
      <c r="AC92" s="110">
        <v>0</v>
      </c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/>
      <c r="AA93" s="110"/>
      <c r="AB93" s="110">
        <v>0</v>
      </c>
      <c r="AC93" s="110">
        <v>0</v>
      </c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/>
      <c r="AA94" s="110"/>
      <c r="AB94" s="110">
        <v>0</v>
      </c>
      <c r="AC94" s="110">
        <v>0</v>
      </c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/>
      <c r="AA95" s="110"/>
      <c r="AB95" s="110">
        <v>0</v>
      </c>
      <c r="AC95" s="110">
        <v>0</v>
      </c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/>
      <c r="AA96" s="110"/>
      <c r="AB96" s="110">
        <v>0</v>
      </c>
      <c r="AC96" s="110">
        <v>0</v>
      </c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26</v>
      </c>
      <c r="G97" s="42">
        <v>25</v>
      </c>
      <c r="H97" s="43">
        <v>1</v>
      </c>
      <c r="I97" s="43">
        <v>0</v>
      </c>
      <c r="J97" s="117">
        <f t="shared" si="17"/>
        <v>26</v>
      </c>
      <c r="K97" s="42">
        <v>25</v>
      </c>
      <c r="L97" s="43">
        <v>1</v>
      </c>
      <c r="M97" s="120">
        <v>0</v>
      </c>
      <c r="N97" s="117">
        <f t="shared" si="15"/>
        <v>26</v>
      </c>
      <c r="O97" s="48">
        <v>26</v>
      </c>
      <c r="P97" s="37">
        <v>0</v>
      </c>
      <c r="Q97" s="107">
        <v>0</v>
      </c>
      <c r="R97" s="38">
        <v>0</v>
      </c>
      <c r="S97" s="42">
        <v>13</v>
      </c>
      <c r="T97" s="38">
        <v>1</v>
      </c>
      <c r="U97" s="48">
        <v>0</v>
      </c>
      <c r="V97" s="38">
        <v>0</v>
      </c>
      <c r="W97" s="37">
        <v>51</v>
      </c>
      <c r="X97" s="107">
        <v>8</v>
      </c>
      <c r="Y97" s="38">
        <v>0</v>
      </c>
      <c r="Z97" s="110"/>
      <c r="AA97" s="110"/>
      <c r="AB97" s="110">
        <v>0</v>
      </c>
      <c r="AC97" s="110">
        <v>0</v>
      </c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29</v>
      </c>
      <c r="G98" s="122">
        <v>23</v>
      </c>
      <c r="H98" s="123">
        <v>6</v>
      </c>
      <c r="I98" s="123">
        <v>0</v>
      </c>
      <c r="J98" s="121">
        <f t="shared" si="17"/>
        <v>32</v>
      </c>
      <c r="K98" s="122">
        <v>26</v>
      </c>
      <c r="L98" s="123">
        <v>6</v>
      </c>
      <c r="M98" s="124">
        <v>0</v>
      </c>
      <c r="N98" s="117">
        <f t="shared" si="15"/>
        <v>36</v>
      </c>
      <c r="O98" s="105">
        <v>1</v>
      </c>
      <c r="P98" s="106">
        <v>35</v>
      </c>
      <c r="Q98" s="107">
        <v>0</v>
      </c>
      <c r="R98" s="38">
        <v>17</v>
      </c>
      <c r="S98" s="42">
        <v>0</v>
      </c>
      <c r="T98" s="38">
        <v>71</v>
      </c>
      <c r="U98" s="48">
        <v>21</v>
      </c>
      <c r="V98" s="38">
        <v>9</v>
      </c>
      <c r="W98" s="37">
        <v>5</v>
      </c>
      <c r="X98" s="107">
        <v>0</v>
      </c>
      <c r="Y98" s="38">
        <v>46</v>
      </c>
      <c r="Z98" s="110"/>
      <c r="AA98" s="110"/>
      <c r="AB98" s="110">
        <v>36</v>
      </c>
      <c r="AC98" s="110">
        <v>0</v>
      </c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/>
      <c r="AA99" s="110"/>
      <c r="AB99" s="110">
        <v>0</v>
      </c>
      <c r="AC99" s="110">
        <v>0</v>
      </c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23</v>
      </c>
      <c r="T100" s="38">
        <v>0</v>
      </c>
      <c r="U100" s="48">
        <v>0</v>
      </c>
      <c r="V100" s="38">
        <v>0</v>
      </c>
      <c r="W100" s="37">
        <v>368</v>
      </c>
      <c r="X100" s="107">
        <v>23</v>
      </c>
      <c r="Y100" s="38">
        <v>16</v>
      </c>
      <c r="Z100" s="110"/>
      <c r="AA100" s="110"/>
      <c r="AB100" s="110">
        <v>0</v>
      </c>
      <c r="AC100" s="110">
        <v>0</v>
      </c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20</v>
      </c>
      <c r="U101" s="48">
        <v>5</v>
      </c>
      <c r="V101" s="38">
        <v>29</v>
      </c>
      <c r="W101" s="37">
        <v>1</v>
      </c>
      <c r="X101" s="107">
        <v>0</v>
      </c>
      <c r="Y101" s="38">
        <v>0</v>
      </c>
      <c r="Z101" s="110"/>
      <c r="AA101" s="110"/>
      <c r="AB101" s="110">
        <v>0</v>
      </c>
      <c r="AC101" s="110">
        <v>0</v>
      </c>
      <c r="AD101" s="110">
        <v>0</v>
      </c>
      <c r="AE101" s="111"/>
      <c r="AF101" s="112"/>
      <c r="AG101" s="32">
        <v>4</v>
      </c>
      <c r="AH101" s="35">
        <v>11</v>
      </c>
      <c r="AI101" s="31">
        <v>11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26</v>
      </c>
      <c r="G102" s="32">
        <v>21</v>
      </c>
      <c r="H102" s="35">
        <v>5</v>
      </c>
      <c r="I102" s="35">
        <v>0</v>
      </c>
      <c r="J102" s="125">
        <f t="shared" si="17"/>
        <v>27</v>
      </c>
      <c r="K102" s="32">
        <v>22</v>
      </c>
      <c r="L102" s="35">
        <v>5</v>
      </c>
      <c r="M102" s="126">
        <v>0</v>
      </c>
      <c r="N102" s="117">
        <f t="shared" si="15"/>
        <v>27</v>
      </c>
      <c r="O102" s="127">
        <v>27</v>
      </c>
      <c r="P102" s="128">
        <v>0</v>
      </c>
      <c r="Q102" s="107">
        <v>1</v>
      </c>
      <c r="R102" s="38">
        <v>0</v>
      </c>
      <c r="S102" s="42">
        <v>63</v>
      </c>
      <c r="T102" s="38">
        <v>0</v>
      </c>
      <c r="U102" s="48">
        <v>11</v>
      </c>
      <c r="V102" s="38">
        <v>22</v>
      </c>
      <c r="W102" s="37">
        <v>17</v>
      </c>
      <c r="X102" s="107">
        <v>0</v>
      </c>
      <c r="Y102" s="38">
        <v>0</v>
      </c>
      <c r="Z102" s="110"/>
      <c r="AA102" s="110"/>
      <c r="AB102" s="110">
        <v>0</v>
      </c>
      <c r="AC102" s="110">
        <v>0</v>
      </c>
      <c r="AD102" s="110">
        <v>0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74</v>
      </c>
      <c r="G103" s="122">
        <v>69</v>
      </c>
      <c r="H103" s="123">
        <v>5</v>
      </c>
      <c r="I103" s="123">
        <v>0</v>
      </c>
      <c r="J103" s="121">
        <f t="shared" si="17"/>
        <v>77</v>
      </c>
      <c r="K103" s="122">
        <v>71</v>
      </c>
      <c r="L103" s="123">
        <v>6</v>
      </c>
      <c r="M103" s="124">
        <v>0</v>
      </c>
      <c r="N103" s="117">
        <f t="shared" si="15"/>
        <v>77</v>
      </c>
      <c r="O103" s="105">
        <v>0</v>
      </c>
      <c r="P103" s="106">
        <v>77</v>
      </c>
      <c r="Q103" s="107">
        <v>0</v>
      </c>
      <c r="R103" s="38">
        <v>2</v>
      </c>
      <c r="S103" s="42">
        <v>4</v>
      </c>
      <c r="T103" s="38">
        <v>97</v>
      </c>
      <c r="U103" s="48">
        <v>0</v>
      </c>
      <c r="V103" s="38">
        <v>0</v>
      </c>
      <c r="W103" s="45">
        <v>2</v>
      </c>
      <c r="X103" s="107">
        <v>0</v>
      </c>
      <c r="Y103" s="38">
        <v>42</v>
      </c>
      <c r="Z103" s="110"/>
      <c r="AA103" s="110"/>
      <c r="AB103" s="110">
        <v>95</v>
      </c>
      <c r="AC103" s="110">
        <v>0</v>
      </c>
      <c r="AD103" s="110">
        <v>0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5</v>
      </c>
      <c r="G104" s="42">
        <v>2</v>
      </c>
      <c r="H104" s="43">
        <v>2</v>
      </c>
      <c r="I104" s="43">
        <v>1</v>
      </c>
      <c r="J104" s="117">
        <f t="shared" si="17"/>
        <v>9</v>
      </c>
      <c r="K104" s="42">
        <v>4</v>
      </c>
      <c r="L104" s="43">
        <v>4</v>
      </c>
      <c r="M104" s="120">
        <v>1</v>
      </c>
      <c r="N104" s="117">
        <f t="shared" si="15"/>
        <v>9</v>
      </c>
      <c r="O104" s="48">
        <v>0</v>
      </c>
      <c r="P104" s="37">
        <v>9</v>
      </c>
      <c r="Q104" s="107">
        <v>0</v>
      </c>
      <c r="R104" s="38">
        <v>2</v>
      </c>
      <c r="S104" s="42">
        <v>0</v>
      </c>
      <c r="T104" s="38">
        <v>3</v>
      </c>
      <c r="U104" s="48">
        <v>0</v>
      </c>
      <c r="V104" s="38">
        <v>0</v>
      </c>
      <c r="W104" s="37">
        <v>0</v>
      </c>
      <c r="X104" s="107">
        <v>0</v>
      </c>
      <c r="Y104" s="38">
        <v>2</v>
      </c>
      <c r="Z104" s="110"/>
      <c r="AA104" s="110"/>
      <c r="AB104" s="110">
        <v>0</v>
      </c>
      <c r="AC104" s="110">
        <v>0</v>
      </c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/>
      <c r="AA105" s="110"/>
      <c r="AB105" s="110">
        <v>0</v>
      </c>
      <c r="AC105" s="110">
        <v>0</v>
      </c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/>
      <c r="AA106" s="110"/>
      <c r="AB106" s="110">
        <v>0</v>
      </c>
      <c r="AC106" s="110">
        <v>0</v>
      </c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/>
      <c r="AA107" s="110"/>
      <c r="AB107" s="110">
        <v>0</v>
      </c>
      <c r="AC107" s="110">
        <v>0</v>
      </c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/>
      <c r="AA108" s="110"/>
      <c r="AB108" s="110">
        <v>0</v>
      </c>
      <c r="AC108" s="110">
        <v>0</v>
      </c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/>
      <c r="AA109" s="110"/>
      <c r="AB109" s="110">
        <v>0</v>
      </c>
      <c r="AC109" s="110">
        <v>0</v>
      </c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4</v>
      </c>
      <c r="G110" s="114">
        <v>4</v>
      </c>
      <c r="H110" s="115">
        <v>0</v>
      </c>
      <c r="I110" s="115">
        <v>0</v>
      </c>
      <c r="J110" s="113">
        <f t="shared" si="17"/>
        <v>4</v>
      </c>
      <c r="K110" s="114">
        <v>4</v>
      </c>
      <c r="L110" s="115">
        <v>0</v>
      </c>
      <c r="M110" s="116">
        <v>0</v>
      </c>
      <c r="N110" s="117">
        <f t="shared" si="15"/>
        <v>4</v>
      </c>
      <c r="O110" s="118">
        <v>0</v>
      </c>
      <c r="P110" s="119">
        <v>4</v>
      </c>
      <c r="Q110" s="107">
        <v>0</v>
      </c>
      <c r="R110" s="38">
        <v>0</v>
      </c>
      <c r="S110" s="42">
        <v>0</v>
      </c>
      <c r="T110" s="38">
        <v>0</v>
      </c>
      <c r="U110" s="48">
        <v>2</v>
      </c>
      <c r="V110" s="38">
        <v>1</v>
      </c>
      <c r="W110" s="37">
        <v>0</v>
      </c>
      <c r="X110" s="107">
        <v>0</v>
      </c>
      <c r="Y110" s="38">
        <v>2</v>
      </c>
      <c r="Z110" s="129"/>
      <c r="AA110" s="38"/>
      <c r="AB110" s="110">
        <v>0</v>
      </c>
      <c r="AC110" s="110">
        <v>0</v>
      </c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/>
      <c r="AA111" s="38"/>
      <c r="AB111" s="110">
        <v>0</v>
      </c>
      <c r="AC111" s="110">
        <v>0</v>
      </c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/>
      <c r="AA112" s="38"/>
      <c r="AB112" s="110">
        <v>0</v>
      </c>
      <c r="AC112" s="110">
        <v>0</v>
      </c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3</v>
      </c>
      <c r="T113" s="38">
        <v>138</v>
      </c>
      <c r="U113" s="48">
        <v>12</v>
      </c>
      <c r="V113" s="38">
        <v>0</v>
      </c>
      <c r="W113" s="37">
        <v>0</v>
      </c>
      <c r="X113" s="107">
        <v>0</v>
      </c>
      <c r="Y113" s="38">
        <v>0</v>
      </c>
      <c r="Z113" s="129"/>
      <c r="AA113" s="38"/>
      <c r="AB113" s="110">
        <v>0</v>
      </c>
      <c r="AC113" s="110">
        <v>0</v>
      </c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189</v>
      </c>
      <c r="G114" s="114">
        <v>183</v>
      </c>
      <c r="H114" s="115">
        <v>6</v>
      </c>
      <c r="I114" s="115">
        <v>0</v>
      </c>
      <c r="J114" s="113">
        <f t="shared" si="17"/>
        <v>232</v>
      </c>
      <c r="K114" s="114">
        <v>225</v>
      </c>
      <c r="L114" s="115">
        <v>7</v>
      </c>
      <c r="M114" s="116">
        <v>0</v>
      </c>
      <c r="N114" s="117">
        <f t="shared" si="15"/>
        <v>244</v>
      </c>
      <c r="O114" s="118">
        <v>28</v>
      </c>
      <c r="P114" s="119">
        <v>216</v>
      </c>
      <c r="Q114" s="107">
        <v>0</v>
      </c>
      <c r="R114" s="38">
        <v>18</v>
      </c>
      <c r="S114" s="42">
        <v>10</v>
      </c>
      <c r="T114" s="38">
        <v>100</v>
      </c>
      <c r="U114" s="48">
        <v>136</v>
      </c>
      <c r="V114" s="38">
        <v>60</v>
      </c>
      <c r="W114" s="37">
        <v>59</v>
      </c>
      <c r="X114" s="107">
        <v>0</v>
      </c>
      <c r="Y114" s="38">
        <v>2</v>
      </c>
      <c r="Z114" s="129"/>
      <c r="AA114" s="38"/>
      <c r="AB114" s="110">
        <v>242</v>
      </c>
      <c r="AC114" s="110">
        <v>0</v>
      </c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/>
      <c r="AA115" s="38"/>
      <c r="AB115" s="110">
        <v>0</v>
      </c>
      <c r="AC115" s="110">
        <v>0</v>
      </c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/>
      <c r="AA116" s="38"/>
      <c r="AB116" s="110">
        <v>0</v>
      </c>
      <c r="AC116" s="110">
        <v>0</v>
      </c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64</v>
      </c>
      <c r="G117" s="114">
        <v>56</v>
      </c>
      <c r="H117" s="115">
        <v>2</v>
      </c>
      <c r="I117" s="115">
        <v>6</v>
      </c>
      <c r="J117" s="113">
        <f t="shared" si="17"/>
        <v>64</v>
      </c>
      <c r="K117" s="114">
        <v>56</v>
      </c>
      <c r="L117" s="115">
        <v>2</v>
      </c>
      <c r="M117" s="116">
        <v>6</v>
      </c>
      <c r="N117" s="117">
        <f t="shared" si="15"/>
        <v>64</v>
      </c>
      <c r="O117" s="118">
        <v>7</v>
      </c>
      <c r="P117" s="119">
        <v>57</v>
      </c>
      <c r="Q117" s="107">
        <v>4</v>
      </c>
      <c r="R117" s="38">
        <v>13</v>
      </c>
      <c r="S117" s="42">
        <v>14</v>
      </c>
      <c r="T117" s="38">
        <v>53</v>
      </c>
      <c r="U117" s="48">
        <v>28</v>
      </c>
      <c r="V117" s="38">
        <v>25</v>
      </c>
      <c r="W117" s="37">
        <v>29</v>
      </c>
      <c r="X117" s="107">
        <v>0</v>
      </c>
      <c r="Y117" s="38">
        <v>0</v>
      </c>
      <c r="Z117" s="129"/>
      <c r="AA117" s="38"/>
      <c r="AB117" s="110">
        <v>117</v>
      </c>
      <c r="AC117" s="110">
        <v>170</v>
      </c>
      <c r="AD117" s="110">
        <v>214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195</v>
      </c>
      <c r="G118" s="42">
        <v>178</v>
      </c>
      <c r="H118" s="43">
        <v>4</v>
      </c>
      <c r="I118" s="43">
        <v>13</v>
      </c>
      <c r="J118" s="117">
        <f t="shared" si="17"/>
        <v>195</v>
      </c>
      <c r="K118" s="42">
        <v>178</v>
      </c>
      <c r="L118" s="43">
        <v>4</v>
      </c>
      <c r="M118" s="120">
        <v>13</v>
      </c>
      <c r="N118" s="117">
        <f t="shared" si="15"/>
        <v>197</v>
      </c>
      <c r="O118" s="48">
        <v>62</v>
      </c>
      <c r="P118" s="37">
        <v>135</v>
      </c>
      <c r="Q118" s="107">
        <v>10</v>
      </c>
      <c r="R118" s="38">
        <v>9</v>
      </c>
      <c r="S118" s="42">
        <v>17</v>
      </c>
      <c r="T118" s="38">
        <v>55</v>
      </c>
      <c r="U118" s="48">
        <v>51</v>
      </c>
      <c r="V118" s="38">
        <v>10</v>
      </c>
      <c r="W118" s="37">
        <v>2</v>
      </c>
      <c r="X118" s="107">
        <v>0</v>
      </c>
      <c r="Y118" s="38">
        <v>5</v>
      </c>
      <c r="Z118" s="129"/>
      <c r="AA118" s="38"/>
      <c r="AB118" s="110">
        <v>0</v>
      </c>
      <c r="AC118" s="110">
        <v>745</v>
      </c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161</v>
      </c>
      <c r="G119" s="42">
        <v>114</v>
      </c>
      <c r="H119" s="43">
        <v>12</v>
      </c>
      <c r="I119" s="43">
        <v>35</v>
      </c>
      <c r="J119" s="117">
        <f t="shared" si="17"/>
        <v>188</v>
      </c>
      <c r="K119" s="42">
        <v>137</v>
      </c>
      <c r="L119" s="43">
        <v>14</v>
      </c>
      <c r="M119" s="120">
        <v>37</v>
      </c>
      <c r="N119" s="117">
        <f t="shared" si="15"/>
        <v>206</v>
      </c>
      <c r="O119" s="48">
        <v>34</v>
      </c>
      <c r="P119" s="37">
        <v>172</v>
      </c>
      <c r="Q119" s="107">
        <v>2</v>
      </c>
      <c r="R119" s="38">
        <v>21</v>
      </c>
      <c r="S119" s="42">
        <v>46</v>
      </c>
      <c r="T119" s="38">
        <v>86</v>
      </c>
      <c r="U119" s="48">
        <v>52</v>
      </c>
      <c r="V119" s="38">
        <v>50</v>
      </c>
      <c r="W119" s="37">
        <v>59</v>
      </c>
      <c r="X119" s="107">
        <v>0</v>
      </c>
      <c r="Y119" s="38">
        <v>41</v>
      </c>
      <c r="Z119" s="129"/>
      <c r="AA119" s="38"/>
      <c r="AB119" s="110">
        <v>39</v>
      </c>
      <c r="AC119" s="110">
        <v>0</v>
      </c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7</v>
      </c>
      <c r="G120" s="114">
        <v>7</v>
      </c>
      <c r="H120" s="115">
        <v>0</v>
      </c>
      <c r="I120" s="115">
        <v>0</v>
      </c>
      <c r="J120" s="113">
        <f t="shared" si="17"/>
        <v>7</v>
      </c>
      <c r="K120" s="114">
        <v>7</v>
      </c>
      <c r="L120" s="115">
        <v>0</v>
      </c>
      <c r="M120" s="116">
        <v>0</v>
      </c>
      <c r="N120" s="117">
        <f t="shared" si="15"/>
        <v>7</v>
      </c>
      <c r="O120" s="118">
        <v>0</v>
      </c>
      <c r="P120" s="119">
        <v>7</v>
      </c>
      <c r="Q120" s="107">
        <v>0</v>
      </c>
      <c r="R120" s="38">
        <v>0</v>
      </c>
      <c r="S120" s="42">
        <v>0</v>
      </c>
      <c r="T120" s="38">
        <v>4</v>
      </c>
      <c r="U120" s="48">
        <v>8</v>
      </c>
      <c r="V120" s="38">
        <v>11</v>
      </c>
      <c r="W120" s="37">
        <v>14</v>
      </c>
      <c r="X120" s="107">
        <v>0</v>
      </c>
      <c r="Y120" s="38">
        <v>24</v>
      </c>
      <c r="Z120" s="129"/>
      <c r="AA120" s="38"/>
      <c r="AB120" s="110">
        <v>3</v>
      </c>
      <c r="AC120" s="110">
        <v>284</v>
      </c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4</v>
      </c>
      <c r="V121" s="38">
        <v>8</v>
      </c>
      <c r="W121" s="37">
        <v>102</v>
      </c>
      <c r="X121" s="107">
        <v>0</v>
      </c>
      <c r="Y121" s="38">
        <v>0</v>
      </c>
      <c r="Z121" s="129"/>
      <c r="AA121" s="38"/>
      <c r="AB121" s="110"/>
      <c r="AC121" s="110"/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/>
      <c r="P122" s="37"/>
      <c r="Q122" s="107"/>
      <c r="R122" s="38"/>
      <c r="S122" s="42"/>
      <c r="T122" s="38"/>
      <c r="U122" s="48"/>
      <c r="V122" s="38"/>
      <c r="W122" s="37"/>
      <c r="X122" s="107"/>
      <c r="Y122" s="38"/>
      <c r="Z122" s="129"/>
      <c r="AA122" s="38"/>
      <c r="AB122" s="110"/>
      <c r="AC122" s="110"/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/>
      <c r="P123" s="37"/>
      <c r="Q123" s="107"/>
      <c r="R123" s="38"/>
      <c r="S123" s="42"/>
      <c r="T123" s="38"/>
      <c r="U123" s="48"/>
      <c r="V123" s="38"/>
      <c r="W123" s="37"/>
      <c r="X123" s="107"/>
      <c r="Y123" s="38"/>
      <c r="Z123" s="129"/>
      <c r="AA123" s="38"/>
      <c r="AB123" s="129"/>
      <c r="AC123" s="129"/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/>
      <c r="P124" s="128"/>
      <c r="Q124" s="107"/>
      <c r="R124" s="38"/>
      <c r="S124" s="32"/>
      <c r="T124" s="110"/>
      <c r="U124" s="127"/>
      <c r="V124" s="110"/>
      <c r="W124" s="128">
        <v>743</v>
      </c>
      <c r="X124" s="107"/>
      <c r="Y124" s="38"/>
      <c r="Z124" s="31"/>
      <c r="AA124" s="31"/>
      <c r="AB124" s="31"/>
      <c r="AC124" s="31"/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/>
      <c r="P125" s="70"/>
      <c r="Q125" s="66"/>
      <c r="R125" s="71"/>
      <c r="S125" s="62"/>
      <c r="T125" s="71"/>
      <c r="U125" s="69"/>
      <c r="V125" s="71"/>
      <c r="W125" s="70"/>
      <c r="X125" s="66"/>
      <c r="Y125" s="71"/>
      <c r="Z125" s="65"/>
      <c r="AA125" s="65"/>
      <c r="AB125" s="65"/>
      <c r="AC125" s="65"/>
      <c r="AD125" s="65"/>
      <c r="AE125" s="135"/>
      <c r="AF125" s="136"/>
      <c r="AG125" s="62"/>
      <c r="AH125" s="63"/>
      <c r="AI125" s="65"/>
    </row>
    <row r="126" spans="1:98" x14ac:dyDescent="0.25">
      <c r="A126" s="1357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1037</v>
      </c>
      <c r="G126" s="74">
        <f t="shared" si="18"/>
        <v>893</v>
      </c>
      <c r="H126" s="75">
        <f t="shared" si="18"/>
        <v>88</v>
      </c>
      <c r="I126" s="75">
        <f t="shared" si="18"/>
        <v>56</v>
      </c>
      <c r="J126" s="138">
        <f t="shared" si="18"/>
        <v>1322</v>
      </c>
      <c r="K126" s="74">
        <f t="shared" si="18"/>
        <v>1169</v>
      </c>
      <c r="L126" s="75">
        <f t="shared" si="18"/>
        <v>95</v>
      </c>
      <c r="M126" s="75">
        <f t="shared" si="18"/>
        <v>58</v>
      </c>
      <c r="N126" s="138">
        <f t="shared" si="18"/>
        <v>1169</v>
      </c>
      <c r="O126" s="81">
        <f t="shared" si="18"/>
        <v>223</v>
      </c>
      <c r="P126" s="77">
        <f t="shared" si="18"/>
        <v>946</v>
      </c>
      <c r="Q126" s="74">
        <f t="shared" si="18"/>
        <v>18</v>
      </c>
      <c r="R126" s="139">
        <f t="shared" si="18"/>
        <v>121</v>
      </c>
      <c r="S126" s="1358">
        <f t="shared" si="18"/>
        <v>234</v>
      </c>
      <c r="T126" s="1359">
        <f t="shared" si="18"/>
        <v>819</v>
      </c>
      <c r="U126" s="81">
        <f t="shared" si="18"/>
        <v>439</v>
      </c>
      <c r="V126" s="142">
        <f t="shared" si="18"/>
        <v>424</v>
      </c>
      <c r="W126" s="139">
        <f t="shared" si="18"/>
        <v>4147</v>
      </c>
      <c r="X126" s="78">
        <f t="shared" si="18"/>
        <v>41</v>
      </c>
      <c r="Y126" s="142">
        <f t="shared" si="18"/>
        <v>329</v>
      </c>
      <c r="Z126" s="139">
        <f t="shared" si="18"/>
        <v>0</v>
      </c>
      <c r="AA126" s="139">
        <f t="shared" si="18"/>
        <v>0</v>
      </c>
      <c r="AB126" s="139">
        <f t="shared" si="18"/>
        <v>697</v>
      </c>
      <c r="AC126" s="139">
        <f t="shared" si="18"/>
        <v>1199</v>
      </c>
      <c r="AD126" s="138">
        <f t="shared" si="18"/>
        <v>214</v>
      </c>
      <c r="AE126" s="74">
        <f t="shared" si="18"/>
        <v>0</v>
      </c>
      <c r="AF126" s="77">
        <f t="shared" si="18"/>
        <v>0</v>
      </c>
      <c r="AG126" s="74">
        <f t="shared" si="18"/>
        <v>4</v>
      </c>
      <c r="AH126" s="75">
        <f t="shared" si="18"/>
        <v>11</v>
      </c>
      <c r="AI126" s="139">
        <f t="shared" si="18"/>
        <v>11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357" t="s">
        <v>133</v>
      </c>
      <c r="B128" s="945" t="s">
        <v>94</v>
      </c>
      <c r="C128" s="1320" t="s">
        <v>13</v>
      </c>
      <c r="D128" s="1330" t="s">
        <v>14</v>
      </c>
      <c r="E128" s="1331" t="s">
        <v>15</v>
      </c>
      <c r="F128" s="1331" t="s">
        <v>16</v>
      </c>
      <c r="G128" s="1331" t="s">
        <v>134</v>
      </c>
      <c r="H128" s="1331" t="s">
        <v>18</v>
      </c>
      <c r="I128" s="1332" t="s">
        <v>19</v>
      </c>
      <c r="J128" s="1332" t="s">
        <v>20</v>
      </c>
      <c r="K128" s="1332" t="s">
        <v>21</v>
      </c>
      <c r="L128" s="1332" t="s">
        <v>22</v>
      </c>
      <c r="M128" s="1332" t="s">
        <v>23</v>
      </c>
      <c r="N128" s="1332" t="s">
        <v>24</v>
      </c>
      <c r="O128" s="1332" t="s">
        <v>25</v>
      </c>
      <c r="P128" s="1332" t="s">
        <v>26</v>
      </c>
      <c r="Q128" s="1332" t="s">
        <v>27</v>
      </c>
      <c r="R128" s="1332" t="s">
        <v>28</v>
      </c>
      <c r="S128" s="1332" t="s">
        <v>29</v>
      </c>
      <c r="T128" s="1333" t="s">
        <v>135</v>
      </c>
      <c r="U128" s="1360" t="s">
        <v>136</v>
      </c>
      <c r="V128" s="1360" t="s">
        <v>137</v>
      </c>
    </row>
    <row r="129" spans="1:93" ht="15" customHeight="1" x14ac:dyDescent="0.25">
      <c r="A129" s="152" t="s">
        <v>138</v>
      </c>
      <c r="B129" s="1339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324"/>
      <c r="V129" s="1324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100</v>
      </c>
      <c r="C130" s="42">
        <v>4</v>
      </c>
      <c r="D130" s="43">
        <v>8</v>
      </c>
      <c r="E130" s="43">
        <v>12</v>
      </c>
      <c r="F130" s="43">
        <v>5</v>
      </c>
      <c r="G130" s="43">
        <v>2</v>
      </c>
      <c r="H130" s="43">
        <v>3</v>
      </c>
      <c r="I130" s="43">
        <v>4</v>
      </c>
      <c r="J130" s="43">
        <v>2</v>
      </c>
      <c r="K130" s="43">
        <v>1</v>
      </c>
      <c r="L130" s="43">
        <v>3</v>
      </c>
      <c r="M130" s="43">
        <v>9</v>
      </c>
      <c r="N130" s="43">
        <v>12</v>
      </c>
      <c r="O130" s="43">
        <v>9</v>
      </c>
      <c r="P130" s="43">
        <v>15</v>
      </c>
      <c r="Q130" s="43">
        <v>5</v>
      </c>
      <c r="R130" s="43">
        <v>3</v>
      </c>
      <c r="S130" s="43">
        <v>3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97</v>
      </c>
      <c r="C131" s="42">
        <v>0</v>
      </c>
      <c r="D131" s="43">
        <v>0</v>
      </c>
      <c r="E131" s="43">
        <v>0</v>
      </c>
      <c r="F131" s="43">
        <v>1</v>
      </c>
      <c r="G131" s="43">
        <v>1</v>
      </c>
      <c r="H131" s="43">
        <v>1</v>
      </c>
      <c r="I131" s="43">
        <v>2</v>
      </c>
      <c r="J131" s="43">
        <v>1</v>
      </c>
      <c r="K131" s="43">
        <v>8</v>
      </c>
      <c r="L131" s="43">
        <v>3</v>
      </c>
      <c r="M131" s="43">
        <v>16</v>
      </c>
      <c r="N131" s="43">
        <v>16</v>
      </c>
      <c r="O131" s="43">
        <v>13</v>
      </c>
      <c r="P131" s="43">
        <v>11</v>
      </c>
      <c r="Q131" s="43">
        <v>9</v>
      </c>
      <c r="R131" s="43">
        <v>10</v>
      </c>
      <c r="S131" s="43">
        <v>5</v>
      </c>
      <c r="T131" s="44">
        <v>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248</v>
      </c>
      <c r="C132" s="42">
        <v>0</v>
      </c>
      <c r="D132" s="43">
        <v>0</v>
      </c>
      <c r="E132" s="43">
        <v>2</v>
      </c>
      <c r="F132" s="43">
        <v>2</v>
      </c>
      <c r="G132" s="43">
        <v>4</v>
      </c>
      <c r="H132" s="43">
        <v>32</v>
      </c>
      <c r="I132" s="43">
        <v>52</v>
      </c>
      <c r="J132" s="43">
        <v>75</v>
      </c>
      <c r="K132" s="43">
        <v>71</v>
      </c>
      <c r="L132" s="43">
        <v>10</v>
      </c>
      <c r="M132" s="43">
        <v>0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240</v>
      </c>
      <c r="C134" s="42">
        <v>0</v>
      </c>
      <c r="D134" s="43">
        <v>0</v>
      </c>
      <c r="E134" s="43">
        <v>0</v>
      </c>
      <c r="F134" s="43">
        <v>0</v>
      </c>
      <c r="G134" s="43">
        <v>5</v>
      </c>
      <c r="H134" s="43">
        <v>1</v>
      </c>
      <c r="I134" s="43">
        <v>3</v>
      </c>
      <c r="J134" s="43">
        <v>4</v>
      </c>
      <c r="K134" s="43">
        <v>7</v>
      </c>
      <c r="L134" s="43">
        <v>10</v>
      </c>
      <c r="M134" s="43">
        <v>8</v>
      </c>
      <c r="N134" s="43">
        <v>15</v>
      </c>
      <c r="O134" s="43">
        <v>23</v>
      </c>
      <c r="P134" s="43">
        <v>33</v>
      </c>
      <c r="Q134" s="43">
        <v>39</v>
      </c>
      <c r="R134" s="43">
        <v>36</v>
      </c>
      <c r="S134" s="43">
        <v>56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150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1</v>
      </c>
      <c r="K135" s="43">
        <v>0</v>
      </c>
      <c r="L135" s="43">
        <v>3</v>
      </c>
      <c r="M135" s="43">
        <v>5</v>
      </c>
      <c r="N135" s="43">
        <v>9</v>
      </c>
      <c r="O135" s="43">
        <v>8</v>
      </c>
      <c r="P135" s="43">
        <v>14</v>
      </c>
      <c r="Q135" s="43">
        <v>18</v>
      </c>
      <c r="R135" s="43">
        <v>29</v>
      </c>
      <c r="S135" s="43">
        <v>34</v>
      </c>
      <c r="T135" s="44">
        <v>29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350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3</v>
      </c>
      <c r="I137" s="43">
        <v>36</v>
      </c>
      <c r="J137" s="43">
        <v>61</v>
      </c>
      <c r="K137" s="43">
        <v>66</v>
      </c>
      <c r="L137" s="43">
        <v>42</v>
      </c>
      <c r="M137" s="43">
        <v>44</v>
      </c>
      <c r="N137" s="43">
        <v>43</v>
      </c>
      <c r="O137" s="43">
        <v>21</v>
      </c>
      <c r="P137" s="43">
        <v>13</v>
      </c>
      <c r="Q137" s="43">
        <v>15</v>
      </c>
      <c r="R137" s="43">
        <v>4</v>
      </c>
      <c r="S137" s="43">
        <v>1</v>
      </c>
      <c r="T137" s="44">
        <v>1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236</v>
      </c>
      <c r="C138" s="42">
        <v>0</v>
      </c>
      <c r="D138" s="43">
        <v>0</v>
      </c>
      <c r="E138" s="43">
        <v>0</v>
      </c>
      <c r="F138" s="43">
        <v>1</v>
      </c>
      <c r="G138" s="43">
        <v>4</v>
      </c>
      <c r="H138" s="43">
        <v>8</v>
      </c>
      <c r="I138" s="43">
        <v>5</v>
      </c>
      <c r="J138" s="43">
        <v>9</v>
      </c>
      <c r="K138" s="43">
        <v>21</v>
      </c>
      <c r="L138" s="43">
        <v>22</v>
      </c>
      <c r="M138" s="43">
        <v>31</v>
      </c>
      <c r="N138" s="43">
        <v>23</v>
      </c>
      <c r="O138" s="43">
        <v>36</v>
      </c>
      <c r="P138" s="43">
        <v>25</v>
      </c>
      <c r="Q138" s="43">
        <v>22</v>
      </c>
      <c r="R138" s="43">
        <v>11</v>
      </c>
      <c r="S138" s="43">
        <v>11</v>
      </c>
      <c r="T138" s="44">
        <v>7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226</v>
      </c>
      <c r="C139" s="42">
        <v>2</v>
      </c>
      <c r="D139" s="43">
        <v>43</v>
      </c>
      <c r="E139" s="43">
        <v>85</v>
      </c>
      <c r="F139" s="43">
        <v>86</v>
      </c>
      <c r="G139" s="43">
        <v>7</v>
      </c>
      <c r="H139" s="43">
        <v>2</v>
      </c>
      <c r="I139" s="43">
        <v>1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67</v>
      </c>
      <c r="C140" s="42">
        <v>0</v>
      </c>
      <c r="D140" s="43">
        <v>0</v>
      </c>
      <c r="E140" s="43">
        <v>42</v>
      </c>
      <c r="F140" s="43">
        <v>13</v>
      </c>
      <c r="G140" s="43">
        <v>7</v>
      </c>
      <c r="H140" s="43">
        <v>3</v>
      </c>
      <c r="I140" s="43">
        <v>2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45</v>
      </c>
      <c r="C141" s="42">
        <v>0</v>
      </c>
      <c r="D141" s="43">
        <v>0</v>
      </c>
      <c r="E141" s="43">
        <v>0</v>
      </c>
      <c r="F141" s="43">
        <v>2</v>
      </c>
      <c r="G141" s="43">
        <v>0</v>
      </c>
      <c r="H141" s="43">
        <v>4</v>
      </c>
      <c r="I141" s="43">
        <v>5</v>
      </c>
      <c r="J141" s="43">
        <v>4</v>
      </c>
      <c r="K141" s="43">
        <v>2</v>
      </c>
      <c r="L141" s="43">
        <v>4</v>
      </c>
      <c r="M141" s="43">
        <v>7</v>
      </c>
      <c r="N141" s="43">
        <v>2</v>
      </c>
      <c r="O141" s="43">
        <v>6</v>
      </c>
      <c r="P141" s="43">
        <v>2</v>
      </c>
      <c r="Q141" s="43">
        <v>2</v>
      </c>
      <c r="R141" s="43">
        <v>2</v>
      </c>
      <c r="S141" s="43">
        <v>1</v>
      </c>
      <c r="T141" s="44">
        <v>2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51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4</v>
      </c>
      <c r="I142" s="43">
        <v>2</v>
      </c>
      <c r="J142" s="43">
        <v>7</v>
      </c>
      <c r="K142" s="43">
        <v>11</v>
      </c>
      <c r="L142" s="43">
        <v>11</v>
      </c>
      <c r="M142" s="43">
        <v>6</v>
      </c>
      <c r="N142" s="43">
        <v>2</v>
      </c>
      <c r="O142" s="43">
        <v>4</v>
      </c>
      <c r="P142" s="43">
        <v>2</v>
      </c>
      <c r="Q142" s="43">
        <v>2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202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1</v>
      </c>
      <c r="I143" s="43">
        <v>15</v>
      </c>
      <c r="J143" s="43">
        <v>16</v>
      </c>
      <c r="K143" s="43">
        <v>34</v>
      </c>
      <c r="L143" s="43">
        <v>39</v>
      </c>
      <c r="M143" s="43">
        <v>25</v>
      </c>
      <c r="N143" s="43">
        <v>24</v>
      </c>
      <c r="O143" s="43">
        <v>13</v>
      </c>
      <c r="P143" s="43">
        <v>20</v>
      </c>
      <c r="Q143" s="43">
        <v>8</v>
      </c>
      <c r="R143" s="43">
        <v>4</v>
      </c>
      <c r="S143" s="43">
        <v>2</v>
      </c>
      <c r="T143" s="44">
        <v>1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2012</v>
      </c>
      <c r="C146" s="74">
        <f t="shared" si="27"/>
        <v>6</v>
      </c>
      <c r="D146" s="75">
        <f t="shared" si="27"/>
        <v>51</v>
      </c>
      <c r="E146" s="75">
        <f t="shared" si="27"/>
        <v>141</v>
      </c>
      <c r="F146" s="75">
        <f t="shared" si="27"/>
        <v>110</v>
      </c>
      <c r="G146" s="75">
        <f>SUM(G129:G145)</f>
        <v>30</v>
      </c>
      <c r="H146" s="75">
        <f t="shared" si="27"/>
        <v>62</v>
      </c>
      <c r="I146" s="75">
        <f t="shared" si="27"/>
        <v>127</v>
      </c>
      <c r="J146" s="75">
        <f t="shared" si="27"/>
        <v>180</v>
      </c>
      <c r="K146" s="75">
        <f t="shared" si="27"/>
        <v>221</v>
      </c>
      <c r="L146" s="75">
        <f t="shared" si="27"/>
        <v>147</v>
      </c>
      <c r="M146" s="75">
        <f t="shared" si="27"/>
        <v>151</v>
      </c>
      <c r="N146" s="75">
        <f t="shared" si="27"/>
        <v>146</v>
      </c>
      <c r="O146" s="75">
        <f t="shared" si="27"/>
        <v>133</v>
      </c>
      <c r="P146" s="75">
        <f t="shared" si="27"/>
        <v>135</v>
      </c>
      <c r="Q146" s="75">
        <f t="shared" si="27"/>
        <v>120</v>
      </c>
      <c r="R146" s="75">
        <f t="shared" si="27"/>
        <v>99</v>
      </c>
      <c r="S146" s="75">
        <f t="shared" si="27"/>
        <v>113</v>
      </c>
      <c r="T146" s="76">
        <f t="shared" si="27"/>
        <v>40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317" t="s">
        <v>158</v>
      </c>
      <c r="G148" s="1327"/>
      <c r="H148" s="1327"/>
      <c r="I148" s="1327"/>
      <c r="J148" s="1327"/>
      <c r="K148" s="1327"/>
      <c r="L148" s="1327"/>
      <c r="M148" s="1327"/>
      <c r="N148" s="1327"/>
      <c r="O148" s="1327"/>
      <c r="P148" s="1327"/>
      <c r="Q148" s="1327"/>
      <c r="R148" s="1327"/>
      <c r="S148" s="1327"/>
      <c r="T148" s="1327"/>
      <c r="U148" s="1327"/>
      <c r="V148" s="1327"/>
      <c r="W148" s="1327"/>
      <c r="X148" s="1327"/>
      <c r="Y148" s="1327"/>
      <c r="Z148" s="1327"/>
      <c r="AA148" s="1327"/>
      <c r="AB148" s="1327"/>
      <c r="AC148" s="1327"/>
      <c r="AD148" s="1327"/>
      <c r="AE148" s="1327"/>
      <c r="AF148" s="1327"/>
      <c r="AG148" s="1327"/>
      <c r="AH148" s="1327"/>
      <c r="AI148" s="1327"/>
      <c r="AJ148" s="1327"/>
      <c r="AK148" s="1327"/>
      <c r="AL148" s="1327"/>
      <c r="AM148" s="1327"/>
      <c r="AN148" s="1327"/>
      <c r="AO148" s="1319"/>
      <c r="AP148" s="1161" t="s">
        <v>9</v>
      </c>
      <c r="AQ148" s="1289" t="s">
        <v>159</v>
      </c>
      <c r="AR148" s="1289" t="s">
        <v>160</v>
      </c>
      <c r="AS148" s="1102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313" t="s">
        <v>13</v>
      </c>
      <c r="G149" s="1345"/>
      <c r="H149" s="1313" t="s">
        <v>14</v>
      </c>
      <c r="I149" s="1345"/>
      <c r="J149" s="1313" t="s">
        <v>15</v>
      </c>
      <c r="K149" s="1345"/>
      <c r="L149" s="1313" t="s">
        <v>16</v>
      </c>
      <c r="M149" s="1345"/>
      <c r="N149" s="1313" t="s">
        <v>164</v>
      </c>
      <c r="O149" s="1345"/>
      <c r="P149" s="1313" t="s">
        <v>18</v>
      </c>
      <c r="Q149" s="1345"/>
      <c r="R149" s="1317" t="s">
        <v>19</v>
      </c>
      <c r="S149" s="1318"/>
      <c r="T149" s="1317" t="s">
        <v>20</v>
      </c>
      <c r="U149" s="1318"/>
      <c r="V149" s="1317" t="s">
        <v>21</v>
      </c>
      <c r="W149" s="1318"/>
      <c r="X149" s="1317" t="s">
        <v>22</v>
      </c>
      <c r="Y149" s="1318"/>
      <c r="Z149" s="1317" t="s">
        <v>23</v>
      </c>
      <c r="AA149" s="1318"/>
      <c r="AB149" s="1317" t="s">
        <v>24</v>
      </c>
      <c r="AC149" s="1318"/>
      <c r="AD149" s="1317" t="s">
        <v>25</v>
      </c>
      <c r="AE149" s="1318"/>
      <c r="AF149" s="1317" t="s">
        <v>26</v>
      </c>
      <c r="AG149" s="1318"/>
      <c r="AH149" s="1317" t="s">
        <v>27</v>
      </c>
      <c r="AI149" s="1318"/>
      <c r="AJ149" s="1317" t="s">
        <v>28</v>
      </c>
      <c r="AK149" s="1318"/>
      <c r="AL149" s="1317" t="s">
        <v>29</v>
      </c>
      <c r="AM149" s="1318"/>
      <c r="AN149" s="1317" t="s">
        <v>30</v>
      </c>
      <c r="AO149" s="1319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336" t="s">
        <v>165</v>
      </c>
      <c r="D150" s="1332" t="s">
        <v>31</v>
      </c>
      <c r="E150" s="1361" t="s">
        <v>32</v>
      </c>
      <c r="F150" s="1320" t="s">
        <v>31</v>
      </c>
      <c r="G150" s="964" t="s">
        <v>32</v>
      </c>
      <c r="H150" s="1320" t="s">
        <v>31</v>
      </c>
      <c r="I150" s="964" t="s">
        <v>32</v>
      </c>
      <c r="J150" s="1320" t="s">
        <v>31</v>
      </c>
      <c r="K150" s="964" t="s">
        <v>32</v>
      </c>
      <c r="L150" s="1320" t="s">
        <v>31</v>
      </c>
      <c r="M150" s="964" t="s">
        <v>32</v>
      </c>
      <c r="N150" s="1320" t="s">
        <v>31</v>
      </c>
      <c r="O150" s="964" t="s">
        <v>32</v>
      </c>
      <c r="P150" s="1320" t="s">
        <v>31</v>
      </c>
      <c r="Q150" s="964" t="s">
        <v>32</v>
      </c>
      <c r="R150" s="1320" t="s">
        <v>31</v>
      </c>
      <c r="S150" s="964" t="s">
        <v>32</v>
      </c>
      <c r="T150" s="1320" t="s">
        <v>31</v>
      </c>
      <c r="U150" s="964" t="s">
        <v>32</v>
      </c>
      <c r="V150" s="1320" t="s">
        <v>31</v>
      </c>
      <c r="W150" s="964" t="s">
        <v>32</v>
      </c>
      <c r="X150" s="1320" t="s">
        <v>31</v>
      </c>
      <c r="Y150" s="964" t="s">
        <v>32</v>
      </c>
      <c r="Z150" s="1320" t="s">
        <v>31</v>
      </c>
      <c r="AA150" s="964" t="s">
        <v>32</v>
      </c>
      <c r="AB150" s="1320" t="s">
        <v>31</v>
      </c>
      <c r="AC150" s="964" t="s">
        <v>32</v>
      </c>
      <c r="AD150" s="1320" t="s">
        <v>31</v>
      </c>
      <c r="AE150" s="964" t="s">
        <v>32</v>
      </c>
      <c r="AF150" s="1320" t="s">
        <v>31</v>
      </c>
      <c r="AG150" s="964" t="s">
        <v>32</v>
      </c>
      <c r="AH150" s="1320" t="s">
        <v>31</v>
      </c>
      <c r="AI150" s="964" t="s">
        <v>32</v>
      </c>
      <c r="AJ150" s="1320" t="s">
        <v>31</v>
      </c>
      <c r="AK150" s="964" t="s">
        <v>32</v>
      </c>
      <c r="AL150" s="1320" t="s">
        <v>31</v>
      </c>
      <c r="AM150" s="964" t="s">
        <v>32</v>
      </c>
      <c r="AN150" s="1320" t="s">
        <v>31</v>
      </c>
      <c r="AO150" s="1362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363">
        <f>SUM(D151+E151)</f>
        <v>1385</v>
      </c>
      <c r="D151" s="1364">
        <f>SUM(F151+H151+J151+L151+N151+P151+R151+T151+V151+X151+Z151+AB151+AD151+AF151+AH151+AJ151+AL151+AN151)</f>
        <v>645</v>
      </c>
      <c r="E151" s="970">
        <f>SUM(G151+I151+K151+M151+O151+Q151+S151+U151+W151+Y151+AA151+AC151+AE151+AG151+AI151+AK151+AM151+AO151)</f>
        <v>740</v>
      </c>
      <c r="F151" s="939">
        <v>2</v>
      </c>
      <c r="G151" s="971">
        <v>1</v>
      </c>
      <c r="H151" s="939">
        <v>12</v>
      </c>
      <c r="I151" s="971">
        <v>5</v>
      </c>
      <c r="J151" s="939">
        <v>21</v>
      </c>
      <c r="K151" s="1166">
        <v>12</v>
      </c>
      <c r="L151" s="939">
        <v>6</v>
      </c>
      <c r="M151" s="1166">
        <v>6</v>
      </c>
      <c r="N151" s="939">
        <v>6</v>
      </c>
      <c r="O151" s="1166">
        <v>7</v>
      </c>
      <c r="P151" s="939">
        <v>10</v>
      </c>
      <c r="Q151" s="1166">
        <v>11</v>
      </c>
      <c r="R151" s="939">
        <v>7</v>
      </c>
      <c r="S151" s="1166">
        <v>13</v>
      </c>
      <c r="T151" s="939">
        <v>5</v>
      </c>
      <c r="U151" s="1166">
        <v>12</v>
      </c>
      <c r="V151" s="939">
        <v>10</v>
      </c>
      <c r="W151" s="1166">
        <v>29</v>
      </c>
      <c r="X151" s="939">
        <v>19</v>
      </c>
      <c r="Y151" s="1166">
        <v>34</v>
      </c>
      <c r="Z151" s="939">
        <v>26</v>
      </c>
      <c r="AA151" s="1166">
        <v>37</v>
      </c>
      <c r="AB151" s="939">
        <v>28</v>
      </c>
      <c r="AC151" s="1166">
        <v>61</v>
      </c>
      <c r="AD151" s="939">
        <v>54</v>
      </c>
      <c r="AE151" s="1166">
        <v>64</v>
      </c>
      <c r="AF151" s="939">
        <v>83</v>
      </c>
      <c r="AG151" s="1166">
        <v>97</v>
      </c>
      <c r="AH151" s="939">
        <v>97</v>
      </c>
      <c r="AI151" s="1166">
        <v>94</v>
      </c>
      <c r="AJ151" s="939">
        <v>83</v>
      </c>
      <c r="AK151" s="1166">
        <v>96</v>
      </c>
      <c r="AL151" s="939">
        <v>78</v>
      </c>
      <c r="AM151" s="1166">
        <v>88</v>
      </c>
      <c r="AN151" s="973">
        <v>98</v>
      </c>
      <c r="AO151" s="1167">
        <v>73</v>
      </c>
      <c r="AP151" s="174">
        <v>1385</v>
      </c>
      <c r="AQ151" s="123">
        <v>232</v>
      </c>
      <c r="AR151" s="123">
        <v>0</v>
      </c>
      <c r="AS151" s="175">
        <v>16</v>
      </c>
      <c r="AT151" s="939">
        <v>0</v>
      </c>
      <c r="AU151" s="1166">
        <v>243</v>
      </c>
      <c r="AV151" s="1268"/>
      <c r="AW151" s="1365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218</v>
      </c>
      <c r="D152" s="179"/>
      <c r="E152" s="180">
        <f>SUM(K152+M152+O152+Q152+S152+U152+W152+Y152+AA152+AC152+AE152+AG152+AI152+AK152+AM152+AO152)</f>
        <v>218</v>
      </c>
      <c r="F152" s="181"/>
      <c r="G152" s="1366"/>
      <c r="H152" s="181"/>
      <c r="I152" s="1366"/>
      <c r="J152" s="181"/>
      <c r="K152" s="108">
        <v>2</v>
      </c>
      <c r="L152" s="181"/>
      <c r="M152" s="108">
        <v>4</v>
      </c>
      <c r="N152" s="181"/>
      <c r="O152" s="108">
        <v>3</v>
      </c>
      <c r="P152" s="181"/>
      <c r="Q152" s="108">
        <v>25</v>
      </c>
      <c r="R152" s="181"/>
      <c r="S152" s="108">
        <v>44</v>
      </c>
      <c r="T152" s="181"/>
      <c r="U152" s="108">
        <v>71</v>
      </c>
      <c r="V152" s="181"/>
      <c r="W152" s="108">
        <v>61</v>
      </c>
      <c r="X152" s="181"/>
      <c r="Y152" s="108">
        <v>8</v>
      </c>
      <c r="Z152" s="181"/>
      <c r="AA152" s="108"/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218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/>
      <c r="AR153" s="35"/>
      <c r="AS153" s="110"/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449</v>
      </c>
      <c r="D154" s="195">
        <f>SUM(F154+H154+J154+L154+N154+P154+R154+T154+V154+X154+Z154+AB154+AD154+AF154+AH154+AJ154+AL154+AN154)</f>
        <v>105</v>
      </c>
      <c r="E154" s="196">
        <f>SUM(G154+I154+K154+M154+O154+Q154+S154+U154+W154+Y154+AA154+AC154+AE154+AG154+AI154+AK154+AM154+AO154)</f>
        <v>344</v>
      </c>
      <c r="F154" s="42">
        <v>0</v>
      </c>
      <c r="G154" s="38">
        <v>0</v>
      </c>
      <c r="H154" s="42">
        <v>0</v>
      </c>
      <c r="I154" s="38">
        <v>0</v>
      </c>
      <c r="J154" s="42">
        <v>0</v>
      </c>
      <c r="K154" s="38">
        <v>1</v>
      </c>
      <c r="L154" s="42"/>
      <c r="M154" s="38">
        <v>1</v>
      </c>
      <c r="N154" s="42"/>
      <c r="O154" s="38">
        <v>1</v>
      </c>
      <c r="P154" s="42">
        <v>9</v>
      </c>
      <c r="Q154" s="38">
        <v>9</v>
      </c>
      <c r="R154" s="42">
        <v>5</v>
      </c>
      <c r="S154" s="38">
        <v>35</v>
      </c>
      <c r="T154" s="42">
        <v>21</v>
      </c>
      <c r="U154" s="38">
        <v>45</v>
      </c>
      <c r="V154" s="42">
        <v>18</v>
      </c>
      <c r="W154" s="38">
        <v>45</v>
      </c>
      <c r="X154" s="42">
        <v>18</v>
      </c>
      <c r="Y154" s="38">
        <v>52</v>
      </c>
      <c r="Z154" s="42">
        <v>3</v>
      </c>
      <c r="AA154" s="38">
        <v>44</v>
      </c>
      <c r="AB154" s="42">
        <v>15</v>
      </c>
      <c r="AC154" s="38">
        <v>37</v>
      </c>
      <c r="AD154" s="42">
        <v>8</v>
      </c>
      <c r="AE154" s="38">
        <v>30</v>
      </c>
      <c r="AF154" s="42">
        <v>5</v>
      </c>
      <c r="AG154" s="38">
        <v>18</v>
      </c>
      <c r="AH154" s="42">
        <v>2</v>
      </c>
      <c r="AI154" s="38">
        <v>11</v>
      </c>
      <c r="AJ154" s="42">
        <v>1</v>
      </c>
      <c r="AK154" s="38">
        <v>11</v>
      </c>
      <c r="AL154" s="42">
        <v>0</v>
      </c>
      <c r="AM154" s="38">
        <v>4</v>
      </c>
      <c r="AN154" s="107">
        <v>0</v>
      </c>
      <c r="AO154" s="44">
        <v>0</v>
      </c>
      <c r="AP154" s="197">
        <v>449</v>
      </c>
      <c r="AQ154" s="43">
        <v>143</v>
      </c>
      <c r="AR154" s="43">
        <v>0</v>
      </c>
      <c r="AS154" s="38">
        <v>0</v>
      </c>
      <c r="AT154" s="42">
        <v>0</v>
      </c>
      <c r="AU154" s="38">
        <v>59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/>
      <c r="AR155" s="63"/>
      <c r="AS155" s="71"/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367"/>
      <c r="C156" s="208">
        <f t="shared" si="39"/>
        <v>411</v>
      </c>
      <c r="D156" s="209">
        <f>SUM(F156+H156+J156+L156+N156+P156+R156+T156+V156+X156+Z156+AB156+AD156+AF156+AH156+AJ156+AL156+AN156)</f>
        <v>184</v>
      </c>
      <c r="E156" s="196">
        <f>SUM(G156+I156+K156+M156+O156+Q156+S156+U156+W156+Y156+AA156+AC156+AE156+AG156+AI156+AK156+AM156+AO156)</f>
        <v>227</v>
      </c>
      <c r="F156" s="32">
        <v>42</v>
      </c>
      <c r="G156" s="31">
        <v>40</v>
      </c>
      <c r="H156" s="32">
        <v>18</v>
      </c>
      <c r="I156" s="31">
        <v>18</v>
      </c>
      <c r="J156" s="32">
        <v>12</v>
      </c>
      <c r="K156" s="110">
        <v>7</v>
      </c>
      <c r="L156" s="32">
        <v>4</v>
      </c>
      <c r="M156" s="110">
        <v>2</v>
      </c>
      <c r="N156" s="32">
        <v>5</v>
      </c>
      <c r="O156" s="110">
        <v>3</v>
      </c>
      <c r="P156" s="32">
        <v>1</v>
      </c>
      <c r="Q156" s="110">
        <v>3</v>
      </c>
      <c r="R156" s="32">
        <v>2</v>
      </c>
      <c r="S156" s="110">
        <v>3</v>
      </c>
      <c r="T156" s="32">
        <v>1</v>
      </c>
      <c r="U156" s="110">
        <v>4</v>
      </c>
      <c r="V156" s="32">
        <v>1</v>
      </c>
      <c r="W156" s="110">
        <v>7</v>
      </c>
      <c r="X156" s="32">
        <v>4</v>
      </c>
      <c r="Y156" s="110">
        <v>11</v>
      </c>
      <c r="Z156" s="32">
        <v>1</v>
      </c>
      <c r="AA156" s="110">
        <v>9</v>
      </c>
      <c r="AB156" s="32">
        <v>6</v>
      </c>
      <c r="AC156" s="110">
        <v>19</v>
      </c>
      <c r="AD156" s="32">
        <v>7</v>
      </c>
      <c r="AE156" s="110">
        <v>14</v>
      </c>
      <c r="AF156" s="32">
        <v>8</v>
      </c>
      <c r="AG156" s="110">
        <v>18</v>
      </c>
      <c r="AH156" s="32">
        <v>18</v>
      </c>
      <c r="AI156" s="110">
        <v>19</v>
      </c>
      <c r="AJ156" s="32">
        <v>7</v>
      </c>
      <c r="AK156" s="31">
        <v>9</v>
      </c>
      <c r="AL156" s="32">
        <v>22</v>
      </c>
      <c r="AM156" s="31">
        <v>20</v>
      </c>
      <c r="AN156" s="59">
        <v>25</v>
      </c>
      <c r="AO156" s="33">
        <v>21</v>
      </c>
      <c r="AP156" s="190">
        <v>411</v>
      </c>
      <c r="AQ156" s="35">
        <v>368</v>
      </c>
      <c r="AR156" s="35">
        <v>0</v>
      </c>
      <c r="AS156" s="110">
        <v>0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217</v>
      </c>
      <c r="D157" s="195">
        <f>SUM(F157+H157+J157+N157+L157+P157+R157+T157+V157+X157+Z157+AB157+AD157+AF157+AH157+AJ157+AL157+AN157)</f>
        <v>43</v>
      </c>
      <c r="E157" s="196">
        <f>SUM(G157+I157+K157+M157+O157+Q157+S157+U157+W157+Y157+AA157+AC157+AE157+AG157+AI157+AK157+AM157+AO157)</f>
        <v>174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2</v>
      </c>
      <c r="L157" s="42">
        <v>1</v>
      </c>
      <c r="M157" s="38">
        <v>1</v>
      </c>
      <c r="N157" s="42">
        <v>1</v>
      </c>
      <c r="O157" s="38">
        <v>1</v>
      </c>
      <c r="P157" s="42">
        <v>0</v>
      </c>
      <c r="Q157" s="38">
        <v>3</v>
      </c>
      <c r="R157" s="42">
        <v>0</v>
      </c>
      <c r="S157" s="38">
        <v>4</v>
      </c>
      <c r="T157" s="42">
        <v>2</v>
      </c>
      <c r="U157" s="38">
        <v>13</v>
      </c>
      <c r="V157" s="42">
        <v>5</v>
      </c>
      <c r="W157" s="38">
        <v>20</v>
      </c>
      <c r="X157" s="42">
        <v>2</v>
      </c>
      <c r="Y157" s="38">
        <v>26</v>
      </c>
      <c r="Z157" s="42">
        <v>3</v>
      </c>
      <c r="AA157" s="38">
        <v>20</v>
      </c>
      <c r="AB157" s="42">
        <v>5</v>
      </c>
      <c r="AC157" s="38">
        <v>14</v>
      </c>
      <c r="AD157" s="42">
        <v>3</v>
      </c>
      <c r="AE157" s="45">
        <v>25</v>
      </c>
      <c r="AF157" s="42">
        <v>5</v>
      </c>
      <c r="AG157" s="45">
        <v>12</v>
      </c>
      <c r="AH157" s="42">
        <v>3</v>
      </c>
      <c r="AI157" s="45">
        <v>7</v>
      </c>
      <c r="AJ157" s="42">
        <v>7</v>
      </c>
      <c r="AK157" s="45">
        <v>13</v>
      </c>
      <c r="AL157" s="42">
        <v>3</v>
      </c>
      <c r="AM157" s="45">
        <v>4</v>
      </c>
      <c r="AN157" s="107">
        <v>3</v>
      </c>
      <c r="AO157" s="44">
        <v>9</v>
      </c>
      <c r="AP157" s="197">
        <v>217</v>
      </c>
      <c r="AQ157" s="43">
        <v>95</v>
      </c>
      <c r="AR157" s="43">
        <v>1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10</v>
      </c>
      <c r="D158" s="195">
        <f>SUM(F158+H158+J158+N158+L158+P158+R158+T158+V158+X158+Z158+AB158+AD158+AF158+AH158+AJ158+AL158+AN158)</f>
        <v>6</v>
      </c>
      <c r="E158" s="196">
        <f>SUM(G158+I158+K158+M158+O158+Q158+S158+U158+W158+Y158+AA158+AC158+AE158+AG158+AI158+AK158+AM158+AO158)</f>
        <v>4</v>
      </c>
      <c r="F158" s="42">
        <v>3</v>
      </c>
      <c r="G158" s="45">
        <v>2</v>
      </c>
      <c r="H158" s="42">
        <v>3</v>
      </c>
      <c r="I158" s="45">
        <v>0</v>
      </c>
      <c r="J158" s="42">
        <v>0</v>
      </c>
      <c r="K158" s="38">
        <v>2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10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333</v>
      </c>
      <c r="D159" s="195">
        <f>SUM(F159+H159+J159+N159+L159+P159+R159+T159+V159+X159+Z159+AB159+AD159+AF159+AH159+AJ159+AL159+AN159)</f>
        <v>148</v>
      </c>
      <c r="E159" s="196">
        <f>SUM(G159+I159+K159+M159+O159+Q159+S159+U159+W159+Y159+AA159+AC159+AE159+AG159+AI159+AK159+AM159+AO159)</f>
        <v>185</v>
      </c>
      <c r="F159" s="42">
        <v>4</v>
      </c>
      <c r="G159" s="45">
        <v>5</v>
      </c>
      <c r="H159" s="42">
        <v>21</v>
      </c>
      <c r="I159" s="45">
        <v>26</v>
      </c>
      <c r="J159" s="42">
        <v>18</v>
      </c>
      <c r="K159" s="38">
        <v>22</v>
      </c>
      <c r="L159" s="42">
        <v>1</v>
      </c>
      <c r="M159" s="38">
        <v>2</v>
      </c>
      <c r="N159" s="42">
        <v>2</v>
      </c>
      <c r="O159" s="38">
        <v>1</v>
      </c>
      <c r="P159" s="42">
        <v>0</v>
      </c>
      <c r="Q159" s="38">
        <v>0</v>
      </c>
      <c r="R159" s="42">
        <v>1</v>
      </c>
      <c r="S159" s="38">
        <v>0</v>
      </c>
      <c r="T159" s="42">
        <v>5</v>
      </c>
      <c r="U159" s="38">
        <v>0</v>
      </c>
      <c r="V159" s="42">
        <v>1</v>
      </c>
      <c r="W159" s="38">
        <v>0</v>
      </c>
      <c r="X159" s="42">
        <v>4</v>
      </c>
      <c r="Y159" s="38">
        <v>0</v>
      </c>
      <c r="Z159" s="42">
        <v>5</v>
      </c>
      <c r="AA159" s="38">
        <v>2</v>
      </c>
      <c r="AB159" s="42">
        <v>8</v>
      </c>
      <c r="AC159" s="38">
        <v>3</v>
      </c>
      <c r="AD159" s="42">
        <v>8</v>
      </c>
      <c r="AE159" s="38">
        <v>2</v>
      </c>
      <c r="AF159" s="42">
        <v>7</v>
      </c>
      <c r="AG159" s="38">
        <v>4</v>
      </c>
      <c r="AH159" s="42">
        <v>15</v>
      </c>
      <c r="AI159" s="38">
        <v>36</v>
      </c>
      <c r="AJ159" s="42">
        <v>24</v>
      </c>
      <c r="AK159" s="45">
        <v>36</v>
      </c>
      <c r="AL159" s="42">
        <v>11</v>
      </c>
      <c r="AM159" s="45">
        <v>26</v>
      </c>
      <c r="AN159" s="107">
        <v>13</v>
      </c>
      <c r="AO159" s="44">
        <v>20</v>
      </c>
      <c r="AP159" s="197">
        <v>333</v>
      </c>
      <c r="AQ159" s="43">
        <v>0</v>
      </c>
      <c r="AR159" s="43">
        <v>0</v>
      </c>
      <c r="AS159" s="38">
        <v>2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229</v>
      </c>
      <c r="D160" s="195">
        <f>SUM(F160+H160+J160+N160+L160+P160+R160+T160+V160+X160+Z160+AB160+AD160+AF160+AH160+AJ160+AL160+AN160)</f>
        <v>136</v>
      </c>
      <c r="E160" s="196">
        <f>SUM(G160+I160+K160+M160+O160+Q160+S160+U160+W160+Y160+AA160+AC160+AE160+AG160+AI160+AK160+AM160+AO160)</f>
        <v>93</v>
      </c>
      <c r="F160" s="114">
        <v>5</v>
      </c>
      <c r="G160" s="213">
        <v>0</v>
      </c>
      <c r="H160" s="114">
        <v>4</v>
      </c>
      <c r="I160" s="213">
        <v>6</v>
      </c>
      <c r="J160" s="114">
        <v>2</v>
      </c>
      <c r="K160" s="214">
        <v>0</v>
      </c>
      <c r="L160" s="114">
        <v>1</v>
      </c>
      <c r="M160" s="214">
        <v>0</v>
      </c>
      <c r="N160" s="114">
        <v>1</v>
      </c>
      <c r="O160" s="214">
        <v>0</v>
      </c>
      <c r="P160" s="114">
        <v>5</v>
      </c>
      <c r="Q160" s="214">
        <v>0</v>
      </c>
      <c r="R160" s="114">
        <v>0</v>
      </c>
      <c r="S160" s="214">
        <v>1</v>
      </c>
      <c r="T160" s="114">
        <v>0</v>
      </c>
      <c r="U160" s="214">
        <v>3</v>
      </c>
      <c r="V160" s="114">
        <v>10</v>
      </c>
      <c r="W160" s="214">
        <v>5</v>
      </c>
      <c r="X160" s="114">
        <v>3</v>
      </c>
      <c r="Y160" s="214">
        <v>2</v>
      </c>
      <c r="Z160" s="114">
        <v>2</v>
      </c>
      <c r="AA160" s="214">
        <v>6</v>
      </c>
      <c r="AB160" s="114">
        <v>13</v>
      </c>
      <c r="AC160" s="214">
        <v>3</v>
      </c>
      <c r="AD160" s="114">
        <v>14</v>
      </c>
      <c r="AE160" s="214">
        <v>3</v>
      </c>
      <c r="AF160" s="114">
        <v>15</v>
      </c>
      <c r="AG160" s="214">
        <v>16</v>
      </c>
      <c r="AH160" s="114">
        <v>9</v>
      </c>
      <c r="AI160" s="214">
        <v>2</v>
      </c>
      <c r="AJ160" s="114">
        <v>15</v>
      </c>
      <c r="AK160" s="213">
        <v>23</v>
      </c>
      <c r="AL160" s="114">
        <v>28</v>
      </c>
      <c r="AM160" s="213">
        <v>13</v>
      </c>
      <c r="AN160" s="215">
        <v>9</v>
      </c>
      <c r="AO160" s="216">
        <v>10</v>
      </c>
      <c r="AP160" s="217">
        <v>229</v>
      </c>
      <c r="AQ160" s="115">
        <v>30</v>
      </c>
      <c r="AR160" s="115">
        <v>0</v>
      </c>
      <c r="AS160" s="214">
        <v>0</v>
      </c>
      <c r="AT160" s="114">
        <v>0</v>
      </c>
      <c r="AU160" s="214">
        <v>14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183" t="s">
        <v>94</v>
      </c>
      <c r="B162" s="1247"/>
      <c r="C162" s="221">
        <f t="shared" ref="C162:AS162" si="42">SUM(C151:C161)</f>
        <v>3252</v>
      </c>
      <c r="D162" s="222">
        <f t="shared" si="42"/>
        <v>1267</v>
      </c>
      <c r="E162" s="1368">
        <f t="shared" si="42"/>
        <v>1985</v>
      </c>
      <c r="F162" s="74">
        <f t="shared" si="42"/>
        <v>56</v>
      </c>
      <c r="G162" s="139">
        <f t="shared" si="42"/>
        <v>48</v>
      </c>
      <c r="H162" s="74">
        <f t="shared" si="42"/>
        <v>58</v>
      </c>
      <c r="I162" s="139">
        <f t="shared" si="42"/>
        <v>55</v>
      </c>
      <c r="J162" s="1261">
        <f t="shared" si="42"/>
        <v>53</v>
      </c>
      <c r="K162" s="1359">
        <f t="shared" si="42"/>
        <v>48</v>
      </c>
      <c r="L162" s="1261">
        <f t="shared" si="42"/>
        <v>13</v>
      </c>
      <c r="M162" s="1359">
        <f t="shared" si="42"/>
        <v>16</v>
      </c>
      <c r="N162" s="1261">
        <f t="shared" ref="N162:O162" si="43">SUM(N151:N161)</f>
        <v>15</v>
      </c>
      <c r="O162" s="1359">
        <f t="shared" si="43"/>
        <v>16</v>
      </c>
      <c r="P162" s="1261">
        <f t="shared" si="42"/>
        <v>25</v>
      </c>
      <c r="Q162" s="1359">
        <f t="shared" si="42"/>
        <v>51</v>
      </c>
      <c r="R162" s="1261">
        <f t="shared" si="42"/>
        <v>15</v>
      </c>
      <c r="S162" s="1359">
        <f t="shared" si="42"/>
        <v>100</v>
      </c>
      <c r="T162" s="1261">
        <f t="shared" si="42"/>
        <v>34</v>
      </c>
      <c r="U162" s="1359">
        <f t="shared" si="42"/>
        <v>148</v>
      </c>
      <c r="V162" s="1261">
        <f t="shared" si="42"/>
        <v>45</v>
      </c>
      <c r="W162" s="1359">
        <f t="shared" si="42"/>
        <v>167</v>
      </c>
      <c r="X162" s="1261">
        <f t="shared" si="42"/>
        <v>50</v>
      </c>
      <c r="Y162" s="1359">
        <f t="shared" si="42"/>
        <v>133</v>
      </c>
      <c r="Z162" s="1261">
        <f t="shared" si="42"/>
        <v>40</v>
      </c>
      <c r="AA162" s="1359">
        <f t="shared" si="42"/>
        <v>118</v>
      </c>
      <c r="AB162" s="1261">
        <f t="shared" si="42"/>
        <v>75</v>
      </c>
      <c r="AC162" s="1359">
        <f t="shared" si="42"/>
        <v>137</v>
      </c>
      <c r="AD162" s="1261">
        <f t="shared" si="42"/>
        <v>94</v>
      </c>
      <c r="AE162" s="1359">
        <f t="shared" si="42"/>
        <v>138</v>
      </c>
      <c r="AF162" s="1261">
        <f t="shared" si="42"/>
        <v>123</v>
      </c>
      <c r="AG162" s="1359">
        <f t="shared" si="42"/>
        <v>165</v>
      </c>
      <c r="AH162" s="1261">
        <f t="shared" si="42"/>
        <v>144</v>
      </c>
      <c r="AI162" s="1359">
        <f t="shared" si="42"/>
        <v>169</v>
      </c>
      <c r="AJ162" s="1261">
        <f t="shared" si="42"/>
        <v>137</v>
      </c>
      <c r="AK162" s="1359">
        <f t="shared" si="42"/>
        <v>188</v>
      </c>
      <c r="AL162" s="1261">
        <f t="shared" si="42"/>
        <v>142</v>
      </c>
      <c r="AM162" s="1359">
        <f t="shared" si="42"/>
        <v>155</v>
      </c>
      <c r="AN162" s="1273">
        <f t="shared" si="42"/>
        <v>148</v>
      </c>
      <c r="AO162" s="1369">
        <f t="shared" si="42"/>
        <v>133</v>
      </c>
      <c r="AP162" s="139">
        <f t="shared" si="42"/>
        <v>3252</v>
      </c>
      <c r="AQ162" s="138">
        <f t="shared" si="42"/>
        <v>868</v>
      </c>
      <c r="AR162" s="138">
        <f t="shared" si="42"/>
        <v>1</v>
      </c>
      <c r="AS162" s="139">
        <f t="shared" si="42"/>
        <v>18</v>
      </c>
      <c r="AT162" s="1243">
        <f>SUM(AT151:AT161)</f>
        <v>0</v>
      </c>
      <c r="AU162" s="1243">
        <f>SUM(AU151:AU161)</f>
        <v>316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275"/>
      <c r="C163" s="1275"/>
      <c r="D163" s="1275"/>
      <c r="E163" s="1275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219" t="s">
        <v>158</v>
      </c>
      <c r="G164" s="1229"/>
      <c r="H164" s="1229"/>
      <c r="I164" s="1229"/>
      <c r="J164" s="1229"/>
      <c r="K164" s="1229"/>
      <c r="L164" s="1229"/>
      <c r="M164" s="1229"/>
      <c r="N164" s="1229"/>
      <c r="O164" s="1229"/>
      <c r="P164" s="1229"/>
      <c r="Q164" s="1229"/>
      <c r="R164" s="1229"/>
      <c r="S164" s="1229"/>
      <c r="T164" s="1229"/>
      <c r="U164" s="1229"/>
      <c r="V164" s="1229"/>
      <c r="W164" s="1229"/>
      <c r="X164" s="1229"/>
      <c r="Y164" s="1229"/>
      <c r="Z164" s="1229"/>
      <c r="AA164" s="1229"/>
      <c r="AB164" s="1229"/>
      <c r="AC164" s="1229"/>
      <c r="AD164" s="1229"/>
      <c r="AE164" s="1229"/>
      <c r="AF164" s="1229"/>
      <c r="AG164" s="1229"/>
      <c r="AH164" s="1229"/>
      <c r="AI164" s="1229"/>
      <c r="AJ164" s="1229"/>
      <c r="AK164" s="1229"/>
      <c r="AL164" s="1229"/>
      <c r="AM164" s="1229"/>
      <c r="AN164" s="1229"/>
      <c r="AO164" s="1221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183" t="s">
        <v>13</v>
      </c>
      <c r="G165" s="1247"/>
      <c r="H165" s="1183" t="s">
        <v>14</v>
      </c>
      <c r="I165" s="1247"/>
      <c r="J165" s="1183" t="s">
        <v>15</v>
      </c>
      <c r="K165" s="1247"/>
      <c r="L165" s="1183" t="s">
        <v>16</v>
      </c>
      <c r="M165" s="1247"/>
      <c r="N165" s="1183" t="s">
        <v>17</v>
      </c>
      <c r="O165" s="1247"/>
      <c r="P165" s="1183" t="s">
        <v>18</v>
      </c>
      <c r="Q165" s="1247"/>
      <c r="R165" s="1219" t="s">
        <v>19</v>
      </c>
      <c r="S165" s="1220"/>
      <c r="T165" s="1219" t="s">
        <v>20</v>
      </c>
      <c r="U165" s="1220"/>
      <c r="V165" s="1219" t="s">
        <v>21</v>
      </c>
      <c r="W165" s="1220"/>
      <c r="X165" s="1219" t="s">
        <v>22</v>
      </c>
      <c r="Y165" s="1220"/>
      <c r="Z165" s="1219" t="s">
        <v>23</v>
      </c>
      <c r="AA165" s="1220"/>
      <c r="AB165" s="1219" t="s">
        <v>24</v>
      </c>
      <c r="AC165" s="1220"/>
      <c r="AD165" s="1219" t="s">
        <v>25</v>
      </c>
      <c r="AE165" s="1220"/>
      <c r="AF165" s="1219" t="s">
        <v>26</v>
      </c>
      <c r="AG165" s="1220"/>
      <c r="AH165" s="1219" t="s">
        <v>27</v>
      </c>
      <c r="AI165" s="1220"/>
      <c r="AJ165" s="1219" t="s">
        <v>28</v>
      </c>
      <c r="AK165" s="1220"/>
      <c r="AL165" s="1219" t="s">
        <v>29</v>
      </c>
      <c r="AM165" s="1220"/>
      <c r="AN165" s="1219" t="s">
        <v>30</v>
      </c>
      <c r="AO165" s="1221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276" t="s">
        <v>31</v>
      </c>
      <c r="E166" s="230" t="s">
        <v>32</v>
      </c>
      <c r="F166" s="987" t="s">
        <v>185</v>
      </c>
      <c r="G166" s="1338" t="s">
        <v>186</v>
      </c>
      <c r="H166" s="1222" t="s">
        <v>185</v>
      </c>
      <c r="I166" s="964" t="s">
        <v>186</v>
      </c>
      <c r="J166" s="987" t="s">
        <v>185</v>
      </c>
      <c r="K166" s="1338" t="s">
        <v>186</v>
      </c>
      <c r="L166" s="987" t="s">
        <v>185</v>
      </c>
      <c r="M166" s="1338" t="s">
        <v>186</v>
      </c>
      <c r="N166" s="987" t="s">
        <v>185</v>
      </c>
      <c r="O166" s="1338" t="s">
        <v>186</v>
      </c>
      <c r="P166" s="987" t="s">
        <v>185</v>
      </c>
      <c r="Q166" s="1338" t="s">
        <v>186</v>
      </c>
      <c r="R166" s="1222" t="s">
        <v>185</v>
      </c>
      <c r="S166" s="964" t="s">
        <v>186</v>
      </c>
      <c r="T166" s="1222" t="s">
        <v>185</v>
      </c>
      <c r="U166" s="964" t="s">
        <v>186</v>
      </c>
      <c r="V166" s="987" t="s">
        <v>185</v>
      </c>
      <c r="W166" s="1338" t="s">
        <v>186</v>
      </c>
      <c r="X166" s="1222" t="s">
        <v>185</v>
      </c>
      <c r="Y166" s="964" t="s">
        <v>186</v>
      </c>
      <c r="Z166" s="1222" t="s">
        <v>185</v>
      </c>
      <c r="AA166" s="964" t="s">
        <v>186</v>
      </c>
      <c r="AB166" s="987" t="s">
        <v>185</v>
      </c>
      <c r="AC166" s="1338" t="s">
        <v>186</v>
      </c>
      <c r="AD166" s="987" t="s">
        <v>185</v>
      </c>
      <c r="AE166" s="1338" t="s">
        <v>186</v>
      </c>
      <c r="AF166" s="1222" t="s">
        <v>185</v>
      </c>
      <c r="AG166" s="964" t="s">
        <v>186</v>
      </c>
      <c r="AH166" s="1222" t="s">
        <v>185</v>
      </c>
      <c r="AI166" s="964" t="s">
        <v>186</v>
      </c>
      <c r="AJ166" s="987" t="s">
        <v>185</v>
      </c>
      <c r="AK166" s="1338" t="s">
        <v>186</v>
      </c>
      <c r="AL166" s="1222" t="s">
        <v>185</v>
      </c>
      <c r="AM166" s="964" t="s">
        <v>186</v>
      </c>
      <c r="AN166" s="987" t="s">
        <v>185</v>
      </c>
      <c r="AO166" s="1333" t="s">
        <v>186</v>
      </c>
      <c r="AP166" s="464"/>
      <c r="AQ166" s="988" t="s">
        <v>187</v>
      </c>
      <c r="AR166" s="1338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370">
        <f t="shared" si="45"/>
        <v>0</v>
      </c>
      <c r="F167" s="27"/>
      <c r="G167" s="1324"/>
      <c r="H167" s="27"/>
      <c r="I167" s="1324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324">
        <v>0</v>
      </c>
      <c r="AQ167" s="109">
        <v>0</v>
      </c>
      <c r="AR167" s="1324">
        <v>0</v>
      </c>
      <c r="AS167" s="27">
        <v>0</v>
      </c>
      <c r="AT167" s="28">
        <v>0</v>
      </c>
      <c r="AU167" s="28">
        <v>0</v>
      </c>
      <c r="AV167" s="108">
        <v>0</v>
      </c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52</v>
      </c>
      <c r="D168" s="219">
        <f t="shared" si="45"/>
        <v>6</v>
      </c>
      <c r="E168" s="239">
        <f t="shared" si="45"/>
        <v>46</v>
      </c>
      <c r="F168" s="62"/>
      <c r="G168" s="65"/>
      <c r="H168" s="62"/>
      <c r="I168" s="65"/>
      <c r="J168" s="62"/>
      <c r="K168" s="71"/>
      <c r="L168" s="62"/>
      <c r="M168" s="71">
        <v>1</v>
      </c>
      <c r="N168" s="62"/>
      <c r="O168" s="71">
        <v>1</v>
      </c>
      <c r="P168" s="62">
        <v>0</v>
      </c>
      <c r="Q168" s="71">
        <v>8</v>
      </c>
      <c r="R168" s="62">
        <v>0</v>
      </c>
      <c r="S168" s="71">
        <v>7</v>
      </c>
      <c r="T168" s="62">
        <v>1</v>
      </c>
      <c r="U168" s="71">
        <v>4</v>
      </c>
      <c r="V168" s="62">
        <v>1</v>
      </c>
      <c r="W168" s="71">
        <v>4</v>
      </c>
      <c r="X168" s="62">
        <v>4</v>
      </c>
      <c r="Y168" s="71">
        <v>5</v>
      </c>
      <c r="Z168" s="62">
        <v>0</v>
      </c>
      <c r="AA168" s="71">
        <v>5</v>
      </c>
      <c r="AB168" s="62">
        <v>0</v>
      </c>
      <c r="AC168" s="71">
        <v>3</v>
      </c>
      <c r="AD168" s="62">
        <v>0</v>
      </c>
      <c r="AE168" s="71">
        <v>4</v>
      </c>
      <c r="AF168" s="62">
        <v>0</v>
      </c>
      <c r="AG168" s="71">
        <v>2</v>
      </c>
      <c r="AH168" s="62">
        <v>0</v>
      </c>
      <c r="AI168" s="71">
        <v>1</v>
      </c>
      <c r="AJ168" s="62">
        <v>0</v>
      </c>
      <c r="AK168" s="71">
        <v>1</v>
      </c>
      <c r="AL168" s="62">
        <v>0</v>
      </c>
      <c r="AM168" s="71">
        <v>0</v>
      </c>
      <c r="AN168" s="66">
        <v>0</v>
      </c>
      <c r="AO168" s="64">
        <v>0</v>
      </c>
      <c r="AP168" s="65">
        <v>52</v>
      </c>
      <c r="AQ168" s="69">
        <v>0</v>
      </c>
      <c r="AR168" s="65">
        <v>0</v>
      </c>
      <c r="AS168" s="62">
        <v>0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370">
        <f t="shared" si="45"/>
        <v>0</v>
      </c>
      <c r="F169" s="27"/>
      <c r="G169" s="1324"/>
      <c r="H169" s="27"/>
      <c r="I169" s="1324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324">
        <v>0</v>
      </c>
      <c r="AQ169" s="109">
        <v>0</v>
      </c>
      <c r="AR169" s="1324">
        <v>0</v>
      </c>
      <c r="AS169" s="27">
        <v>0</v>
      </c>
      <c r="AT169" s="28">
        <v>0</v>
      </c>
      <c r="AU169" s="28">
        <v>0</v>
      </c>
      <c r="AV169" s="108">
        <v>0</v>
      </c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>
        <v>0</v>
      </c>
      <c r="AR171" s="65">
        <v>0</v>
      </c>
      <c r="AS171" s="62">
        <v>0</v>
      </c>
      <c r="AT171" s="63">
        <v>0</v>
      </c>
      <c r="AU171" s="63">
        <v>0</v>
      </c>
      <c r="AV171" s="71">
        <v>0</v>
      </c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370">
        <f t="shared" si="45"/>
        <v>0</v>
      </c>
      <c r="F172" s="27"/>
      <c r="G172" s="1324"/>
      <c r="H172" s="27"/>
      <c r="I172" s="1324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324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324">
        <v>0</v>
      </c>
      <c r="AQ172" s="109">
        <v>0</v>
      </c>
      <c r="AR172" s="1324">
        <v>0</v>
      </c>
      <c r="AS172" s="27">
        <v>0</v>
      </c>
      <c r="AT172" s="28">
        <v>0</v>
      </c>
      <c r="AU172" s="28">
        <v>0</v>
      </c>
      <c r="AV172" s="108">
        <v>0</v>
      </c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131</v>
      </c>
      <c r="D173" s="219">
        <f t="shared" si="45"/>
        <v>95</v>
      </c>
      <c r="E173" s="239">
        <f t="shared" si="45"/>
        <v>36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8</v>
      </c>
      <c r="Q173" s="71">
        <v>0</v>
      </c>
      <c r="R173" s="62">
        <v>4</v>
      </c>
      <c r="S173" s="71">
        <v>2</v>
      </c>
      <c r="T173" s="62">
        <v>19</v>
      </c>
      <c r="U173" s="71">
        <v>4</v>
      </c>
      <c r="V173" s="62">
        <v>17</v>
      </c>
      <c r="W173" s="71">
        <v>6</v>
      </c>
      <c r="X173" s="62">
        <v>14</v>
      </c>
      <c r="Y173" s="71">
        <v>9</v>
      </c>
      <c r="Z173" s="62">
        <v>3</v>
      </c>
      <c r="AA173" s="71">
        <v>6</v>
      </c>
      <c r="AB173" s="62">
        <v>14</v>
      </c>
      <c r="AC173" s="71">
        <v>4</v>
      </c>
      <c r="AD173" s="62">
        <v>8</v>
      </c>
      <c r="AE173" s="71">
        <v>4</v>
      </c>
      <c r="AF173" s="62">
        <v>5</v>
      </c>
      <c r="AG173" s="71">
        <v>0</v>
      </c>
      <c r="AH173" s="62">
        <v>2</v>
      </c>
      <c r="AI173" s="71">
        <v>0</v>
      </c>
      <c r="AJ173" s="62">
        <v>1</v>
      </c>
      <c r="AK173" s="71">
        <v>1</v>
      </c>
      <c r="AL173" s="62">
        <v>0</v>
      </c>
      <c r="AM173" s="71">
        <v>0</v>
      </c>
      <c r="AN173" s="66">
        <v>0</v>
      </c>
      <c r="AO173" s="64">
        <v>0</v>
      </c>
      <c r="AP173" s="65">
        <v>131</v>
      </c>
      <c r="AQ173" s="69">
        <v>0</v>
      </c>
      <c r="AR173" s="65">
        <v>0</v>
      </c>
      <c r="AS173" s="62">
        <v>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370">
        <f>SUM(G174+I174+K174+M174+O174+Q174+S174+U174+W174+Y174+AA174+AC174+AE174+AG174+AI174+AK174+AM174+AO174)</f>
        <v>0</v>
      </c>
      <c r="F174" s="27"/>
      <c r="G174" s="1324"/>
      <c r="H174" s="27"/>
      <c r="I174" s="1324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324">
        <v>0</v>
      </c>
      <c r="AQ174" s="109">
        <v>0</v>
      </c>
      <c r="AR174" s="1324">
        <v>0</v>
      </c>
      <c r="AS174" s="27">
        <v>0</v>
      </c>
      <c r="AT174" s="28">
        <v>0</v>
      </c>
      <c r="AU174" s="28">
        <v>0</v>
      </c>
      <c r="AV174" s="108">
        <v>0</v>
      </c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4</v>
      </c>
      <c r="D175" s="219">
        <f t="shared" si="45"/>
        <v>4</v>
      </c>
      <c r="E175" s="239">
        <f t="shared" si="45"/>
        <v>0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>
        <v>1</v>
      </c>
      <c r="Q175" s="71">
        <v>0</v>
      </c>
      <c r="R175" s="62">
        <v>1</v>
      </c>
      <c r="S175" s="71">
        <v>0</v>
      </c>
      <c r="T175" s="62">
        <v>1</v>
      </c>
      <c r="U175" s="71">
        <v>0</v>
      </c>
      <c r="V175" s="62">
        <v>0</v>
      </c>
      <c r="W175" s="71">
        <v>0</v>
      </c>
      <c r="X175" s="122">
        <v>0</v>
      </c>
      <c r="Y175" s="31">
        <v>0</v>
      </c>
      <c r="Z175" s="32">
        <v>0</v>
      </c>
      <c r="AA175" s="110">
        <v>0</v>
      </c>
      <c r="AB175" s="32">
        <v>1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4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371"/>
      <c r="M176" s="1166"/>
      <c r="N176" s="1371"/>
      <c r="O176" s="1166"/>
      <c r="P176" s="939"/>
      <c r="Q176" s="1166"/>
      <c r="R176" s="939"/>
      <c r="S176" s="1166"/>
      <c r="T176" s="939"/>
      <c r="U176" s="1166"/>
      <c r="V176" s="939"/>
      <c r="W176" s="1166"/>
      <c r="X176" s="939"/>
      <c r="Y176" s="1166"/>
      <c r="Z176" s="939"/>
      <c r="AA176" s="1166"/>
      <c r="AB176" s="939"/>
      <c r="AC176" s="1166"/>
      <c r="AD176" s="939"/>
      <c r="AE176" s="1166"/>
      <c r="AF176" s="939"/>
      <c r="AG176" s="1166"/>
      <c r="AH176" s="939"/>
      <c r="AI176" s="1166"/>
      <c r="AJ176" s="939"/>
      <c r="AK176" s="1166"/>
      <c r="AL176" s="939"/>
      <c r="AM176" s="1166"/>
      <c r="AN176" s="973"/>
      <c r="AO176" s="1167"/>
      <c r="AP176" s="971">
        <v>0</v>
      </c>
      <c r="AQ176" s="995">
        <v>0</v>
      </c>
      <c r="AR176" s="971">
        <v>0</v>
      </c>
      <c r="AS176" s="939">
        <v>0</v>
      </c>
      <c r="AT176" s="1372">
        <v>0</v>
      </c>
      <c r="AU176" s="1372">
        <v>0</v>
      </c>
      <c r="AV176" s="1166">
        <v>0</v>
      </c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373"/>
      <c r="M177" s="71"/>
      <c r="N177" s="1373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>
        <v>0</v>
      </c>
      <c r="AQ177" s="69">
        <v>0</v>
      </c>
      <c r="AR177" s="65">
        <v>0</v>
      </c>
      <c r="AS177" s="62">
        <v>0</v>
      </c>
      <c r="AT177" s="63">
        <v>0</v>
      </c>
      <c r="AU177" s="63">
        <v>0</v>
      </c>
      <c r="AV177" s="71">
        <v>0</v>
      </c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280" t="s">
        <v>195</v>
      </c>
      <c r="B178" s="1281"/>
      <c r="C178" s="1281"/>
      <c r="D178" s="1281"/>
      <c r="E178" s="1281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183" t="s">
        <v>158</v>
      </c>
      <c r="G179" s="1184"/>
      <c r="H179" s="1184"/>
      <c r="I179" s="1184"/>
      <c r="J179" s="1184"/>
      <c r="K179" s="1184"/>
      <c r="L179" s="1184"/>
      <c r="M179" s="1184"/>
      <c r="N179" s="1184"/>
      <c r="O179" s="1184"/>
      <c r="P179" s="1184"/>
      <c r="Q179" s="1184"/>
      <c r="R179" s="1184"/>
      <c r="S179" s="1184"/>
      <c r="T179" s="1184"/>
      <c r="U179" s="1184"/>
      <c r="V179" s="1184"/>
      <c r="W179" s="1184"/>
      <c r="X179" s="1184"/>
      <c r="Y179" s="1184"/>
      <c r="Z179" s="1184"/>
      <c r="AA179" s="1184"/>
      <c r="AB179" s="1184"/>
      <c r="AC179" s="1184"/>
      <c r="AD179" s="1184"/>
      <c r="AE179" s="1184"/>
      <c r="AF179" s="1184"/>
      <c r="AG179" s="1184"/>
      <c r="AH179" s="1184"/>
      <c r="AI179" s="118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39</v>
      </c>
      <c r="D182" s="249">
        <f>SUM(F182+H182+J182+L182+N182+P182+R182+T182+V182+X182+Z182+AB182+AD182+AF182+AH182)</f>
        <v>19</v>
      </c>
      <c r="E182" s="250">
        <f t="shared" ref="E182:E191" si="61">SUM(G182+I182+K182+M182+O182+Q182+S182+U182+W182+Y182+AA182+AC182+AE182+AG182+AI182)</f>
        <v>20</v>
      </c>
      <c r="F182" s="251"/>
      <c r="G182" s="252"/>
      <c r="H182" s="251"/>
      <c r="I182" s="252"/>
      <c r="J182" s="251"/>
      <c r="K182" s="252"/>
      <c r="L182" s="251"/>
      <c r="M182" s="252"/>
      <c r="N182" s="251">
        <v>1</v>
      </c>
      <c r="O182" s="252"/>
      <c r="P182" s="251"/>
      <c r="Q182" s="252"/>
      <c r="R182" s="251">
        <v>1</v>
      </c>
      <c r="S182" s="252"/>
      <c r="T182" s="251"/>
      <c r="U182" s="252">
        <v>1</v>
      </c>
      <c r="V182" s="251">
        <v>1</v>
      </c>
      <c r="W182" s="252">
        <v>2</v>
      </c>
      <c r="X182" s="251">
        <v>2</v>
      </c>
      <c r="Y182" s="252">
        <v>1</v>
      </c>
      <c r="Z182" s="251">
        <v>1</v>
      </c>
      <c r="AA182" s="252">
        <v>4</v>
      </c>
      <c r="AB182" s="251">
        <v>4</v>
      </c>
      <c r="AC182" s="252">
        <v>3</v>
      </c>
      <c r="AD182" s="251">
        <v>1</v>
      </c>
      <c r="AE182" s="252">
        <v>4</v>
      </c>
      <c r="AF182" s="251">
        <v>3</v>
      </c>
      <c r="AG182" s="252">
        <v>1</v>
      </c>
      <c r="AH182" s="251">
        <v>5</v>
      </c>
      <c r="AI182" s="253">
        <v>4</v>
      </c>
      <c r="AJ182" s="254">
        <v>6</v>
      </c>
      <c r="AK182" s="255">
        <v>33</v>
      </c>
      <c r="AL182" s="255"/>
      <c r="AM182" s="256"/>
      <c r="AN182" s="257"/>
      <c r="AO182" s="258">
        <v>30</v>
      </c>
      <c r="AP182" s="259">
        <v>9</v>
      </c>
      <c r="AQ182" s="254">
        <v>1</v>
      </c>
      <c r="AR182" s="256">
        <v>1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2</v>
      </c>
      <c r="D183" s="262">
        <f t="shared" ref="D183:D191" si="68">SUM(F183+H183+J183+L183+N183+P183+R183+T183+V183+X183+Z183+AB183+AD183+AF183+AH183)</f>
        <v>0</v>
      </c>
      <c r="E183" s="263">
        <f t="shared" si="61"/>
        <v>2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>
        <v>2</v>
      </c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>
        <v>2</v>
      </c>
      <c r="AL183" s="268"/>
      <c r="AM183" s="269"/>
      <c r="AN183" s="270"/>
      <c r="AO183" s="271">
        <v>2</v>
      </c>
      <c r="AP183" s="272"/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3</v>
      </c>
      <c r="D184" s="275">
        <f t="shared" si="68"/>
        <v>1</v>
      </c>
      <c r="E184" s="250">
        <f t="shared" si="61"/>
        <v>2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>
        <v>2</v>
      </c>
      <c r="Z184" s="251"/>
      <c r="AA184" s="252"/>
      <c r="AB184" s="251">
        <v>1</v>
      </c>
      <c r="AC184" s="252"/>
      <c r="AD184" s="251"/>
      <c r="AE184" s="252"/>
      <c r="AF184" s="251"/>
      <c r="AG184" s="252"/>
      <c r="AH184" s="251"/>
      <c r="AI184" s="253"/>
      <c r="AJ184" s="254"/>
      <c r="AK184" s="255">
        <v>3</v>
      </c>
      <c r="AL184" s="255"/>
      <c r="AM184" s="256"/>
      <c r="AN184" s="276"/>
      <c r="AO184" s="258">
        <v>3</v>
      </c>
      <c r="AP184" s="259"/>
      <c r="AQ184" s="254">
        <v>0</v>
      </c>
      <c r="AR184" s="256">
        <v>0</v>
      </c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1</v>
      </c>
      <c r="D185" s="262">
        <f t="shared" si="68"/>
        <v>0</v>
      </c>
      <c r="E185" s="263">
        <f t="shared" si="61"/>
        <v>1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>
        <v>1</v>
      </c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>
        <v>1</v>
      </c>
      <c r="AL185" s="268"/>
      <c r="AM185" s="269"/>
      <c r="AN185" s="278"/>
      <c r="AO185" s="271">
        <v>1</v>
      </c>
      <c r="AP185" s="272"/>
      <c r="AQ185" s="267">
        <v>0</v>
      </c>
      <c r="AR185" s="269">
        <v>0</v>
      </c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3</v>
      </c>
      <c r="D186" s="275">
        <f t="shared" si="68"/>
        <v>0</v>
      </c>
      <c r="E186" s="250">
        <f t="shared" si="61"/>
        <v>3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>
        <v>1</v>
      </c>
      <c r="V186" s="251"/>
      <c r="W186" s="252"/>
      <c r="X186" s="251"/>
      <c r="Y186" s="252">
        <v>1</v>
      </c>
      <c r="Z186" s="251"/>
      <c r="AA186" s="252"/>
      <c r="AB186" s="251"/>
      <c r="AC186" s="252"/>
      <c r="AD186" s="251"/>
      <c r="AE186" s="252"/>
      <c r="AF186" s="251"/>
      <c r="AG186" s="252"/>
      <c r="AH186" s="251"/>
      <c r="AI186" s="253">
        <v>1</v>
      </c>
      <c r="AJ186" s="254"/>
      <c r="AK186" s="255">
        <v>3</v>
      </c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2</v>
      </c>
      <c r="D187" s="262">
        <f t="shared" si="68"/>
        <v>1</v>
      </c>
      <c r="E187" s="263">
        <f t="shared" si="61"/>
        <v>1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>
        <v>1</v>
      </c>
      <c r="AB187" s="264">
        <v>1</v>
      </c>
      <c r="AC187" s="265"/>
      <c r="AD187" s="264"/>
      <c r="AE187" s="265"/>
      <c r="AF187" s="264"/>
      <c r="AG187" s="265"/>
      <c r="AH187" s="264"/>
      <c r="AI187" s="266"/>
      <c r="AJ187" s="267">
        <v>1</v>
      </c>
      <c r="AK187" s="268">
        <v>1</v>
      </c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0</v>
      </c>
      <c r="D188" s="275">
        <f t="shared" si="68"/>
        <v>0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/>
      <c r="AL188" s="255"/>
      <c r="AM188" s="256"/>
      <c r="AN188" s="285"/>
      <c r="AO188" s="280"/>
      <c r="AP188" s="281"/>
      <c r="AQ188" s="254"/>
      <c r="AR188" s="256"/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374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375" t="s">
        <v>214</v>
      </c>
      <c r="D193" s="1376" t="s">
        <v>31</v>
      </c>
      <c r="E193" s="1377" t="s">
        <v>32</v>
      </c>
      <c r="F193" s="1378" t="s">
        <v>158</v>
      </c>
      <c r="G193" s="1379"/>
      <c r="H193" s="1379"/>
      <c r="I193" s="1379"/>
      <c r="J193" s="1379"/>
      <c r="K193" s="1379"/>
      <c r="L193" s="1379"/>
      <c r="M193" s="1379"/>
      <c r="N193" s="1379"/>
      <c r="O193" s="1379"/>
      <c r="P193" s="1379"/>
      <c r="Q193" s="1379"/>
      <c r="R193" s="1379"/>
      <c r="S193" s="1380"/>
      <c r="T193" s="1007" t="s">
        <v>215</v>
      </c>
      <c r="U193" s="1381" t="s">
        <v>216</v>
      </c>
      <c r="V193" s="1381" t="s">
        <v>161</v>
      </c>
      <c r="W193" s="1382" t="s">
        <v>160</v>
      </c>
      <c r="X193" s="1383" t="s">
        <v>217</v>
      </c>
      <c r="Y193" s="1384" t="s">
        <v>184</v>
      </c>
      <c r="Z193" s="1008" t="s">
        <v>218</v>
      </c>
      <c r="AA193" s="1009"/>
    </row>
    <row r="194" spans="1:99" x14ac:dyDescent="0.25">
      <c r="A194" s="560"/>
      <c r="B194" s="561"/>
      <c r="C194" s="1375"/>
      <c r="D194" s="1376"/>
      <c r="E194" s="1385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375"/>
      <c r="D195" s="1376"/>
      <c r="E195" s="1385"/>
      <c r="F195" s="1386" t="s">
        <v>185</v>
      </c>
      <c r="G195" s="1387" t="s">
        <v>186</v>
      </c>
      <c r="H195" s="1386" t="s">
        <v>185</v>
      </c>
      <c r="I195" s="1387" t="s">
        <v>186</v>
      </c>
      <c r="J195" s="1386" t="s">
        <v>185</v>
      </c>
      <c r="K195" s="1387" t="s">
        <v>186</v>
      </c>
      <c r="L195" s="1386" t="s">
        <v>185</v>
      </c>
      <c r="M195" s="1387" t="s">
        <v>186</v>
      </c>
      <c r="N195" s="1386" t="s">
        <v>185</v>
      </c>
      <c r="O195" s="1387" t="s">
        <v>186</v>
      </c>
      <c r="P195" s="1386" t="s">
        <v>185</v>
      </c>
      <c r="Q195" s="1387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388" t="s">
        <v>187</v>
      </c>
      <c r="AA195" s="1389" t="s">
        <v>226</v>
      </c>
    </row>
    <row r="196" spans="1:99" x14ac:dyDescent="0.25">
      <c r="A196" s="1390" t="s">
        <v>227</v>
      </c>
      <c r="B196" s="1390"/>
      <c r="C196" s="1391">
        <f>SUM(D196:E196)</f>
        <v>4</v>
      </c>
      <c r="D196" s="1392">
        <f>SUM(F196,H196,J196,L196,N196,P196,R196)</f>
        <v>2</v>
      </c>
      <c r="E196" s="1393">
        <f>SUM(G196,I196,K196,M196,O196,Q196,S196)</f>
        <v>2</v>
      </c>
      <c r="F196" s="1394"/>
      <c r="G196" s="1395">
        <v>1</v>
      </c>
      <c r="H196" s="1394">
        <v>0</v>
      </c>
      <c r="I196" s="1395">
        <v>1</v>
      </c>
      <c r="J196" s="1394">
        <v>2</v>
      </c>
      <c r="K196" s="1395">
        <v>0</v>
      </c>
      <c r="L196" s="1394">
        <v>0</v>
      </c>
      <c r="M196" s="1395">
        <v>0</v>
      </c>
      <c r="N196" s="1394"/>
      <c r="O196" s="1395"/>
      <c r="P196" s="1394"/>
      <c r="Q196" s="1395"/>
      <c r="R196" s="1396"/>
      <c r="S196" s="1397"/>
      <c r="T196" s="1398">
        <v>2</v>
      </c>
      <c r="U196" s="1399">
        <v>0</v>
      </c>
      <c r="V196" s="1399">
        <v>0</v>
      </c>
      <c r="W196" s="1399">
        <v>0</v>
      </c>
      <c r="X196" s="1399">
        <v>0</v>
      </c>
      <c r="Y196" s="1400">
        <v>2</v>
      </c>
      <c r="Z196" s="1401">
        <v>0</v>
      </c>
      <c r="AA196" s="1402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4</v>
      </c>
      <c r="D201" s="338">
        <f>SUM(F201,H201,J201,L201,N201,P201,R201)</f>
        <v>2</v>
      </c>
      <c r="E201" s="339">
        <f>SUM(G201,I201,K201,M201,O201,Q201,S201)</f>
        <v>2</v>
      </c>
      <c r="F201" s="391"/>
      <c r="G201" s="392">
        <v>1</v>
      </c>
      <c r="H201" s="391">
        <v>0</v>
      </c>
      <c r="I201" s="392">
        <v>1</v>
      </c>
      <c r="J201" s="391">
        <v>2</v>
      </c>
      <c r="K201" s="392">
        <v>0</v>
      </c>
      <c r="L201" s="391">
        <v>0</v>
      </c>
      <c r="M201" s="392">
        <v>0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0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374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403" t="s">
        <v>33</v>
      </c>
      <c r="D204" s="1404" t="s">
        <v>236</v>
      </c>
      <c r="E204" s="1405" t="s">
        <v>237</v>
      </c>
    </row>
    <row r="205" spans="1:99" x14ac:dyDescent="0.25">
      <c r="A205" s="560"/>
      <c r="B205" s="561"/>
      <c r="C205" s="1403"/>
      <c r="D205" s="1404"/>
      <c r="E205" s="1405"/>
    </row>
    <row r="206" spans="1:99" x14ac:dyDescent="0.25">
      <c r="A206" s="562"/>
      <c r="B206" s="563"/>
      <c r="C206" s="1403"/>
      <c r="D206" s="1404"/>
      <c r="E206" s="1405"/>
    </row>
    <row r="207" spans="1:99" ht="22.5" customHeight="1" x14ac:dyDescent="0.25">
      <c r="A207" s="626" t="s">
        <v>238</v>
      </c>
      <c r="B207" s="626"/>
      <c r="C207" s="1406">
        <f>D207+E207</f>
        <v>51</v>
      </c>
      <c r="D207" s="407">
        <v>0</v>
      </c>
      <c r="E207" s="1407">
        <v>51</v>
      </c>
    </row>
    <row r="208" spans="1:99" ht="15" customHeight="1" x14ac:dyDescent="0.25">
      <c r="A208" s="627" t="s">
        <v>239</v>
      </c>
      <c r="B208" s="627"/>
      <c r="C208" s="358">
        <f>D208+E208</f>
        <v>68</v>
      </c>
      <c r="D208" s="408">
        <v>0</v>
      </c>
      <c r="E208" s="409">
        <v>68</v>
      </c>
    </row>
    <row r="209" spans="1:95" x14ac:dyDescent="0.25">
      <c r="A209" s="1374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408" t="s">
        <v>158</v>
      </c>
      <c r="D210" s="1409"/>
      <c r="E210" s="1409"/>
      <c r="F210" s="1409"/>
      <c r="G210" s="1409"/>
      <c r="H210" s="1409"/>
      <c r="I210" s="1409"/>
      <c r="J210" s="1410"/>
      <c r="K210" s="1411" t="s">
        <v>241</v>
      </c>
      <c r="L210" s="1028"/>
      <c r="M210" s="1029"/>
    </row>
    <row r="211" spans="1:95" x14ac:dyDescent="0.25">
      <c r="A211" s="460"/>
      <c r="B211" s="460"/>
      <c r="C211" s="1412" t="s">
        <v>242</v>
      </c>
      <c r="D211" s="1405"/>
      <c r="E211" s="1413" t="s">
        <v>18</v>
      </c>
      <c r="F211" s="1414"/>
      <c r="G211" s="1413" t="s">
        <v>19</v>
      </c>
      <c r="H211" s="1414"/>
      <c r="I211" s="1413" t="s">
        <v>243</v>
      </c>
      <c r="J211" s="1415"/>
      <c r="K211" s="619"/>
      <c r="L211" s="620"/>
      <c r="M211" s="621"/>
    </row>
    <row r="212" spans="1:95" x14ac:dyDescent="0.25">
      <c r="A212" s="461"/>
      <c r="B212" s="461"/>
      <c r="C212" s="1416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417" t="s">
        <v>136</v>
      </c>
      <c r="L212" s="1418" t="s">
        <v>246</v>
      </c>
      <c r="M212" s="1419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420"/>
      <c r="E213" s="27"/>
      <c r="F213" s="1421"/>
      <c r="G213" s="27"/>
      <c r="H213" s="1420"/>
      <c r="I213" s="27"/>
      <c r="J213" s="1422"/>
      <c r="K213" s="182"/>
      <c r="L213" s="28"/>
      <c r="M213" s="1420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31736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728FA686-3956-4E09-905A-3631273E64CB}">
      <formula1>0</formula1>
      <formula2>9.99999999999999E+37</formula2>
    </dataValidation>
    <dataValidation type="whole" allowBlank="1" showInputMessage="1" showErrorMessage="1" sqref="D12:T13 C36:O66 U12:W66 P15:T66 C12:C34 D15:O34" xr:uid="{3231283D-7A53-453F-888B-5C1996AC1A35}">
      <formula1>0</formula1>
      <formula2>9.99999999999999E+38</formula2>
    </dataValidation>
    <dataValidation type="whole" allowBlank="1" showInputMessage="1" showErrorMessage="1" sqref="F129:V145 C129:E144" xr:uid="{35581336-5551-4655-A459-DADB1E627C3A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0D869DF1-6925-469E-ABB9-A72293B26DE1}">
      <formula1>0</formula1>
      <formula2>9.99999999999999E+40</formula2>
    </dataValidation>
    <dataValidation type="whole" allowBlank="1" showInputMessage="1" showErrorMessage="1" sqref="F182:AR191" xr:uid="{23A255B7-28D9-49E6-B73D-222A5F0FEBCF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440E14F8-F803-4F19-9648-1A71BB9F53AA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EC768E74-EB3C-442D-BF76-1FCD9877EB0D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D3253307-A9AA-418D-A2AC-B1DF5DED0C7A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",[11]NOMBRE!B2, " (",[11]NOMBRE!C2,[11]NOMBRE!D2,[11]NOMBRE!E2,[11]NOMBRE!F2,[11]NOMBRE!G2,")")</f>
        <v>COMUNA: LINARES (07401)</v>
      </c>
    </row>
    <row r="3" spans="1:98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8" x14ac:dyDescent="0.25">
      <c r="A4" s="1" t="str">
        <f>CONCATENATE("MES: ",[11]NOMBRE!B6, " (",[11]NOMBRE!C6,[11]NOMBRE!D6,")")</f>
        <v>MES: OCTUBRE (10)</v>
      </c>
    </row>
    <row r="5" spans="1:98" x14ac:dyDescent="0.25">
      <c r="A5" s="1" t="str">
        <f>CONCATENATE("AÑO: ",[11]NOMBRE!B7)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413" t="s">
        <v>4</v>
      </c>
      <c r="C9" s="1423"/>
      <c r="D9" s="1423"/>
      <c r="E9" s="1423"/>
      <c r="F9" s="1423"/>
      <c r="G9" s="1423"/>
      <c r="H9" s="1423"/>
      <c r="I9" s="1423"/>
      <c r="J9" s="1423"/>
      <c r="K9" s="1423"/>
      <c r="L9" s="1423"/>
      <c r="M9" s="1423"/>
      <c r="N9" s="1423"/>
      <c r="O9" s="1423"/>
      <c r="P9" s="1423"/>
      <c r="Q9" s="1423"/>
      <c r="R9" s="1423"/>
      <c r="S9" s="1423"/>
      <c r="T9" s="1423"/>
      <c r="U9" s="1423"/>
      <c r="V9" s="1423"/>
      <c r="W9" s="1415"/>
      <c r="X9" s="1424" t="s">
        <v>5</v>
      </c>
      <c r="Y9" s="1409"/>
      <c r="Z9" s="1409"/>
      <c r="AA9" s="1409"/>
      <c r="AB9" s="1409"/>
      <c r="AC9" s="1409"/>
      <c r="AD9" s="1409"/>
      <c r="AE9" s="1410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408" t="s">
        <v>8</v>
      </c>
      <c r="D10" s="1409"/>
      <c r="E10" s="1409"/>
      <c r="F10" s="1409"/>
      <c r="G10" s="1409"/>
      <c r="H10" s="1409"/>
      <c r="I10" s="1409"/>
      <c r="J10" s="1409"/>
      <c r="K10" s="1409"/>
      <c r="L10" s="1409"/>
      <c r="M10" s="1409"/>
      <c r="N10" s="1409"/>
      <c r="O10" s="1409"/>
      <c r="P10" s="1409"/>
      <c r="Q10" s="1409"/>
      <c r="R10" s="1409"/>
      <c r="S10" s="1409"/>
      <c r="T10" s="1410"/>
      <c r="U10" s="463" t="s">
        <v>9</v>
      </c>
      <c r="V10" s="1413" t="s">
        <v>10</v>
      </c>
      <c r="W10" s="1415"/>
      <c r="X10" s="1425" t="s">
        <v>11</v>
      </c>
      <c r="Y10" s="1423"/>
      <c r="Z10" s="1423"/>
      <c r="AA10" s="1415"/>
      <c r="AB10" s="1423" t="s">
        <v>12</v>
      </c>
      <c r="AC10" s="1423"/>
      <c r="AD10" s="1423"/>
      <c r="AE10" s="1415"/>
      <c r="AF10" s="458"/>
      <c r="AG10" s="459"/>
    </row>
    <row r="11" spans="1:98" ht="32.25" customHeight="1" x14ac:dyDescent="0.25">
      <c r="A11" s="449"/>
      <c r="B11" s="461"/>
      <c r="C11" s="1416" t="s">
        <v>13</v>
      </c>
      <c r="D11" s="1426" t="s">
        <v>14</v>
      </c>
      <c r="E11" s="1427" t="s">
        <v>15</v>
      </c>
      <c r="F11" s="1427" t="s">
        <v>16</v>
      </c>
      <c r="G11" s="1427" t="s">
        <v>17</v>
      </c>
      <c r="H11" s="1427" t="s">
        <v>18</v>
      </c>
      <c r="I11" s="1428" t="s">
        <v>19</v>
      </c>
      <c r="J11" s="1428" t="s">
        <v>20</v>
      </c>
      <c r="K11" s="1428" t="s">
        <v>21</v>
      </c>
      <c r="L11" s="1428" t="s">
        <v>22</v>
      </c>
      <c r="M11" s="1428" t="s">
        <v>23</v>
      </c>
      <c r="N11" s="1428" t="s">
        <v>24</v>
      </c>
      <c r="O11" s="1428" t="s">
        <v>25</v>
      </c>
      <c r="P11" s="1428" t="s">
        <v>26</v>
      </c>
      <c r="Q11" s="1428" t="s">
        <v>27</v>
      </c>
      <c r="R11" s="1428" t="s">
        <v>28</v>
      </c>
      <c r="S11" s="1428" t="s">
        <v>29</v>
      </c>
      <c r="T11" s="1429" t="s">
        <v>30</v>
      </c>
      <c r="U11" s="464"/>
      <c r="V11" s="1430" t="s">
        <v>31</v>
      </c>
      <c r="W11" s="1429" t="s">
        <v>32</v>
      </c>
      <c r="X11" s="1431" t="s">
        <v>33</v>
      </c>
      <c r="Y11" s="1432" t="s">
        <v>34</v>
      </c>
      <c r="Z11" s="1427" t="s">
        <v>35</v>
      </c>
      <c r="AA11" s="1429" t="s">
        <v>36</v>
      </c>
      <c r="AB11" s="1433" t="s">
        <v>33</v>
      </c>
      <c r="AC11" s="1432" t="s">
        <v>34</v>
      </c>
      <c r="AD11" s="1427" t="s">
        <v>35</v>
      </c>
      <c r="AE11" s="1429" t="s">
        <v>37</v>
      </c>
      <c r="AF11" s="1426" t="s">
        <v>38</v>
      </c>
      <c r="AG11" s="1434" t="s">
        <v>12</v>
      </c>
    </row>
    <row r="12" spans="1:98" x14ac:dyDescent="0.25">
      <c r="A12" s="25" t="s">
        <v>39</v>
      </c>
      <c r="B12" s="26">
        <f>SUM(C12:T12)</f>
        <v>481</v>
      </c>
      <c r="C12" s="27">
        <v>249</v>
      </c>
      <c r="D12" s="28">
        <v>107</v>
      </c>
      <c r="E12" s="28">
        <v>104</v>
      </c>
      <c r="F12" s="28">
        <v>18</v>
      </c>
      <c r="G12" s="28">
        <v>2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481</v>
      </c>
      <c r="V12" s="32">
        <v>236</v>
      </c>
      <c r="W12" s="33">
        <v>245</v>
      </c>
      <c r="X12" s="34">
        <f>SUM(Y12+Z12+AA12)</f>
        <v>194</v>
      </c>
      <c r="Y12" s="32">
        <v>42</v>
      </c>
      <c r="Z12" s="35">
        <v>151</v>
      </c>
      <c r="AA12" s="33">
        <v>1</v>
      </c>
      <c r="AB12" s="1435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1015</v>
      </c>
      <c r="C13" s="42">
        <v>0</v>
      </c>
      <c r="D13" s="43">
        <v>0</v>
      </c>
      <c r="E13" s="43">
        <v>0</v>
      </c>
      <c r="F13" s="43">
        <v>7</v>
      </c>
      <c r="G13" s="43">
        <v>3</v>
      </c>
      <c r="H13" s="43">
        <v>16</v>
      </c>
      <c r="I13" s="43">
        <v>34</v>
      </c>
      <c r="J13" s="43">
        <v>56</v>
      </c>
      <c r="K13" s="43">
        <v>77</v>
      </c>
      <c r="L13" s="43">
        <v>82</v>
      </c>
      <c r="M13" s="43">
        <v>63</v>
      </c>
      <c r="N13" s="43">
        <v>68</v>
      </c>
      <c r="O13" s="43">
        <v>85</v>
      </c>
      <c r="P13" s="43">
        <v>90</v>
      </c>
      <c r="Q13" s="43">
        <v>102</v>
      </c>
      <c r="R13" s="43">
        <v>117</v>
      </c>
      <c r="S13" s="43">
        <v>102</v>
      </c>
      <c r="T13" s="44">
        <v>113</v>
      </c>
      <c r="U13" s="45">
        <v>1015</v>
      </c>
      <c r="V13" s="42">
        <v>355</v>
      </c>
      <c r="W13" s="44">
        <v>660</v>
      </c>
      <c r="X13" s="46">
        <f t="shared" ref="X13:X36" si="4">SUM(Y13+Z13+AA13)</f>
        <v>3</v>
      </c>
      <c r="Y13" s="42">
        <v>1</v>
      </c>
      <c r="Z13" s="43">
        <v>2</v>
      </c>
      <c r="AA13" s="44">
        <v>0</v>
      </c>
      <c r="AB13" s="47">
        <f t="shared" ref="AB13:AB37" si="5">SUM(AC13+AD13+AE13)</f>
        <v>413</v>
      </c>
      <c r="AC13" s="42">
        <v>91</v>
      </c>
      <c r="AD13" s="48">
        <v>319</v>
      </c>
      <c r="AE13" s="44">
        <v>3</v>
      </c>
      <c r="AF13" s="37">
        <v>0</v>
      </c>
      <c r="AG13" s="38">
        <v>219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63</v>
      </c>
      <c r="C15" s="42">
        <v>34</v>
      </c>
      <c r="D15" s="43">
        <v>15</v>
      </c>
      <c r="E15" s="43">
        <v>10</v>
      </c>
      <c r="F15" s="43">
        <v>4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63</v>
      </c>
      <c r="V15" s="42">
        <v>36</v>
      </c>
      <c r="W15" s="44">
        <v>27</v>
      </c>
      <c r="X15" s="46">
        <f t="shared" si="4"/>
        <v>14</v>
      </c>
      <c r="Y15" s="42">
        <v>9</v>
      </c>
      <c r="Z15" s="43">
        <v>5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186</v>
      </c>
      <c r="C16" s="42">
        <v>0</v>
      </c>
      <c r="D16" s="43">
        <v>0</v>
      </c>
      <c r="E16" s="43">
        <v>0</v>
      </c>
      <c r="F16" s="43">
        <v>2</v>
      </c>
      <c r="G16" s="43">
        <v>2</v>
      </c>
      <c r="H16" s="43">
        <v>1</v>
      </c>
      <c r="I16" s="43">
        <v>4</v>
      </c>
      <c r="J16" s="43">
        <v>2</v>
      </c>
      <c r="K16" s="43">
        <v>5</v>
      </c>
      <c r="L16" s="43">
        <v>3</v>
      </c>
      <c r="M16" s="43">
        <v>8</v>
      </c>
      <c r="N16" s="43">
        <v>7</v>
      </c>
      <c r="O16" s="43">
        <v>9</v>
      </c>
      <c r="P16" s="43">
        <v>15</v>
      </c>
      <c r="Q16" s="43">
        <v>27</v>
      </c>
      <c r="R16" s="43">
        <v>29</v>
      </c>
      <c r="S16" s="43">
        <v>29</v>
      </c>
      <c r="T16" s="44">
        <v>43</v>
      </c>
      <c r="U16" s="45">
        <v>186</v>
      </c>
      <c r="V16" s="42">
        <v>76</v>
      </c>
      <c r="W16" s="44">
        <v>110</v>
      </c>
      <c r="X16" s="46">
        <f t="shared" si="4"/>
        <v>1</v>
      </c>
      <c r="Y16" s="42">
        <v>0</v>
      </c>
      <c r="Z16" s="43">
        <v>1</v>
      </c>
      <c r="AA16" s="44">
        <v>0</v>
      </c>
      <c r="AB16" s="51">
        <f t="shared" si="5"/>
        <v>61</v>
      </c>
      <c r="AC16" s="42">
        <v>40</v>
      </c>
      <c r="AD16" s="48">
        <v>21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276</v>
      </c>
      <c r="C17" s="42">
        <v>15</v>
      </c>
      <c r="D17" s="43">
        <v>7</v>
      </c>
      <c r="E17" s="43">
        <v>14</v>
      </c>
      <c r="F17" s="43">
        <v>1</v>
      </c>
      <c r="G17" s="43">
        <v>2</v>
      </c>
      <c r="H17" s="43">
        <v>1</v>
      </c>
      <c r="I17" s="43">
        <v>2</v>
      </c>
      <c r="J17" s="43">
        <v>2</v>
      </c>
      <c r="K17" s="43">
        <v>1</v>
      </c>
      <c r="L17" s="43">
        <v>8</v>
      </c>
      <c r="M17" s="43">
        <v>6</v>
      </c>
      <c r="N17" s="43">
        <v>10</v>
      </c>
      <c r="O17" s="43">
        <v>18</v>
      </c>
      <c r="P17" s="43">
        <v>38</v>
      </c>
      <c r="Q17" s="43">
        <v>32</v>
      </c>
      <c r="R17" s="43">
        <v>49</v>
      </c>
      <c r="S17" s="43">
        <v>30</v>
      </c>
      <c r="T17" s="44">
        <v>40</v>
      </c>
      <c r="U17" s="45">
        <v>276</v>
      </c>
      <c r="V17" s="42">
        <v>167</v>
      </c>
      <c r="W17" s="44">
        <v>109</v>
      </c>
      <c r="X17" s="46">
        <f t="shared" si="4"/>
        <v>8</v>
      </c>
      <c r="Y17" s="42">
        <v>4</v>
      </c>
      <c r="Z17" s="43">
        <v>4</v>
      </c>
      <c r="AA17" s="44">
        <v>0</v>
      </c>
      <c r="AB17" s="51">
        <f t="shared" si="5"/>
        <v>108</v>
      </c>
      <c r="AC17" s="42">
        <v>53</v>
      </c>
      <c r="AD17" s="48">
        <v>55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195</v>
      </c>
      <c r="C18" s="42">
        <v>0</v>
      </c>
      <c r="D18" s="43">
        <v>0</v>
      </c>
      <c r="E18" s="43">
        <v>0</v>
      </c>
      <c r="F18" s="43">
        <v>1</v>
      </c>
      <c r="G18" s="43">
        <v>3</v>
      </c>
      <c r="H18" s="43">
        <v>5</v>
      </c>
      <c r="I18" s="43">
        <v>9</v>
      </c>
      <c r="J18" s="43">
        <v>4</v>
      </c>
      <c r="K18" s="43">
        <v>13</v>
      </c>
      <c r="L18" s="43">
        <v>15</v>
      </c>
      <c r="M18" s="43">
        <v>16</v>
      </c>
      <c r="N18" s="43">
        <v>25</v>
      </c>
      <c r="O18" s="43">
        <v>19</v>
      </c>
      <c r="P18" s="43">
        <v>31</v>
      </c>
      <c r="Q18" s="43">
        <v>19</v>
      </c>
      <c r="R18" s="43">
        <v>16</v>
      </c>
      <c r="S18" s="43">
        <v>7</v>
      </c>
      <c r="T18" s="44">
        <v>12</v>
      </c>
      <c r="U18" s="45">
        <v>195</v>
      </c>
      <c r="V18" s="42">
        <v>6</v>
      </c>
      <c r="W18" s="44">
        <v>189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66</v>
      </c>
      <c r="AC18" s="42">
        <v>15</v>
      </c>
      <c r="AD18" s="48">
        <v>51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117</v>
      </c>
      <c r="C20" s="42">
        <v>0</v>
      </c>
      <c r="D20" s="43">
        <v>0</v>
      </c>
      <c r="E20" s="43">
        <v>0</v>
      </c>
      <c r="F20" s="43">
        <v>2</v>
      </c>
      <c r="G20" s="43">
        <v>2</v>
      </c>
      <c r="H20" s="43">
        <v>3</v>
      </c>
      <c r="I20" s="43">
        <v>2</v>
      </c>
      <c r="J20" s="43">
        <v>6</v>
      </c>
      <c r="K20" s="43">
        <v>11</v>
      </c>
      <c r="L20" s="43">
        <v>7</v>
      </c>
      <c r="M20" s="43">
        <v>12</v>
      </c>
      <c r="N20" s="43">
        <v>9</v>
      </c>
      <c r="O20" s="43">
        <v>12</v>
      </c>
      <c r="P20" s="43">
        <v>15</v>
      </c>
      <c r="Q20" s="43">
        <v>12</v>
      </c>
      <c r="R20" s="43">
        <v>16</v>
      </c>
      <c r="S20" s="43">
        <v>5</v>
      </c>
      <c r="T20" s="44">
        <v>3</v>
      </c>
      <c r="U20" s="45">
        <v>117</v>
      </c>
      <c r="V20" s="42">
        <v>16</v>
      </c>
      <c r="W20" s="44">
        <v>101</v>
      </c>
      <c r="X20" s="46">
        <f t="shared" si="4"/>
        <v>1</v>
      </c>
      <c r="Y20" s="42">
        <v>1</v>
      </c>
      <c r="Z20" s="43">
        <v>0</v>
      </c>
      <c r="AA20" s="44">
        <v>0</v>
      </c>
      <c r="AB20" s="51">
        <f t="shared" si="5"/>
        <v>52</v>
      </c>
      <c r="AC20" s="42">
        <v>14</v>
      </c>
      <c r="AD20" s="48">
        <v>38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143</v>
      </c>
      <c r="C22" s="42">
        <v>0</v>
      </c>
      <c r="D22" s="43">
        <v>0</v>
      </c>
      <c r="E22" s="43">
        <v>0</v>
      </c>
      <c r="F22" s="43">
        <v>0</v>
      </c>
      <c r="G22" s="43">
        <v>4</v>
      </c>
      <c r="H22" s="43">
        <v>0</v>
      </c>
      <c r="I22" s="43">
        <v>4</v>
      </c>
      <c r="J22" s="43">
        <v>7</v>
      </c>
      <c r="K22" s="43">
        <v>3</v>
      </c>
      <c r="L22" s="43">
        <v>5</v>
      </c>
      <c r="M22" s="43">
        <v>10</v>
      </c>
      <c r="N22" s="43">
        <v>9</v>
      </c>
      <c r="O22" s="43">
        <v>16</v>
      </c>
      <c r="P22" s="43">
        <v>15</v>
      </c>
      <c r="Q22" s="43">
        <v>15</v>
      </c>
      <c r="R22" s="43">
        <v>28</v>
      </c>
      <c r="S22" s="43">
        <v>15</v>
      </c>
      <c r="T22" s="44">
        <v>12</v>
      </c>
      <c r="U22" s="45">
        <v>143</v>
      </c>
      <c r="V22" s="42">
        <v>53</v>
      </c>
      <c r="W22" s="44">
        <v>90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81</v>
      </c>
      <c r="AC22" s="42">
        <v>37</v>
      </c>
      <c r="AD22" s="48">
        <v>44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174</v>
      </c>
      <c r="C32" s="42">
        <v>5</v>
      </c>
      <c r="D32" s="43">
        <v>3</v>
      </c>
      <c r="E32" s="43">
        <v>6</v>
      </c>
      <c r="F32" s="43">
        <v>2</v>
      </c>
      <c r="G32" s="43">
        <v>0</v>
      </c>
      <c r="H32" s="43">
        <v>2</v>
      </c>
      <c r="I32" s="43">
        <v>1</v>
      </c>
      <c r="J32" s="43">
        <v>8</v>
      </c>
      <c r="K32" s="43">
        <v>9</v>
      </c>
      <c r="L32" s="43">
        <v>7</v>
      </c>
      <c r="M32" s="43">
        <v>11</v>
      </c>
      <c r="N32" s="43">
        <v>12</v>
      </c>
      <c r="O32" s="43">
        <v>10</v>
      </c>
      <c r="P32" s="43">
        <v>12</v>
      </c>
      <c r="Q32" s="43">
        <v>23</v>
      </c>
      <c r="R32" s="43">
        <v>10</v>
      </c>
      <c r="S32" s="43">
        <v>25</v>
      </c>
      <c r="T32" s="44">
        <v>28</v>
      </c>
      <c r="U32" s="45">
        <v>174</v>
      </c>
      <c r="V32" s="42">
        <v>73</v>
      </c>
      <c r="W32" s="44">
        <v>101</v>
      </c>
      <c r="X32" s="46">
        <f t="shared" si="4"/>
        <v>11</v>
      </c>
      <c r="Y32" s="42">
        <v>5</v>
      </c>
      <c r="Z32" s="43">
        <v>6</v>
      </c>
      <c r="AA32" s="44">
        <v>0</v>
      </c>
      <c r="AB32" s="51">
        <f t="shared" si="5"/>
        <v>75</v>
      </c>
      <c r="AC32" s="42">
        <v>43</v>
      </c>
      <c r="AD32" s="48">
        <v>31</v>
      </c>
      <c r="AE32" s="44">
        <v>1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43</v>
      </c>
      <c r="C33" s="42">
        <v>0</v>
      </c>
      <c r="D33" s="43">
        <v>0</v>
      </c>
      <c r="E33" s="43">
        <v>0</v>
      </c>
      <c r="F33" s="43">
        <v>1</v>
      </c>
      <c r="G33" s="43">
        <v>0</v>
      </c>
      <c r="H33" s="43">
        <v>2</v>
      </c>
      <c r="I33" s="43">
        <v>2</v>
      </c>
      <c r="J33" s="43">
        <v>1</v>
      </c>
      <c r="K33" s="43">
        <v>5</v>
      </c>
      <c r="L33" s="43">
        <v>1</v>
      </c>
      <c r="M33" s="43">
        <v>2</v>
      </c>
      <c r="N33" s="43">
        <v>3</v>
      </c>
      <c r="O33" s="43">
        <v>5</v>
      </c>
      <c r="P33" s="43">
        <v>7</v>
      </c>
      <c r="Q33" s="43">
        <v>6</v>
      </c>
      <c r="R33" s="43">
        <v>3</v>
      </c>
      <c r="S33" s="43">
        <v>2</v>
      </c>
      <c r="T33" s="44">
        <v>3</v>
      </c>
      <c r="U33" s="45">
        <v>43</v>
      </c>
      <c r="V33" s="42">
        <v>29</v>
      </c>
      <c r="W33" s="44">
        <v>14</v>
      </c>
      <c r="X33" s="46">
        <f t="shared" si="4"/>
        <v>1</v>
      </c>
      <c r="Y33" s="42">
        <v>0</v>
      </c>
      <c r="Z33" s="43">
        <v>1</v>
      </c>
      <c r="AA33" s="44">
        <v>0</v>
      </c>
      <c r="AB33" s="51">
        <f t="shared" si="5"/>
        <v>16</v>
      </c>
      <c r="AC33" s="42">
        <v>0</v>
      </c>
      <c r="AD33" s="48">
        <v>16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172</v>
      </c>
      <c r="C38" s="56">
        <v>29</v>
      </c>
      <c r="D38" s="55">
        <v>59</v>
      </c>
      <c r="E38" s="55">
        <v>60</v>
      </c>
      <c r="F38" s="55">
        <v>21</v>
      </c>
      <c r="G38" s="55">
        <v>3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172</v>
      </c>
      <c r="V38" s="42">
        <v>120</v>
      </c>
      <c r="W38" s="44">
        <v>52</v>
      </c>
      <c r="X38" s="46">
        <f>SUM(Y38+Z38+AA38)</f>
        <v>42</v>
      </c>
      <c r="Y38" s="42">
        <v>30</v>
      </c>
      <c r="Z38" s="43">
        <v>12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244</v>
      </c>
      <c r="C39" s="56">
        <v>0</v>
      </c>
      <c r="D39" s="55">
        <v>0</v>
      </c>
      <c r="E39" s="55">
        <v>1</v>
      </c>
      <c r="F39" s="55">
        <v>10</v>
      </c>
      <c r="G39" s="43">
        <v>3</v>
      </c>
      <c r="H39" s="43">
        <v>4</v>
      </c>
      <c r="I39" s="43">
        <v>6</v>
      </c>
      <c r="J39" s="43">
        <v>9</v>
      </c>
      <c r="K39" s="43">
        <v>8</v>
      </c>
      <c r="L39" s="43">
        <v>6</v>
      </c>
      <c r="M39" s="43">
        <v>13</v>
      </c>
      <c r="N39" s="43">
        <v>14</v>
      </c>
      <c r="O39" s="43">
        <v>18</v>
      </c>
      <c r="P39" s="43">
        <v>20</v>
      </c>
      <c r="Q39" s="43">
        <v>27</v>
      </c>
      <c r="R39" s="43">
        <v>27</v>
      </c>
      <c r="S39" s="43">
        <v>28</v>
      </c>
      <c r="T39" s="44">
        <v>50</v>
      </c>
      <c r="U39" s="45">
        <v>244</v>
      </c>
      <c r="V39" s="42">
        <v>119</v>
      </c>
      <c r="W39" s="44">
        <v>125</v>
      </c>
      <c r="X39" s="46">
        <f>SUM(Y39+Z39+AA39)</f>
        <v>10</v>
      </c>
      <c r="Y39" s="42">
        <v>4</v>
      </c>
      <c r="Z39" s="43">
        <v>6</v>
      </c>
      <c r="AA39" s="44">
        <v>0</v>
      </c>
      <c r="AB39" s="51">
        <f>SUM(AC39+AD39+AE39)</f>
        <v>115</v>
      </c>
      <c r="AC39" s="42">
        <v>57</v>
      </c>
      <c r="AD39" s="48">
        <v>58</v>
      </c>
      <c r="AE39" s="44">
        <v>0</v>
      </c>
      <c r="AF39" s="37">
        <v>4</v>
      </c>
      <c r="AG39" s="38">
        <v>63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148</v>
      </c>
      <c r="C41" s="56">
        <v>0</v>
      </c>
      <c r="D41" s="55">
        <v>16</v>
      </c>
      <c r="E41" s="55">
        <v>51</v>
      </c>
      <c r="F41" s="55">
        <v>80</v>
      </c>
      <c r="G41" s="43">
        <v>1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148</v>
      </c>
      <c r="V41" s="42">
        <v>62</v>
      </c>
      <c r="W41" s="44">
        <v>86</v>
      </c>
      <c r="X41" s="46">
        <f>SUM(Y41+Z41+AA41)</f>
        <v>30</v>
      </c>
      <c r="Y41" s="42">
        <v>10</v>
      </c>
      <c r="Z41" s="43">
        <v>2</v>
      </c>
      <c r="AA41" s="44">
        <v>18</v>
      </c>
      <c r="AB41" s="51">
        <f>SUM(AC41+AD41+AE41)</f>
        <v>1</v>
      </c>
      <c r="AC41" s="42">
        <v>0</v>
      </c>
      <c r="AD41" s="48">
        <v>1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370</v>
      </c>
      <c r="C42" s="42">
        <v>0</v>
      </c>
      <c r="D42" s="43">
        <v>0</v>
      </c>
      <c r="E42" s="43">
        <v>0</v>
      </c>
      <c r="F42" s="43">
        <v>0</v>
      </c>
      <c r="G42" s="43">
        <v>9</v>
      </c>
      <c r="H42" s="43">
        <v>29</v>
      </c>
      <c r="I42" s="43">
        <v>27</v>
      </c>
      <c r="J42" s="43">
        <v>30</v>
      </c>
      <c r="K42" s="43">
        <v>44</v>
      </c>
      <c r="L42" s="43">
        <v>36</v>
      </c>
      <c r="M42" s="43">
        <v>44</v>
      </c>
      <c r="N42" s="43">
        <v>27</v>
      </c>
      <c r="O42" s="43">
        <v>39</v>
      </c>
      <c r="P42" s="43">
        <v>42</v>
      </c>
      <c r="Q42" s="43">
        <v>24</v>
      </c>
      <c r="R42" s="43">
        <v>13</v>
      </c>
      <c r="S42" s="43">
        <v>6</v>
      </c>
      <c r="T42" s="44">
        <v>0</v>
      </c>
      <c r="U42" s="45">
        <v>370</v>
      </c>
      <c r="V42" s="42">
        <v>134</v>
      </c>
      <c r="W42" s="44">
        <v>236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47</v>
      </c>
      <c r="AC42" s="42">
        <v>14</v>
      </c>
      <c r="AD42" s="48">
        <v>24</v>
      </c>
      <c r="AE42" s="44">
        <v>9</v>
      </c>
      <c r="AF42" s="37">
        <v>0</v>
      </c>
      <c r="AG42" s="38">
        <v>142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141</v>
      </c>
      <c r="C43" s="42">
        <v>46</v>
      </c>
      <c r="D43" s="43">
        <v>67</v>
      </c>
      <c r="E43" s="43">
        <v>27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141</v>
      </c>
      <c r="V43" s="42">
        <v>128</v>
      </c>
      <c r="W43" s="44">
        <v>13</v>
      </c>
      <c r="X43" s="46">
        <f t="shared" si="11"/>
        <v>61</v>
      </c>
      <c r="Y43" s="42">
        <v>33</v>
      </c>
      <c r="Z43" s="43">
        <v>26</v>
      </c>
      <c r="AA43" s="44">
        <v>2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868</v>
      </c>
      <c r="C44" s="42">
        <v>0</v>
      </c>
      <c r="D44" s="43">
        <v>0</v>
      </c>
      <c r="E44" s="43">
        <v>0</v>
      </c>
      <c r="F44" s="43">
        <v>6</v>
      </c>
      <c r="G44" s="43">
        <v>7</v>
      </c>
      <c r="H44" s="43">
        <v>10</v>
      </c>
      <c r="I44" s="43">
        <v>23</v>
      </c>
      <c r="J44" s="43">
        <v>23</v>
      </c>
      <c r="K44" s="43">
        <v>48</v>
      </c>
      <c r="L44" s="43">
        <v>60</v>
      </c>
      <c r="M44" s="43">
        <v>61</v>
      </c>
      <c r="N44" s="43">
        <v>88</v>
      </c>
      <c r="O44" s="43">
        <v>87</v>
      </c>
      <c r="P44" s="43">
        <v>124</v>
      </c>
      <c r="Q44" s="43">
        <v>99</v>
      </c>
      <c r="R44" s="43">
        <v>102</v>
      </c>
      <c r="S44" s="43">
        <v>66</v>
      </c>
      <c r="T44" s="44">
        <v>64</v>
      </c>
      <c r="U44" s="45">
        <v>868</v>
      </c>
      <c r="V44" s="42">
        <v>306</v>
      </c>
      <c r="W44" s="44">
        <v>562</v>
      </c>
      <c r="X44" s="46">
        <f t="shared" si="11"/>
        <v>4</v>
      </c>
      <c r="Y44" s="42">
        <v>1</v>
      </c>
      <c r="Z44" s="43">
        <v>2</v>
      </c>
      <c r="AA44" s="44">
        <v>1</v>
      </c>
      <c r="AB44" s="51">
        <f t="shared" si="12"/>
        <v>289</v>
      </c>
      <c r="AC44" s="42">
        <v>162</v>
      </c>
      <c r="AD44" s="48">
        <v>126</v>
      </c>
      <c r="AE44" s="44">
        <v>1</v>
      </c>
      <c r="AF44" s="37">
        <v>0</v>
      </c>
      <c r="AG44" s="38">
        <v>30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34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0</v>
      </c>
      <c r="K45" s="43">
        <v>0</v>
      </c>
      <c r="L45" s="43">
        <v>1</v>
      </c>
      <c r="M45" s="43">
        <v>1</v>
      </c>
      <c r="N45" s="43">
        <v>1</v>
      </c>
      <c r="O45" s="43">
        <v>3</v>
      </c>
      <c r="P45" s="43">
        <v>5</v>
      </c>
      <c r="Q45" s="43">
        <v>4</v>
      </c>
      <c r="R45" s="43">
        <v>8</v>
      </c>
      <c r="S45" s="43">
        <v>5</v>
      </c>
      <c r="T45" s="44">
        <v>6</v>
      </c>
      <c r="U45" s="45">
        <v>34</v>
      </c>
      <c r="V45" s="42">
        <v>13</v>
      </c>
      <c r="W45" s="44">
        <v>21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20</v>
      </c>
      <c r="AC45" s="42">
        <v>8</v>
      </c>
      <c r="AD45" s="48">
        <v>12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21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1</v>
      </c>
      <c r="L51" s="43">
        <v>2</v>
      </c>
      <c r="M51" s="43">
        <v>0</v>
      </c>
      <c r="N51" s="43">
        <v>1</v>
      </c>
      <c r="O51" s="43">
        <v>5</v>
      </c>
      <c r="P51" s="43">
        <v>4</v>
      </c>
      <c r="Q51" s="43">
        <v>2</v>
      </c>
      <c r="R51" s="43">
        <v>4</v>
      </c>
      <c r="S51" s="43">
        <v>0</v>
      </c>
      <c r="T51" s="44">
        <v>2</v>
      </c>
      <c r="U51" s="45">
        <v>21</v>
      </c>
      <c r="V51" s="42">
        <v>8</v>
      </c>
      <c r="W51" s="44">
        <v>13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12</v>
      </c>
      <c r="AC51" s="42">
        <v>6</v>
      </c>
      <c r="AD51" s="48">
        <v>6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167</v>
      </c>
      <c r="C54" s="42">
        <v>0</v>
      </c>
      <c r="D54" s="43">
        <v>0</v>
      </c>
      <c r="E54" s="43">
        <v>1</v>
      </c>
      <c r="F54" s="43">
        <v>0</v>
      </c>
      <c r="G54" s="43">
        <v>2</v>
      </c>
      <c r="H54" s="43">
        <v>1</v>
      </c>
      <c r="I54" s="43">
        <v>3</v>
      </c>
      <c r="J54" s="43">
        <v>2</v>
      </c>
      <c r="K54" s="43">
        <v>8</v>
      </c>
      <c r="L54" s="43">
        <v>8</v>
      </c>
      <c r="M54" s="43">
        <v>8</v>
      </c>
      <c r="N54" s="43">
        <v>16</v>
      </c>
      <c r="O54" s="43">
        <v>15</v>
      </c>
      <c r="P54" s="43">
        <v>23</v>
      </c>
      <c r="Q54" s="43">
        <v>19</v>
      </c>
      <c r="R54" s="43">
        <v>22</v>
      </c>
      <c r="S54" s="43">
        <v>15</v>
      </c>
      <c r="T54" s="44">
        <v>24</v>
      </c>
      <c r="U54" s="45">
        <v>167</v>
      </c>
      <c r="V54" s="42">
        <v>85</v>
      </c>
      <c r="W54" s="44">
        <v>82</v>
      </c>
      <c r="X54" s="46">
        <f t="shared" si="11"/>
        <v>1</v>
      </c>
      <c r="Y54" s="42">
        <v>0</v>
      </c>
      <c r="Z54" s="43">
        <v>1</v>
      </c>
      <c r="AA54" s="44">
        <v>0</v>
      </c>
      <c r="AB54" s="51">
        <f t="shared" si="12"/>
        <v>140</v>
      </c>
      <c r="AC54" s="42">
        <v>0</v>
      </c>
      <c r="AD54" s="48">
        <v>140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1312</v>
      </c>
      <c r="C55" s="42">
        <v>2</v>
      </c>
      <c r="D55" s="43">
        <v>22</v>
      </c>
      <c r="E55" s="43">
        <v>47</v>
      </c>
      <c r="F55" s="43">
        <v>27</v>
      </c>
      <c r="G55" s="43">
        <v>20</v>
      </c>
      <c r="H55" s="43">
        <v>70</v>
      </c>
      <c r="I55" s="43">
        <v>107</v>
      </c>
      <c r="J55" s="43">
        <v>200</v>
      </c>
      <c r="K55" s="43">
        <v>201</v>
      </c>
      <c r="L55" s="43">
        <v>136</v>
      </c>
      <c r="M55" s="43">
        <v>100</v>
      </c>
      <c r="N55" s="43">
        <v>111</v>
      </c>
      <c r="O55" s="43">
        <v>82</v>
      </c>
      <c r="P55" s="43">
        <v>72</v>
      </c>
      <c r="Q55" s="43">
        <v>46</v>
      </c>
      <c r="R55" s="43">
        <v>38</v>
      </c>
      <c r="S55" s="43">
        <v>17</v>
      </c>
      <c r="T55" s="44">
        <v>14</v>
      </c>
      <c r="U55" s="45">
        <v>1312</v>
      </c>
      <c r="V55" s="42">
        <v>3</v>
      </c>
      <c r="W55" s="44">
        <v>1309</v>
      </c>
      <c r="X55" s="46">
        <f t="shared" si="11"/>
        <v>70</v>
      </c>
      <c r="Y55" s="42">
        <v>12</v>
      </c>
      <c r="Z55" s="43">
        <v>58</v>
      </c>
      <c r="AA55" s="44">
        <v>0</v>
      </c>
      <c r="AB55" s="51">
        <f t="shared" si="12"/>
        <v>626</v>
      </c>
      <c r="AC55" s="42">
        <v>328</v>
      </c>
      <c r="AD55" s="48">
        <v>298</v>
      </c>
      <c r="AE55" s="44">
        <v>0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1011</v>
      </c>
      <c r="C58" s="42">
        <v>23</v>
      </c>
      <c r="D58" s="43">
        <v>15</v>
      </c>
      <c r="E58" s="43">
        <v>4</v>
      </c>
      <c r="F58" s="43">
        <v>3</v>
      </c>
      <c r="G58" s="43">
        <v>2</v>
      </c>
      <c r="H58" s="43">
        <v>1</v>
      </c>
      <c r="I58" s="43">
        <v>4</v>
      </c>
      <c r="J58" s="43">
        <v>8</v>
      </c>
      <c r="K58" s="43">
        <v>18</v>
      </c>
      <c r="L58" s="43">
        <v>21</v>
      </c>
      <c r="M58" s="43">
        <v>30</v>
      </c>
      <c r="N58" s="43">
        <v>53</v>
      </c>
      <c r="O58" s="43">
        <v>76</v>
      </c>
      <c r="P58" s="43">
        <v>92</v>
      </c>
      <c r="Q58" s="43">
        <v>139</v>
      </c>
      <c r="R58" s="43">
        <v>196</v>
      </c>
      <c r="S58" s="43">
        <v>190</v>
      </c>
      <c r="T58" s="44">
        <v>136</v>
      </c>
      <c r="U58" s="45">
        <v>1011</v>
      </c>
      <c r="V58" s="42">
        <v>431</v>
      </c>
      <c r="W58" s="44">
        <v>580</v>
      </c>
      <c r="X58" s="46">
        <f t="shared" si="11"/>
        <v>43</v>
      </c>
      <c r="Y58" s="42">
        <v>32</v>
      </c>
      <c r="Z58" s="43">
        <v>9</v>
      </c>
      <c r="AA58" s="44">
        <v>2</v>
      </c>
      <c r="AB58" s="51">
        <f t="shared" si="12"/>
        <v>491</v>
      </c>
      <c r="AC58" s="42">
        <v>286</v>
      </c>
      <c r="AD58" s="48">
        <v>198</v>
      </c>
      <c r="AE58" s="44">
        <v>7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924</v>
      </c>
      <c r="C59" s="42">
        <v>29</v>
      </c>
      <c r="D59" s="43">
        <v>157</v>
      </c>
      <c r="E59" s="43">
        <v>93</v>
      </c>
      <c r="F59" s="43">
        <v>24</v>
      </c>
      <c r="G59" s="43">
        <v>8</v>
      </c>
      <c r="H59" s="43">
        <v>17</v>
      </c>
      <c r="I59" s="43">
        <v>7</v>
      </c>
      <c r="J59" s="43">
        <v>7</v>
      </c>
      <c r="K59" s="43">
        <v>17</v>
      </c>
      <c r="L59" s="43">
        <v>5</v>
      </c>
      <c r="M59" s="43">
        <v>12</v>
      </c>
      <c r="N59" s="43">
        <v>27</v>
      </c>
      <c r="O59" s="43">
        <v>35</v>
      </c>
      <c r="P59" s="43">
        <v>46</v>
      </c>
      <c r="Q59" s="43">
        <v>88</v>
      </c>
      <c r="R59" s="43">
        <v>110</v>
      </c>
      <c r="S59" s="43">
        <v>98</v>
      </c>
      <c r="T59" s="44">
        <v>144</v>
      </c>
      <c r="U59" s="45">
        <v>924</v>
      </c>
      <c r="V59" s="42">
        <v>461</v>
      </c>
      <c r="W59" s="44">
        <v>463</v>
      </c>
      <c r="X59" s="46">
        <f t="shared" si="11"/>
        <v>227</v>
      </c>
      <c r="Y59" s="42">
        <v>140</v>
      </c>
      <c r="Z59" s="43">
        <v>77</v>
      </c>
      <c r="AA59" s="44">
        <v>10</v>
      </c>
      <c r="AB59" s="51">
        <f t="shared" si="12"/>
        <v>533</v>
      </c>
      <c r="AC59" s="42">
        <v>376</v>
      </c>
      <c r="AD59" s="48">
        <v>151</v>
      </c>
      <c r="AE59" s="44">
        <v>6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1191</v>
      </c>
      <c r="C60" s="42">
        <v>91</v>
      </c>
      <c r="D60" s="43">
        <v>74</v>
      </c>
      <c r="E60" s="43">
        <v>138</v>
      </c>
      <c r="F60" s="43">
        <v>52</v>
      </c>
      <c r="G60" s="43">
        <v>20</v>
      </c>
      <c r="H60" s="43">
        <v>24</v>
      </c>
      <c r="I60" s="43">
        <v>38</v>
      </c>
      <c r="J60" s="43">
        <v>44</v>
      </c>
      <c r="K60" s="43">
        <v>50</v>
      </c>
      <c r="L60" s="43">
        <v>37</v>
      </c>
      <c r="M60" s="43">
        <v>50</v>
      </c>
      <c r="N60" s="43">
        <v>70</v>
      </c>
      <c r="O60" s="43">
        <v>86</v>
      </c>
      <c r="P60" s="43">
        <v>122</v>
      </c>
      <c r="Q60" s="43">
        <v>110</v>
      </c>
      <c r="R60" s="43">
        <v>78</v>
      </c>
      <c r="S60" s="43">
        <v>51</v>
      </c>
      <c r="T60" s="44">
        <v>56</v>
      </c>
      <c r="U60" s="45">
        <v>1191</v>
      </c>
      <c r="V60" s="42">
        <v>532</v>
      </c>
      <c r="W60" s="44">
        <v>659</v>
      </c>
      <c r="X60" s="46">
        <f t="shared" si="11"/>
        <v>159</v>
      </c>
      <c r="Y60" s="42">
        <v>38</v>
      </c>
      <c r="Z60" s="43">
        <v>90</v>
      </c>
      <c r="AA60" s="44">
        <v>31</v>
      </c>
      <c r="AB60" s="51">
        <f t="shared" si="12"/>
        <v>317</v>
      </c>
      <c r="AC60" s="42">
        <v>134</v>
      </c>
      <c r="AD60" s="48">
        <v>144</v>
      </c>
      <c r="AE60" s="44">
        <v>39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504</v>
      </c>
      <c r="C61" s="42">
        <v>0</v>
      </c>
      <c r="D61" s="43">
        <v>0</v>
      </c>
      <c r="E61" s="43">
        <v>0</v>
      </c>
      <c r="F61" s="43">
        <v>2</v>
      </c>
      <c r="G61" s="43">
        <v>5</v>
      </c>
      <c r="H61" s="43">
        <v>8</v>
      </c>
      <c r="I61" s="43">
        <v>12</v>
      </c>
      <c r="J61" s="43">
        <v>12</v>
      </c>
      <c r="K61" s="43">
        <v>14</v>
      </c>
      <c r="L61" s="43">
        <v>8</v>
      </c>
      <c r="M61" s="43">
        <v>17</v>
      </c>
      <c r="N61" s="43">
        <v>33</v>
      </c>
      <c r="O61" s="43">
        <v>33</v>
      </c>
      <c r="P61" s="43">
        <v>62</v>
      </c>
      <c r="Q61" s="43">
        <v>84</v>
      </c>
      <c r="R61" s="43">
        <v>81</v>
      </c>
      <c r="S61" s="43">
        <v>60</v>
      </c>
      <c r="T61" s="44">
        <v>73</v>
      </c>
      <c r="U61" s="45">
        <v>504</v>
      </c>
      <c r="V61" s="42">
        <v>400</v>
      </c>
      <c r="W61" s="44">
        <v>104</v>
      </c>
      <c r="X61" s="46">
        <f t="shared" si="11"/>
        <v>2</v>
      </c>
      <c r="Y61" s="42">
        <v>0</v>
      </c>
      <c r="Z61" s="43">
        <v>2</v>
      </c>
      <c r="AA61" s="44">
        <v>0</v>
      </c>
      <c r="AB61" s="51">
        <f t="shared" si="12"/>
        <v>261</v>
      </c>
      <c r="AC61" s="42">
        <v>171</v>
      </c>
      <c r="AD61" s="48">
        <v>89</v>
      </c>
      <c r="AE61" s="44">
        <v>1</v>
      </c>
      <c r="AF61" s="37">
        <v>0</v>
      </c>
      <c r="AG61" s="38">
        <v>53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162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1</v>
      </c>
      <c r="I62" s="43">
        <v>0</v>
      </c>
      <c r="J62" s="43">
        <v>2</v>
      </c>
      <c r="K62" s="43">
        <v>1</v>
      </c>
      <c r="L62" s="43">
        <v>3</v>
      </c>
      <c r="M62" s="43">
        <v>11</v>
      </c>
      <c r="N62" s="43">
        <v>14</v>
      </c>
      <c r="O62" s="43">
        <v>12</v>
      </c>
      <c r="P62" s="43">
        <v>15</v>
      </c>
      <c r="Q62" s="43">
        <v>18</v>
      </c>
      <c r="R62" s="43">
        <v>27</v>
      </c>
      <c r="S62" s="43">
        <v>25</v>
      </c>
      <c r="T62" s="44">
        <v>33</v>
      </c>
      <c r="U62" s="45">
        <v>162</v>
      </c>
      <c r="V62" s="42">
        <v>78</v>
      </c>
      <c r="W62" s="44">
        <v>84</v>
      </c>
      <c r="X62" s="46">
        <f t="shared" si="11"/>
        <v>0</v>
      </c>
      <c r="Y62" s="42"/>
      <c r="Z62" s="43"/>
      <c r="AA62" s="44"/>
      <c r="AB62" s="51">
        <f t="shared" si="12"/>
        <v>47</v>
      </c>
      <c r="AC62" s="42">
        <v>3</v>
      </c>
      <c r="AD62" s="48">
        <v>44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436" t="s">
        <v>94</v>
      </c>
      <c r="B67" s="1437">
        <f t="shared" ref="B67:AG67" si="13">SUM(B12:B66)</f>
        <v>9962</v>
      </c>
      <c r="C67" s="74">
        <f t="shared" si="13"/>
        <v>523</v>
      </c>
      <c r="D67" s="75">
        <f t="shared" si="13"/>
        <v>542</v>
      </c>
      <c r="E67" s="75">
        <f t="shared" si="13"/>
        <v>556</v>
      </c>
      <c r="F67" s="75">
        <f t="shared" si="13"/>
        <v>264</v>
      </c>
      <c r="G67" s="75">
        <f t="shared" si="13"/>
        <v>98</v>
      </c>
      <c r="H67" s="75">
        <f t="shared" si="13"/>
        <v>196</v>
      </c>
      <c r="I67" s="75">
        <f t="shared" si="13"/>
        <v>285</v>
      </c>
      <c r="J67" s="75">
        <f t="shared" si="13"/>
        <v>423</v>
      </c>
      <c r="K67" s="75">
        <f t="shared" si="13"/>
        <v>534</v>
      </c>
      <c r="L67" s="75">
        <f t="shared" si="13"/>
        <v>451</v>
      </c>
      <c r="M67" s="75">
        <f t="shared" si="13"/>
        <v>475</v>
      </c>
      <c r="N67" s="75">
        <f t="shared" si="13"/>
        <v>598</v>
      </c>
      <c r="O67" s="75">
        <f t="shared" si="13"/>
        <v>665</v>
      </c>
      <c r="P67" s="75">
        <f t="shared" si="13"/>
        <v>850</v>
      </c>
      <c r="Q67" s="75">
        <f t="shared" si="13"/>
        <v>896</v>
      </c>
      <c r="R67" s="75">
        <f t="shared" si="13"/>
        <v>974</v>
      </c>
      <c r="S67" s="75">
        <f t="shared" si="13"/>
        <v>776</v>
      </c>
      <c r="T67" s="76">
        <f t="shared" si="13"/>
        <v>856</v>
      </c>
      <c r="U67" s="77">
        <f t="shared" si="13"/>
        <v>9962</v>
      </c>
      <c r="V67" s="78">
        <f t="shared" si="13"/>
        <v>3927</v>
      </c>
      <c r="W67" s="76">
        <f t="shared" si="13"/>
        <v>6035</v>
      </c>
      <c r="X67" s="79">
        <f t="shared" si="13"/>
        <v>882</v>
      </c>
      <c r="Y67" s="78">
        <f t="shared" si="13"/>
        <v>362</v>
      </c>
      <c r="Z67" s="75">
        <f t="shared" si="13"/>
        <v>455</v>
      </c>
      <c r="AA67" s="80">
        <f t="shared" si="13"/>
        <v>65</v>
      </c>
      <c r="AB67" s="81">
        <f t="shared" si="13"/>
        <v>3771</v>
      </c>
      <c r="AC67" s="78">
        <f t="shared" si="13"/>
        <v>1838</v>
      </c>
      <c r="AD67" s="75">
        <f t="shared" si="13"/>
        <v>1866</v>
      </c>
      <c r="AE67" s="76">
        <f t="shared" si="13"/>
        <v>67</v>
      </c>
      <c r="AF67" s="82">
        <f t="shared" si="13"/>
        <v>4</v>
      </c>
      <c r="AG67" s="83">
        <f t="shared" si="13"/>
        <v>507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438" t="s">
        <v>100</v>
      </c>
      <c r="O69" s="1439"/>
      <c r="P69" s="1440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408" t="s">
        <v>107</v>
      </c>
      <c r="AC69" s="1441"/>
      <c r="AD69" s="911" t="s">
        <v>108</v>
      </c>
      <c r="AE69" s="922" t="s">
        <v>109</v>
      </c>
      <c r="AF69" s="923"/>
      <c r="AG69" s="1442" t="s">
        <v>110</v>
      </c>
      <c r="AH69" s="1442"/>
      <c r="AI69" s="1442"/>
    </row>
    <row r="70" spans="1:98" ht="34.5" customHeight="1" x14ac:dyDescent="0.25">
      <c r="A70" s="461"/>
      <c r="B70" s="925" t="s">
        <v>33</v>
      </c>
      <c r="C70" s="1443" t="s">
        <v>34</v>
      </c>
      <c r="D70" s="1444" t="s">
        <v>111</v>
      </c>
      <c r="E70" s="1445" t="s">
        <v>37</v>
      </c>
      <c r="F70" s="1446" t="s">
        <v>33</v>
      </c>
      <c r="G70" s="1443" t="s">
        <v>34</v>
      </c>
      <c r="H70" s="1444" t="s">
        <v>111</v>
      </c>
      <c r="I70" s="1445" t="s">
        <v>37</v>
      </c>
      <c r="J70" s="925" t="s">
        <v>33</v>
      </c>
      <c r="K70" s="1443" t="s">
        <v>34</v>
      </c>
      <c r="L70" s="1444" t="s">
        <v>111</v>
      </c>
      <c r="M70" s="1444" t="s">
        <v>37</v>
      </c>
      <c r="N70" s="91" t="s">
        <v>33</v>
      </c>
      <c r="O70" s="92" t="s">
        <v>112</v>
      </c>
      <c r="P70" s="93" t="s">
        <v>113</v>
      </c>
      <c r="Q70" s="1416" t="s">
        <v>114</v>
      </c>
      <c r="R70" s="1434" t="s">
        <v>115</v>
      </c>
      <c r="S70" s="1416" t="s">
        <v>114</v>
      </c>
      <c r="T70" s="1434" t="s">
        <v>115</v>
      </c>
      <c r="U70" s="1416" t="s">
        <v>116</v>
      </c>
      <c r="V70" s="1434" t="s">
        <v>117</v>
      </c>
      <c r="W70" s="461"/>
      <c r="X70" s="1416" t="s">
        <v>114</v>
      </c>
      <c r="Y70" s="1434" t="s">
        <v>115</v>
      </c>
      <c r="Z70" s="1447" t="s">
        <v>118</v>
      </c>
      <c r="AA70" s="1447" t="s">
        <v>119</v>
      </c>
      <c r="AB70" s="97" t="s">
        <v>120</v>
      </c>
      <c r="AC70" s="97" t="s">
        <v>121</v>
      </c>
      <c r="AD70" s="461"/>
      <c r="AE70" s="1448" t="s">
        <v>112</v>
      </c>
      <c r="AF70" s="1449" t="s">
        <v>113</v>
      </c>
      <c r="AG70" s="1450" t="s">
        <v>122</v>
      </c>
      <c r="AH70" s="1451" t="s">
        <v>123</v>
      </c>
      <c r="AI70" s="1452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372"/>
      <c r="E71" s="1372"/>
      <c r="F71" s="938">
        <f>SUM(G71:I71)</f>
        <v>61</v>
      </c>
      <c r="G71" s="939">
        <v>49</v>
      </c>
      <c r="H71" s="1372">
        <v>11</v>
      </c>
      <c r="I71" s="1372">
        <v>1</v>
      </c>
      <c r="J71" s="938">
        <f>SUM(K71:M71)</f>
        <v>54</v>
      </c>
      <c r="K71" s="939">
        <v>42</v>
      </c>
      <c r="L71" s="1372">
        <v>11</v>
      </c>
      <c r="M71" s="1453">
        <v>1</v>
      </c>
      <c r="N71" s="104">
        <f>SUM(O71:P71)</f>
        <v>62</v>
      </c>
      <c r="O71" s="105">
        <v>62</v>
      </c>
      <c r="P71" s="106">
        <v>0</v>
      </c>
      <c r="Q71" s="107">
        <v>0</v>
      </c>
      <c r="R71" s="38">
        <v>0</v>
      </c>
      <c r="S71" s="27">
        <v>28</v>
      </c>
      <c r="T71" s="108">
        <v>1</v>
      </c>
      <c r="U71" s="109">
        <v>9</v>
      </c>
      <c r="V71" s="108">
        <v>27</v>
      </c>
      <c r="W71" s="37">
        <f>344</f>
        <v>344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>
        <v>0</v>
      </c>
      <c r="AD71" s="110"/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114</v>
      </c>
      <c r="G72" s="114">
        <v>91</v>
      </c>
      <c r="H72" s="115">
        <v>20</v>
      </c>
      <c r="I72" s="115">
        <v>3</v>
      </c>
      <c r="J72" s="113">
        <f>SUM(K72:M72)</f>
        <v>124</v>
      </c>
      <c r="K72" s="114">
        <v>98</v>
      </c>
      <c r="L72" s="115">
        <v>23</v>
      </c>
      <c r="M72" s="116">
        <v>3</v>
      </c>
      <c r="N72" s="117">
        <f t="shared" ref="N72:N125" si="15">SUM(O72:P72)</f>
        <v>137</v>
      </c>
      <c r="O72" s="118">
        <v>0</v>
      </c>
      <c r="P72" s="119">
        <v>137</v>
      </c>
      <c r="Q72" s="107">
        <v>0</v>
      </c>
      <c r="R72" s="38">
        <v>23</v>
      </c>
      <c r="S72" s="42">
        <v>1</v>
      </c>
      <c r="T72" s="38">
        <v>90</v>
      </c>
      <c r="U72" s="48">
        <v>31</v>
      </c>
      <c r="V72" s="38">
        <v>48</v>
      </c>
      <c r="W72" s="37">
        <v>1366</v>
      </c>
      <c r="X72" s="107">
        <v>0</v>
      </c>
      <c r="Y72" s="38">
        <v>29</v>
      </c>
      <c r="Z72" s="110">
        <v>0</v>
      </c>
      <c r="AA72" s="110">
        <v>0</v>
      </c>
      <c r="AB72" s="110">
        <v>0</v>
      </c>
      <c r="AC72" s="110">
        <v>0</v>
      </c>
      <c r="AD72" s="110"/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>
        <v>0</v>
      </c>
      <c r="AD73" s="110"/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1</v>
      </c>
      <c r="T74" s="38">
        <v>0</v>
      </c>
      <c r="U74" s="48">
        <v>0</v>
      </c>
      <c r="V74" s="38">
        <v>3</v>
      </c>
      <c r="W74" s="37">
        <v>1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>
        <v>0</v>
      </c>
      <c r="AD74" s="110"/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42</v>
      </c>
      <c r="G75" s="42">
        <v>35</v>
      </c>
      <c r="H75" s="43">
        <v>7</v>
      </c>
      <c r="I75" s="43">
        <v>0</v>
      </c>
      <c r="J75" s="117">
        <f t="shared" ref="J75:J125" si="17">SUM(K75:M75)</f>
        <v>45</v>
      </c>
      <c r="K75" s="42">
        <v>37</v>
      </c>
      <c r="L75" s="43">
        <v>8</v>
      </c>
      <c r="M75" s="120">
        <v>0</v>
      </c>
      <c r="N75" s="117">
        <f t="shared" si="15"/>
        <v>48</v>
      </c>
      <c r="O75" s="48">
        <v>0</v>
      </c>
      <c r="P75" s="37">
        <v>48</v>
      </c>
      <c r="Q75" s="107">
        <v>0</v>
      </c>
      <c r="R75" s="38">
        <v>9</v>
      </c>
      <c r="S75" s="42">
        <v>0</v>
      </c>
      <c r="T75" s="38">
        <v>23</v>
      </c>
      <c r="U75" s="48">
        <v>5</v>
      </c>
      <c r="V75" s="38">
        <v>11</v>
      </c>
      <c r="W75" s="37">
        <v>76</v>
      </c>
      <c r="X75" s="107">
        <v>0</v>
      </c>
      <c r="Y75" s="38">
        <v>4</v>
      </c>
      <c r="Z75" s="110">
        <v>0</v>
      </c>
      <c r="AA75" s="110">
        <v>0</v>
      </c>
      <c r="AB75" s="110">
        <v>0</v>
      </c>
      <c r="AC75" s="110">
        <v>0</v>
      </c>
      <c r="AD75" s="110"/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65</v>
      </c>
      <c r="G76" s="42">
        <v>53</v>
      </c>
      <c r="H76" s="43">
        <v>12</v>
      </c>
      <c r="I76" s="43">
        <v>0</v>
      </c>
      <c r="J76" s="117">
        <f t="shared" si="17"/>
        <v>65</v>
      </c>
      <c r="K76" s="42">
        <v>53</v>
      </c>
      <c r="L76" s="43">
        <v>12</v>
      </c>
      <c r="M76" s="120">
        <v>0</v>
      </c>
      <c r="N76" s="117">
        <f t="shared" si="15"/>
        <v>65</v>
      </c>
      <c r="O76" s="48">
        <v>0</v>
      </c>
      <c r="P76" s="37">
        <v>65</v>
      </c>
      <c r="Q76" s="107">
        <v>0</v>
      </c>
      <c r="R76" s="38">
        <v>7</v>
      </c>
      <c r="S76" s="42">
        <v>3</v>
      </c>
      <c r="T76" s="38">
        <v>19</v>
      </c>
      <c r="U76" s="48">
        <v>21</v>
      </c>
      <c r="V76" s="38">
        <v>15</v>
      </c>
      <c r="W76" s="37">
        <v>690</v>
      </c>
      <c r="X76" s="107">
        <v>13</v>
      </c>
      <c r="Y76" s="38">
        <v>25</v>
      </c>
      <c r="Z76" s="110">
        <v>0</v>
      </c>
      <c r="AA76" s="110">
        <v>0</v>
      </c>
      <c r="AB76" s="110">
        <v>36</v>
      </c>
      <c r="AC76" s="110">
        <v>0</v>
      </c>
      <c r="AD76" s="110"/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4</v>
      </c>
      <c r="U77" s="48">
        <v>0</v>
      </c>
      <c r="V77" s="38">
        <v>0</v>
      </c>
      <c r="W77" s="37">
        <v>21</v>
      </c>
      <c r="X77" s="107">
        <v>0</v>
      </c>
      <c r="Y77" s="38">
        <v>0</v>
      </c>
      <c r="Z77" s="110">
        <v>0</v>
      </c>
      <c r="AA77" s="110">
        <v>0</v>
      </c>
      <c r="AB77" s="110">
        <v>36</v>
      </c>
      <c r="AC77" s="110">
        <v>0</v>
      </c>
      <c r="AD77" s="110"/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>
        <v>0</v>
      </c>
      <c r="AD78" s="110"/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9</v>
      </c>
      <c r="G79" s="42">
        <v>6</v>
      </c>
      <c r="H79" s="43">
        <v>3</v>
      </c>
      <c r="I79" s="43">
        <v>0</v>
      </c>
      <c r="J79" s="117">
        <f t="shared" si="17"/>
        <v>9</v>
      </c>
      <c r="K79" s="42">
        <v>6</v>
      </c>
      <c r="L79" s="43">
        <v>3</v>
      </c>
      <c r="M79" s="120">
        <v>0</v>
      </c>
      <c r="N79" s="117">
        <f t="shared" si="15"/>
        <v>9</v>
      </c>
      <c r="O79" s="48">
        <v>1</v>
      </c>
      <c r="P79" s="37">
        <v>8</v>
      </c>
      <c r="Q79" s="107">
        <v>0</v>
      </c>
      <c r="R79" s="38">
        <v>1</v>
      </c>
      <c r="S79" s="42">
        <v>0</v>
      </c>
      <c r="T79" s="38">
        <v>7</v>
      </c>
      <c r="U79" s="48">
        <v>5</v>
      </c>
      <c r="V79" s="38">
        <v>5</v>
      </c>
      <c r="W79" s="37">
        <v>56</v>
      </c>
      <c r="X79" s="107">
        <v>0</v>
      </c>
      <c r="Y79" s="38">
        <v>0</v>
      </c>
      <c r="Z79" s="110">
        <v>0</v>
      </c>
      <c r="AA79" s="110">
        <v>0</v>
      </c>
      <c r="AB79" s="110">
        <v>17</v>
      </c>
      <c r="AC79" s="110">
        <v>0</v>
      </c>
      <c r="AD79" s="110"/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>
        <v>0</v>
      </c>
      <c r="AD80" s="110"/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30</v>
      </c>
      <c r="G81" s="42">
        <v>29</v>
      </c>
      <c r="H81" s="43">
        <v>1</v>
      </c>
      <c r="I81" s="43">
        <v>0</v>
      </c>
      <c r="J81" s="117">
        <f t="shared" si="17"/>
        <v>26</v>
      </c>
      <c r="K81" s="42">
        <v>26</v>
      </c>
      <c r="L81" s="43">
        <v>0</v>
      </c>
      <c r="M81" s="120">
        <v>0</v>
      </c>
      <c r="N81" s="117">
        <f t="shared" si="15"/>
        <v>30</v>
      </c>
      <c r="O81" s="48">
        <v>0</v>
      </c>
      <c r="P81" s="37">
        <v>30</v>
      </c>
      <c r="Q81" s="107">
        <v>0</v>
      </c>
      <c r="R81" s="38">
        <v>6</v>
      </c>
      <c r="S81" s="42">
        <v>0</v>
      </c>
      <c r="T81" s="38">
        <v>22</v>
      </c>
      <c r="U81" s="48">
        <v>32</v>
      </c>
      <c r="V81" s="38">
        <v>11</v>
      </c>
      <c r="W81" s="37">
        <v>60</v>
      </c>
      <c r="X81" s="107">
        <v>0</v>
      </c>
      <c r="Y81" s="38">
        <v>0</v>
      </c>
      <c r="Z81" s="110">
        <v>0</v>
      </c>
      <c r="AA81" s="110">
        <v>0</v>
      </c>
      <c r="AB81" s="110">
        <v>33</v>
      </c>
      <c r="AC81" s="110">
        <v>0</v>
      </c>
      <c r="AD81" s="110"/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>
        <v>0</v>
      </c>
      <c r="AD82" s="110"/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>
        <v>0</v>
      </c>
      <c r="AD83" s="110"/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>
        <v>0</v>
      </c>
      <c r="AD84" s="110"/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>
        <v>0</v>
      </c>
      <c r="AD85" s="110"/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>
        <v>0</v>
      </c>
      <c r="AD86" s="110"/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>
        <v>0</v>
      </c>
      <c r="AD87" s="110"/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>
        <v>0</v>
      </c>
      <c r="AD88" s="110"/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>
        <v>0</v>
      </c>
      <c r="AD89" s="110"/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>
        <v>0</v>
      </c>
      <c r="AD90" s="110"/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56</v>
      </c>
      <c r="G91" s="42">
        <v>44</v>
      </c>
      <c r="H91" s="43">
        <v>11</v>
      </c>
      <c r="I91" s="43">
        <v>1</v>
      </c>
      <c r="J91" s="117">
        <f t="shared" si="17"/>
        <v>59</v>
      </c>
      <c r="K91" s="42">
        <v>45</v>
      </c>
      <c r="L91" s="43">
        <v>13</v>
      </c>
      <c r="M91" s="120">
        <v>1</v>
      </c>
      <c r="N91" s="117">
        <f t="shared" si="15"/>
        <v>61</v>
      </c>
      <c r="O91" s="48">
        <v>7</v>
      </c>
      <c r="P91" s="37">
        <v>54</v>
      </c>
      <c r="Q91" s="107">
        <v>4</v>
      </c>
      <c r="R91" s="38">
        <v>10</v>
      </c>
      <c r="S91" s="42">
        <v>7</v>
      </c>
      <c r="T91" s="38">
        <v>22</v>
      </c>
      <c r="U91" s="48">
        <v>16</v>
      </c>
      <c r="V91" s="38">
        <v>10</v>
      </c>
      <c r="W91" s="37">
        <v>0</v>
      </c>
      <c r="X91" s="107">
        <v>0</v>
      </c>
      <c r="Y91" s="38">
        <v>0</v>
      </c>
      <c r="Z91" s="110">
        <v>0</v>
      </c>
      <c r="AA91" s="110">
        <v>0</v>
      </c>
      <c r="AB91" s="110">
        <v>0</v>
      </c>
      <c r="AC91" s="110">
        <v>0</v>
      </c>
      <c r="AD91" s="110"/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2</v>
      </c>
      <c r="U92" s="48">
        <v>2</v>
      </c>
      <c r="V92" s="38">
        <v>6</v>
      </c>
      <c r="W92" s="37">
        <v>39</v>
      </c>
      <c r="X92" s="107">
        <v>0</v>
      </c>
      <c r="Y92" s="38">
        <v>110</v>
      </c>
      <c r="Z92" s="110">
        <v>0</v>
      </c>
      <c r="AA92" s="110">
        <v>0</v>
      </c>
      <c r="AB92" s="110">
        <v>0</v>
      </c>
      <c r="AC92" s="110">
        <v>0</v>
      </c>
      <c r="AD92" s="110"/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>
        <v>0</v>
      </c>
      <c r="AD93" s="110"/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>
        <v>0</v>
      </c>
      <c r="AD94" s="110"/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>
        <v>0</v>
      </c>
      <c r="AD95" s="110"/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>
        <v>0</v>
      </c>
      <c r="AD96" s="110"/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29</v>
      </c>
      <c r="G97" s="42">
        <v>29</v>
      </c>
      <c r="H97" s="43">
        <v>0</v>
      </c>
      <c r="I97" s="43">
        <v>0</v>
      </c>
      <c r="J97" s="117">
        <f t="shared" si="17"/>
        <v>29</v>
      </c>
      <c r="K97" s="42">
        <v>29</v>
      </c>
      <c r="L97" s="43">
        <v>0</v>
      </c>
      <c r="M97" s="120">
        <v>0</v>
      </c>
      <c r="N97" s="117">
        <f t="shared" si="15"/>
        <v>30</v>
      </c>
      <c r="O97" s="48">
        <v>30</v>
      </c>
      <c r="P97" s="37">
        <v>0</v>
      </c>
      <c r="Q97" s="107">
        <v>0</v>
      </c>
      <c r="R97" s="38">
        <v>0</v>
      </c>
      <c r="S97" s="42">
        <v>10</v>
      </c>
      <c r="T97" s="38">
        <v>3</v>
      </c>
      <c r="U97" s="48">
        <v>7</v>
      </c>
      <c r="V97" s="38">
        <v>10</v>
      </c>
      <c r="W97" s="37">
        <v>168</v>
      </c>
      <c r="X97" s="107">
        <v>0</v>
      </c>
      <c r="Y97" s="38">
        <v>0</v>
      </c>
      <c r="Z97" s="110">
        <v>0</v>
      </c>
      <c r="AA97" s="110">
        <v>0</v>
      </c>
      <c r="AB97" s="110">
        <v>0</v>
      </c>
      <c r="AC97" s="110">
        <v>0</v>
      </c>
      <c r="AD97" s="110"/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42</v>
      </c>
      <c r="G98" s="122">
        <v>37</v>
      </c>
      <c r="H98" s="123">
        <v>5</v>
      </c>
      <c r="I98" s="123">
        <v>0</v>
      </c>
      <c r="J98" s="121">
        <f t="shared" si="17"/>
        <v>60</v>
      </c>
      <c r="K98" s="122">
        <v>55</v>
      </c>
      <c r="L98" s="123">
        <v>5</v>
      </c>
      <c r="M98" s="124">
        <v>0</v>
      </c>
      <c r="N98" s="117">
        <f t="shared" si="15"/>
        <v>60</v>
      </c>
      <c r="O98" s="105">
        <v>1</v>
      </c>
      <c r="P98" s="106">
        <v>59</v>
      </c>
      <c r="Q98" s="107">
        <v>1</v>
      </c>
      <c r="R98" s="38">
        <v>8</v>
      </c>
      <c r="S98" s="42">
        <v>1</v>
      </c>
      <c r="T98" s="38">
        <v>42</v>
      </c>
      <c r="U98" s="48">
        <v>0</v>
      </c>
      <c r="V98" s="38">
        <v>0</v>
      </c>
      <c r="W98" s="37">
        <v>55</v>
      </c>
      <c r="X98" s="107">
        <v>0</v>
      </c>
      <c r="Y98" s="38">
        <v>39</v>
      </c>
      <c r="Z98" s="110">
        <v>0</v>
      </c>
      <c r="AA98" s="110">
        <v>0</v>
      </c>
      <c r="AB98" s="110">
        <v>32</v>
      </c>
      <c r="AC98" s="110">
        <v>0</v>
      </c>
      <c r="AD98" s="110"/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>
        <v>0</v>
      </c>
      <c r="AD99" s="110"/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22</v>
      </c>
      <c r="T100" s="38">
        <v>0</v>
      </c>
      <c r="U100" s="48">
        <v>0</v>
      </c>
      <c r="V100" s="38">
        <v>0</v>
      </c>
      <c r="W100" s="37">
        <v>16</v>
      </c>
      <c r="X100" s="107">
        <v>14</v>
      </c>
      <c r="Y100" s="38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/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25</v>
      </c>
      <c r="U101" s="48">
        <v>5</v>
      </c>
      <c r="V101" s="38">
        <v>18</v>
      </c>
      <c r="W101" s="37">
        <v>314</v>
      </c>
      <c r="X101" s="107">
        <v>0</v>
      </c>
      <c r="Y101" s="38">
        <v>3</v>
      </c>
      <c r="Z101" s="110">
        <v>0</v>
      </c>
      <c r="AA101" s="110">
        <v>0</v>
      </c>
      <c r="AB101" s="110">
        <v>0</v>
      </c>
      <c r="AC101" s="110">
        <v>0</v>
      </c>
      <c r="AD101" s="110"/>
      <c r="AE101" s="111"/>
      <c r="AF101" s="112"/>
      <c r="AG101" s="32">
        <v>1</v>
      </c>
      <c r="AH101" s="35">
        <v>3</v>
      </c>
      <c r="AI101" s="31">
        <v>3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37</v>
      </c>
      <c r="G102" s="32">
        <v>32</v>
      </c>
      <c r="H102" s="35">
        <v>3</v>
      </c>
      <c r="I102" s="35">
        <v>2</v>
      </c>
      <c r="J102" s="125">
        <f t="shared" si="17"/>
        <v>37</v>
      </c>
      <c r="K102" s="32">
        <v>32</v>
      </c>
      <c r="L102" s="35">
        <v>3</v>
      </c>
      <c r="M102" s="126">
        <v>2</v>
      </c>
      <c r="N102" s="117">
        <f t="shared" si="15"/>
        <v>38</v>
      </c>
      <c r="O102" s="127">
        <v>38</v>
      </c>
      <c r="P102" s="128">
        <v>0</v>
      </c>
      <c r="Q102" s="107">
        <v>9</v>
      </c>
      <c r="R102" s="38">
        <v>0</v>
      </c>
      <c r="S102" s="42">
        <v>41</v>
      </c>
      <c r="T102" s="38">
        <v>0</v>
      </c>
      <c r="U102" s="48">
        <v>5</v>
      </c>
      <c r="V102" s="38">
        <v>14</v>
      </c>
      <c r="W102" s="37">
        <v>0</v>
      </c>
      <c r="X102" s="107">
        <v>0</v>
      </c>
      <c r="Y102" s="38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/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191</v>
      </c>
      <c r="G103" s="122">
        <v>171</v>
      </c>
      <c r="H103" s="123">
        <v>18</v>
      </c>
      <c r="I103" s="123">
        <v>2</v>
      </c>
      <c r="J103" s="121">
        <f t="shared" si="17"/>
        <v>192</v>
      </c>
      <c r="K103" s="122">
        <v>170</v>
      </c>
      <c r="L103" s="123">
        <v>20</v>
      </c>
      <c r="M103" s="124">
        <v>2</v>
      </c>
      <c r="N103" s="117">
        <f t="shared" si="15"/>
        <v>194</v>
      </c>
      <c r="O103" s="105">
        <v>0</v>
      </c>
      <c r="P103" s="106">
        <v>194</v>
      </c>
      <c r="Q103" s="107">
        <v>0</v>
      </c>
      <c r="R103" s="38">
        <v>10</v>
      </c>
      <c r="S103" s="42">
        <v>0</v>
      </c>
      <c r="T103" s="38">
        <v>141</v>
      </c>
      <c r="U103" s="48">
        <v>0</v>
      </c>
      <c r="V103" s="38">
        <v>0</v>
      </c>
      <c r="W103" s="45">
        <v>40</v>
      </c>
      <c r="X103" s="107">
        <v>0</v>
      </c>
      <c r="Y103" s="38">
        <v>49</v>
      </c>
      <c r="Z103" s="110">
        <v>0</v>
      </c>
      <c r="AA103" s="110">
        <v>0</v>
      </c>
      <c r="AB103" s="110">
        <v>127</v>
      </c>
      <c r="AC103" s="110">
        <v>0</v>
      </c>
      <c r="AD103" s="110"/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9</v>
      </c>
      <c r="G104" s="42">
        <v>6</v>
      </c>
      <c r="H104" s="43">
        <v>3</v>
      </c>
      <c r="I104" s="43">
        <v>0</v>
      </c>
      <c r="J104" s="117">
        <f t="shared" si="17"/>
        <v>11</v>
      </c>
      <c r="K104" s="42">
        <v>8</v>
      </c>
      <c r="L104" s="43">
        <v>3</v>
      </c>
      <c r="M104" s="120">
        <v>0</v>
      </c>
      <c r="N104" s="117">
        <f t="shared" si="15"/>
        <v>11</v>
      </c>
      <c r="O104" s="48">
        <v>11</v>
      </c>
      <c r="P104" s="37">
        <v>0</v>
      </c>
      <c r="Q104" s="107">
        <v>0</v>
      </c>
      <c r="R104" s="38">
        <v>1</v>
      </c>
      <c r="S104" s="42">
        <v>0</v>
      </c>
      <c r="T104" s="38">
        <v>1</v>
      </c>
      <c r="U104" s="48">
        <v>0</v>
      </c>
      <c r="V104" s="38">
        <v>0</v>
      </c>
      <c r="W104" s="37">
        <v>0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/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/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/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/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>
        <v>0</v>
      </c>
      <c r="AD108" s="110"/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/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7</v>
      </c>
      <c r="G110" s="114">
        <v>6</v>
      </c>
      <c r="H110" s="115">
        <v>1</v>
      </c>
      <c r="I110" s="115">
        <v>0</v>
      </c>
      <c r="J110" s="113">
        <f t="shared" si="17"/>
        <v>7</v>
      </c>
      <c r="K110" s="114">
        <v>6</v>
      </c>
      <c r="L110" s="115">
        <v>1</v>
      </c>
      <c r="M110" s="116">
        <v>0</v>
      </c>
      <c r="N110" s="117">
        <f t="shared" si="15"/>
        <v>7</v>
      </c>
      <c r="O110" s="118">
        <v>0</v>
      </c>
      <c r="P110" s="119">
        <v>7</v>
      </c>
      <c r="Q110" s="107">
        <v>0</v>
      </c>
      <c r="R110" s="38">
        <v>0</v>
      </c>
      <c r="S110" s="42">
        <v>0</v>
      </c>
      <c r="T110" s="38">
        <v>0</v>
      </c>
      <c r="U110" s="48">
        <v>0</v>
      </c>
      <c r="V110" s="38">
        <v>3</v>
      </c>
      <c r="W110" s="37">
        <v>1</v>
      </c>
      <c r="X110" s="107">
        <v>0</v>
      </c>
      <c r="Y110" s="38">
        <v>0</v>
      </c>
      <c r="Z110" s="129">
        <v>0</v>
      </c>
      <c r="AA110" s="38">
        <v>0</v>
      </c>
      <c r="AB110" s="110">
        <v>0</v>
      </c>
      <c r="AC110" s="110">
        <v>0</v>
      </c>
      <c r="AD110" s="110"/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>
        <v>0</v>
      </c>
      <c r="AD111" s="110"/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4</v>
      </c>
      <c r="Z112" s="129">
        <v>0</v>
      </c>
      <c r="AA112" s="38">
        <v>0</v>
      </c>
      <c r="AB112" s="110">
        <v>0</v>
      </c>
      <c r="AC112" s="110">
        <v>0</v>
      </c>
      <c r="AD112" s="110"/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1</v>
      </c>
      <c r="T113" s="38">
        <v>166</v>
      </c>
      <c r="U113" s="48">
        <v>20</v>
      </c>
      <c r="V113" s="38">
        <v>0</v>
      </c>
      <c r="W113" s="37">
        <v>0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>
        <v>0</v>
      </c>
      <c r="AD113" s="110"/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242</v>
      </c>
      <c r="G114" s="114">
        <v>230</v>
      </c>
      <c r="H114" s="115">
        <v>12</v>
      </c>
      <c r="I114" s="115">
        <v>0</v>
      </c>
      <c r="J114" s="113">
        <f t="shared" si="17"/>
        <v>268</v>
      </c>
      <c r="K114" s="114">
        <v>255</v>
      </c>
      <c r="L114" s="115">
        <v>13</v>
      </c>
      <c r="M114" s="116">
        <v>0</v>
      </c>
      <c r="N114" s="117">
        <f t="shared" si="15"/>
        <v>274</v>
      </c>
      <c r="O114" s="118">
        <v>10</v>
      </c>
      <c r="P114" s="119">
        <v>264</v>
      </c>
      <c r="Q114" s="107">
        <v>0</v>
      </c>
      <c r="R114" s="38">
        <v>34</v>
      </c>
      <c r="S114" s="42">
        <v>6</v>
      </c>
      <c r="T114" s="38">
        <v>128</v>
      </c>
      <c r="U114" s="48">
        <v>116</v>
      </c>
      <c r="V114" s="38">
        <v>72</v>
      </c>
      <c r="W114" s="37">
        <v>98</v>
      </c>
      <c r="X114" s="107">
        <v>0</v>
      </c>
      <c r="Y114" s="38">
        <v>14</v>
      </c>
      <c r="Z114" s="129">
        <v>0</v>
      </c>
      <c r="AA114" s="38">
        <v>0</v>
      </c>
      <c r="AB114" s="110">
        <v>183</v>
      </c>
      <c r="AC114" s="110">
        <v>0</v>
      </c>
      <c r="AD114" s="110"/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>
        <v>0</v>
      </c>
      <c r="AD115" s="110"/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>
        <v>0</v>
      </c>
      <c r="AD116" s="110"/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293</v>
      </c>
      <c r="G117" s="114">
        <v>271</v>
      </c>
      <c r="H117" s="115">
        <v>13</v>
      </c>
      <c r="I117" s="115">
        <v>9</v>
      </c>
      <c r="J117" s="113">
        <f t="shared" si="17"/>
        <v>316</v>
      </c>
      <c r="K117" s="114">
        <v>289</v>
      </c>
      <c r="L117" s="115">
        <v>18</v>
      </c>
      <c r="M117" s="116">
        <v>9</v>
      </c>
      <c r="N117" s="117">
        <f t="shared" si="15"/>
        <v>347</v>
      </c>
      <c r="O117" s="118">
        <v>39</v>
      </c>
      <c r="P117" s="119">
        <v>308</v>
      </c>
      <c r="Q117" s="107">
        <v>15</v>
      </c>
      <c r="R117" s="38">
        <v>74</v>
      </c>
      <c r="S117" s="42">
        <v>16</v>
      </c>
      <c r="T117" s="38">
        <v>270</v>
      </c>
      <c r="U117" s="48">
        <v>65</v>
      </c>
      <c r="V117" s="38">
        <v>4</v>
      </c>
      <c r="W117" s="37">
        <v>226</v>
      </c>
      <c r="X117" s="107">
        <v>1</v>
      </c>
      <c r="Y117" s="38">
        <v>1</v>
      </c>
      <c r="Z117" s="129">
        <v>0</v>
      </c>
      <c r="AA117" s="38">
        <v>0</v>
      </c>
      <c r="AB117" s="110">
        <v>115</v>
      </c>
      <c r="AC117" s="110">
        <v>698</v>
      </c>
      <c r="AD117" s="110"/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536</v>
      </c>
      <c r="G118" s="42">
        <v>502</v>
      </c>
      <c r="H118" s="43">
        <v>18</v>
      </c>
      <c r="I118" s="43">
        <v>16</v>
      </c>
      <c r="J118" s="117">
        <f t="shared" si="17"/>
        <v>536</v>
      </c>
      <c r="K118" s="42">
        <v>503</v>
      </c>
      <c r="L118" s="43">
        <v>17</v>
      </c>
      <c r="M118" s="120">
        <v>16</v>
      </c>
      <c r="N118" s="117">
        <f t="shared" si="15"/>
        <v>549</v>
      </c>
      <c r="O118" s="48">
        <v>153</v>
      </c>
      <c r="P118" s="37">
        <v>396</v>
      </c>
      <c r="Q118" s="107">
        <v>28</v>
      </c>
      <c r="R118" s="38">
        <v>71</v>
      </c>
      <c r="S118" s="42">
        <v>96</v>
      </c>
      <c r="T118" s="38">
        <v>120</v>
      </c>
      <c r="U118" s="48">
        <v>59</v>
      </c>
      <c r="V118" s="38">
        <v>25</v>
      </c>
      <c r="W118" s="37">
        <v>0</v>
      </c>
      <c r="X118" s="107">
        <v>0</v>
      </c>
      <c r="Y118" s="38">
        <v>0</v>
      </c>
      <c r="Z118" s="129">
        <v>0</v>
      </c>
      <c r="AA118" s="38">
        <v>0</v>
      </c>
      <c r="AB118" s="110">
        <v>0</v>
      </c>
      <c r="AC118" s="110">
        <v>661</v>
      </c>
      <c r="AD118" s="110"/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234</v>
      </c>
      <c r="G119" s="42">
        <v>137</v>
      </c>
      <c r="H119" s="43">
        <v>33</v>
      </c>
      <c r="I119" s="43">
        <v>64</v>
      </c>
      <c r="J119" s="117">
        <f t="shared" si="17"/>
        <v>259</v>
      </c>
      <c r="K119" s="42">
        <v>154</v>
      </c>
      <c r="L119" s="43">
        <v>41</v>
      </c>
      <c r="M119" s="120">
        <v>64</v>
      </c>
      <c r="N119" s="117">
        <f t="shared" si="15"/>
        <v>284</v>
      </c>
      <c r="O119" s="48">
        <v>63</v>
      </c>
      <c r="P119" s="37">
        <v>221</v>
      </c>
      <c r="Q119" s="107">
        <v>5</v>
      </c>
      <c r="R119" s="38">
        <v>26</v>
      </c>
      <c r="S119" s="42">
        <v>61</v>
      </c>
      <c r="T119" s="38">
        <v>77</v>
      </c>
      <c r="U119" s="48">
        <v>35</v>
      </c>
      <c r="V119" s="38">
        <v>75</v>
      </c>
      <c r="W119" s="37">
        <v>49</v>
      </c>
      <c r="X119" s="107">
        <v>3</v>
      </c>
      <c r="Y119" s="38">
        <v>49</v>
      </c>
      <c r="Z119" s="129">
        <v>0</v>
      </c>
      <c r="AA119" s="38">
        <v>0</v>
      </c>
      <c r="AB119" s="110">
        <v>13</v>
      </c>
      <c r="AC119" s="110">
        <v>0</v>
      </c>
      <c r="AD119" s="110"/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180</v>
      </c>
      <c r="G120" s="114">
        <v>169</v>
      </c>
      <c r="H120" s="115">
        <v>10</v>
      </c>
      <c r="I120" s="115">
        <v>1</v>
      </c>
      <c r="J120" s="113">
        <f t="shared" si="17"/>
        <v>180</v>
      </c>
      <c r="K120" s="114">
        <v>169</v>
      </c>
      <c r="L120" s="115">
        <v>10</v>
      </c>
      <c r="M120" s="116">
        <v>1</v>
      </c>
      <c r="N120" s="117">
        <f t="shared" si="15"/>
        <v>180</v>
      </c>
      <c r="O120" s="118">
        <v>0</v>
      </c>
      <c r="P120" s="119">
        <v>180</v>
      </c>
      <c r="Q120" s="107">
        <v>0</v>
      </c>
      <c r="R120" s="38">
        <v>7</v>
      </c>
      <c r="S120" s="42">
        <v>0</v>
      </c>
      <c r="T120" s="38">
        <v>10</v>
      </c>
      <c r="U120" s="48">
        <v>28</v>
      </c>
      <c r="V120" s="38">
        <v>11</v>
      </c>
      <c r="W120" s="37">
        <v>10</v>
      </c>
      <c r="X120" s="107">
        <v>0</v>
      </c>
      <c r="Y120" s="38">
        <v>38</v>
      </c>
      <c r="Z120" s="129">
        <v>0</v>
      </c>
      <c r="AA120" s="38">
        <v>0</v>
      </c>
      <c r="AB120" s="110">
        <v>0</v>
      </c>
      <c r="AC120" s="110">
        <v>376</v>
      </c>
      <c r="AD120" s="110"/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13</v>
      </c>
      <c r="V121" s="38">
        <v>11</v>
      </c>
      <c r="W121" s="37">
        <v>139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>
        <v>0</v>
      </c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>
        <v>0</v>
      </c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>
        <v>0</v>
      </c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1143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>
        <v>0</v>
      </c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>
        <v>0</v>
      </c>
      <c r="AD125" s="65"/>
      <c r="AE125" s="135"/>
      <c r="AF125" s="136"/>
      <c r="AG125" s="62"/>
      <c r="AH125" s="63"/>
      <c r="AI125" s="65"/>
    </row>
    <row r="126" spans="1:98" x14ac:dyDescent="0.25">
      <c r="A126" s="1454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2177</v>
      </c>
      <c r="G126" s="74">
        <f t="shared" si="18"/>
        <v>1897</v>
      </c>
      <c r="H126" s="75">
        <f t="shared" si="18"/>
        <v>181</v>
      </c>
      <c r="I126" s="75">
        <f t="shared" si="18"/>
        <v>99</v>
      </c>
      <c r="J126" s="138">
        <f t="shared" si="18"/>
        <v>2277</v>
      </c>
      <c r="K126" s="74">
        <f t="shared" si="18"/>
        <v>1977</v>
      </c>
      <c r="L126" s="75">
        <f t="shared" si="18"/>
        <v>201</v>
      </c>
      <c r="M126" s="75">
        <f t="shared" si="18"/>
        <v>99</v>
      </c>
      <c r="N126" s="138">
        <f t="shared" si="18"/>
        <v>2386</v>
      </c>
      <c r="O126" s="81">
        <f t="shared" si="18"/>
        <v>415</v>
      </c>
      <c r="P126" s="77">
        <f t="shared" si="18"/>
        <v>1971</v>
      </c>
      <c r="Q126" s="74">
        <f t="shared" si="18"/>
        <v>62</v>
      </c>
      <c r="R126" s="139">
        <f t="shared" si="18"/>
        <v>287</v>
      </c>
      <c r="S126" s="1455">
        <f t="shared" si="18"/>
        <v>294</v>
      </c>
      <c r="T126" s="1456">
        <f t="shared" si="18"/>
        <v>1173</v>
      </c>
      <c r="U126" s="81">
        <f t="shared" si="18"/>
        <v>474</v>
      </c>
      <c r="V126" s="142">
        <f t="shared" si="18"/>
        <v>379</v>
      </c>
      <c r="W126" s="139">
        <f t="shared" si="18"/>
        <v>4912</v>
      </c>
      <c r="X126" s="78">
        <f t="shared" si="18"/>
        <v>31</v>
      </c>
      <c r="Y126" s="142">
        <f t="shared" si="18"/>
        <v>365</v>
      </c>
      <c r="Z126" s="139">
        <f t="shared" si="18"/>
        <v>0</v>
      </c>
      <c r="AA126" s="139">
        <f t="shared" si="18"/>
        <v>0</v>
      </c>
      <c r="AB126" s="139">
        <f t="shared" si="18"/>
        <v>592</v>
      </c>
      <c r="AC126" s="139">
        <f t="shared" si="18"/>
        <v>1735</v>
      </c>
      <c r="AD126" s="138">
        <f t="shared" si="18"/>
        <v>0</v>
      </c>
      <c r="AE126" s="74">
        <f t="shared" si="18"/>
        <v>0</v>
      </c>
      <c r="AF126" s="77">
        <f t="shared" si="18"/>
        <v>0</v>
      </c>
      <c r="AG126" s="74">
        <f t="shared" si="18"/>
        <v>1</v>
      </c>
      <c r="AH126" s="75">
        <f t="shared" si="18"/>
        <v>3</v>
      </c>
      <c r="AI126" s="139">
        <f t="shared" si="18"/>
        <v>3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454" t="s">
        <v>133</v>
      </c>
      <c r="B128" s="945" t="s">
        <v>94</v>
      </c>
      <c r="C128" s="1416" t="s">
        <v>13</v>
      </c>
      <c r="D128" s="1426" t="s">
        <v>14</v>
      </c>
      <c r="E128" s="1457" t="s">
        <v>15</v>
      </c>
      <c r="F128" s="1457" t="s">
        <v>16</v>
      </c>
      <c r="G128" s="1457" t="s">
        <v>134</v>
      </c>
      <c r="H128" s="1457" t="s">
        <v>18</v>
      </c>
      <c r="I128" s="1458" t="s">
        <v>19</v>
      </c>
      <c r="J128" s="1458" t="s">
        <v>20</v>
      </c>
      <c r="K128" s="1458" t="s">
        <v>21</v>
      </c>
      <c r="L128" s="1458" t="s">
        <v>22</v>
      </c>
      <c r="M128" s="1458" t="s">
        <v>23</v>
      </c>
      <c r="N128" s="1458" t="s">
        <v>24</v>
      </c>
      <c r="O128" s="1458" t="s">
        <v>25</v>
      </c>
      <c r="P128" s="1458" t="s">
        <v>26</v>
      </c>
      <c r="Q128" s="1458" t="s">
        <v>27</v>
      </c>
      <c r="R128" s="1458" t="s">
        <v>28</v>
      </c>
      <c r="S128" s="1458" t="s">
        <v>29</v>
      </c>
      <c r="T128" s="1429" t="s">
        <v>135</v>
      </c>
      <c r="U128" s="1459" t="s">
        <v>136</v>
      </c>
      <c r="V128" s="1459" t="s">
        <v>137</v>
      </c>
    </row>
    <row r="129" spans="1:93" ht="15" customHeight="1" x14ac:dyDescent="0.25">
      <c r="A129" s="152" t="s">
        <v>138</v>
      </c>
      <c r="B129" s="1435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460"/>
      <c r="V129" s="1460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93</v>
      </c>
      <c r="C130" s="42">
        <v>0</v>
      </c>
      <c r="D130" s="43">
        <v>2</v>
      </c>
      <c r="E130" s="43">
        <v>5</v>
      </c>
      <c r="F130" s="43">
        <v>1</v>
      </c>
      <c r="G130" s="43">
        <v>1</v>
      </c>
      <c r="H130" s="43">
        <v>2</v>
      </c>
      <c r="I130" s="43">
        <v>4</v>
      </c>
      <c r="J130" s="43">
        <v>10</v>
      </c>
      <c r="K130" s="43">
        <v>4</v>
      </c>
      <c r="L130" s="43">
        <v>7</v>
      </c>
      <c r="M130" s="43">
        <v>3</v>
      </c>
      <c r="N130" s="43">
        <v>11</v>
      </c>
      <c r="O130" s="43">
        <v>14</v>
      </c>
      <c r="P130" s="43">
        <v>13</v>
      </c>
      <c r="Q130" s="43">
        <v>6</v>
      </c>
      <c r="R130" s="43">
        <v>5</v>
      </c>
      <c r="S130" s="43">
        <v>5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124</v>
      </c>
      <c r="C131" s="42">
        <v>0</v>
      </c>
      <c r="D131" s="43">
        <v>0</v>
      </c>
      <c r="E131" s="43">
        <v>0</v>
      </c>
      <c r="F131" s="43">
        <v>2</v>
      </c>
      <c r="G131" s="43">
        <v>2</v>
      </c>
      <c r="H131" s="43">
        <v>1</v>
      </c>
      <c r="I131" s="43">
        <v>4</v>
      </c>
      <c r="J131" s="43">
        <v>2</v>
      </c>
      <c r="K131" s="43">
        <v>4</v>
      </c>
      <c r="L131" s="43">
        <v>5</v>
      </c>
      <c r="M131" s="43">
        <v>8</v>
      </c>
      <c r="N131" s="43">
        <v>16</v>
      </c>
      <c r="O131" s="43">
        <v>24</v>
      </c>
      <c r="P131" s="43">
        <v>17</v>
      </c>
      <c r="Q131" s="43">
        <v>13</v>
      </c>
      <c r="R131" s="43">
        <v>11</v>
      </c>
      <c r="S131" s="43">
        <v>10</v>
      </c>
      <c r="T131" s="44">
        <v>5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263</v>
      </c>
      <c r="C132" s="42">
        <v>0</v>
      </c>
      <c r="D132" s="43">
        <v>0</v>
      </c>
      <c r="E132" s="43">
        <v>4</v>
      </c>
      <c r="F132" s="43">
        <v>1</v>
      </c>
      <c r="G132" s="43">
        <v>5</v>
      </c>
      <c r="H132" s="43">
        <v>50</v>
      </c>
      <c r="I132" s="43">
        <v>47</v>
      </c>
      <c r="J132" s="43">
        <v>71</v>
      </c>
      <c r="K132" s="43">
        <v>71</v>
      </c>
      <c r="L132" s="43">
        <v>13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304</v>
      </c>
      <c r="C134" s="42">
        <v>0</v>
      </c>
      <c r="D134" s="43">
        <v>0</v>
      </c>
      <c r="E134" s="43">
        <v>0</v>
      </c>
      <c r="F134" s="43">
        <v>1</v>
      </c>
      <c r="G134" s="43">
        <v>2</v>
      </c>
      <c r="H134" s="43">
        <v>2</v>
      </c>
      <c r="I134" s="43">
        <v>1</v>
      </c>
      <c r="J134" s="43">
        <v>5</v>
      </c>
      <c r="K134" s="43">
        <v>7</v>
      </c>
      <c r="L134" s="43">
        <v>3</v>
      </c>
      <c r="M134" s="43">
        <v>14</v>
      </c>
      <c r="N134" s="43">
        <v>6</v>
      </c>
      <c r="O134" s="43">
        <v>18</v>
      </c>
      <c r="P134" s="43">
        <v>28</v>
      </c>
      <c r="Q134" s="43">
        <v>38</v>
      </c>
      <c r="R134" s="43">
        <v>61</v>
      </c>
      <c r="S134" s="43">
        <v>57</v>
      </c>
      <c r="T134" s="44">
        <v>61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173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1</v>
      </c>
      <c r="J135" s="43">
        <v>0</v>
      </c>
      <c r="K135" s="43">
        <v>3</v>
      </c>
      <c r="L135" s="43">
        <v>1</v>
      </c>
      <c r="M135" s="43">
        <v>3</v>
      </c>
      <c r="N135" s="43">
        <v>13</v>
      </c>
      <c r="O135" s="43">
        <v>18</v>
      </c>
      <c r="P135" s="43">
        <v>17</v>
      </c>
      <c r="Q135" s="43">
        <v>23</v>
      </c>
      <c r="R135" s="43">
        <v>25</v>
      </c>
      <c r="S135" s="43">
        <v>33</v>
      </c>
      <c r="T135" s="44">
        <v>36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332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6</v>
      </c>
      <c r="I137" s="43">
        <v>30</v>
      </c>
      <c r="J137" s="43">
        <v>64</v>
      </c>
      <c r="K137" s="43">
        <v>55</v>
      </c>
      <c r="L137" s="43">
        <v>49</v>
      </c>
      <c r="M137" s="43">
        <v>36</v>
      </c>
      <c r="N137" s="43">
        <v>35</v>
      </c>
      <c r="O137" s="43">
        <v>21</v>
      </c>
      <c r="P137" s="43">
        <v>21</v>
      </c>
      <c r="Q137" s="43">
        <v>9</v>
      </c>
      <c r="R137" s="43">
        <v>4</v>
      </c>
      <c r="S137" s="43">
        <v>1</v>
      </c>
      <c r="T137" s="44">
        <v>1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301</v>
      </c>
      <c r="C138" s="42">
        <v>0</v>
      </c>
      <c r="D138" s="43">
        <v>0</v>
      </c>
      <c r="E138" s="43">
        <v>0</v>
      </c>
      <c r="F138" s="43">
        <v>3</v>
      </c>
      <c r="G138" s="43">
        <v>4</v>
      </c>
      <c r="H138" s="43">
        <v>8</v>
      </c>
      <c r="I138" s="43">
        <v>10</v>
      </c>
      <c r="J138" s="43">
        <v>6</v>
      </c>
      <c r="K138" s="43">
        <v>17</v>
      </c>
      <c r="L138" s="43">
        <v>26</v>
      </c>
      <c r="M138" s="43">
        <v>29</v>
      </c>
      <c r="N138" s="43">
        <v>40</v>
      </c>
      <c r="O138" s="43">
        <v>29</v>
      </c>
      <c r="P138" s="43">
        <v>40</v>
      </c>
      <c r="Q138" s="43">
        <v>29</v>
      </c>
      <c r="R138" s="43">
        <v>31</v>
      </c>
      <c r="S138" s="43">
        <v>11</v>
      </c>
      <c r="T138" s="44">
        <v>18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253</v>
      </c>
      <c r="C139" s="42">
        <v>2</v>
      </c>
      <c r="D139" s="43">
        <v>38</v>
      </c>
      <c r="E139" s="43">
        <v>94</v>
      </c>
      <c r="F139" s="43">
        <v>104</v>
      </c>
      <c r="G139" s="43">
        <v>12</v>
      </c>
      <c r="H139" s="43">
        <v>3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60</v>
      </c>
      <c r="C140" s="42">
        <v>41</v>
      </c>
      <c r="D140" s="43">
        <v>12</v>
      </c>
      <c r="E140" s="43">
        <v>6</v>
      </c>
      <c r="F140" s="43">
        <v>1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66</v>
      </c>
      <c r="C141" s="42">
        <v>0</v>
      </c>
      <c r="D141" s="43">
        <v>0</v>
      </c>
      <c r="E141" s="43">
        <v>0</v>
      </c>
      <c r="F141" s="43">
        <v>2</v>
      </c>
      <c r="G141" s="43">
        <v>4</v>
      </c>
      <c r="H141" s="43">
        <v>10</v>
      </c>
      <c r="I141" s="43">
        <v>2</v>
      </c>
      <c r="J141" s="43">
        <v>6</v>
      </c>
      <c r="K141" s="43">
        <v>5</v>
      </c>
      <c r="L141" s="43">
        <v>3</v>
      </c>
      <c r="M141" s="43">
        <v>4</v>
      </c>
      <c r="N141" s="43">
        <v>6</v>
      </c>
      <c r="O141" s="43">
        <v>9</v>
      </c>
      <c r="P141" s="43">
        <v>7</v>
      </c>
      <c r="Q141" s="43">
        <v>3</v>
      </c>
      <c r="R141" s="43">
        <v>2</v>
      </c>
      <c r="S141" s="43">
        <v>3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24</v>
      </c>
      <c r="C142" s="42">
        <v>0</v>
      </c>
      <c r="D142" s="43">
        <v>0</v>
      </c>
      <c r="E142" s="43">
        <v>0</v>
      </c>
      <c r="F142" s="43">
        <v>1</v>
      </c>
      <c r="G142" s="43">
        <v>2</v>
      </c>
      <c r="H142" s="43">
        <v>2</v>
      </c>
      <c r="I142" s="43">
        <v>2</v>
      </c>
      <c r="J142" s="43">
        <v>5</v>
      </c>
      <c r="K142" s="43">
        <v>1</v>
      </c>
      <c r="L142" s="43">
        <v>4</v>
      </c>
      <c r="M142" s="43">
        <v>3</v>
      </c>
      <c r="N142" s="43">
        <v>1</v>
      </c>
      <c r="O142" s="43">
        <v>3</v>
      </c>
      <c r="P142" s="43">
        <v>0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219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5</v>
      </c>
      <c r="I143" s="43">
        <v>9</v>
      </c>
      <c r="J143" s="43">
        <v>19</v>
      </c>
      <c r="K143" s="43">
        <v>34</v>
      </c>
      <c r="L143" s="43">
        <v>39</v>
      </c>
      <c r="M143" s="43">
        <v>23</v>
      </c>
      <c r="N143" s="43">
        <v>32</v>
      </c>
      <c r="O143" s="43">
        <v>24</v>
      </c>
      <c r="P143" s="43">
        <v>12</v>
      </c>
      <c r="Q143" s="43">
        <v>12</v>
      </c>
      <c r="R143" s="43">
        <v>9</v>
      </c>
      <c r="S143" s="43">
        <v>1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2212</v>
      </c>
      <c r="C146" s="74">
        <f t="shared" si="27"/>
        <v>43</v>
      </c>
      <c r="D146" s="75">
        <f t="shared" si="27"/>
        <v>52</v>
      </c>
      <c r="E146" s="75">
        <f t="shared" si="27"/>
        <v>109</v>
      </c>
      <c r="F146" s="75">
        <f t="shared" si="27"/>
        <v>116</v>
      </c>
      <c r="G146" s="75">
        <f>SUM(G129:G145)</f>
        <v>32</v>
      </c>
      <c r="H146" s="75">
        <f t="shared" si="27"/>
        <v>89</v>
      </c>
      <c r="I146" s="75">
        <f t="shared" si="27"/>
        <v>110</v>
      </c>
      <c r="J146" s="75">
        <f t="shared" si="27"/>
        <v>188</v>
      </c>
      <c r="K146" s="75">
        <f t="shared" si="27"/>
        <v>201</v>
      </c>
      <c r="L146" s="75">
        <f t="shared" si="27"/>
        <v>150</v>
      </c>
      <c r="M146" s="75">
        <f t="shared" si="27"/>
        <v>124</v>
      </c>
      <c r="N146" s="75">
        <f t="shared" si="27"/>
        <v>160</v>
      </c>
      <c r="O146" s="75">
        <f t="shared" si="27"/>
        <v>160</v>
      </c>
      <c r="P146" s="75">
        <f t="shared" si="27"/>
        <v>155</v>
      </c>
      <c r="Q146" s="75">
        <f t="shared" si="27"/>
        <v>133</v>
      </c>
      <c r="R146" s="75">
        <f t="shared" si="27"/>
        <v>148</v>
      </c>
      <c r="S146" s="75">
        <f t="shared" si="27"/>
        <v>121</v>
      </c>
      <c r="T146" s="76">
        <f t="shared" si="27"/>
        <v>121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413" t="s">
        <v>158</v>
      </c>
      <c r="G148" s="1423"/>
      <c r="H148" s="1423"/>
      <c r="I148" s="1423"/>
      <c r="J148" s="1423"/>
      <c r="K148" s="1423"/>
      <c r="L148" s="1423"/>
      <c r="M148" s="1423"/>
      <c r="N148" s="1423"/>
      <c r="O148" s="1423"/>
      <c r="P148" s="1423"/>
      <c r="Q148" s="1423"/>
      <c r="R148" s="1423"/>
      <c r="S148" s="1423"/>
      <c r="T148" s="1423"/>
      <c r="U148" s="1423"/>
      <c r="V148" s="1423"/>
      <c r="W148" s="1423"/>
      <c r="X148" s="1423"/>
      <c r="Y148" s="1423"/>
      <c r="Z148" s="1423"/>
      <c r="AA148" s="1423"/>
      <c r="AB148" s="1423"/>
      <c r="AC148" s="1423"/>
      <c r="AD148" s="1423"/>
      <c r="AE148" s="1423"/>
      <c r="AF148" s="1423"/>
      <c r="AG148" s="1423"/>
      <c r="AH148" s="1423"/>
      <c r="AI148" s="1423"/>
      <c r="AJ148" s="1423"/>
      <c r="AK148" s="1423"/>
      <c r="AL148" s="1423"/>
      <c r="AM148" s="1423"/>
      <c r="AN148" s="1423"/>
      <c r="AO148" s="1415"/>
      <c r="AP148" s="1461" t="s">
        <v>9</v>
      </c>
      <c r="AQ148" s="1383" t="s">
        <v>159</v>
      </c>
      <c r="AR148" s="1383" t="s">
        <v>160</v>
      </c>
      <c r="AS148" s="1384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408" t="s">
        <v>13</v>
      </c>
      <c r="G149" s="1441"/>
      <c r="H149" s="1408" t="s">
        <v>14</v>
      </c>
      <c r="I149" s="1441"/>
      <c r="J149" s="1408" t="s">
        <v>15</v>
      </c>
      <c r="K149" s="1441"/>
      <c r="L149" s="1408" t="s">
        <v>16</v>
      </c>
      <c r="M149" s="1441"/>
      <c r="N149" s="1408" t="s">
        <v>164</v>
      </c>
      <c r="O149" s="1441"/>
      <c r="P149" s="1408" t="s">
        <v>18</v>
      </c>
      <c r="Q149" s="1441"/>
      <c r="R149" s="1413" t="s">
        <v>19</v>
      </c>
      <c r="S149" s="1414"/>
      <c r="T149" s="1413" t="s">
        <v>20</v>
      </c>
      <c r="U149" s="1414"/>
      <c r="V149" s="1413" t="s">
        <v>21</v>
      </c>
      <c r="W149" s="1414"/>
      <c r="X149" s="1413" t="s">
        <v>22</v>
      </c>
      <c r="Y149" s="1414"/>
      <c r="Z149" s="1413" t="s">
        <v>23</v>
      </c>
      <c r="AA149" s="1414"/>
      <c r="AB149" s="1413" t="s">
        <v>24</v>
      </c>
      <c r="AC149" s="1414"/>
      <c r="AD149" s="1413" t="s">
        <v>25</v>
      </c>
      <c r="AE149" s="1414"/>
      <c r="AF149" s="1413" t="s">
        <v>26</v>
      </c>
      <c r="AG149" s="1414"/>
      <c r="AH149" s="1413" t="s">
        <v>27</v>
      </c>
      <c r="AI149" s="1414"/>
      <c r="AJ149" s="1413" t="s">
        <v>28</v>
      </c>
      <c r="AK149" s="1414"/>
      <c r="AL149" s="1413" t="s">
        <v>29</v>
      </c>
      <c r="AM149" s="1414"/>
      <c r="AN149" s="1413" t="s">
        <v>30</v>
      </c>
      <c r="AO149" s="1415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432" t="s">
        <v>165</v>
      </c>
      <c r="D150" s="1458" t="s">
        <v>31</v>
      </c>
      <c r="E150" s="1462" t="s">
        <v>32</v>
      </c>
      <c r="F150" s="1416" t="s">
        <v>31</v>
      </c>
      <c r="G150" s="964" t="s">
        <v>32</v>
      </c>
      <c r="H150" s="1416" t="s">
        <v>31</v>
      </c>
      <c r="I150" s="964" t="s">
        <v>32</v>
      </c>
      <c r="J150" s="1416" t="s">
        <v>31</v>
      </c>
      <c r="K150" s="964" t="s">
        <v>32</v>
      </c>
      <c r="L150" s="1416" t="s">
        <v>31</v>
      </c>
      <c r="M150" s="964" t="s">
        <v>32</v>
      </c>
      <c r="N150" s="1416" t="s">
        <v>31</v>
      </c>
      <c r="O150" s="964" t="s">
        <v>32</v>
      </c>
      <c r="P150" s="1416" t="s">
        <v>31</v>
      </c>
      <c r="Q150" s="964" t="s">
        <v>32</v>
      </c>
      <c r="R150" s="1416" t="s">
        <v>31</v>
      </c>
      <c r="S150" s="964" t="s">
        <v>32</v>
      </c>
      <c r="T150" s="1416" t="s">
        <v>31</v>
      </c>
      <c r="U150" s="964" t="s">
        <v>32</v>
      </c>
      <c r="V150" s="1416" t="s">
        <v>31</v>
      </c>
      <c r="W150" s="964" t="s">
        <v>32</v>
      </c>
      <c r="X150" s="1416" t="s">
        <v>31</v>
      </c>
      <c r="Y150" s="964" t="s">
        <v>32</v>
      </c>
      <c r="Z150" s="1416" t="s">
        <v>31</v>
      </c>
      <c r="AA150" s="964" t="s">
        <v>32</v>
      </c>
      <c r="AB150" s="1416" t="s">
        <v>31</v>
      </c>
      <c r="AC150" s="964" t="s">
        <v>32</v>
      </c>
      <c r="AD150" s="1416" t="s">
        <v>31</v>
      </c>
      <c r="AE150" s="964" t="s">
        <v>32</v>
      </c>
      <c r="AF150" s="1416" t="s">
        <v>31</v>
      </c>
      <c r="AG150" s="964" t="s">
        <v>32</v>
      </c>
      <c r="AH150" s="1416" t="s">
        <v>31</v>
      </c>
      <c r="AI150" s="964" t="s">
        <v>32</v>
      </c>
      <c r="AJ150" s="1416" t="s">
        <v>31</v>
      </c>
      <c r="AK150" s="964" t="s">
        <v>32</v>
      </c>
      <c r="AL150" s="1416" t="s">
        <v>31</v>
      </c>
      <c r="AM150" s="964" t="s">
        <v>32</v>
      </c>
      <c r="AN150" s="1416" t="s">
        <v>31</v>
      </c>
      <c r="AO150" s="1463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464">
        <f>SUM(D151+E151)</f>
        <v>1630</v>
      </c>
      <c r="D151" s="1465">
        <f>SUM(F151+H151+J151+L151+N151+P151+R151+T151+V151+X151+Z151+AB151+AD151+AF151+AH151+AJ151+AL151+AN151)</f>
        <v>736</v>
      </c>
      <c r="E151" s="970">
        <f>SUM(G151+I151+K151+M151+O151+Q151+S151+U151+W151+Y151+AA151+AC151+AE151+AG151+AI151+AK151+AM151+AO151)</f>
        <v>894</v>
      </c>
      <c r="F151" s="939">
        <v>2</v>
      </c>
      <c r="G151" s="971">
        <v>4</v>
      </c>
      <c r="H151" s="939">
        <v>2</v>
      </c>
      <c r="I151" s="971">
        <v>5</v>
      </c>
      <c r="J151" s="939">
        <v>19</v>
      </c>
      <c r="K151" s="1466">
        <v>6</v>
      </c>
      <c r="L151" s="939">
        <v>6</v>
      </c>
      <c r="M151" s="1466">
        <v>6</v>
      </c>
      <c r="N151" s="939">
        <v>6</v>
      </c>
      <c r="O151" s="1466">
        <v>7</v>
      </c>
      <c r="P151" s="939">
        <v>8</v>
      </c>
      <c r="Q151" s="1466">
        <v>9</v>
      </c>
      <c r="R151" s="939">
        <v>4</v>
      </c>
      <c r="S151" s="1466">
        <v>9</v>
      </c>
      <c r="T151" s="939">
        <v>5</v>
      </c>
      <c r="U151" s="1466">
        <v>28</v>
      </c>
      <c r="V151" s="939">
        <v>17</v>
      </c>
      <c r="W151" s="1466">
        <v>47</v>
      </c>
      <c r="X151" s="939">
        <v>15</v>
      </c>
      <c r="Y151" s="1466">
        <v>53</v>
      </c>
      <c r="Z151" s="939">
        <v>21</v>
      </c>
      <c r="AA151" s="1466">
        <v>70</v>
      </c>
      <c r="AB151" s="939">
        <v>36</v>
      </c>
      <c r="AC151" s="1466">
        <v>57</v>
      </c>
      <c r="AD151" s="939">
        <v>47</v>
      </c>
      <c r="AE151" s="1466">
        <v>86</v>
      </c>
      <c r="AF151" s="939">
        <v>99</v>
      </c>
      <c r="AG151" s="1466">
        <v>93</v>
      </c>
      <c r="AH151" s="939">
        <v>110</v>
      </c>
      <c r="AI151" s="1466">
        <v>114</v>
      </c>
      <c r="AJ151" s="939">
        <v>110</v>
      </c>
      <c r="AK151" s="1466">
        <v>115</v>
      </c>
      <c r="AL151" s="939">
        <v>110</v>
      </c>
      <c r="AM151" s="1466">
        <v>84</v>
      </c>
      <c r="AN151" s="973">
        <v>119</v>
      </c>
      <c r="AO151" s="1467">
        <v>101</v>
      </c>
      <c r="AP151" s="174">
        <v>1630</v>
      </c>
      <c r="AQ151" s="123">
        <v>0</v>
      </c>
      <c r="AR151" s="123">
        <v>0</v>
      </c>
      <c r="AS151" s="175">
        <v>0</v>
      </c>
      <c r="AT151" s="939">
        <v>0</v>
      </c>
      <c r="AU151" s="1466">
        <v>133</v>
      </c>
      <c r="AV151" s="1468"/>
      <c r="AW151" s="1469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259</v>
      </c>
      <c r="D152" s="179"/>
      <c r="E152" s="180">
        <f>SUM(K152+M152+O152+Q152+S152+U152+W152+Y152+AA152+AC152+AE152+AG152+AI152+AK152+AM152+AO152)</f>
        <v>259</v>
      </c>
      <c r="F152" s="181"/>
      <c r="G152" s="1470"/>
      <c r="H152" s="181"/>
      <c r="I152" s="1470"/>
      <c r="J152" s="181"/>
      <c r="K152" s="108">
        <v>4</v>
      </c>
      <c r="L152" s="181"/>
      <c r="M152" s="108">
        <v>3</v>
      </c>
      <c r="N152" s="181"/>
      <c r="O152" s="108">
        <v>2</v>
      </c>
      <c r="P152" s="181"/>
      <c r="Q152" s="108">
        <v>49</v>
      </c>
      <c r="R152" s="181"/>
      <c r="S152" s="108">
        <v>49</v>
      </c>
      <c r="T152" s="181"/>
      <c r="U152" s="108">
        <v>68</v>
      </c>
      <c r="V152" s="181"/>
      <c r="W152" s="108">
        <v>71</v>
      </c>
      <c r="X152" s="181"/>
      <c r="Y152" s="108">
        <v>12</v>
      </c>
      <c r="Z152" s="181"/>
      <c r="AA152" s="108">
        <v>1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259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511</v>
      </c>
      <c r="D154" s="195">
        <f>SUM(F154+H154+J154+L154+N154+P154+R154+T154+V154+X154+Z154+AB154+AD154+AF154+AH154+AJ154+AL154+AN154)</f>
        <v>118</v>
      </c>
      <c r="E154" s="196">
        <f>SUM(G154+I154+K154+M154+O154+Q154+S154+U154+W154+Y154+AA154+AC154+AE154+AG154+AI154+AK154+AM154+AO154)</f>
        <v>393</v>
      </c>
      <c r="F154" s="42">
        <v>0</v>
      </c>
      <c r="G154" s="38">
        <v>0</v>
      </c>
      <c r="H154" s="42">
        <v>1</v>
      </c>
      <c r="I154" s="38">
        <v>0</v>
      </c>
      <c r="J154" s="42">
        <v>0</v>
      </c>
      <c r="K154" s="38">
        <v>2</v>
      </c>
      <c r="L154" s="42">
        <v>1</v>
      </c>
      <c r="M154" s="38">
        <v>1</v>
      </c>
      <c r="N154" s="42">
        <v>2</v>
      </c>
      <c r="O154" s="38">
        <v>1</v>
      </c>
      <c r="P154" s="42">
        <v>2</v>
      </c>
      <c r="Q154" s="38">
        <v>18</v>
      </c>
      <c r="R154" s="42">
        <v>12</v>
      </c>
      <c r="S154" s="38">
        <v>35</v>
      </c>
      <c r="T154" s="42">
        <v>19</v>
      </c>
      <c r="U154" s="38">
        <v>62</v>
      </c>
      <c r="V154" s="42">
        <v>16</v>
      </c>
      <c r="W154" s="38">
        <v>49</v>
      </c>
      <c r="X154" s="42">
        <v>19</v>
      </c>
      <c r="Y154" s="38">
        <v>54</v>
      </c>
      <c r="Z154" s="42">
        <v>9</v>
      </c>
      <c r="AA154" s="38">
        <v>44</v>
      </c>
      <c r="AB154" s="42">
        <v>17</v>
      </c>
      <c r="AC154" s="38">
        <v>41</v>
      </c>
      <c r="AD154" s="42">
        <v>10</v>
      </c>
      <c r="AE154" s="38">
        <v>32</v>
      </c>
      <c r="AF154" s="42">
        <v>4</v>
      </c>
      <c r="AG154" s="38">
        <v>23</v>
      </c>
      <c r="AH154" s="42">
        <v>2</v>
      </c>
      <c r="AI154" s="38">
        <v>12</v>
      </c>
      <c r="AJ154" s="42">
        <v>4</v>
      </c>
      <c r="AK154" s="38">
        <v>11</v>
      </c>
      <c r="AL154" s="42">
        <v>0</v>
      </c>
      <c r="AM154" s="38">
        <v>4</v>
      </c>
      <c r="AN154" s="107">
        <v>0</v>
      </c>
      <c r="AO154" s="44">
        <v>4</v>
      </c>
      <c r="AP154" s="197">
        <v>511</v>
      </c>
      <c r="AQ154" s="43">
        <v>0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471"/>
      <c r="C156" s="208">
        <f t="shared" si="39"/>
        <v>447</v>
      </c>
      <c r="D156" s="209">
        <f>SUM(F156+H156+J156+L156+N156+P156+R156+T156+V156+X156+Z156+AB156+AD156+AF156+AH156+AJ156+AL156+AN156)</f>
        <v>196</v>
      </c>
      <c r="E156" s="196">
        <f>SUM(G156+I156+K156+M156+O156+Q156+S156+U156+W156+Y156+AA156+AC156+AE156+AG156+AI156+AK156+AM156+AO156)</f>
        <v>251</v>
      </c>
      <c r="F156" s="32">
        <v>43</v>
      </c>
      <c r="G156" s="31">
        <v>47</v>
      </c>
      <c r="H156" s="32">
        <v>15</v>
      </c>
      <c r="I156" s="31">
        <v>17</v>
      </c>
      <c r="J156" s="32">
        <v>17</v>
      </c>
      <c r="K156" s="110">
        <v>6</v>
      </c>
      <c r="L156" s="32">
        <v>3</v>
      </c>
      <c r="M156" s="110">
        <v>3</v>
      </c>
      <c r="N156" s="32">
        <v>3</v>
      </c>
      <c r="O156" s="110">
        <v>2</v>
      </c>
      <c r="P156" s="32">
        <v>1</v>
      </c>
      <c r="Q156" s="110">
        <v>1</v>
      </c>
      <c r="R156" s="32">
        <v>2</v>
      </c>
      <c r="S156" s="110">
        <v>2</v>
      </c>
      <c r="T156" s="32">
        <v>0</v>
      </c>
      <c r="U156" s="110">
        <v>9</v>
      </c>
      <c r="V156" s="32">
        <v>2</v>
      </c>
      <c r="W156" s="110">
        <v>7</v>
      </c>
      <c r="X156" s="32">
        <v>2</v>
      </c>
      <c r="Y156" s="110">
        <v>13</v>
      </c>
      <c r="Z156" s="32">
        <v>4</v>
      </c>
      <c r="AA156" s="110">
        <v>13</v>
      </c>
      <c r="AB156" s="32">
        <v>8</v>
      </c>
      <c r="AC156" s="110">
        <v>16</v>
      </c>
      <c r="AD156" s="32">
        <v>4</v>
      </c>
      <c r="AE156" s="110">
        <v>15</v>
      </c>
      <c r="AF156" s="32">
        <v>12</v>
      </c>
      <c r="AG156" s="110">
        <v>19</v>
      </c>
      <c r="AH156" s="32">
        <v>16</v>
      </c>
      <c r="AI156" s="110">
        <v>19</v>
      </c>
      <c r="AJ156" s="32">
        <v>12</v>
      </c>
      <c r="AK156" s="31">
        <v>10</v>
      </c>
      <c r="AL156" s="32">
        <v>23</v>
      </c>
      <c r="AM156" s="31">
        <v>23</v>
      </c>
      <c r="AN156" s="59">
        <v>29</v>
      </c>
      <c r="AO156" s="33">
        <v>29</v>
      </c>
      <c r="AP156" s="190">
        <v>447</v>
      </c>
      <c r="AQ156" s="35">
        <v>0</v>
      </c>
      <c r="AR156" s="35">
        <v>0</v>
      </c>
      <c r="AS156" s="110">
        <v>0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195</v>
      </c>
      <c r="D157" s="195">
        <f>SUM(F157+H157+J157+N157+L157+P157+R157+T157+V157+X157+Z157+AB157+AD157+AF157+AH157+AJ157+AL157+AN157)</f>
        <v>43</v>
      </c>
      <c r="E157" s="196">
        <f>SUM(G157+I157+K157+M157+O157+Q157+S157+U157+W157+Y157+AA157+AC157+AE157+AG157+AI157+AK157+AM157+AO157)</f>
        <v>152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1</v>
      </c>
      <c r="M157" s="38">
        <v>1</v>
      </c>
      <c r="N157" s="42">
        <v>1</v>
      </c>
      <c r="O157" s="38">
        <v>1</v>
      </c>
      <c r="P157" s="42">
        <v>1</v>
      </c>
      <c r="Q157" s="38">
        <v>1</v>
      </c>
      <c r="R157" s="42">
        <v>1</v>
      </c>
      <c r="S157" s="38">
        <v>2</v>
      </c>
      <c r="T157" s="42">
        <v>1</v>
      </c>
      <c r="U157" s="38">
        <v>9</v>
      </c>
      <c r="V157" s="42">
        <v>0</v>
      </c>
      <c r="W157" s="38">
        <v>16</v>
      </c>
      <c r="X157" s="42">
        <v>1</v>
      </c>
      <c r="Y157" s="38">
        <v>18</v>
      </c>
      <c r="Z157" s="42">
        <v>4</v>
      </c>
      <c r="AA157" s="38">
        <v>20</v>
      </c>
      <c r="AB157" s="42">
        <v>2</v>
      </c>
      <c r="AC157" s="38">
        <v>15</v>
      </c>
      <c r="AD157" s="42">
        <v>3</v>
      </c>
      <c r="AE157" s="45">
        <v>22</v>
      </c>
      <c r="AF157" s="42">
        <v>3</v>
      </c>
      <c r="AG157" s="45">
        <v>12</v>
      </c>
      <c r="AH157" s="42">
        <v>9</v>
      </c>
      <c r="AI157" s="45">
        <v>6</v>
      </c>
      <c r="AJ157" s="42">
        <v>7</v>
      </c>
      <c r="AK157" s="45">
        <v>13</v>
      </c>
      <c r="AL157" s="42">
        <v>5</v>
      </c>
      <c r="AM157" s="45">
        <v>6</v>
      </c>
      <c r="AN157" s="107">
        <v>4</v>
      </c>
      <c r="AO157" s="44">
        <v>10</v>
      </c>
      <c r="AP157" s="197">
        <v>195</v>
      </c>
      <c r="AQ157" s="43">
        <v>0</v>
      </c>
      <c r="AR157" s="43">
        <v>0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14</v>
      </c>
      <c r="D158" s="195">
        <f>SUM(F158+H158+J158+N158+L158+P158+R158+T158+V158+X158+Z158+AB158+AD158+AF158+AH158+AJ158+AL158+AN158)</f>
        <v>11</v>
      </c>
      <c r="E158" s="196">
        <f>SUM(G158+I158+K158+M158+O158+Q158+S158+U158+W158+Y158+AA158+AC158+AE158+AG158+AI158+AK158+AM158+AO158)</f>
        <v>3</v>
      </c>
      <c r="F158" s="42">
        <v>5</v>
      </c>
      <c r="G158" s="45">
        <v>0</v>
      </c>
      <c r="H158" s="42">
        <v>6</v>
      </c>
      <c r="I158" s="45">
        <v>3</v>
      </c>
      <c r="J158" s="42">
        <v>0</v>
      </c>
      <c r="K158" s="38">
        <v>0</v>
      </c>
      <c r="L158" s="42">
        <v>0</v>
      </c>
      <c r="M158" s="38">
        <v>0</v>
      </c>
      <c r="N158" s="42">
        <v>0</v>
      </c>
      <c r="O158" s="38">
        <v>0</v>
      </c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14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620</v>
      </c>
      <c r="D159" s="195">
        <f>SUM(F159+H159+J159+N159+L159+P159+R159+T159+V159+X159+Z159+AB159+AD159+AF159+AH159+AJ159+AL159+AN159)</f>
        <v>278</v>
      </c>
      <c r="E159" s="196">
        <f>SUM(G159+I159+K159+M159+O159+Q159+S159+U159+W159+Y159+AA159+AC159+AE159+AG159+AI159+AK159+AM159+AO159)</f>
        <v>342</v>
      </c>
      <c r="F159" s="42">
        <v>6</v>
      </c>
      <c r="G159" s="45">
        <v>4</v>
      </c>
      <c r="H159" s="42">
        <v>32</v>
      </c>
      <c r="I159" s="45">
        <v>34</v>
      </c>
      <c r="J159" s="42">
        <v>23</v>
      </c>
      <c r="K159" s="38">
        <v>33</v>
      </c>
      <c r="L159" s="42">
        <v>6</v>
      </c>
      <c r="M159" s="38">
        <v>1</v>
      </c>
      <c r="N159" s="42">
        <v>7</v>
      </c>
      <c r="O159" s="38">
        <v>2</v>
      </c>
      <c r="P159" s="42">
        <v>0</v>
      </c>
      <c r="Q159" s="38">
        <v>0</v>
      </c>
      <c r="R159" s="42">
        <v>0</v>
      </c>
      <c r="S159" s="38">
        <v>0</v>
      </c>
      <c r="T159" s="42">
        <v>4</v>
      </c>
      <c r="U159" s="38">
        <v>2</v>
      </c>
      <c r="V159" s="42">
        <v>6</v>
      </c>
      <c r="W159" s="38">
        <v>0</v>
      </c>
      <c r="X159" s="42">
        <v>4</v>
      </c>
      <c r="Y159" s="38">
        <v>2</v>
      </c>
      <c r="Z159" s="42">
        <v>11</v>
      </c>
      <c r="AA159" s="38">
        <v>1</v>
      </c>
      <c r="AB159" s="42">
        <v>4</v>
      </c>
      <c r="AC159" s="38">
        <v>7</v>
      </c>
      <c r="AD159" s="42">
        <v>7</v>
      </c>
      <c r="AE159" s="38">
        <v>3</v>
      </c>
      <c r="AF159" s="42">
        <v>10</v>
      </c>
      <c r="AG159" s="38">
        <v>9</v>
      </c>
      <c r="AH159" s="42">
        <v>45</v>
      </c>
      <c r="AI159" s="38">
        <v>87</v>
      </c>
      <c r="AJ159" s="42">
        <v>45</v>
      </c>
      <c r="AK159" s="45">
        <v>90</v>
      </c>
      <c r="AL159" s="42">
        <v>32</v>
      </c>
      <c r="AM159" s="45">
        <v>37</v>
      </c>
      <c r="AN159" s="107">
        <v>36</v>
      </c>
      <c r="AO159" s="44">
        <v>30</v>
      </c>
      <c r="AP159" s="197">
        <v>620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324</v>
      </c>
      <c r="D160" s="195">
        <f>SUM(F160+H160+J160+N160+L160+P160+R160+T160+V160+X160+Z160+AB160+AD160+AF160+AH160+AJ160+AL160+AN160)</f>
        <v>224</v>
      </c>
      <c r="E160" s="196">
        <f>SUM(G160+I160+K160+M160+O160+Q160+S160+U160+W160+Y160+AA160+AC160+AE160+AG160+AI160+AK160+AM160+AO160)</f>
        <v>100</v>
      </c>
      <c r="F160" s="114">
        <v>3</v>
      </c>
      <c r="G160" s="213">
        <v>1</v>
      </c>
      <c r="H160" s="114">
        <v>7</v>
      </c>
      <c r="I160" s="213">
        <v>4</v>
      </c>
      <c r="J160" s="114">
        <v>4</v>
      </c>
      <c r="K160" s="214">
        <v>2</v>
      </c>
      <c r="L160" s="114">
        <v>2</v>
      </c>
      <c r="M160" s="214">
        <v>3</v>
      </c>
      <c r="N160" s="114">
        <v>0</v>
      </c>
      <c r="O160" s="214">
        <v>2</v>
      </c>
      <c r="P160" s="114">
        <v>10</v>
      </c>
      <c r="Q160" s="214">
        <v>0</v>
      </c>
      <c r="R160" s="114">
        <v>2</v>
      </c>
      <c r="S160" s="214">
        <v>1</v>
      </c>
      <c r="T160" s="114">
        <v>1</v>
      </c>
      <c r="U160" s="214">
        <v>1</v>
      </c>
      <c r="V160" s="114">
        <v>3</v>
      </c>
      <c r="W160" s="214">
        <v>4</v>
      </c>
      <c r="X160" s="114">
        <v>2</v>
      </c>
      <c r="Y160" s="214">
        <v>3</v>
      </c>
      <c r="Z160" s="114">
        <v>11</v>
      </c>
      <c r="AA160" s="214">
        <v>5</v>
      </c>
      <c r="AB160" s="114">
        <v>6</v>
      </c>
      <c r="AC160" s="214">
        <v>5</v>
      </c>
      <c r="AD160" s="114">
        <v>10</v>
      </c>
      <c r="AE160" s="214">
        <v>6</v>
      </c>
      <c r="AF160" s="114">
        <v>11</v>
      </c>
      <c r="AG160" s="214">
        <v>25</v>
      </c>
      <c r="AH160" s="114">
        <v>26</v>
      </c>
      <c r="AI160" s="214">
        <v>11</v>
      </c>
      <c r="AJ160" s="114">
        <v>51</v>
      </c>
      <c r="AK160" s="213">
        <v>3</v>
      </c>
      <c r="AL160" s="114">
        <v>57</v>
      </c>
      <c r="AM160" s="213">
        <v>17</v>
      </c>
      <c r="AN160" s="215">
        <v>18</v>
      </c>
      <c r="AO160" s="216">
        <v>7</v>
      </c>
      <c r="AP160" s="217">
        <v>323</v>
      </c>
      <c r="AQ160" s="115">
        <v>225</v>
      </c>
      <c r="AR160" s="115">
        <v>0</v>
      </c>
      <c r="AS160" s="214">
        <v>10</v>
      </c>
      <c r="AT160" s="114">
        <v>2</v>
      </c>
      <c r="AU160" s="214">
        <v>19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408" t="s">
        <v>94</v>
      </c>
      <c r="B162" s="1441"/>
      <c r="C162" s="221">
        <f t="shared" ref="C162:AS162" si="42">SUM(C151:C161)</f>
        <v>4000</v>
      </c>
      <c r="D162" s="222">
        <f t="shared" si="42"/>
        <v>1606</v>
      </c>
      <c r="E162" s="1472">
        <f t="shared" si="42"/>
        <v>2394</v>
      </c>
      <c r="F162" s="74">
        <f t="shared" si="42"/>
        <v>59</v>
      </c>
      <c r="G162" s="139">
        <f t="shared" si="42"/>
        <v>56</v>
      </c>
      <c r="H162" s="74">
        <f t="shared" si="42"/>
        <v>63</v>
      </c>
      <c r="I162" s="139">
        <f t="shared" si="42"/>
        <v>63</v>
      </c>
      <c r="J162" s="1455">
        <f t="shared" si="42"/>
        <v>63</v>
      </c>
      <c r="K162" s="1456">
        <f t="shared" si="42"/>
        <v>53</v>
      </c>
      <c r="L162" s="1455">
        <f t="shared" si="42"/>
        <v>19</v>
      </c>
      <c r="M162" s="1456">
        <f t="shared" si="42"/>
        <v>18</v>
      </c>
      <c r="N162" s="1455">
        <f t="shared" ref="N162:O162" si="43">SUM(N151:N161)</f>
        <v>19</v>
      </c>
      <c r="O162" s="1456">
        <f t="shared" si="43"/>
        <v>17</v>
      </c>
      <c r="P162" s="1455">
        <f t="shared" si="42"/>
        <v>22</v>
      </c>
      <c r="Q162" s="1456">
        <f t="shared" si="42"/>
        <v>78</v>
      </c>
      <c r="R162" s="1455">
        <f t="shared" si="42"/>
        <v>21</v>
      </c>
      <c r="S162" s="1456">
        <f t="shared" si="42"/>
        <v>98</v>
      </c>
      <c r="T162" s="1455">
        <f t="shared" si="42"/>
        <v>30</v>
      </c>
      <c r="U162" s="1456">
        <f t="shared" si="42"/>
        <v>179</v>
      </c>
      <c r="V162" s="1455">
        <f t="shared" si="42"/>
        <v>44</v>
      </c>
      <c r="W162" s="1456">
        <f t="shared" si="42"/>
        <v>194</v>
      </c>
      <c r="X162" s="1455">
        <f t="shared" si="42"/>
        <v>43</v>
      </c>
      <c r="Y162" s="1456">
        <f t="shared" si="42"/>
        <v>155</v>
      </c>
      <c r="Z162" s="1455">
        <f t="shared" si="42"/>
        <v>60</v>
      </c>
      <c r="AA162" s="1456">
        <f t="shared" si="42"/>
        <v>154</v>
      </c>
      <c r="AB162" s="1455">
        <f t="shared" si="42"/>
        <v>73</v>
      </c>
      <c r="AC162" s="1456">
        <f t="shared" si="42"/>
        <v>141</v>
      </c>
      <c r="AD162" s="1455">
        <f t="shared" si="42"/>
        <v>81</v>
      </c>
      <c r="AE162" s="1456">
        <f t="shared" si="42"/>
        <v>164</v>
      </c>
      <c r="AF162" s="1455">
        <f t="shared" si="42"/>
        <v>139</v>
      </c>
      <c r="AG162" s="1456">
        <f t="shared" si="42"/>
        <v>181</v>
      </c>
      <c r="AH162" s="1455">
        <f t="shared" si="42"/>
        <v>208</v>
      </c>
      <c r="AI162" s="1456">
        <f t="shared" si="42"/>
        <v>249</v>
      </c>
      <c r="AJ162" s="1455">
        <f t="shared" si="42"/>
        <v>229</v>
      </c>
      <c r="AK162" s="1456">
        <f t="shared" si="42"/>
        <v>242</v>
      </c>
      <c r="AL162" s="1455">
        <f t="shared" si="42"/>
        <v>227</v>
      </c>
      <c r="AM162" s="1456">
        <f t="shared" si="42"/>
        <v>171</v>
      </c>
      <c r="AN162" s="1473">
        <f t="shared" si="42"/>
        <v>206</v>
      </c>
      <c r="AO162" s="1474">
        <f t="shared" si="42"/>
        <v>181</v>
      </c>
      <c r="AP162" s="139">
        <f t="shared" si="42"/>
        <v>3999</v>
      </c>
      <c r="AQ162" s="138">
        <f t="shared" si="42"/>
        <v>225</v>
      </c>
      <c r="AR162" s="138">
        <f t="shared" si="42"/>
        <v>0</v>
      </c>
      <c r="AS162" s="139">
        <f t="shared" si="42"/>
        <v>10</v>
      </c>
      <c r="AT162" s="1437">
        <f>SUM(AT151:AT161)</f>
        <v>2</v>
      </c>
      <c r="AU162" s="1437">
        <f>SUM(AU151:AU161)</f>
        <v>152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475"/>
      <c r="C163" s="1475"/>
      <c r="D163" s="1475"/>
      <c r="E163" s="1475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413" t="s">
        <v>158</v>
      </c>
      <c r="G164" s="1423"/>
      <c r="H164" s="1423"/>
      <c r="I164" s="1423"/>
      <c r="J164" s="1423"/>
      <c r="K164" s="1423"/>
      <c r="L164" s="1423"/>
      <c r="M164" s="1423"/>
      <c r="N164" s="1423"/>
      <c r="O164" s="1423"/>
      <c r="P164" s="1423"/>
      <c r="Q164" s="1423"/>
      <c r="R164" s="1423"/>
      <c r="S164" s="1423"/>
      <c r="T164" s="1423"/>
      <c r="U164" s="1423"/>
      <c r="V164" s="1423"/>
      <c r="W164" s="1423"/>
      <c r="X164" s="1423"/>
      <c r="Y164" s="1423"/>
      <c r="Z164" s="1423"/>
      <c r="AA164" s="1423"/>
      <c r="AB164" s="1423"/>
      <c r="AC164" s="1423"/>
      <c r="AD164" s="1423"/>
      <c r="AE164" s="1423"/>
      <c r="AF164" s="1423"/>
      <c r="AG164" s="1423"/>
      <c r="AH164" s="1423"/>
      <c r="AI164" s="1423"/>
      <c r="AJ164" s="1423"/>
      <c r="AK164" s="1423"/>
      <c r="AL164" s="1423"/>
      <c r="AM164" s="1423"/>
      <c r="AN164" s="1423"/>
      <c r="AO164" s="1415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408" t="s">
        <v>13</v>
      </c>
      <c r="G165" s="1441"/>
      <c r="H165" s="1408" t="s">
        <v>14</v>
      </c>
      <c r="I165" s="1441"/>
      <c r="J165" s="1408" t="s">
        <v>15</v>
      </c>
      <c r="K165" s="1441"/>
      <c r="L165" s="1408" t="s">
        <v>16</v>
      </c>
      <c r="M165" s="1441"/>
      <c r="N165" s="1408" t="s">
        <v>17</v>
      </c>
      <c r="O165" s="1441"/>
      <c r="P165" s="1408" t="s">
        <v>18</v>
      </c>
      <c r="Q165" s="1441"/>
      <c r="R165" s="1413" t="s">
        <v>19</v>
      </c>
      <c r="S165" s="1414"/>
      <c r="T165" s="1413" t="s">
        <v>20</v>
      </c>
      <c r="U165" s="1414"/>
      <c r="V165" s="1413" t="s">
        <v>21</v>
      </c>
      <c r="W165" s="1414"/>
      <c r="X165" s="1413" t="s">
        <v>22</v>
      </c>
      <c r="Y165" s="1414"/>
      <c r="Z165" s="1413" t="s">
        <v>23</v>
      </c>
      <c r="AA165" s="1414"/>
      <c r="AB165" s="1413" t="s">
        <v>24</v>
      </c>
      <c r="AC165" s="1414"/>
      <c r="AD165" s="1413" t="s">
        <v>25</v>
      </c>
      <c r="AE165" s="1414"/>
      <c r="AF165" s="1413" t="s">
        <v>26</v>
      </c>
      <c r="AG165" s="1414"/>
      <c r="AH165" s="1413" t="s">
        <v>27</v>
      </c>
      <c r="AI165" s="1414"/>
      <c r="AJ165" s="1413" t="s">
        <v>28</v>
      </c>
      <c r="AK165" s="1414"/>
      <c r="AL165" s="1413" t="s">
        <v>29</v>
      </c>
      <c r="AM165" s="1414"/>
      <c r="AN165" s="1413" t="s">
        <v>30</v>
      </c>
      <c r="AO165" s="1415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476" t="s">
        <v>31</v>
      </c>
      <c r="E166" s="230" t="s">
        <v>32</v>
      </c>
      <c r="F166" s="987" t="s">
        <v>185</v>
      </c>
      <c r="G166" s="1434" t="s">
        <v>186</v>
      </c>
      <c r="H166" s="1416" t="s">
        <v>185</v>
      </c>
      <c r="I166" s="964" t="s">
        <v>186</v>
      </c>
      <c r="J166" s="987" t="s">
        <v>185</v>
      </c>
      <c r="K166" s="1434" t="s">
        <v>186</v>
      </c>
      <c r="L166" s="987" t="s">
        <v>185</v>
      </c>
      <c r="M166" s="1434" t="s">
        <v>186</v>
      </c>
      <c r="N166" s="987" t="s">
        <v>185</v>
      </c>
      <c r="O166" s="1434" t="s">
        <v>186</v>
      </c>
      <c r="P166" s="987" t="s">
        <v>185</v>
      </c>
      <c r="Q166" s="1434" t="s">
        <v>186</v>
      </c>
      <c r="R166" s="1416" t="s">
        <v>185</v>
      </c>
      <c r="S166" s="964" t="s">
        <v>186</v>
      </c>
      <c r="T166" s="1416" t="s">
        <v>185</v>
      </c>
      <c r="U166" s="964" t="s">
        <v>186</v>
      </c>
      <c r="V166" s="987" t="s">
        <v>185</v>
      </c>
      <c r="W166" s="1434" t="s">
        <v>186</v>
      </c>
      <c r="X166" s="1416" t="s">
        <v>185</v>
      </c>
      <c r="Y166" s="964" t="s">
        <v>186</v>
      </c>
      <c r="Z166" s="1416" t="s">
        <v>185</v>
      </c>
      <c r="AA166" s="964" t="s">
        <v>186</v>
      </c>
      <c r="AB166" s="987" t="s">
        <v>185</v>
      </c>
      <c r="AC166" s="1434" t="s">
        <v>186</v>
      </c>
      <c r="AD166" s="987" t="s">
        <v>185</v>
      </c>
      <c r="AE166" s="1434" t="s">
        <v>186</v>
      </c>
      <c r="AF166" s="1416" t="s">
        <v>185</v>
      </c>
      <c r="AG166" s="964" t="s">
        <v>186</v>
      </c>
      <c r="AH166" s="1416" t="s">
        <v>185</v>
      </c>
      <c r="AI166" s="964" t="s">
        <v>186</v>
      </c>
      <c r="AJ166" s="987" t="s">
        <v>185</v>
      </c>
      <c r="AK166" s="1434" t="s">
        <v>186</v>
      </c>
      <c r="AL166" s="1416" t="s">
        <v>185</v>
      </c>
      <c r="AM166" s="964" t="s">
        <v>186</v>
      </c>
      <c r="AN166" s="987" t="s">
        <v>185</v>
      </c>
      <c r="AO166" s="1429" t="s">
        <v>186</v>
      </c>
      <c r="AP166" s="464"/>
      <c r="AQ166" s="988" t="s">
        <v>187</v>
      </c>
      <c r="AR166" s="1434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477">
        <f t="shared" si="45"/>
        <v>0</v>
      </c>
      <c r="F167" s="27"/>
      <c r="G167" s="1460"/>
      <c r="H167" s="27"/>
      <c r="I167" s="1460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460"/>
      <c r="AQ167" s="109"/>
      <c r="AR167" s="1460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71</v>
      </c>
      <c r="D168" s="219">
        <f t="shared" si="45"/>
        <v>6</v>
      </c>
      <c r="E168" s="239">
        <f t="shared" si="45"/>
        <v>65</v>
      </c>
      <c r="F168" s="62">
        <v>0</v>
      </c>
      <c r="G168" s="65">
        <v>0</v>
      </c>
      <c r="H168" s="62">
        <v>0</v>
      </c>
      <c r="I168" s="65">
        <v>0</v>
      </c>
      <c r="J168" s="62">
        <v>0</v>
      </c>
      <c r="K168" s="71">
        <v>2</v>
      </c>
      <c r="L168" s="62">
        <v>1</v>
      </c>
      <c r="M168" s="71">
        <v>1</v>
      </c>
      <c r="N168" s="62">
        <v>0</v>
      </c>
      <c r="O168" s="71">
        <v>1</v>
      </c>
      <c r="P168" s="62">
        <v>0</v>
      </c>
      <c r="Q168" s="71">
        <v>10</v>
      </c>
      <c r="R168" s="62">
        <v>2</v>
      </c>
      <c r="S168" s="71">
        <v>14</v>
      </c>
      <c r="T168" s="62">
        <v>3</v>
      </c>
      <c r="U168" s="71">
        <v>3</v>
      </c>
      <c r="V168" s="62">
        <v>0</v>
      </c>
      <c r="W168" s="71">
        <v>1</v>
      </c>
      <c r="X168" s="62">
        <v>0</v>
      </c>
      <c r="Y168" s="71">
        <v>4</v>
      </c>
      <c r="Z168" s="62">
        <v>0</v>
      </c>
      <c r="AA168" s="71">
        <v>6</v>
      </c>
      <c r="AB168" s="62">
        <v>0</v>
      </c>
      <c r="AC168" s="71">
        <v>6</v>
      </c>
      <c r="AD168" s="62">
        <v>0</v>
      </c>
      <c r="AE168" s="71">
        <v>6</v>
      </c>
      <c r="AF168" s="62">
        <v>0</v>
      </c>
      <c r="AG168" s="71">
        <v>4</v>
      </c>
      <c r="AH168" s="62">
        <v>0</v>
      </c>
      <c r="AI168" s="71">
        <v>2</v>
      </c>
      <c r="AJ168" s="62">
        <v>0</v>
      </c>
      <c r="AK168" s="71">
        <v>1</v>
      </c>
      <c r="AL168" s="62">
        <v>0</v>
      </c>
      <c r="AM168" s="71">
        <v>0</v>
      </c>
      <c r="AN168" s="66">
        <v>0</v>
      </c>
      <c r="AO168" s="64">
        <v>4</v>
      </c>
      <c r="AP168" s="65">
        <v>71</v>
      </c>
      <c r="AQ168" s="69">
        <v>2</v>
      </c>
      <c r="AR168" s="65">
        <v>0</v>
      </c>
      <c r="AS168" s="62">
        <v>2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477">
        <f t="shared" si="45"/>
        <v>0</v>
      </c>
      <c r="F169" s="27"/>
      <c r="G169" s="1460"/>
      <c r="H169" s="27"/>
      <c r="I169" s="1460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460"/>
      <c r="AQ169" s="109"/>
      <c r="AR169" s="1460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>
        <v>0</v>
      </c>
      <c r="G170" s="45">
        <v>0</v>
      </c>
      <c r="H170" s="42">
        <v>0</v>
      </c>
      <c r="I170" s="45">
        <v>0</v>
      </c>
      <c r="J170" s="42">
        <v>0</v>
      </c>
      <c r="K170" s="38">
        <v>0</v>
      </c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/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477">
        <f t="shared" si="45"/>
        <v>0</v>
      </c>
      <c r="F172" s="27"/>
      <c r="G172" s="1460"/>
      <c r="H172" s="27"/>
      <c r="I172" s="1460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460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460"/>
      <c r="AQ172" s="109"/>
      <c r="AR172" s="1460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146</v>
      </c>
      <c r="D173" s="219">
        <f t="shared" si="45"/>
        <v>107</v>
      </c>
      <c r="E173" s="239">
        <f t="shared" si="45"/>
        <v>39</v>
      </c>
      <c r="F173" s="62">
        <v>0</v>
      </c>
      <c r="G173" s="65">
        <v>0</v>
      </c>
      <c r="H173" s="62">
        <v>0</v>
      </c>
      <c r="I173" s="65">
        <v>0</v>
      </c>
      <c r="J173" s="62">
        <v>0</v>
      </c>
      <c r="K173" s="71">
        <v>0</v>
      </c>
      <c r="L173" s="62">
        <v>1</v>
      </c>
      <c r="M173" s="71"/>
      <c r="N173" s="62">
        <v>1</v>
      </c>
      <c r="O173" s="71"/>
      <c r="P173" s="62">
        <v>2</v>
      </c>
      <c r="Q173" s="71">
        <v>3</v>
      </c>
      <c r="R173" s="62">
        <v>10</v>
      </c>
      <c r="S173" s="71">
        <v>2</v>
      </c>
      <c r="T173" s="62">
        <v>15</v>
      </c>
      <c r="U173" s="71">
        <v>7</v>
      </c>
      <c r="V173" s="62">
        <v>15</v>
      </c>
      <c r="W173" s="71">
        <v>8</v>
      </c>
      <c r="X173" s="62">
        <v>18</v>
      </c>
      <c r="Y173" s="71">
        <v>3</v>
      </c>
      <c r="Z173" s="62">
        <v>9</v>
      </c>
      <c r="AA173" s="71">
        <v>8</v>
      </c>
      <c r="AB173" s="62">
        <v>16</v>
      </c>
      <c r="AC173" s="71">
        <v>1</v>
      </c>
      <c r="AD173" s="62">
        <v>10</v>
      </c>
      <c r="AE173" s="71">
        <v>6</v>
      </c>
      <c r="AF173" s="62">
        <v>4</v>
      </c>
      <c r="AG173" s="71">
        <v>0</v>
      </c>
      <c r="AH173" s="62">
        <v>2</v>
      </c>
      <c r="AI173" s="71">
        <v>1</v>
      </c>
      <c r="AJ173" s="62">
        <v>4</v>
      </c>
      <c r="AK173" s="71">
        <v>0</v>
      </c>
      <c r="AL173" s="62">
        <v>0</v>
      </c>
      <c r="AM173" s="71">
        <v>0</v>
      </c>
      <c r="AN173" s="66">
        <v>0</v>
      </c>
      <c r="AO173" s="64">
        <v>0</v>
      </c>
      <c r="AP173" s="65">
        <v>146</v>
      </c>
      <c r="AQ173" s="69">
        <v>10</v>
      </c>
      <c r="AR173" s="65">
        <v>0</v>
      </c>
      <c r="AS173" s="62">
        <v>10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477">
        <f>SUM(G174+I174+K174+M174+O174+Q174+S174+U174+W174+Y174+AA174+AC174+AE174+AG174+AI174+AK174+AM174+AO174)</f>
        <v>0</v>
      </c>
      <c r="F174" s="27"/>
      <c r="G174" s="1460"/>
      <c r="H174" s="27"/>
      <c r="I174" s="1460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460"/>
      <c r="AQ174" s="109"/>
      <c r="AR174" s="1460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7</v>
      </c>
      <c r="D175" s="219">
        <f t="shared" si="45"/>
        <v>3</v>
      </c>
      <c r="E175" s="239">
        <f t="shared" si="45"/>
        <v>4</v>
      </c>
      <c r="F175" s="62">
        <v>0</v>
      </c>
      <c r="G175" s="65">
        <v>0</v>
      </c>
      <c r="H175" s="62">
        <v>1</v>
      </c>
      <c r="I175" s="65">
        <v>0</v>
      </c>
      <c r="J175" s="62">
        <v>0</v>
      </c>
      <c r="K175" s="71">
        <v>0</v>
      </c>
      <c r="L175" s="62"/>
      <c r="M175" s="71"/>
      <c r="N175" s="62"/>
      <c r="O175" s="71"/>
      <c r="P175" s="62">
        <v>0</v>
      </c>
      <c r="Q175" s="71">
        <v>0</v>
      </c>
      <c r="R175" s="62">
        <v>0</v>
      </c>
      <c r="S175" s="71">
        <v>2</v>
      </c>
      <c r="T175" s="62">
        <v>1</v>
      </c>
      <c r="U175" s="71">
        <v>0</v>
      </c>
      <c r="V175" s="62">
        <v>0</v>
      </c>
      <c r="W175" s="71">
        <v>1</v>
      </c>
      <c r="X175" s="122">
        <v>1</v>
      </c>
      <c r="Y175" s="31">
        <v>0</v>
      </c>
      <c r="Z175" s="32">
        <v>0</v>
      </c>
      <c r="AA175" s="110">
        <v>0</v>
      </c>
      <c r="AB175" s="32">
        <v>0</v>
      </c>
      <c r="AC175" s="110">
        <v>1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7</v>
      </c>
      <c r="AQ175" s="127">
        <v>1</v>
      </c>
      <c r="AR175" s="31">
        <v>0</v>
      </c>
      <c r="AS175" s="32">
        <v>1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478"/>
      <c r="M176" s="1466"/>
      <c r="N176" s="1478"/>
      <c r="O176" s="1466"/>
      <c r="P176" s="939"/>
      <c r="Q176" s="1466"/>
      <c r="R176" s="939"/>
      <c r="S176" s="1466"/>
      <c r="T176" s="939"/>
      <c r="U176" s="1466"/>
      <c r="V176" s="939"/>
      <c r="W176" s="1466"/>
      <c r="X176" s="939"/>
      <c r="Y176" s="1466"/>
      <c r="Z176" s="939"/>
      <c r="AA176" s="1466"/>
      <c r="AB176" s="939"/>
      <c r="AC176" s="1466"/>
      <c r="AD176" s="939"/>
      <c r="AE176" s="1466"/>
      <c r="AF176" s="939"/>
      <c r="AG176" s="1466"/>
      <c r="AH176" s="939"/>
      <c r="AI176" s="1466"/>
      <c r="AJ176" s="939"/>
      <c r="AK176" s="1466"/>
      <c r="AL176" s="939"/>
      <c r="AM176" s="1466"/>
      <c r="AN176" s="973"/>
      <c r="AO176" s="1467"/>
      <c r="AP176" s="971"/>
      <c r="AQ176" s="995"/>
      <c r="AR176" s="971"/>
      <c r="AS176" s="939"/>
      <c r="AT176" s="1479"/>
      <c r="AU176" s="1479"/>
      <c r="AV176" s="1466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480"/>
      <c r="M177" s="71"/>
      <c r="N177" s="1480"/>
      <c r="O177" s="71"/>
      <c r="P177" s="62">
        <v>0</v>
      </c>
      <c r="Q177" s="71">
        <v>0</v>
      </c>
      <c r="R177" s="62">
        <v>0</v>
      </c>
      <c r="S177" s="71">
        <v>0</v>
      </c>
      <c r="T177" s="62">
        <v>0</v>
      </c>
      <c r="U177" s="71">
        <v>0</v>
      </c>
      <c r="V177" s="62">
        <v>0</v>
      </c>
      <c r="W177" s="71">
        <v>0</v>
      </c>
      <c r="X177" s="62">
        <v>0</v>
      </c>
      <c r="Y177" s="71">
        <v>0</v>
      </c>
      <c r="Z177" s="62">
        <v>0</v>
      </c>
      <c r="AA177" s="71">
        <v>0</v>
      </c>
      <c r="AB177" s="62">
        <v>0</v>
      </c>
      <c r="AC177" s="71">
        <v>0</v>
      </c>
      <c r="AD177" s="62">
        <v>0</v>
      </c>
      <c r="AE177" s="71">
        <v>0</v>
      </c>
      <c r="AF177" s="62">
        <v>0</v>
      </c>
      <c r="AG177" s="71">
        <v>0</v>
      </c>
      <c r="AH177" s="62">
        <v>0</v>
      </c>
      <c r="AI177" s="71">
        <v>0</v>
      </c>
      <c r="AJ177" s="62">
        <v>0</v>
      </c>
      <c r="AK177" s="71">
        <v>0</v>
      </c>
      <c r="AL177" s="62">
        <v>0</v>
      </c>
      <c r="AM177" s="71">
        <v>0</v>
      </c>
      <c r="AN177" s="66">
        <v>0</v>
      </c>
      <c r="AO177" s="64">
        <v>0</v>
      </c>
      <c r="AP177" s="65">
        <v>0</v>
      </c>
      <c r="AQ177" s="69">
        <v>0</v>
      </c>
      <c r="AR177" s="65">
        <v>0</v>
      </c>
      <c r="AS177" s="62">
        <v>0</v>
      </c>
      <c r="AT177" s="63">
        <v>0</v>
      </c>
      <c r="AU177" s="63">
        <v>0</v>
      </c>
      <c r="AV177" s="71">
        <v>0</v>
      </c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481" t="s">
        <v>195</v>
      </c>
      <c r="B178" s="1482"/>
      <c r="C178" s="1482"/>
      <c r="D178" s="1482"/>
      <c r="E178" s="1482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483" t="s">
        <v>158</v>
      </c>
      <c r="G179" s="1484"/>
      <c r="H179" s="1484"/>
      <c r="I179" s="1484"/>
      <c r="J179" s="1484"/>
      <c r="K179" s="1484"/>
      <c r="L179" s="1484"/>
      <c r="M179" s="1484"/>
      <c r="N179" s="1484"/>
      <c r="O179" s="1484"/>
      <c r="P179" s="1484"/>
      <c r="Q179" s="1484"/>
      <c r="R179" s="1484"/>
      <c r="S179" s="1484"/>
      <c r="T179" s="1484"/>
      <c r="U179" s="1484"/>
      <c r="V179" s="1484"/>
      <c r="W179" s="1484"/>
      <c r="X179" s="1484"/>
      <c r="Y179" s="1484"/>
      <c r="Z179" s="1484"/>
      <c r="AA179" s="1484"/>
      <c r="AB179" s="1484"/>
      <c r="AC179" s="1484"/>
      <c r="AD179" s="1484"/>
      <c r="AE179" s="1484"/>
      <c r="AF179" s="1484"/>
      <c r="AG179" s="1484"/>
      <c r="AH179" s="1484"/>
      <c r="AI179" s="1485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35</v>
      </c>
      <c r="D182" s="249">
        <f>SUM(F182+H182+J182+L182+N182+P182+R182+T182+V182+X182+Z182+AB182+AD182+AF182+AH182)</f>
        <v>14</v>
      </c>
      <c r="E182" s="250">
        <f t="shared" ref="E182:E191" si="61">SUM(G182+I182+K182+M182+O182+Q182+S182+U182+W182+Y182+AA182+AC182+AE182+AG182+AI182)</f>
        <v>21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>
        <v>1</v>
      </c>
      <c r="P182" s="251"/>
      <c r="Q182" s="252">
        <v>1</v>
      </c>
      <c r="R182" s="251"/>
      <c r="S182" s="252">
        <v>1</v>
      </c>
      <c r="T182" s="251">
        <v>1</v>
      </c>
      <c r="U182" s="252">
        <v>2</v>
      </c>
      <c r="V182" s="251">
        <v>1</v>
      </c>
      <c r="W182" s="252">
        <v>1</v>
      </c>
      <c r="X182" s="251">
        <v>1</v>
      </c>
      <c r="Y182" s="252">
        <v>4</v>
      </c>
      <c r="Z182" s="251">
        <v>4</v>
      </c>
      <c r="AA182" s="252"/>
      <c r="AB182" s="251">
        <v>1</v>
      </c>
      <c r="AC182" s="252">
        <v>5</v>
      </c>
      <c r="AD182" s="251">
        <v>4</v>
      </c>
      <c r="AE182" s="252"/>
      <c r="AF182" s="251">
        <v>2</v>
      </c>
      <c r="AG182" s="252">
        <v>3</v>
      </c>
      <c r="AH182" s="251"/>
      <c r="AI182" s="253">
        <v>3</v>
      </c>
      <c r="AJ182" s="254">
        <v>12</v>
      </c>
      <c r="AK182" s="255">
        <v>23</v>
      </c>
      <c r="AL182" s="255"/>
      <c r="AM182" s="256"/>
      <c r="AN182" s="257"/>
      <c r="AO182" s="258">
        <v>21</v>
      </c>
      <c r="AP182" s="259">
        <v>14</v>
      </c>
      <c r="AQ182" s="254">
        <v>0</v>
      </c>
      <c r="AR182" s="256">
        <v>3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2</v>
      </c>
      <c r="D183" s="262">
        <f t="shared" ref="D183:D191" si="68">SUM(F183+H183+J183+L183+N183+P183+R183+T183+V183+X183+Z183+AB183+AD183+AF183+AH183)</f>
        <v>1</v>
      </c>
      <c r="E183" s="263">
        <f t="shared" si="61"/>
        <v>1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>
        <v>1</v>
      </c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>
        <v>1</v>
      </c>
      <c r="AI183" s="266"/>
      <c r="AJ183" s="267">
        <v>1</v>
      </c>
      <c r="AK183" s="268">
        <v>1</v>
      </c>
      <c r="AL183" s="268"/>
      <c r="AM183" s="269"/>
      <c r="AN183" s="270"/>
      <c r="AO183" s="271">
        <v>1</v>
      </c>
      <c r="AP183" s="272">
        <v>1</v>
      </c>
      <c r="AQ183" s="267">
        <v>0</v>
      </c>
      <c r="AR183" s="269">
        <v>0</v>
      </c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6</v>
      </c>
      <c r="D186" s="275">
        <f t="shared" si="68"/>
        <v>1</v>
      </c>
      <c r="E186" s="250">
        <f t="shared" si="61"/>
        <v>5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>
        <v>1</v>
      </c>
      <c r="U186" s="252">
        <v>2</v>
      </c>
      <c r="V186" s="251"/>
      <c r="W186" s="252"/>
      <c r="X186" s="251"/>
      <c r="Y186" s="252">
        <v>1</v>
      </c>
      <c r="Z186" s="251"/>
      <c r="AA186" s="252">
        <v>1</v>
      </c>
      <c r="AB186" s="251"/>
      <c r="AC186" s="252">
        <v>1</v>
      </c>
      <c r="AD186" s="251"/>
      <c r="AE186" s="252"/>
      <c r="AF186" s="251"/>
      <c r="AG186" s="252"/>
      <c r="AH186" s="251"/>
      <c r="AI186" s="253"/>
      <c r="AJ186" s="254"/>
      <c r="AK186" s="255">
        <v>6</v>
      </c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2</v>
      </c>
      <c r="D187" s="262">
        <f t="shared" si="68"/>
        <v>0</v>
      </c>
      <c r="E187" s="263">
        <f t="shared" si="61"/>
        <v>2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>
        <v>1</v>
      </c>
      <c r="P187" s="264"/>
      <c r="Q187" s="265"/>
      <c r="R187" s="264"/>
      <c r="S187" s="265"/>
      <c r="T187" s="264"/>
      <c r="U187" s="265"/>
      <c r="V187" s="264"/>
      <c r="W187" s="265">
        <v>1</v>
      </c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>
        <v>2</v>
      </c>
      <c r="AL187" s="268"/>
      <c r="AM187" s="269"/>
      <c r="AN187" s="282"/>
      <c r="AO187" s="283"/>
      <c r="AP187" s="284"/>
      <c r="AQ187" s="267">
        <v>0</v>
      </c>
      <c r="AR187" s="269">
        <v>0</v>
      </c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0</v>
      </c>
      <c r="D188" s="275">
        <f t="shared" si="68"/>
        <v>0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/>
      <c r="AL188" s="255"/>
      <c r="AM188" s="256"/>
      <c r="AN188" s="285"/>
      <c r="AO188" s="280"/>
      <c r="AP188" s="281"/>
      <c r="AQ188" s="254"/>
      <c r="AR188" s="256"/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486" t="s">
        <v>214</v>
      </c>
      <c r="D193" s="1487" t="s">
        <v>31</v>
      </c>
      <c r="E193" s="1488" t="s">
        <v>32</v>
      </c>
      <c r="F193" s="1489" t="s">
        <v>158</v>
      </c>
      <c r="G193" s="1490"/>
      <c r="H193" s="1490"/>
      <c r="I193" s="1490"/>
      <c r="J193" s="1490"/>
      <c r="K193" s="1490"/>
      <c r="L193" s="1490"/>
      <c r="M193" s="1490"/>
      <c r="N193" s="1490"/>
      <c r="O193" s="1490"/>
      <c r="P193" s="1490"/>
      <c r="Q193" s="1490"/>
      <c r="R193" s="1490"/>
      <c r="S193" s="1491"/>
      <c r="T193" s="1007" t="s">
        <v>215</v>
      </c>
      <c r="U193" s="1492" t="s">
        <v>216</v>
      </c>
      <c r="V193" s="1492" t="s">
        <v>161</v>
      </c>
      <c r="W193" s="1493" t="s">
        <v>160</v>
      </c>
      <c r="X193" s="1494" t="s">
        <v>217</v>
      </c>
      <c r="Y193" s="1384" t="s">
        <v>184</v>
      </c>
      <c r="Z193" s="1008" t="s">
        <v>218</v>
      </c>
      <c r="AA193" s="1009"/>
    </row>
    <row r="194" spans="1:99" x14ac:dyDescent="0.25">
      <c r="A194" s="560"/>
      <c r="B194" s="561"/>
      <c r="C194" s="1486"/>
      <c r="D194" s="1487"/>
      <c r="E194" s="1495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486"/>
      <c r="D195" s="1487"/>
      <c r="E195" s="1495"/>
      <c r="F195" s="1496" t="s">
        <v>185</v>
      </c>
      <c r="G195" s="1497" t="s">
        <v>186</v>
      </c>
      <c r="H195" s="1496" t="s">
        <v>185</v>
      </c>
      <c r="I195" s="1497" t="s">
        <v>186</v>
      </c>
      <c r="J195" s="1496" t="s">
        <v>185</v>
      </c>
      <c r="K195" s="1497" t="s">
        <v>186</v>
      </c>
      <c r="L195" s="1496" t="s">
        <v>185</v>
      </c>
      <c r="M195" s="1497" t="s">
        <v>186</v>
      </c>
      <c r="N195" s="1496" t="s">
        <v>185</v>
      </c>
      <c r="O195" s="1497" t="s">
        <v>186</v>
      </c>
      <c r="P195" s="1496" t="s">
        <v>185</v>
      </c>
      <c r="Q195" s="1497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498" t="s">
        <v>187</v>
      </c>
      <c r="AA195" s="1499" t="s">
        <v>226</v>
      </c>
    </row>
    <row r="196" spans="1:99" x14ac:dyDescent="0.25">
      <c r="A196" s="1500" t="s">
        <v>227</v>
      </c>
      <c r="B196" s="1500"/>
      <c r="C196" s="1501">
        <f>SUM(D196:E196)</f>
        <v>3</v>
      </c>
      <c r="D196" s="1502">
        <f>SUM(F196,H196,J196,L196,N196,P196,R196)</f>
        <v>1</v>
      </c>
      <c r="E196" s="1503">
        <f>SUM(G196,I196,K196,M196,O196,Q196,S196)</f>
        <v>2</v>
      </c>
      <c r="F196" s="1504">
        <v>0</v>
      </c>
      <c r="G196" s="1505">
        <v>0</v>
      </c>
      <c r="H196" s="1504">
        <v>0</v>
      </c>
      <c r="I196" s="1505">
        <v>2</v>
      </c>
      <c r="J196" s="1504">
        <v>1</v>
      </c>
      <c r="K196" s="1505">
        <v>0</v>
      </c>
      <c r="L196" s="1504">
        <v>0</v>
      </c>
      <c r="M196" s="1505">
        <v>0</v>
      </c>
      <c r="N196" s="1504">
        <v>0</v>
      </c>
      <c r="O196" s="1505">
        <v>0</v>
      </c>
      <c r="P196" s="1504">
        <v>0</v>
      </c>
      <c r="Q196" s="1505">
        <v>0</v>
      </c>
      <c r="R196" s="1506">
        <v>0</v>
      </c>
      <c r="S196" s="1507">
        <v>0</v>
      </c>
      <c r="T196" s="1508">
        <v>2</v>
      </c>
      <c r="U196" s="1509">
        <v>0</v>
      </c>
      <c r="V196" s="1509">
        <v>0</v>
      </c>
      <c r="W196" s="1509">
        <v>0</v>
      </c>
      <c r="X196" s="1509">
        <v>0</v>
      </c>
      <c r="Y196" s="1510">
        <v>1</v>
      </c>
      <c r="Z196" s="1511">
        <v>0</v>
      </c>
      <c r="AA196" s="1512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3</v>
      </c>
      <c r="D201" s="338">
        <f>SUM(F201,H201,J201,L201,N201,P201,R201)</f>
        <v>1</v>
      </c>
      <c r="E201" s="339">
        <f>SUM(G201,I201,K201,M201,O201,Q201,S201)</f>
        <v>2</v>
      </c>
      <c r="F201" s="391"/>
      <c r="G201" s="392">
        <v>0</v>
      </c>
      <c r="H201" s="391">
        <v>0</v>
      </c>
      <c r="I201" s="392">
        <v>2</v>
      </c>
      <c r="J201" s="391">
        <v>1</v>
      </c>
      <c r="K201" s="392">
        <v>0</v>
      </c>
      <c r="L201" s="391">
        <v>0</v>
      </c>
      <c r="M201" s="392">
        <v>0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1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513" t="s">
        <v>33</v>
      </c>
      <c r="D204" s="1514" t="s">
        <v>236</v>
      </c>
      <c r="E204" s="1515" t="s">
        <v>237</v>
      </c>
    </row>
    <row r="205" spans="1:99" x14ac:dyDescent="0.25">
      <c r="A205" s="560"/>
      <c r="B205" s="561"/>
      <c r="C205" s="1513"/>
      <c r="D205" s="1514"/>
      <c r="E205" s="1515"/>
    </row>
    <row r="206" spans="1:99" x14ac:dyDescent="0.25">
      <c r="A206" s="562"/>
      <c r="B206" s="563"/>
      <c r="C206" s="1513"/>
      <c r="D206" s="1514"/>
      <c r="E206" s="1515"/>
    </row>
    <row r="207" spans="1:99" ht="22.5" customHeight="1" x14ac:dyDescent="0.25">
      <c r="A207" s="626" t="s">
        <v>238</v>
      </c>
      <c r="B207" s="626"/>
      <c r="C207" s="1516">
        <f>D207+E207</f>
        <v>47</v>
      </c>
      <c r="D207" s="407">
        <v>0</v>
      </c>
      <c r="E207" s="1517">
        <v>47</v>
      </c>
    </row>
    <row r="208" spans="1:99" ht="15" customHeight="1" x14ac:dyDescent="0.25">
      <c r="A208" s="627" t="s">
        <v>239</v>
      </c>
      <c r="B208" s="627"/>
      <c r="C208" s="358">
        <f>D208+E208</f>
        <v>73</v>
      </c>
      <c r="D208" s="408">
        <v>0</v>
      </c>
      <c r="E208" s="409">
        <v>73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483" t="s">
        <v>158</v>
      </c>
      <c r="D210" s="1484"/>
      <c r="E210" s="1484"/>
      <c r="F210" s="1484"/>
      <c r="G210" s="1484"/>
      <c r="H210" s="1484"/>
      <c r="I210" s="1484"/>
      <c r="J210" s="1485"/>
      <c r="K210" s="1411" t="s">
        <v>241</v>
      </c>
      <c r="L210" s="1028"/>
      <c r="M210" s="1029"/>
    </row>
    <row r="211" spans="1:95" x14ac:dyDescent="0.25">
      <c r="A211" s="460"/>
      <c r="B211" s="460"/>
      <c r="C211" s="1518" t="s">
        <v>242</v>
      </c>
      <c r="D211" s="1515"/>
      <c r="E211" s="1519" t="s">
        <v>18</v>
      </c>
      <c r="F211" s="1520"/>
      <c r="G211" s="1519" t="s">
        <v>19</v>
      </c>
      <c r="H211" s="1520"/>
      <c r="I211" s="1519" t="s">
        <v>243</v>
      </c>
      <c r="J211" s="1521"/>
      <c r="K211" s="619"/>
      <c r="L211" s="620"/>
      <c r="M211" s="621"/>
    </row>
    <row r="212" spans="1:95" x14ac:dyDescent="0.25">
      <c r="A212" s="461"/>
      <c r="B212" s="461"/>
      <c r="C212" s="1522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523" t="s">
        <v>136</v>
      </c>
      <c r="L212" s="1524" t="s">
        <v>246</v>
      </c>
      <c r="M212" s="1525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460"/>
      <c r="E213" s="27"/>
      <c r="F213" s="1526"/>
      <c r="G213" s="27"/>
      <c r="H213" s="1460"/>
      <c r="I213" s="27"/>
      <c r="J213" s="1527"/>
      <c r="K213" s="1528"/>
      <c r="L213" s="28"/>
      <c r="M213" s="1460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38884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82807F3C-9110-4C2B-B635-3C81ED1048A4}">
      <formula1>0</formula1>
      <formula2>9.99999999999999E+37</formula2>
    </dataValidation>
    <dataValidation type="whole" allowBlank="1" showInputMessage="1" showErrorMessage="1" sqref="D12:T13 C36:O66 U12:W66 P15:T66 C12:C34 D15:O34" xr:uid="{323EB434-6A7D-46C6-937E-065A5A099090}">
      <formula1>0</formula1>
      <formula2>9.99999999999999E+38</formula2>
    </dataValidation>
    <dataValidation type="whole" allowBlank="1" showInputMessage="1" showErrorMessage="1" sqref="F129:V145 C129:E144" xr:uid="{E66D156A-A330-49C5-9E22-8F951E05D09D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0C70B5C4-3999-41EE-93D0-A78D239EA076}">
      <formula1>0</formula1>
      <formula2>9.99999999999999E+40</formula2>
    </dataValidation>
    <dataValidation type="whole" allowBlank="1" showInputMessage="1" showErrorMessage="1" sqref="F182:AR191" xr:uid="{B8BA3C9F-1B89-44E1-86E2-EE1D6D2B16CE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A539FA6B-3854-4847-A21A-A8A51B998708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B004436D-18EA-4629-9513-409B24010667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0897909D-D11A-4E3A-A9CF-1910DC8132E2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",[12]NOMBRE!B2, " (",[12]NOMBRE!C2,[12]NOMBRE!D2,[12]NOMBRE!E2,[12]NOMBRE!F2,[12]NOMBRE!G2,")")</f>
        <v>COMUNA: LINARES (07401)</v>
      </c>
    </row>
    <row r="3" spans="1:98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8" x14ac:dyDescent="0.25">
      <c r="A4" s="1" t="str">
        <f>CONCATENATE("MES: ",[12]NOMBRE!B6, " (",[12]NOMBRE!C6,[12]NOMBRE!D6,")")</f>
        <v>MES: NOVIEMBRE (11)</v>
      </c>
    </row>
    <row r="5" spans="1:98" x14ac:dyDescent="0.25">
      <c r="A5" s="1" t="str">
        <f>CONCATENATE("AÑO: ",[12]NOMBRE!B7)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519" t="s">
        <v>4</v>
      </c>
      <c r="C9" s="1529"/>
      <c r="D9" s="1529"/>
      <c r="E9" s="1529"/>
      <c r="F9" s="1529"/>
      <c r="G9" s="1529"/>
      <c r="H9" s="1529"/>
      <c r="I9" s="1529"/>
      <c r="J9" s="1529"/>
      <c r="K9" s="1529"/>
      <c r="L9" s="1529"/>
      <c r="M9" s="1529"/>
      <c r="N9" s="1529"/>
      <c r="O9" s="1529"/>
      <c r="P9" s="1529"/>
      <c r="Q9" s="1529"/>
      <c r="R9" s="1529"/>
      <c r="S9" s="1529"/>
      <c r="T9" s="1529"/>
      <c r="U9" s="1529"/>
      <c r="V9" s="1529"/>
      <c r="W9" s="1521"/>
      <c r="X9" s="1530" t="s">
        <v>5</v>
      </c>
      <c r="Y9" s="1484"/>
      <c r="Z9" s="1484"/>
      <c r="AA9" s="1484"/>
      <c r="AB9" s="1484"/>
      <c r="AC9" s="1484"/>
      <c r="AD9" s="1484"/>
      <c r="AE9" s="1485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483" t="s">
        <v>8</v>
      </c>
      <c r="D10" s="1484"/>
      <c r="E10" s="1484"/>
      <c r="F10" s="1484"/>
      <c r="G10" s="1484"/>
      <c r="H10" s="1484"/>
      <c r="I10" s="1484"/>
      <c r="J10" s="1484"/>
      <c r="K10" s="1484"/>
      <c r="L10" s="1484"/>
      <c r="M10" s="1484"/>
      <c r="N10" s="1484"/>
      <c r="O10" s="1484"/>
      <c r="P10" s="1484"/>
      <c r="Q10" s="1484"/>
      <c r="R10" s="1484"/>
      <c r="S10" s="1484"/>
      <c r="T10" s="1485"/>
      <c r="U10" s="463" t="s">
        <v>9</v>
      </c>
      <c r="V10" s="1519" t="s">
        <v>10</v>
      </c>
      <c r="W10" s="1521"/>
      <c r="X10" s="1531" t="s">
        <v>11</v>
      </c>
      <c r="Y10" s="1529"/>
      <c r="Z10" s="1529"/>
      <c r="AA10" s="1521"/>
      <c r="AB10" s="1529" t="s">
        <v>12</v>
      </c>
      <c r="AC10" s="1529"/>
      <c r="AD10" s="1529"/>
      <c r="AE10" s="1521"/>
      <c r="AF10" s="458"/>
      <c r="AG10" s="459"/>
    </row>
    <row r="11" spans="1:98" ht="32.25" customHeight="1" x14ac:dyDescent="0.25">
      <c r="A11" s="449"/>
      <c r="B11" s="461"/>
      <c r="C11" s="1522" t="s">
        <v>13</v>
      </c>
      <c r="D11" s="1532" t="s">
        <v>14</v>
      </c>
      <c r="E11" s="1457" t="s">
        <v>15</v>
      </c>
      <c r="F11" s="1457" t="s">
        <v>16</v>
      </c>
      <c r="G11" s="1457" t="s">
        <v>17</v>
      </c>
      <c r="H11" s="1457" t="s">
        <v>18</v>
      </c>
      <c r="I11" s="1458" t="s">
        <v>19</v>
      </c>
      <c r="J11" s="1458" t="s">
        <v>20</v>
      </c>
      <c r="K11" s="1458" t="s">
        <v>21</v>
      </c>
      <c r="L11" s="1458" t="s">
        <v>22</v>
      </c>
      <c r="M11" s="1458" t="s">
        <v>23</v>
      </c>
      <c r="N11" s="1458" t="s">
        <v>24</v>
      </c>
      <c r="O11" s="1458" t="s">
        <v>25</v>
      </c>
      <c r="P11" s="1458" t="s">
        <v>26</v>
      </c>
      <c r="Q11" s="1458" t="s">
        <v>27</v>
      </c>
      <c r="R11" s="1458" t="s">
        <v>28</v>
      </c>
      <c r="S11" s="1458" t="s">
        <v>29</v>
      </c>
      <c r="T11" s="1429" t="s">
        <v>30</v>
      </c>
      <c r="U11" s="464"/>
      <c r="V11" s="1533" t="s">
        <v>31</v>
      </c>
      <c r="W11" s="1429" t="s">
        <v>32</v>
      </c>
      <c r="X11" s="1534" t="s">
        <v>33</v>
      </c>
      <c r="Y11" s="1535" t="s">
        <v>34</v>
      </c>
      <c r="Z11" s="1457" t="s">
        <v>35</v>
      </c>
      <c r="AA11" s="1429" t="s">
        <v>36</v>
      </c>
      <c r="AB11" s="1536" t="s">
        <v>33</v>
      </c>
      <c r="AC11" s="1535" t="s">
        <v>34</v>
      </c>
      <c r="AD11" s="1457" t="s">
        <v>35</v>
      </c>
      <c r="AE11" s="1429" t="s">
        <v>37</v>
      </c>
      <c r="AF11" s="1532" t="s">
        <v>38</v>
      </c>
      <c r="AG11" s="1537" t="s">
        <v>12</v>
      </c>
    </row>
    <row r="12" spans="1:98" x14ac:dyDescent="0.25">
      <c r="A12" s="25" t="s">
        <v>39</v>
      </c>
      <c r="B12" s="26">
        <f>SUM(C12:T12)</f>
        <v>447</v>
      </c>
      <c r="C12" s="27">
        <v>241</v>
      </c>
      <c r="D12" s="28">
        <v>109</v>
      </c>
      <c r="E12" s="28">
        <v>78</v>
      </c>
      <c r="F12" s="28">
        <v>16</v>
      </c>
      <c r="G12" s="28">
        <v>3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447</v>
      </c>
      <c r="V12" s="32">
        <v>241</v>
      </c>
      <c r="W12" s="33">
        <v>206</v>
      </c>
      <c r="X12" s="34">
        <f>SUM(Y12+Z12+AA12)</f>
        <v>158</v>
      </c>
      <c r="Y12" s="32">
        <v>33</v>
      </c>
      <c r="Z12" s="35">
        <v>125</v>
      </c>
      <c r="AA12" s="33">
        <v>0</v>
      </c>
      <c r="AB12" s="1435">
        <f>SUM(AC12+AD12+AE12)</f>
        <v>0</v>
      </c>
      <c r="AC12" s="32">
        <v>0</v>
      </c>
      <c r="AD12" s="35">
        <v>0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1095</v>
      </c>
      <c r="C13" s="42">
        <v>0</v>
      </c>
      <c r="D13" s="43">
        <v>0</v>
      </c>
      <c r="E13" s="43">
        <v>0</v>
      </c>
      <c r="F13" s="43">
        <v>4</v>
      </c>
      <c r="G13" s="43">
        <v>10</v>
      </c>
      <c r="H13" s="43">
        <v>24</v>
      </c>
      <c r="I13" s="43">
        <v>31</v>
      </c>
      <c r="J13" s="43">
        <v>79</v>
      </c>
      <c r="K13" s="43">
        <v>88</v>
      </c>
      <c r="L13" s="43">
        <v>70</v>
      </c>
      <c r="M13" s="43">
        <v>75</v>
      </c>
      <c r="N13" s="43">
        <v>75</v>
      </c>
      <c r="O13" s="43">
        <v>94</v>
      </c>
      <c r="P13" s="43">
        <v>132</v>
      </c>
      <c r="Q13" s="43">
        <v>118</v>
      </c>
      <c r="R13" s="43">
        <v>101</v>
      </c>
      <c r="S13" s="43">
        <v>87</v>
      </c>
      <c r="T13" s="44">
        <v>107</v>
      </c>
      <c r="U13" s="45">
        <v>1095</v>
      </c>
      <c r="V13" s="42">
        <v>417</v>
      </c>
      <c r="W13" s="44">
        <v>678</v>
      </c>
      <c r="X13" s="46">
        <f t="shared" ref="X13:X36" si="4">SUM(Y13+Z13+AA13)</f>
        <v>2</v>
      </c>
      <c r="Y13" s="42">
        <v>2</v>
      </c>
      <c r="Z13" s="43">
        <v>0</v>
      </c>
      <c r="AA13" s="44">
        <v>0</v>
      </c>
      <c r="AB13" s="47">
        <f t="shared" ref="AB13:AB37" si="5">SUM(AC13+AD13+AE13)</f>
        <v>396</v>
      </c>
      <c r="AC13" s="42">
        <v>87</v>
      </c>
      <c r="AD13" s="48">
        <v>307</v>
      </c>
      <c r="AE13" s="44">
        <v>2</v>
      </c>
      <c r="AF13" s="37">
        <v>0</v>
      </c>
      <c r="AG13" s="38">
        <v>238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15</v>
      </c>
      <c r="C15" s="42">
        <v>4</v>
      </c>
      <c r="D15" s="43">
        <v>9</v>
      </c>
      <c r="E15" s="43">
        <v>2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15</v>
      </c>
      <c r="V15" s="42">
        <v>9</v>
      </c>
      <c r="W15" s="44">
        <v>6</v>
      </c>
      <c r="X15" s="46">
        <f t="shared" si="4"/>
        <v>2</v>
      </c>
      <c r="Y15" s="42">
        <v>1</v>
      </c>
      <c r="Z15" s="43">
        <v>1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193</v>
      </c>
      <c r="C16" s="42">
        <v>0</v>
      </c>
      <c r="D16" s="43">
        <v>0</v>
      </c>
      <c r="E16" s="43">
        <v>0</v>
      </c>
      <c r="F16" s="43">
        <v>2</v>
      </c>
      <c r="G16" s="43">
        <v>0</v>
      </c>
      <c r="H16" s="43">
        <v>3</v>
      </c>
      <c r="I16" s="43">
        <v>2</v>
      </c>
      <c r="J16" s="43">
        <v>3</v>
      </c>
      <c r="K16" s="43">
        <v>7</v>
      </c>
      <c r="L16" s="43">
        <v>1</v>
      </c>
      <c r="M16" s="43">
        <v>8</v>
      </c>
      <c r="N16" s="43">
        <v>6</v>
      </c>
      <c r="O16" s="43">
        <v>15</v>
      </c>
      <c r="P16" s="43">
        <v>16</v>
      </c>
      <c r="Q16" s="43">
        <v>35</v>
      </c>
      <c r="R16" s="43">
        <v>33</v>
      </c>
      <c r="S16" s="43">
        <v>28</v>
      </c>
      <c r="T16" s="44">
        <v>34</v>
      </c>
      <c r="U16" s="45">
        <v>193</v>
      </c>
      <c r="V16" s="42">
        <v>83</v>
      </c>
      <c r="W16" s="44">
        <v>110</v>
      </c>
      <c r="X16" s="46">
        <f t="shared" si="4"/>
        <v>2</v>
      </c>
      <c r="Y16" s="42">
        <v>0</v>
      </c>
      <c r="Z16" s="43">
        <v>2</v>
      </c>
      <c r="AA16" s="44">
        <v>0</v>
      </c>
      <c r="AB16" s="51">
        <f t="shared" si="5"/>
        <v>64</v>
      </c>
      <c r="AC16" s="42">
        <v>50</v>
      </c>
      <c r="AD16" s="48">
        <v>14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373</v>
      </c>
      <c r="C17" s="42">
        <v>37</v>
      </c>
      <c r="D17" s="43">
        <v>16</v>
      </c>
      <c r="E17" s="43">
        <v>15</v>
      </c>
      <c r="F17" s="43">
        <v>9</v>
      </c>
      <c r="G17" s="43">
        <v>1</v>
      </c>
      <c r="H17" s="43">
        <v>0</v>
      </c>
      <c r="I17" s="43">
        <v>3</v>
      </c>
      <c r="J17" s="43">
        <v>2</v>
      </c>
      <c r="K17" s="43">
        <v>5</v>
      </c>
      <c r="L17" s="43">
        <v>2</v>
      </c>
      <c r="M17" s="43">
        <v>5</v>
      </c>
      <c r="N17" s="43">
        <v>9</v>
      </c>
      <c r="O17" s="43">
        <v>23</v>
      </c>
      <c r="P17" s="43">
        <v>50</v>
      </c>
      <c r="Q17" s="43">
        <v>47</v>
      </c>
      <c r="R17" s="43">
        <v>45</v>
      </c>
      <c r="S17" s="43">
        <v>41</v>
      </c>
      <c r="T17" s="44">
        <v>63</v>
      </c>
      <c r="U17" s="45">
        <v>373</v>
      </c>
      <c r="V17" s="42">
        <v>201</v>
      </c>
      <c r="W17" s="44">
        <v>172</v>
      </c>
      <c r="X17" s="46">
        <f t="shared" si="4"/>
        <v>26</v>
      </c>
      <c r="Y17" s="42">
        <v>9</v>
      </c>
      <c r="Z17" s="43">
        <v>17</v>
      </c>
      <c r="AA17" s="44">
        <v>0</v>
      </c>
      <c r="AB17" s="51">
        <f t="shared" si="5"/>
        <v>154</v>
      </c>
      <c r="AC17" s="42">
        <v>71</v>
      </c>
      <c r="AD17" s="48">
        <v>81</v>
      </c>
      <c r="AE17" s="44">
        <v>2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170</v>
      </c>
      <c r="C18" s="42">
        <v>0</v>
      </c>
      <c r="D18" s="43">
        <v>0</v>
      </c>
      <c r="E18" s="43">
        <v>0</v>
      </c>
      <c r="F18" s="43">
        <v>1</v>
      </c>
      <c r="G18" s="43">
        <v>2</v>
      </c>
      <c r="H18" s="43">
        <v>2</v>
      </c>
      <c r="I18" s="43">
        <v>5</v>
      </c>
      <c r="J18" s="43">
        <v>4</v>
      </c>
      <c r="K18" s="43">
        <v>9</v>
      </c>
      <c r="L18" s="43">
        <v>18</v>
      </c>
      <c r="M18" s="43">
        <v>15</v>
      </c>
      <c r="N18" s="43">
        <v>28</v>
      </c>
      <c r="O18" s="43">
        <v>22</v>
      </c>
      <c r="P18" s="43">
        <v>18</v>
      </c>
      <c r="Q18" s="43">
        <v>19</v>
      </c>
      <c r="R18" s="43">
        <v>10</v>
      </c>
      <c r="S18" s="43">
        <v>8</v>
      </c>
      <c r="T18" s="44">
        <v>9</v>
      </c>
      <c r="U18" s="45">
        <v>170</v>
      </c>
      <c r="V18" s="42">
        <v>3</v>
      </c>
      <c r="W18" s="44">
        <v>167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78</v>
      </c>
      <c r="AC18" s="42">
        <v>21</v>
      </c>
      <c r="AD18" s="48">
        <v>57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198</v>
      </c>
      <c r="C20" s="42">
        <v>0</v>
      </c>
      <c r="D20" s="43">
        <v>0</v>
      </c>
      <c r="E20" s="43">
        <v>0</v>
      </c>
      <c r="F20" s="43">
        <v>3</v>
      </c>
      <c r="G20" s="43">
        <v>1</v>
      </c>
      <c r="H20" s="43">
        <v>5</v>
      </c>
      <c r="I20" s="43">
        <v>9</v>
      </c>
      <c r="J20" s="43">
        <v>10</v>
      </c>
      <c r="K20" s="43">
        <v>13</v>
      </c>
      <c r="L20" s="43">
        <v>16</v>
      </c>
      <c r="M20" s="43">
        <v>19</v>
      </c>
      <c r="N20" s="43">
        <v>22</v>
      </c>
      <c r="O20" s="43">
        <v>20</v>
      </c>
      <c r="P20" s="43">
        <v>25</v>
      </c>
      <c r="Q20" s="43">
        <v>25</v>
      </c>
      <c r="R20" s="43">
        <v>14</v>
      </c>
      <c r="S20" s="43">
        <v>12</v>
      </c>
      <c r="T20" s="44">
        <v>4</v>
      </c>
      <c r="U20" s="45">
        <v>198</v>
      </c>
      <c r="V20" s="42">
        <v>32</v>
      </c>
      <c r="W20" s="44">
        <v>166</v>
      </c>
      <c r="X20" s="46">
        <f t="shared" si="4"/>
        <v>3</v>
      </c>
      <c r="Y20" s="42">
        <v>2</v>
      </c>
      <c r="Z20" s="43">
        <v>1</v>
      </c>
      <c r="AA20" s="44">
        <v>0</v>
      </c>
      <c r="AB20" s="51">
        <f t="shared" si="5"/>
        <v>116</v>
      </c>
      <c r="AC20" s="42">
        <v>89</v>
      </c>
      <c r="AD20" s="48">
        <v>27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84</v>
      </c>
      <c r="C22" s="42">
        <v>0</v>
      </c>
      <c r="D22" s="43">
        <v>0</v>
      </c>
      <c r="E22" s="43">
        <v>0</v>
      </c>
      <c r="F22" s="43">
        <v>0</v>
      </c>
      <c r="G22" s="43">
        <v>1</v>
      </c>
      <c r="H22" s="43">
        <v>1</v>
      </c>
      <c r="I22" s="43">
        <v>0</v>
      </c>
      <c r="J22" s="43">
        <v>1</v>
      </c>
      <c r="K22" s="43">
        <v>1</v>
      </c>
      <c r="L22" s="43">
        <v>2</v>
      </c>
      <c r="M22" s="43">
        <v>4</v>
      </c>
      <c r="N22" s="43">
        <v>4</v>
      </c>
      <c r="O22" s="43">
        <v>9</v>
      </c>
      <c r="P22" s="43">
        <v>16</v>
      </c>
      <c r="Q22" s="43">
        <v>14</v>
      </c>
      <c r="R22" s="43">
        <v>17</v>
      </c>
      <c r="S22" s="43">
        <v>6</v>
      </c>
      <c r="T22" s="44">
        <v>8</v>
      </c>
      <c r="U22" s="45">
        <v>84</v>
      </c>
      <c r="V22" s="42">
        <v>25</v>
      </c>
      <c r="W22" s="44">
        <v>59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47</v>
      </c>
      <c r="AC22" s="42">
        <v>12</v>
      </c>
      <c r="AD22" s="48">
        <v>35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4"/>
      <c r="U23" s="45"/>
      <c r="V23" s="42"/>
      <c r="W23" s="44"/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45"/>
      <c r="V24" s="42"/>
      <c r="W24" s="44"/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45"/>
      <c r="V25" s="42"/>
      <c r="W25" s="44"/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4"/>
      <c r="U26" s="45"/>
      <c r="V26" s="42"/>
      <c r="W26" s="44"/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5"/>
      <c r="V27" s="42"/>
      <c r="W27" s="44"/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5"/>
      <c r="V28" s="42"/>
      <c r="W28" s="44"/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4"/>
      <c r="U29" s="45"/>
      <c r="V29" s="42"/>
      <c r="W29" s="44"/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5"/>
      <c r="V30" s="42"/>
      <c r="W30" s="44"/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45"/>
      <c r="V31" s="42"/>
      <c r="W31" s="44"/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167</v>
      </c>
      <c r="C32" s="42">
        <v>5</v>
      </c>
      <c r="D32" s="43">
        <v>3</v>
      </c>
      <c r="E32" s="43">
        <v>2</v>
      </c>
      <c r="F32" s="43">
        <v>0</v>
      </c>
      <c r="G32" s="43">
        <v>2</v>
      </c>
      <c r="H32" s="43">
        <v>1</v>
      </c>
      <c r="I32" s="43">
        <v>3</v>
      </c>
      <c r="J32" s="43">
        <v>5</v>
      </c>
      <c r="K32" s="43">
        <v>7</v>
      </c>
      <c r="L32" s="43">
        <v>7</v>
      </c>
      <c r="M32" s="43">
        <v>7</v>
      </c>
      <c r="N32" s="43">
        <v>8</v>
      </c>
      <c r="O32" s="43">
        <v>16</v>
      </c>
      <c r="P32" s="43">
        <v>18</v>
      </c>
      <c r="Q32" s="43">
        <v>22</v>
      </c>
      <c r="R32" s="43">
        <v>14</v>
      </c>
      <c r="S32" s="43">
        <v>22</v>
      </c>
      <c r="T32" s="44">
        <v>25</v>
      </c>
      <c r="U32" s="45">
        <v>167</v>
      </c>
      <c r="V32" s="42">
        <v>63</v>
      </c>
      <c r="W32" s="44">
        <v>104</v>
      </c>
      <c r="X32" s="46">
        <f t="shared" si="4"/>
        <v>6</v>
      </c>
      <c r="Y32" s="42">
        <v>0</v>
      </c>
      <c r="Z32" s="43">
        <v>6</v>
      </c>
      <c r="AA32" s="44">
        <v>0</v>
      </c>
      <c r="AB32" s="51">
        <f t="shared" si="5"/>
        <v>77</v>
      </c>
      <c r="AC32" s="42">
        <v>36</v>
      </c>
      <c r="AD32" s="48">
        <v>41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37</v>
      </c>
      <c r="C33" s="42">
        <v>0</v>
      </c>
      <c r="D33" s="43">
        <v>0</v>
      </c>
      <c r="E33" s="43">
        <v>0</v>
      </c>
      <c r="F33" s="43">
        <v>0</v>
      </c>
      <c r="G33" s="43">
        <v>1</v>
      </c>
      <c r="H33" s="43">
        <v>2</v>
      </c>
      <c r="I33" s="43">
        <v>3</v>
      </c>
      <c r="J33" s="43">
        <v>4</v>
      </c>
      <c r="K33" s="43">
        <v>3</v>
      </c>
      <c r="L33" s="43">
        <v>5</v>
      </c>
      <c r="M33" s="43">
        <v>2</v>
      </c>
      <c r="N33" s="43">
        <v>2</v>
      </c>
      <c r="O33" s="43">
        <v>4</v>
      </c>
      <c r="P33" s="43">
        <v>3</v>
      </c>
      <c r="Q33" s="43">
        <v>3</v>
      </c>
      <c r="R33" s="43">
        <v>3</v>
      </c>
      <c r="S33" s="43">
        <v>0</v>
      </c>
      <c r="T33" s="44">
        <v>2</v>
      </c>
      <c r="U33" s="45">
        <v>37</v>
      </c>
      <c r="V33" s="42">
        <v>29</v>
      </c>
      <c r="W33" s="44">
        <v>8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10</v>
      </c>
      <c r="AC33" s="42">
        <v>0</v>
      </c>
      <c r="AD33" s="48">
        <v>10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185</v>
      </c>
      <c r="C38" s="56">
        <v>38</v>
      </c>
      <c r="D38" s="55">
        <v>73</v>
      </c>
      <c r="E38" s="55">
        <v>60</v>
      </c>
      <c r="F38" s="55">
        <v>10</v>
      </c>
      <c r="G38" s="55">
        <v>4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185</v>
      </c>
      <c r="V38" s="42">
        <v>133</v>
      </c>
      <c r="W38" s="44">
        <v>52</v>
      </c>
      <c r="X38" s="46">
        <f>SUM(Y38+Z38+AA38)</f>
        <v>72</v>
      </c>
      <c r="Y38" s="42">
        <v>49</v>
      </c>
      <c r="Z38" s="43">
        <v>23</v>
      </c>
      <c r="AA38" s="44">
        <v>0</v>
      </c>
      <c r="AB38" s="51">
        <f>SUM(AC38+AD38+AE38)</f>
        <v>0</v>
      </c>
      <c r="AC38" s="42">
        <v>0</v>
      </c>
      <c r="AD38" s="48">
        <v>0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380</v>
      </c>
      <c r="C39" s="56">
        <v>0</v>
      </c>
      <c r="D39" s="55">
        <v>0</v>
      </c>
      <c r="E39" s="55">
        <v>0</v>
      </c>
      <c r="F39" s="55">
        <v>27</v>
      </c>
      <c r="G39" s="43">
        <v>10</v>
      </c>
      <c r="H39" s="43">
        <v>20</v>
      </c>
      <c r="I39" s="43">
        <v>13</v>
      </c>
      <c r="J39" s="43">
        <v>12</v>
      </c>
      <c r="K39" s="43">
        <v>14</v>
      </c>
      <c r="L39" s="43">
        <v>18</v>
      </c>
      <c r="M39" s="43">
        <v>10</v>
      </c>
      <c r="N39" s="43">
        <v>23</v>
      </c>
      <c r="O39" s="43">
        <v>24</v>
      </c>
      <c r="P39" s="43">
        <v>30</v>
      </c>
      <c r="Q39" s="43">
        <v>41</v>
      </c>
      <c r="R39" s="43">
        <v>38</v>
      </c>
      <c r="S39" s="43">
        <v>46</v>
      </c>
      <c r="T39" s="44">
        <v>54</v>
      </c>
      <c r="U39" s="45">
        <v>380</v>
      </c>
      <c r="V39" s="42">
        <v>181</v>
      </c>
      <c r="W39" s="44">
        <v>199</v>
      </c>
      <c r="X39" s="46">
        <f>SUM(Y39+Z39+AA39)</f>
        <v>25</v>
      </c>
      <c r="Y39" s="42">
        <v>11</v>
      </c>
      <c r="Z39" s="43">
        <v>14</v>
      </c>
      <c r="AA39" s="44">
        <v>0</v>
      </c>
      <c r="AB39" s="51">
        <f>SUM(AC39+AD39+AE39)</f>
        <v>221</v>
      </c>
      <c r="AC39" s="42">
        <v>105</v>
      </c>
      <c r="AD39" s="48">
        <v>116</v>
      </c>
      <c r="AE39" s="44">
        <v>0</v>
      </c>
      <c r="AF39" s="37">
        <v>6</v>
      </c>
      <c r="AG39" s="38">
        <v>63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164</v>
      </c>
      <c r="C41" s="56">
        <v>3</v>
      </c>
      <c r="D41" s="55">
        <v>16</v>
      </c>
      <c r="E41" s="55">
        <v>67</v>
      </c>
      <c r="F41" s="55">
        <v>78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164</v>
      </c>
      <c r="V41" s="42">
        <v>65</v>
      </c>
      <c r="W41" s="44">
        <v>99</v>
      </c>
      <c r="X41" s="46">
        <f>SUM(Y41+Z41+AA41)</f>
        <v>74</v>
      </c>
      <c r="Y41" s="42">
        <v>42</v>
      </c>
      <c r="Z41" s="43">
        <v>27</v>
      </c>
      <c r="AA41" s="44">
        <v>5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360</v>
      </c>
      <c r="C42" s="42">
        <v>0</v>
      </c>
      <c r="D42" s="43">
        <v>0</v>
      </c>
      <c r="E42" s="43">
        <v>0</v>
      </c>
      <c r="F42" s="43">
        <v>0</v>
      </c>
      <c r="G42" s="43">
        <v>2</v>
      </c>
      <c r="H42" s="43">
        <v>38</v>
      </c>
      <c r="I42" s="43">
        <v>31</v>
      </c>
      <c r="J42" s="43">
        <v>34</v>
      </c>
      <c r="K42" s="43">
        <v>39</v>
      </c>
      <c r="L42" s="43">
        <v>39</v>
      </c>
      <c r="M42" s="43">
        <v>36</v>
      </c>
      <c r="N42" s="43">
        <v>32</v>
      </c>
      <c r="O42" s="43">
        <v>38</v>
      </c>
      <c r="P42" s="43">
        <v>31</v>
      </c>
      <c r="Q42" s="43">
        <v>19</v>
      </c>
      <c r="R42" s="43">
        <v>11</v>
      </c>
      <c r="S42" s="43">
        <v>5</v>
      </c>
      <c r="T42" s="44">
        <v>5</v>
      </c>
      <c r="U42" s="45">
        <v>360</v>
      </c>
      <c r="V42" s="42">
        <v>150</v>
      </c>
      <c r="W42" s="44">
        <v>210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36</v>
      </c>
      <c r="AC42" s="42">
        <v>8</v>
      </c>
      <c r="AD42" s="48">
        <v>25</v>
      </c>
      <c r="AE42" s="44">
        <v>3</v>
      </c>
      <c r="AF42" s="37">
        <v>0</v>
      </c>
      <c r="AG42" s="38">
        <v>0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151</v>
      </c>
      <c r="C43" s="42">
        <v>62</v>
      </c>
      <c r="D43" s="43">
        <v>62</v>
      </c>
      <c r="E43" s="43">
        <v>26</v>
      </c>
      <c r="F43" s="43">
        <v>1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151</v>
      </c>
      <c r="V43" s="42">
        <v>128</v>
      </c>
      <c r="W43" s="44">
        <v>23</v>
      </c>
      <c r="X43" s="46">
        <f t="shared" si="11"/>
        <v>68</v>
      </c>
      <c r="Y43" s="42">
        <v>37</v>
      </c>
      <c r="Z43" s="43">
        <v>31</v>
      </c>
      <c r="AA43" s="44">
        <v>0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635</v>
      </c>
      <c r="C44" s="42">
        <v>0</v>
      </c>
      <c r="D44" s="43">
        <v>0</v>
      </c>
      <c r="E44" s="43">
        <v>0</v>
      </c>
      <c r="F44" s="43">
        <v>9</v>
      </c>
      <c r="G44" s="43">
        <v>4</v>
      </c>
      <c r="H44" s="43">
        <v>9</v>
      </c>
      <c r="I44" s="43">
        <v>18</v>
      </c>
      <c r="J44" s="43">
        <v>25</v>
      </c>
      <c r="K44" s="43">
        <v>41</v>
      </c>
      <c r="L44" s="43">
        <v>51</v>
      </c>
      <c r="M44" s="43">
        <v>49</v>
      </c>
      <c r="N44" s="43">
        <v>51</v>
      </c>
      <c r="O44" s="43">
        <v>58</v>
      </c>
      <c r="P44" s="43">
        <v>98</v>
      </c>
      <c r="Q44" s="43">
        <v>59</v>
      </c>
      <c r="R44" s="43">
        <v>58</v>
      </c>
      <c r="S44" s="43">
        <v>52</v>
      </c>
      <c r="T44" s="44">
        <v>53</v>
      </c>
      <c r="U44" s="45">
        <v>635</v>
      </c>
      <c r="V44" s="42">
        <v>246</v>
      </c>
      <c r="W44" s="44">
        <v>389</v>
      </c>
      <c r="X44" s="46">
        <f t="shared" si="11"/>
        <v>1</v>
      </c>
      <c r="Y44" s="42">
        <v>1</v>
      </c>
      <c r="Z44" s="43">
        <v>0</v>
      </c>
      <c r="AA44" s="44">
        <v>0</v>
      </c>
      <c r="AB44" s="51">
        <f t="shared" si="12"/>
        <v>201</v>
      </c>
      <c r="AC44" s="42">
        <v>95</v>
      </c>
      <c r="AD44" s="48">
        <v>106</v>
      </c>
      <c r="AE44" s="44">
        <v>0</v>
      </c>
      <c r="AF44" s="37">
        <v>1</v>
      </c>
      <c r="AG44" s="38">
        <v>27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30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0</v>
      </c>
      <c r="K45" s="43">
        <v>1</v>
      </c>
      <c r="L45" s="43">
        <v>2</v>
      </c>
      <c r="M45" s="43">
        <v>2</v>
      </c>
      <c r="N45" s="43">
        <v>7</v>
      </c>
      <c r="O45" s="43">
        <v>2</v>
      </c>
      <c r="P45" s="43">
        <v>2</v>
      </c>
      <c r="Q45" s="43">
        <v>3</v>
      </c>
      <c r="R45" s="43">
        <v>2</v>
      </c>
      <c r="S45" s="43">
        <v>4</v>
      </c>
      <c r="T45" s="44">
        <v>5</v>
      </c>
      <c r="U45" s="45">
        <v>30</v>
      </c>
      <c r="V45" s="42">
        <v>12</v>
      </c>
      <c r="W45" s="44">
        <v>18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16</v>
      </c>
      <c r="AC45" s="42">
        <v>2</v>
      </c>
      <c r="AD45" s="48">
        <v>14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11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1</v>
      </c>
      <c r="N51" s="43">
        <v>0</v>
      </c>
      <c r="O51" s="43">
        <v>1</v>
      </c>
      <c r="P51" s="43">
        <v>5</v>
      </c>
      <c r="Q51" s="43">
        <v>2</v>
      </c>
      <c r="R51" s="43">
        <v>1</v>
      </c>
      <c r="S51" s="43">
        <v>1</v>
      </c>
      <c r="T51" s="44">
        <v>0</v>
      </c>
      <c r="U51" s="45">
        <v>11</v>
      </c>
      <c r="V51" s="42">
        <v>5</v>
      </c>
      <c r="W51" s="44">
        <v>6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4</v>
      </c>
      <c r="AC51" s="42">
        <v>2</v>
      </c>
      <c r="AD51" s="48">
        <v>2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157</v>
      </c>
      <c r="C54" s="42"/>
      <c r="D54" s="43">
        <v>0</v>
      </c>
      <c r="E54" s="43">
        <v>3</v>
      </c>
      <c r="F54" s="43">
        <v>1</v>
      </c>
      <c r="G54" s="43">
        <v>3</v>
      </c>
      <c r="H54" s="43">
        <v>3</v>
      </c>
      <c r="I54" s="43">
        <v>4</v>
      </c>
      <c r="J54" s="43">
        <v>4</v>
      </c>
      <c r="K54" s="43">
        <v>7</v>
      </c>
      <c r="L54" s="43">
        <v>6</v>
      </c>
      <c r="M54" s="43">
        <v>7</v>
      </c>
      <c r="N54" s="43">
        <v>9</v>
      </c>
      <c r="O54" s="43">
        <v>14</v>
      </c>
      <c r="P54" s="43">
        <v>16</v>
      </c>
      <c r="Q54" s="43">
        <v>21</v>
      </c>
      <c r="R54" s="43">
        <v>21</v>
      </c>
      <c r="S54" s="43">
        <v>24</v>
      </c>
      <c r="T54" s="44">
        <v>14</v>
      </c>
      <c r="U54" s="45">
        <v>144</v>
      </c>
      <c r="V54" s="42">
        <v>47</v>
      </c>
      <c r="W54" s="44">
        <v>110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116</v>
      </c>
      <c r="AC54" s="42">
        <v>0</v>
      </c>
      <c r="AD54" s="48">
        <v>116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1215</v>
      </c>
      <c r="C55" s="42">
        <v>0</v>
      </c>
      <c r="D55" s="43">
        <v>22</v>
      </c>
      <c r="E55" s="43">
        <v>32</v>
      </c>
      <c r="F55" s="43">
        <v>29</v>
      </c>
      <c r="G55" s="43">
        <v>13</v>
      </c>
      <c r="H55" s="43">
        <v>49</v>
      </c>
      <c r="I55" s="43">
        <v>131</v>
      </c>
      <c r="J55" s="43">
        <v>169</v>
      </c>
      <c r="K55" s="43">
        <v>203</v>
      </c>
      <c r="L55" s="43">
        <v>106</v>
      </c>
      <c r="M55" s="43">
        <v>113</v>
      </c>
      <c r="N55" s="43">
        <v>104</v>
      </c>
      <c r="O55" s="43">
        <v>73</v>
      </c>
      <c r="P55" s="43">
        <v>72</v>
      </c>
      <c r="Q55" s="43">
        <v>39</v>
      </c>
      <c r="R55" s="43">
        <v>35</v>
      </c>
      <c r="S55" s="43">
        <v>17</v>
      </c>
      <c r="T55" s="44">
        <v>8</v>
      </c>
      <c r="U55" s="45">
        <v>1215</v>
      </c>
      <c r="V55" s="42">
        <v>5</v>
      </c>
      <c r="W55" s="44">
        <v>1210</v>
      </c>
      <c r="X55" s="46">
        <f t="shared" si="11"/>
        <v>62</v>
      </c>
      <c r="Y55" s="42">
        <v>11</v>
      </c>
      <c r="Z55" s="43">
        <v>51</v>
      </c>
      <c r="AA55" s="44">
        <v>0</v>
      </c>
      <c r="AB55" s="51">
        <f t="shared" si="12"/>
        <v>640</v>
      </c>
      <c r="AC55" s="42">
        <v>379</v>
      </c>
      <c r="AD55" s="48">
        <v>261</v>
      </c>
      <c r="AE55" s="44">
        <v>0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1114</v>
      </c>
      <c r="C58" s="42">
        <v>32</v>
      </c>
      <c r="D58" s="43">
        <v>15</v>
      </c>
      <c r="E58" s="43">
        <v>13</v>
      </c>
      <c r="F58" s="43">
        <v>4</v>
      </c>
      <c r="G58" s="43">
        <v>2</v>
      </c>
      <c r="H58" s="43">
        <v>2</v>
      </c>
      <c r="I58" s="43">
        <v>3</v>
      </c>
      <c r="J58" s="43">
        <v>7</v>
      </c>
      <c r="K58" s="43">
        <v>13</v>
      </c>
      <c r="L58" s="43">
        <v>19</v>
      </c>
      <c r="M58" s="43">
        <v>33</v>
      </c>
      <c r="N58" s="43">
        <v>41</v>
      </c>
      <c r="O58" s="43">
        <v>79</v>
      </c>
      <c r="P58" s="43">
        <v>105</v>
      </c>
      <c r="Q58" s="43">
        <v>129</v>
      </c>
      <c r="R58" s="43">
        <v>190</v>
      </c>
      <c r="S58" s="43">
        <v>209</v>
      </c>
      <c r="T58" s="44">
        <v>218</v>
      </c>
      <c r="U58" s="45">
        <v>1114</v>
      </c>
      <c r="V58" s="42">
        <v>476</v>
      </c>
      <c r="W58" s="44">
        <v>638</v>
      </c>
      <c r="X58" s="46">
        <f t="shared" si="11"/>
        <v>61</v>
      </c>
      <c r="Y58" s="42">
        <v>47</v>
      </c>
      <c r="Z58" s="43">
        <v>13</v>
      </c>
      <c r="AA58" s="44">
        <v>1</v>
      </c>
      <c r="AB58" s="51">
        <f t="shared" si="12"/>
        <v>640</v>
      </c>
      <c r="AC58" s="42">
        <v>380</v>
      </c>
      <c r="AD58" s="48">
        <v>252</v>
      </c>
      <c r="AE58" s="44">
        <v>8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1131</v>
      </c>
      <c r="C59" s="42">
        <v>83</v>
      </c>
      <c r="D59" s="43">
        <v>283</v>
      </c>
      <c r="E59" s="43">
        <v>158</v>
      </c>
      <c r="F59" s="43">
        <v>38</v>
      </c>
      <c r="G59" s="43">
        <v>20</v>
      </c>
      <c r="H59" s="43">
        <v>22</v>
      </c>
      <c r="I59" s="43">
        <v>19</v>
      </c>
      <c r="J59" s="43">
        <v>20</v>
      </c>
      <c r="K59" s="43">
        <v>25</v>
      </c>
      <c r="L59" s="43">
        <v>13</v>
      </c>
      <c r="M59" s="43">
        <v>25</v>
      </c>
      <c r="N59" s="43">
        <v>49</v>
      </c>
      <c r="O59" s="43">
        <v>46</v>
      </c>
      <c r="P59" s="43">
        <v>63</v>
      </c>
      <c r="Q59" s="43">
        <v>65</v>
      </c>
      <c r="R59" s="43">
        <v>60</v>
      </c>
      <c r="S59" s="43">
        <v>64</v>
      </c>
      <c r="T59" s="44">
        <v>78</v>
      </c>
      <c r="U59" s="45">
        <v>1131</v>
      </c>
      <c r="V59" s="42">
        <v>561</v>
      </c>
      <c r="W59" s="44">
        <v>570</v>
      </c>
      <c r="X59" s="46">
        <f t="shared" si="11"/>
        <v>496</v>
      </c>
      <c r="Y59" s="42">
        <v>391</v>
      </c>
      <c r="Z59" s="43">
        <v>98</v>
      </c>
      <c r="AA59" s="44">
        <v>7</v>
      </c>
      <c r="AB59" s="51">
        <f t="shared" si="12"/>
        <v>474</v>
      </c>
      <c r="AC59" s="42">
        <v>327</v>
      </c>
      <c r="AD59" s="48">
        <v>139</v>
      </c>
      <c r="AE59" s="44">
        <v>8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1281</v>
      </c>
      <c r="C60" s="42">
        <v>111</v>
      </c>
      <c r="D60" s="43">
        <v>102</v>
      </c>
      <c r="E60" s="43">
        <v>168</v>
      </c>
      <c r="F60" s="43">
        <v>48</v>
      </c>
      <c r="G60" s="43">
        <v>16</v>
      </c>
      <c r="H60" s="43">
        <v>26</v>
      </c>
      <c r="I60" s="43">
        <v>28</v>
      </c>
      <c r="J60" s="43">
        <v>39</v>
      </c>
      <c r="K60" s="43">
        <v>52</v>
      </c>
      <c r="L60" s="43">
        <v>51</v>
      </c>
      <c r="M60" s="43">
        <v>54</v>
      </c>
      <c r="N60" s="43">
        <v>70</v>
      </c>
      <c r="O60" s="43">
        <v>89</v>
      </c>
      <c r="P60" s="43">
        <v>110</v>
      </c>
      <c r="Q60" s="43">
        <v>115</v>
      </c>
      <c r="R60" s="43">
        <v>96</v>
      </c>
      <c r="S60" s="43">
        <v>58</v>
      </c>
      <c r="T60" s="44">
        <v>48</v>
      </c>
      <c r="U60" s="45">
        <v>1281</v>
      </c>
      <c r="V60" s="42">
        <v>565</v>
      </c>
      <c r="W60" s="44">
        <v>716</v>
      </c>
      <c r="X60" s="46">
        <f t="shared" si="11"/>
        <v>248</v>
      </c>
      <c r="Y60" s="42">
        <v>117</v>
      </c>
      <c r="Z60" s="43">
        <v>102</v>
      </c>
      <c r="AA60" s="44">
        <v>29</v>
      </c>
      <c r="AB60" s="51">
        <f t="shared" si="12"/>
        <v>315</v>
      </c>
      <c r="AC60" s="42">
        <v>136</v>
      </c>
      <c r="AD60" s="48">
        <v>131</v>
      </c>
      <c r="AE60" s="44">
        <v>48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791</v>
      </c>
      <c r="C61" s="42">
        <v>0</v>
      </c>
      <c r="D61" s="43">
        <v>0</v>
      </c>
      <c r="E61" s="43">
        <v>0</v>
      </c>
      <c r="F61" s="43">
        <v>6</v>
      </c>
      <c r="G61" s="43">
        <v>0</v>
      </c>
      <c r="H61" s="43">
        <v>5</v>
      </c>
      <c r="I61" s="43">
        <v>7</v>
      </c>
      <c r="J61" s="43">
        <v>14</v>
      </c>
      <c r="K61" s="43">
        <v>13</v>
      </c>
      <c r="L61" s="43">
        <v>22</v>
      </c>
      <c r="M61" s="43">
        <v>32</v>
      </c>
      <c r="N61" s="43">
        <v>32</v>
      </c>
      <c r="O61" s="43">
        <v>55</v>
      </c>
      <c r="P61" s="43">
        <v>81</v>
      </c>
      <c r="Q61" s="43">
        <v>134</v>
      </c>
      <c r="R61" s="43">
        <v>143</v>
      </c>
      <c r="S61" s="43">
        <v>129</v>
      </c>
      <c r="T61" s="44">
        <v>118</v>
      </c>
      <c r="U61" s="45">
        <v>791</v>
      </c>
      <c r="V61" s="42">
        <v>668</v>
      </c>
      <c r="W61" s="44">
        <v>123</v>
      </c>
      <c r="X61" s="46">
        <f t="shared" si="11"/>
        <v>1</v>
      </c>
      <c r="Y61" s="42">
        <v>1</v>
      </c>
      <c r="Z61" s="43">
        <v>0</v>
      </c>
      <c r="AA61" s="44">
        <v>0</v>
      </c>
      <c r="AB61" s="51">
        <f t="shared" si="12"/>
        <v>389</v>
      </c>
      <c r="AC61" s="42">
        <v>266</v>
      </c>
      <c r="AD61" s="48">
        <v>119</v>
      </c>
      <c r="AE61" s="44">
        <v>4</v>
      </c>
      <c r="AF61" s="37">
        <v>3</v>
      </c>
      <c r="AG61" s="38">
        <v>58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120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1</v>
      </c>
      <c r="L62" s="43">
        <v>3</v>
      </c>
      <c r="M62" s="43">
        <v>4</v>
      </c>
      <c r="N62" s="43">
        <v>6</v>
      </c>
      <c r="O62" s="43">
        <v>9</v>
      </c>
      <c r="P62" s="43">
        <v>14</v>
      </c>
      <c r="Q62" s="43">
        <v>19</v>
      </c>
      <c r="R62" s="43">
        <v>21</v>
      </c>
      <c r="S62" s="43">
        <v>20</v>
      </c>
      <c r="T62" s="44">
        <v>23</v>
      </c>
      <c r="U62" s="45">
        <v>120</v>
      </c>
      <c r="V62" s="42">
        <v>54</v>
      </c>
      <c r="W62" s="44">
        <v>66</v>
      </c>
      <c r="X62" s="46">
        <f t="shared" si="11"/>
        <v>0</v>
      </c>
      <c r="Y62" s="42"/>
      <c r="Z62" s="43"/>
      <c r="AA62" s="44"/>
      <c r="AB62" s="51">
        <f t="shared" si="12"/>
        <v>31</v>
      </c>
      <c r="AC62" s="42">
        <v>1</v>
      </c>
      <c r="AD62" s="48">
        <v>30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538" t="s">
        <v>94</v>
      </c>
      <c r="B67" s="1539">
        <f t="shared" ref="B67:AG67" si="13">SUM(B12:B66)</f>
        <v>10504</v>
      </c>
      <c r="C67" s="74">
        <f t="shared" si="13"/>
        <v>616</v>
      </c>
      <c r="D67" s="75">
        <f t="shared" si="13"/>
        <v>710</v>
      </c>
      <c r="E67" s="75">
        <f t="shared" si="13"/>
        <v>624</v>
      </c>
      <c r="F67" s="75">
        <f t="shared" si="13"/>
        <v>286</v>
      </c>
      <c r="G67" s="75">
        <f t="shared" si="13"/>
        <v>95</v>
      </c>
      <c r="H67" s="75">
        <f t="shared" si="13"/>
        <v>212</v>
      </c>
      <c r="I67" s="75">
        <f t="shared" si="13"/>
        <v>310</v>
      </c>
      <c r="J67" s="75">
        <f t="shared" si="13"/>
        <v>432</v>
      </c>
      <c r="K67" s="75">
        <f t="shared" si="13"/>
        <v>542</v>
      </c>
      <c r="L67" s="75">
        <f t="shared" si="13"/>
        <v>451</v>
      </c>
      <c r="M67" s="75">
        <f t="shared" si="13"/>
        <v>501</v>
      </c>
      <c r="N67" s="75">
        <f t="shared" si="13"/>
        <v>578</v>
      </c>
      <c r="O67" s="75">
        <f t="shared" si="13"/>
        <v>691</v>
      </c>
      <c r="P67" s="75">
        <f t="shared" si="13"/>
        <v>905</v>
      </c>
      <c r="Q67" s="75">
        <f t="shared" si="13"/>
        <v>929</v>
      </c>
      <c r="R67" s="75">
        <f t="shared" si="13"/>
        <v>913</v>
      </c>
      <c r="S67" s="75">
        <f t="shared" si="13"/>
        <v>833</v>
      </c>
      <c r="T67" s="76">
        <f t="shared" si="13"/>
        <v>876</v>
      </c>
      <c r="U67" s="77">
        <f t="shared" si="13"/>
        <v>10491</v>
      </c>
      <c r="V67" s="78">
        <f t="shared" si="13"/>
        <v>4399</v>
      </c>
      <c r="W67" s="76">
        <f t="shared" si="13"/>
        <v>6105</v>
      </c>
      <c r="X67" s="79">
        <f t="shared" si="13"/>
        <v>1307</v>
      </c>
      <c r="Y67" s="78">
        <f t="shared" si="13"/>
        <v>754</v>
      </c>
      <c r="Z67" s="75">
        <f t="shared" si="13"/>
        <v>511</v>
      </c>
      <c r="AA67" s="80">
        <f t="shared" si="13"/>
        <v>42</v>
      </c>
      <c r="AB67" s="81">
        <f t="shared" si="13"/>
        <v>4025</v>
      </c>
      <c r="AC67" s="78">
        <f t="shared" si="13"/>
        <v>2067</v>
      </c>
      <c r="AD67" s="75">
        <f t="shared" si="13"/>
        <v>1883</v>
      </c>
      <c r="AE67" s="76">
        <f t="shared" si="13"/>
        <v>75</v>
      </c>
      <c r="AF67" s="82">
        <f t="shared" si="13"/>
        <v>10</v>
      </c>
      <c r="AG67" s="83">
        <f t="shared" si="13"/>
        <v>386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540" t="s">
        <v>100</v>
      </c>
      <c r="O69" s="1541"/>
      <c r="P69" s="1542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483" t="s">
        <v>107</v>
      </c>
      <c r="AC69" s="1543"/>
      <c r="AD69" s="911" t="s">
        <v>108</v>
      </c>
      <c r="AE69" s="922" t="s">
        <v>109</v>
      </c>
      <c r="AF69" s="923"/>
      <c r="AG69" s="1544" t="s">
        <v>110</v>
      </c>
      <c r="AH69" s="1544"/>
      <c r="AI69" s="1544"/>
    </row>
    <row r="70" spans="1:98" ht="34.5" customHeight="1" x14ac:dyDescent="0.25">
      <c r="A70" s="461"/>
      <c r="B70" s="925" t="s">
        <v>33</v>
      </c>
      <c r="C70" s="1545" t="s">
        <v>34</v>
      </c>
      <c r="D70" s="1444" t="s">
        <v>111</v>
      </c>
      <c r="E70" s="1546" t="s">
        <v>37</v>
      </c>
      <c r="F70" s="1547" t="s">
        <v>33</v>
      </c>
      <c r="G70" s="1545" t="s">
        <v>34</v>
      </c>
      <c r="H70" s="1444" t="s">
        <v>111</v>
      </c>
      <c r="I70" s="1546" t="s">
        <v>37</v>
      </c>
      <c r="J70" s="925" t="s">
        <v>33</v>
      </c>
      <c r="K70" s="1545" t="s">
        <v>34</v>
      </c>
      <c r="L70" s="1444" t="s">
        <v>111</v>
      </c>
      <c r="M70" s="1444" t="s">
        <v>37</v>
      </c>
      <c r="N70" s="91" t="s">
        <v>33</v>
      </c>
      <c r="O70" s="92" t="s">
        <v>112</v>
      </c>
      <c r="P70" s="93" t="s">
        <v>113</v>
      </c>
      <c r="Q70" s="1522" t="s">
        <v>114</v>
      </c>
      <c r="R70" s="1537" t="s">
        <v>115</v>
      </c>
      <c r="S70" s="1522" t="s">
        <v>114</v>
      </c>
      <c r="T70" s="1537" t="s">
        <v>115</v>
      </c>
      <c r="U70" s="1522" t="s">
        <v>116</v>
      </c>
      <c r="V70" s="1537" t="s">
        <v>117</v>
      </c>
      <c r="W70" s="461"/>
      <c r="X70" s="1522" t="s">
        <v>114</v>
      </c>
      <c r="Y70" s="1537" t="s">
        <v>115</v>
      </c>
      <c r="Z70" s="1548" t="s">
        <v>118</v>
      </c>
      <c r="AA70" s="1548" t="s">
        <v>119</v>
      </c>
      <c r="AB70" s="97" t="s">
        <v>120</v>
      </c>
      <c r="AC70" s="97" t="s">
        <v>121</v>
      </c>
      <c r="AD70" s="461"/>
      <c r="AE70" s="1549" t="s">
        <v>112</v>
      </c>
      <c r="AF70" s="1550" t="s">
        <v>113</v>
      </c>
      <c r="AG70" s="1551" t="s">
        <v>122</v>
      </c>
      <c r="AH70" s="1451" t="s">
        <v>123</v>
      </c>
      <c r="AI70" s="1552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553"/>
      <c r="E71" s="1553"/>
      <c r="F71" s="938">
        <f>SUM(G71:I71)</f>
        <v>42</v>
      </c>
      <c r="G71" s="939">
        <v>34</v>
      </c>
      <c r="H71" s="1553">
        <v>8</v>
      </c>
      <c r="I71" s="1553">
        <v>0</v>
      </c>
      <c r="J71" s="938">
        <f>SUM(K71:M71)</f>
        <v>37</v>
      </c>
      <c r="K71" s="939">
        <v>31</v>
      </c>
      <c r="L71" s="1553">
        <v>6</v>
      </c>
      <c r="M71" s="1453">
        <v>0</v>
      </c>
      <c r="N71" s="104">
        <f>SUM(O71:P71)</f>
        <v>42</v>
      </c>
      <c r="O71" s="105">
        <v>42</v>
      </c>
      <c r="P71" s="106">
        <v>0</v>
      </c>
      <c r="Q71" s="107">
        <v>0</v>
      </c>
      <c r="R71" s="38">
        <v>0</v>
      </c>
      <c r="S71" s="27">
        <v>21</v>
      </c>
      <c r="T71" s="108">
        <v>0</v>
      </c>
      <c r="U71" s="109">
        <v>11</v>
      </c>
      <c r="V71" s="108">
        <v>24</v>
      </c>
      <c r="W71" s="37">
        <v>294</v>
      </c>
      <c r="X71" s="107">
        <v>0</v>
      </c>
      <c r="Y71" s="38">
        <v>30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96</v>
      </c>
      <c r="G72" s="114">
        <v>78</v>
      </c>
      <c r="H72" s="115">
        <v>16</v>
      </c>
      <c r="I72" s="115">
        <v>2</v>
      </c>
      <c r="J72" s="113">
        <f>SUM(K72:M72)</f>
        <v>116</v>
      </c>
      <c r="K72" s="114">
        <v>91</v>
      </c>
      <c r="L72" s="115">
        <v>23</v>
      </c>
      <c r="M72" s="116">
        <v>2</v>
      </c>
      <c r="N72" s="117">
        <f t="shared" ref="N72:N125" si="15">SUM(O72:P72)</f>
        <v>0</v>
      </c>
      <c r="O72" s="118">
        <v>0</v>
      </c>
      <c r="P72" s="119">
        <v>0</v>
      </c>
      <c r="Q72" s="107">
        <v>0</v>
      </c>
      <c r="R72" s="38">
        <v>28</v>
      </c>
      <c r="S72" s="42">
        <v>0</v>
      </c>
      <c r="T72" s="38">
        <v>92</v>
      </c>
      <c r="U72" s="48">
        <v>37</v>
      </c>
      <c r="V72" s="38">
        <v>81</v>
      </c>
      <c r="W72" s="37">
        <v>1383</v>
      </c>
      <c r="X72" s="107">
        <v>0</v>
      </c>
      <c r="Y72" s="38">
        <v>27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>
        <v>0</v>
      </c>
      <c r="AD73" s="110">
        <v>0</v>
      </c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0</v>
      </c>
      <c r="T74" s="38">
        <v>0</v>
      </c>
      <c r="U74" s="48">
        <v>0</v>
      </c>
      <c r="V74" s="38">
        <v>2</v>
      </c>
      <c r="W74" s="37">
        <v>0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>
        <v>0</v>
      </c>
      <c r="AD74" s="110">
        <v>0</v>
      </c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53</v>
      </c>
      <c r="G75" s="42">
        <v>46</v>
      </c>
      <c r="H75" s="43">
        <v>7</v>
      </c>
      <c r="I75" s="43">
        <v>0</v>
      </c>
      <c r="J75" s="117">
        <f t="shared" ref="J75:J125" si="17">SUM(K75:M75)</f>
        <v>55</v>
      </c>
      <c r="K75" s="42">
        <v>47</v>
      </c>
      <c r="L75" s="43">
        <v>8</v>
      </c>
      <c r="M75" s="120">
        <v>0</v>
      </c>
      <c r="N75" s="117">
        <f t="shared" si="15"/>
        <v>58</v>
      </c>
      <c r="O75" s="48">
        <v>0</v>
      </c>
      <c r="P75" s="37">
        <v>58</v>
      </c>
      <c r="Q75" s="107">
        <v>0</v>
      </c>
      <c r="R75" s="38">
        <v>13</v>
      </c>
      <c r="S75" s="42">
        <v>0</v>
      </c>
      <c r="T75" s="38">
        <v>27</v>
      </c>
      <c r="U75" s="48">
        <v>3</v>
      </c>
      <c r="V75" s="38">
        <v>23</v>
      </c>
      <c r="W75" s="37">
        <v>90</v>
      </c>
      <c r="X75" s="107">
        <v>0</v>
      </c>
      <c r="Y75" s="38">
        <v>8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90</v>
      </c>
      <c r="G76" s="42">
        <v>72</v>
      </c>
      <c r="H76" s="43">
        <v>16</v>
      </c>
      <c r="I76" s="43">
        <v>2</v>
      </c>
      <c r="J76" s="117">
        <f t="shared" si="17"/>
        <v>90</v>
      </c>
      <c r="K76" s="42">
        <v>72</v>
      </c>
      <c r="L76" s="43">
        <v>16</v>
      </c>
      <c r="M76" s="120">
        <v>2</v>
      </c>
      <c r="N76" s="117">
        <f t="shared" si="15"/>
        <v>90</v>
      </c>
      <c r="O76" s="48">
        <v>0</v>
      </c>
      <c r="P76" s="37">
        <v>90</v>
      </c>
      <c r="Q76" s="107">
        <v>0</v>
      </c>
      <c r="R76" s="38">
        <v>6</v>
      </c>
      <c r="S76" s="42">
        <v>5</v>
      </c>
      <c r="T76" s="38">
        <v>26</v>
      </c>
      <c r="U76" s="48">
        <v>29</v>
      </c>
      <c r="V76" s="38">
        <v>20</v>
      </c>
      <c r="W76" s="37">
        <v>614</v>
      </c>
      <c r="X76" s="107">
        <v>0</v>
      </c>
      <c r="Y76" s="38">
        <v>1</v>
      </c>
      <c r="Z76" s="110">
        <v>0</v>
      </c>
      <c r="AA76" s="110">
        <v>0</v>
      </c>
      <c r="AB76" s="110">
        <v>62</v>
      </c>
      <c r="AC76" s="110">
        <v>0</v>
      </c>
      <c r="AD76" s="110">
        <v>0</v>
      </c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8</v>
      </c>
      <c r="U77" s="48">
        <v>1</v>
      </c>
      <c r="V77" s="38">
        <v>0</v>
      </c>
      <c r="W77" s="37">
        <v>28</v>
      </c>
      <c r="X77" s="107">
        <v>0</v>
      </c>
      <c r="Y77" s="38">
        <v>0</v>
      </c>
      <c r="Z77" s="110">
        <v>0</v>
      </c>
      <c r="AA77" s="110">
        <v>0</v>
      </c>
      <c r="AB77" s="110">
        <v>49</v>
      </c>
      <c r="AC77" s="110">
        <v>0</v>
      </c>
      <c r="AD77" s="110">
        <v>0</v>
      </c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>
        <v>0</v>
      </c>
      <c r="AD78" s="110">
        <v>0</v>
      </c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86</v>
      </c>
      <c r="G79" s="42">
        <v>83</v>
      </c>
      <c r="H79" s="43">
        <v>3</v>
      </c>
      <c r="I79" s="43">
        <v>0</v>
      </c>
      <c r="J79" s="117">
        <f t="shared" si="17"/>
        <v>87</v>
      </c>
      <c r="K79" s="42">
        <v>84</v>
      </c>
      <c r="L79" s="43">
        <v>3</v>
      </c>
      <c r="M79" s="120">
        <v>0</v>
      </c>
      <c r="N79" s="117">
        <f t="shared" si="15"/>
        <v>88</v>
      </c>
      <c r="O79" s="48">
        <v>0</v>
      </c>
      <c r="P79" s="37">
        <v>88</v>
      </c>
      <c r="Q79" s="107">
        <v>0</v>
      </c>
      <c r="R79" s="38">
        <v>14</v>
      </c>
      <c r="S79" s="42">
        <v>0</v>
      </c>
      <c r="T79" s="38">
        <v>19</v>
      </c>
      <c r="U79" s="48">
        <v>14</v>
      </c>
      <c r="V79" s="38">
        <v>3</v>
      </c>
      <c r="W79" s="37">
        <v>51</v>
      </c>
      <c r="X79" s="107">
        <v>0</v>
      </c>
      <c r="Y79" s="38">
        <v>2</v>
      </c>
      <c r="Z79" s="110">
        <v>0</v>
      </c>
      <c r="AA79" s="110">
        <v>0</v>
      </c>
      <c r="AB79" s="110">
        <v>0</v>
      </c>
      <c r="AC79" s="110">
        <v>80</v>
      </c>
      <c r="AD79" s="110">
        <v>0</v>
      </c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>
        <v>0</v>
      </c>
      <c r="AD80" s="110">
        <v>0</v>
      </c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3</v>
      </c>
      <c r="G81" s="42">
        <v>3</v>
      </c>
      <c r="H81" s="43">
        <v>0</v>
      </c>
      <c r="I81" s="43">
        <v>0</v>
      </c>
      <c r="J81" s="117">
        <f t="shared" si="17"/>
        <v>3</v>
      </c>
      <c r="K81" s="42">
        <v>3</v>
      </c>
      <c r="L81" s="43">
        <v>0</v>
      </c>
      <c r="M81" s="120">
        <v>0</v>
      </c>
      <c r="N81" s="117">
        <f t="shared" si="15"/>
        <v>3</v>
      </c>
      <c r="O81" s="48">
        <v>0</v>
      </c>
      <c r="P81" s="37">
        <v>3</v>
      </c>
      <c r="Q81" s="107">
        <v>0</v>
      </c>
      <c r="R81" s="38">
        <v>0</v>
      </c>
      <c r="S81" s="42">
        <v>0</v>
      </c>
      <c r="T81" s="38">
        <v>6</v>
      </c>
      <c r="U81" s="48">
        <v>6</v>
      </c>
      <c r="V81" s="38">
        <v>5</v>
      </c>
      <c r="W81" s="37">
        <v>28</v>
      </c>
      <c r="X81" s="107">
        <v>0</v>
      </c>
      <c r="Y81" s="38">
        <v>2</v>
      </c>
      <c r="Z81" s="110">
        <v>0</v>
      </c>
      <c r="AA81" s="110">
        <v>0</v>
      </c>
      <c r="AB81" s="110">
        <v>19</v>
      </c>
      <c r="AC81" s="110">
        <v>0</v>
      </c>
      <c r="AD81" s="110">
        <v>0</v>
      </c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>
        <v>0</v>
      </c>
      <c r="AD82" s="110">
        <v>0</v>
      </c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>
        <v>0</v>
      </c>
      <c r="AD83" s="110">
        <v>0</v>
      </c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>
        <v>0</v>
      </c>
      <c r="AD84" s="110">
        <v>0</v>
      </c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>
        <v>0</v>
      </c>
      <c r="AD85" s="110">
        <v>0</v>
      </c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>
        <v>0</v>
      </c>
      <c r="AD86" s="110">
        <v>0</v>
      </c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>
        <v>0</v>
      </c>
      <c r="AD87" s="110">
        <v>0</v>
      </c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>
        <v>0</v>
      </c>
      <c r="AD88" s="110">
        <v>0</v>
      </c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>
        <v>0</v>
      </c>
      <c r="AD89" s="110">
        <v>0</v>
      </c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>
        <v>0</v>
      </c>
      <c r="AD90" s="110">
        <v>0</v>
      </c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40</v>
      </c>
      <c r="G91" s="42">
        <v>31</v>
      </c>
      <c r="H91" s="43">
        <v>9</v>
      </c>
      <c r="I91" s="43">
        <v>0</v>
      </c>
      <c r="J91" s="117">
        <f t="shared" si="17"/>
        <v>41</v>
      </c>
      <c r="K91" s="42">
        <v>31</v>
      </c>
      <c r="L91" s="43">
        <v>10</v>
      </c>
      <c r="M91" s="120">
        <v>0</v>
      </c>
      <c r="N91" s="117">
        <f t="shared" si="15"/>
        <v>42</v>
      </c>
      <c r="O91" s="48">
        <v>4</v>
      </c>
      <c r="P91" s="37">
        <v>38</v>
      </c>
      <c r="Q91" s="107">
        <v>4</v>
      </c>
      <c r="R91" s="38">
        <v>8</v>
      </c>
      <c r="S91" s="42">
        <v>9</v>
      </c>
      <c r="T91" s="38">
        <v>33</v>
      </c>
      <c r="U91" s="48">
        <v>18</v>
      </c>
      <c r="V91" s="38">
        <v>21</v>
      </c>
      <c r="W91" s="37">
        <v>1</v>
      </c>
      <c r="X91" s="107">
        <v>0</v>
      </c>
      <c r="Y91" s="38">
        <v>0</v>
      </c>
      <c r="Z91" s="110">
        <v>0</v>
      </c>
      <c r="AA91" s="110">
        <v>0</v>
      </c>
      <c r="AB91" s="110">
        <v>0</v>
      </c>
      <c r="AC91" s="110">
        <v>0</v>
      </c>
      <c r="AD91" s="110">
        <v>0</v>
      </c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4</v>
      </c>
      <c r="U92" s="48">
        <v>3</v>
      </c>
      <c r="V92" s="38">
        <v>0</v>
      </c>
      <c r="W92" s="37">
        <v>31</v>
      </c>
      <c r="X92" s="107">
        <v>0</v>
      </c>
      <c r="Y92" s="38">
        <v>0</v>
      </c>
      <c r="Z92" s="110">
        <v>0</v>
      </c>
      <c r="AA92" s="110">
        <v>0</v>
      </c>
      <c r="AB92" s="110">
        <v>0</v>
      </c>
      <c r="AC92" s="110">
        <v>0</v>
      </c>
      <c r="AD92" s="110">
        <v>0</v>
      </c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>
        <v>0</v>
      </c>
      <c r="AD93" s="110">
        <v>0</v>
      </c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>
        <v>0</v>
      </c>
      <c r="AD94" s="110">
        <v>0</v>
      </c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>
        <v>0</v>
      </c>
      <c r="AD95" s="110">
        <v>0</v>
      </c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52</v>
      </c>
      <c r="G97" s="42">
        <v>49</v>
      </c>
      <c r="H97" s="43">
        <v>3</v>
      </c>
      <c r="I97" s="43">
        <v>0</v>
      </c>
      <c r="J97" s="117">
        <f t="shared" si="17"/>
        <v>52</v>
      </c>
      <c r="K97" s="42">
        <v>49</v>
      </c>
      <c r="L97" s="43">
        <v>3</v>
      </c>
      <c r="M97" s="120">
        <v>0</v>
      </c>
      <c r="N97" s="117">
        <f t="shared" si="15"/>
        <v>0</v>
      </c>
      <c r="O97" s="48">
        <v>0</v>
      </c>
      <c r="P97" s="37">
        <v>0</v>
      </c>
      <c r="Q97" s="107">
        <v>1</v>
      </c>
      <c r="R97" s="38">
        <v>0</v>
      </c>
      <c r="S97" s="42">
        <v>2</v>
      </c>
      <c r="T97" s="38">
        <v>2</v>
      </c>
      <c r="U97" s="48">
        <v>0</v>
      </c>
      <c r="V97" s="38">
        <v>0</v>
      </c>
      <c r="W97" s="37">
        <v>121</v>
      </c>
      <c r="X97" s="107">
        <v>0</v>
      </c>
      <c r="Y97" s="38">
        <v>0</v>
      </c>
      <c r="Z97" s="110">
        <v>0</v>
      </c>
      <c r="AA97" s="110">
        <v>0</v>
      </c>
      <c r="AB97" s="110">
        <v>34</v>
      </c>
      <c r="AC97" s="110">
        <v>0</v>
      </c>
      <c r="AD97" s="110">
        <v>0</v>
      </c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117</v>
      </c>
      <c r="G98" s="122">
        <v>107</v>
      </c>
      <c r="H98" s="123">
        <v>10</v>
      </c>
      <c r="I98" s="123">
        <v>0</v>
      </c>
      <c r="J98" s="121">
        <f t="shared" si="17"/>
        <v>121</v>
      </c>
      <c r="K98" s="122">
        <v>111</v>
      </c>
      <c r="L98" s="123">
        <v>10</v>
      </c>
      <c r="M98" s="124">
        <v>0</v>
      </c>
      <c r="N98" s="117">
        <f t="shared" si="15"/>
        <v>0</v>
      </c>
      <c r="O98" s="105">
        <v>0</v>
      </c>
      <c r="P98" s="106">
        <v>0</v>
      </c>
      <c r="Q98" s="107">
        <v>0</v>
      </c>
      <c r="R98" s="38">
        <v>28</v>
      </c>
      <c r="S98" s="42">
        <v>2</v>
      </c>
      <c r="T98" s="38">
        <v>51</v>
      </c>
      <c r="U98" s="48">
        <v>26</v>
      </c>
      <c r="V98" s="38">
        <v>33</v>
      </c>
      <c r="W98" s="37">
        <v>53</v>
      </c>
      <c r="X98" s="107">
        <v>0</v>
      </c>
      <c r="Y98" s="38">
        <v>38</v>
      </c>
      <c r="Z98" s="110">
        <v>0</v>
      </c>
      <c r="AA98" s="110">
        <v>0</v>
      </c>
      <c r="AB98" s="110">
        <v>85</v>
      </c>
      <c r="AC98" s="110">
        <v>62</v>
      </c>
      <c r="AD98" s="110">
        <v>0</v>
      </c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>
        <v>0</v>
      </c>
      <c r="AD99" s="110">
        <v>0</v>
      </c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35</v>
      </c>
      <c r="T100" s="38">
        <v>0</v>
      </c>
      <c r="U100" s="48">
        <v>0</v>
      </c>
      <c r="V100" s="38">
        <v>0</v>
      </c>
      <c r="W100" s="37">
        <v>15</v>
      </c>
      <c r="X100" s="107">
        <v>15</v>
      </c>
      <c r="Y100" s="38">
        <v>0</v>
      </c>
      <c r="Z100" s="110">
        <v>0</v>
      </c>
      <c r="AA100" s="110">
        <v>0</v>
      </c>
      <c r="AB100" s="110">
        <v>34</v>
      </c>
      <c r="AC100" s="110">
        <v>0</v>
      </c>
      <c r="AD100" s="110">
        <v>0</v>
      </c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31</v>
      </c>
      <c r="U101" s="48">
        <v>5</v>
      </c>
      <c r="V101" s="38">
        <v>19</v>
      </c>
      <c r="W101" s="37">
        <v>353</v>
      </c>
      <c r="X101" s="107">
        <v>0</v>
      </c>
      <c r="Y101" s="38">
        <v>45</v>
      </c>
      <c r="Z101" s="110">
        <v>0</v>
      </c>
      <c r="AA101" s="110">
        <v>0</v>
      </c>
      <c r="AB101" s="110">
        <v>0</v>
      </c>
      <c r="AC101" s="110">
        <v>0</v>
      </c>
      <c r="AD101" s="110">
        <v>0</v>
      </c>
      <c r="AE101" s="111"/>
      <c r="AF101" s="112"/>
      <c r="AG101" s="32">
        <v>2</v>
      </c>
      <c r="AH101" s="35">
        <v>7</v>
      </c>
      <c r="AI101" s="31">
        <v>7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38</v>
      </c>
      <c r="G102" s="32">
        <v>33</v>
      </c>
      <c r="H102" s="35">
        <v>5</v>
      </c>
      <c r="I102" s="35">
        <v>0</v>
      </c>
      <c r="J102" s="125">
        <f t="shared" si="17"/>
        <v>41</v>
      </c>
      <c r="K102" s="32">
        <v>36</v>
      </c>
      <c r="L102" s="35">
        <v>5</v>
      </c>
      <c r="M102" s="126">
        <v>0</v>
      </c>
      <c r="N102" s="117">
        <f t="shared" si="15"/>
        <v>41</v>
      </c>
      <c r="O102" s="127">
        <v>41</v>
      </c>
      <c r="P102" s="128">
        <v>0</v>
      </c>
      <c r="Q102" s="107">
        <v>4</v>
      </c>
      <c r="R102" s="38">
        <v>0</v>
      </c>
      <c r="S102" s="42">
        <v>57</v>
      </c>
      <c r="T102" s="38">
        <v>0</v>
      </c>
      <c r="U102" s="48">
        <v>9</v>
      </c>
      <c r="V102" s="38">
        <v>15</v>
      </c>
      <c r="W102" s="37">
        <v>0</v>
      </c>
      <c r="X102" s="107">
        <v>0</v>
      </c>
      <c r="Y102" s="38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>
        <v>28</v>
      </c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110</v>
      </c>
      <c r="G103" s="122">
        <v>97</v>
      </c>
      <c r="H103" s="123">
        <v>13</v>
      </c>
      <c r="I103" s="123">
        <v>0</v>
      </c>
      <c r="J103" s="121">
        <f t="shared" si="17"/>
        <v>111</v>
      </c>
      <c r="K103" s="122">
        <v>98</v>
      </c>
      <c r="L103" s="123">
        <v>13</v>
      </c>
      <c r="M103" s="124">
        <v>0</v>
      </c>
      <c r="N103" s="117">
        <f t="shared" si="15"/>
        <v>112</v>
      </c>
      <c r="O103" s="105">
        <v>0</v>
      </c>
      <c r="P103" s="106">
        <v>112</v>
      </c>
      <c r="Q103" s="107">
        <v>0</v>
      </c>
      <c r="R103" s="38">
        <v>5</v>
      </c>
      <c r="S103" s="42">
        <v>2</v>
      </c>
      <c r="T103" s="38">
        <v>128</v>
      </c>
      <c r="U103" s="48">
        <v>0</v>
      </c>
      <c r="V103" s="38">
        <v>0</v>
      </c>
      <c r="W103" s="45">
        <v>55</v>
      </c>
      <c r="X103" s="107">
        <v>0</v>
      </c>
      <c r="Y103" s="38">
        <v>22</v>
      </c>
      <c r="Z103" s="110">
        <v>0</v>
      </c>
      <c r="AA103" s="110">
        <v>0</v>
      </c>
      <c r="AB103" s="110">
        <v>27</v>
      </c>
      <c r="AC103" s="110">
        <v>0</v>
      </c>
      <c r="AD103" s="110">
        <v>16</v>
      </c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6</v>
      </c>
      <c r="G104" s="42">
        <v>2</v>
      </c>
      <c r="H104" s="43">
        <v>4</v>
      </c>
      <c r="I104" s="43">
        <v>0</v>
      </c>
      <c r="J104" s="117">
        <f t="shared" si="17"/>
        <v>6</v>
      </c>
      <c r="K104" s="42">
        <v>2</v>
      </c>
      <c r="L104" s="43">
        <v>4</v>
      </c>
      <c r="M104" s="120">
        <v>0</v>
      </c>
      <c r="N104" s="117">
        <f t="shared" si="15"/>
        <v>6</v>
      </c>
      <c r="O104" s="48">
        <v>6</v>
      </c>
      <c r="P104" s="37">
        <v>0</v>
      </c>
      <c r="Q104" s="107">
        <v>0</v>
      </c>
      <c r="R104" s="38">
        <v>2</v>
      </c>
      <c r="S104" s="42">
        <v>0</v>
      </c>
      <c r="T104" s="38">
        <v>2</v>
      </c>
      <c r="U104" s="48">
        <v>0</v>
      </c>
      <c r="V104" s="38">
        <v>0</v>
      </c>
      <c r="W104" s="37">
        <v>2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>
        <v>0</v>
      </c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>
        <v>0</v>
      </c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>
        <v>0</v>
      </c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>
        <v>0</v>
      </c>
      <c r="AD108" s="110">
        <v>0</v>
      </c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>
        <v>0</v>
      </c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3</v>
      </c>
      <c r="G110" s="114">
        <v>2</v>
      </c>
      <c r="H110" s="115">
        <v>1</v>
      </c>
      <c r="I110" s="115">
        <v>0</v>
      </c>
      <c r="J110" s="113">
        <f t="shared" si="17"/>
        <v>3</v>
      </c>
      <c r="K110" s="114">
        <v>2</v>
      </c>
      <c r="L110" s="115">
        <v>1</v>
      </c>
      <c r="M110" s="116">
        <v>0</v>
      </c>
      <c r="N110" s="117">
        <f t="shared" si="15"/>
        <v>3</v>
      </c>
      <c r="O110" s="118">
        <v>0</v>
      </c>
      <c r="P110" s="119">
        <v>3</v>
      </c>
      <c r="Q110" s="107">
        <v>0</v>
      </c>
      <c r="R110" s="38">
        <v>0</v>
      </c>
      <c r="S110" s="42">
        <v>0</v>
      </c>
      <c r="T110" s="38">
        <v>0</v>
      </c>
      <c r="U110" s="48">
        <v>0</v>
      </c>
      <c r="V110" s="38">
        <v>0</v>
      </c>
      <c r="W110" s="37">
        <v>0</v>
      </c>
      <c r="X110" s="107">
        <v>0</v>
      </c>
      <c r="Y110" s="38">
        <v>0</v>
      </c>
      <c r="Z110" s="129">
        <v>0</v>
      </c>
      <c r="AA110" s="38">
        <v>0</v>
      </c>
      <c r="AB110" s="110">
        <v>0</v>
      </c>
      <c r="AC110" s="110">
        <v>0</v>
      </c>
      <c r="AD110" s="110">
        <v>0</v>
      </c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>
        <v>0</v>
      </c>
      <c r="AD111" s="110">
        <v>0</v>
      </c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>
        <v>0</v>
      </c>
      <c r="AD112" s="110">
        <v>0</v>
      </c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116</v>
      </c>
      <c r="U113" s="48">
        <v>7</v>
      </c>
      <c r="V113" s="38">
        <v>0</v>
      </c>
      <c r="W113" s="37">
        <v>12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>
        <v>0</v>
      </c>
      <c r="AD113" s="110">
        <v>0</v>
      </c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301</v>
      </c>
      <c r="G114" s="114">
        <v>298</v>
      </c>
      <c r="H114" s="115">
        <v>3</v>
      </c>
      <c r="I114" s="115">
        <v>0</v>
      </c>
      <c r="J114" s="113">
        <f t="shared" si="17"/>
        <v>327</v>
      </c>
      <c r="K114" s="114">
        <v>324</v>
      </c>
      <c r="L114" s="115">
        <v>3</v>
      </c>
      <c r="M114" s="116">
        <v>0</v>
      </c>
      <c r="N114" s="117">
        <f t="shared" si="15"/>
        <v>334</v>
      </c>
      <c r="O114" s="118">
        <v>7</v>
      </c>
      <c r="P114" s="119">
        <v>327</v>
      </c>
      <c r="Q114" s="107">
        <v>0</v>
      </c>
      <c r="R114" s="38">
        <v>41</v>
      </c>
      <c r="S114" s="42">
        <v>6</v>
      </c>
      <c r="T114" s="38">
        <v>138</v>
      </c>
      <c r="U114" s="48">
        <v>128</v>
      </c>
      <c r="V114" s="38">
        <v>76</v>
      </c>
      <c r="W114" s="37">
        <v>78</v>
      </c>
      <c r="X114" s="107">
        <v>0</v>
      </c>
      <c r="Y114" s="38">
        <v>0</v>
      </c>
      <c r="Z114" s="129">
        <v>0</v>
      </c>
      <c r="AA114" s="38">
        <v>0</v>
      </c>
      <c r="AB114" s="110">
        <v>272</v>
      </c>
      <c r="AC114" s="110">
        <v>0</v>
      </c>
      <c r="AD114" s="110">
        <v>0</v>
      </c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>
        <v>0</v>
      </c>
      <c r="AD115" s="110">
        <v>0</v>
      </c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>
        <v>0</v>
      </c>
      <c r="AD116" s="110">
        <v>0</v>
      </c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397</v>
      </c>
      <c r="G117" s="114">
        <v>362</v>
      </c>
      <c r="H117" s="115">
        <v>27</v>
      </c>
      <c r="I117" s="115">
        <v>8</v>
      </c>
      <c r="J117" s="113">
        <f t="shared" si="17"/>
        <v>435</v>
      </c>
      <c r="K117" s="114">
        <v>398</v>
      </c>
      <c r="L117" s="115">
        <v>29</v>
      </c>
      <c r="M117" s="116">
        <v>8</v>
      </c>
      <c r="N117" s="117">
        <f t="shared" si="15"/>
        <v>463</v>
      </c>
      <c r="O117" s="118">
        <v>51</v>
      </c>
      <c r="P117" s="119">
        <v>412</v>
      </c>
      <c r="Q117" s="107">
        <v>23</v>
      </c>
      <c r="R117" s="38">
        <v>102</v>
      </c>
      <c r="S117" s="42">
        <v>24</v>
      </c>
      <c r="T117" s="38">
        <v>106</v>
      </c>
      <c r="U117" s="48">
        <v>62</v>
      </c>
      <c r="V117" s="38">
        <v>2</v>
      </c>
      <c r="W117" s="37">
        <v>28</v>
      </c>
      <c r="X117" s="107">
        <v>0</v>
      </c>
      <c r="Y117" s="38">
        <v>0</v>
      </c>
      <c r="Z117" s="129">
        <v>0</v>
      </c>
      <c r="AA117" s="38">
        <v>0</v>
      </c>
      <c r="AB117" s="110">
        <v>285</v>
      </c>
      <c r="AC117" s="110">
        <v>633</v>
      </c>
      <c r="AD117" s="110">
        <v>0</v>
      </c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774</v>
      </c>
      <c r="G118" s="42">
        <v>717</v>
      </c>
      <c r="H118" s="43">
        <v>42</v>
      </c>
      <c r="I118" s="43">
        <v>15</v>
      </c>
      <c r="J118" s="117">
        <f t="shared" si="17"/>
        <v>774</v>
      </c>
      <c r="K118" s="42">
        <v>717</v>
      </c>
      <c r="L118" s="43">
        <v>42</v>
      </c>
      <c r="M118" s="120">
        <v>15</v>
      </c>
      <c r="N118" s="117">
        <f t="shared" si="15"/>
        <v>775</v>
      </c>
      <c r="O118" s="48">
        <v>413</v>
      </c>
      <c r="P118" s="37">
        <v>362</v>
      </c>
      <c r="Q118" s="107">
        <v>41</v>
      </c>
      <c r="R118" s="38">
        <v>41</v>
      </c>
      <c r="S118" s="42">
        <v>69</v>
      </c>
      <c r="T118" s="38">
        <v>81</v>
      </c>
      <c r="U118" s="48">
        <v>58</v>
      </c>
      <c r="V118" s="38">
        <v>17</v>
      </c>
      <c r="W118" s="37">
        <v>0</v>
      </c>
      <c r="X118" s="107">
        <v>0</v>
      </c>
      <c r="Y118" s="38">
        <v>13</v>
      </c>
      <c r="Z118" s="129">
        <v>0</v>
      </c>
      <c r="AA118" s="38">
        <v>0</v>
      </c>
      <c r="AB118" s="110">
        <v>823</v>
      </c>
      <c r="AC118" s="110">
        <v>65</v>
      </c>
      <c r="AD118" s="110">
        <v>0</v>
      </c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326</v>
      </c>
      <c r="G119" s="42">
        <v>221</v>
      </c>
      <c r="H119" s="43">
        <v>34</v>
      </c>
      <c r="I119" s="43">
        <v>71</v>
      </c>
      <c r="J119" s="117">
        <f t="shared" si="17"/>
        <v>351</v>
      </c>
      <c r="K119" s="42">
        <v>243</v>
      </c>
      <c r="L119" s="43">
        <v>35</v>
      </c>
      <c r="M119" s="120">
        <v>73</v>
      </c>
      <c r="N119" s="117">
        <f t="shared" si="15"/>
        <v>368</v>
      </c>
      <c r="O119" s="48">
        <v>154</v>
      </c>
      <c r="P119" s="37">
        <v>214</v>
      </c>
      <c r="Q119" s="107">
        <v>9</v>
      </c>
      <c r="R119" s="38">
        <v>24</v>
      </c>
      <c r="S119" s="42">
        <v>68</v>
      </c>
      <c r="T119" s="38">
        <v>68</v>
      </c>
      <c r="U119" s="48">
        <v>86</v>
      </c>
      <c r="V119" s="38">
        <v>72</v>
      </c>
      <c r="W119" s="37">
        <v>51</v>
      </c>
      <c r="X119" s="107">
        <v>0</v>
      </c>
      <c r="Y119" s="38">
        <v>51</v>
      </c>
      <c r="Z119" s="129">
        <v>0</v>
      </c>
      <c r="AA119" s="38">
        <v>0</v>
      </c>
      <c r="AB119" s="110">
        <v>94</v>
      </c>
      <c r="AC119" s="110">
        <v>0</v>
      </c>
      <c r="AD119" s="110">
        <v>0</v>
      </c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302</v>
      </c>
      <c r="G120" s="114">
        <v>264</v>
      </c>
      <c r="H120" s="115">
        <v>34</v>
      </c>
      <c r="I120" s="115">
        <v>4</v>
      </c>
      <c r="J120" s="113">
        <f t="shared" si="17"/>
        <v>304</v>
      </c>
      <c r="K120" s="114">
        <v>266</v>
      </c>
      <c r="L120" s="115">
        <v>34</v>
      </c>
      <c r="M120" s="116">
        <v>4</v>
      </c>
      <c r="N120" s="117">
        <f t="shared" si="15"/>
        <v>305</v>
      </c>
      <c r="O120" s="118">
        <v>0</v>
      </c>
      <c r="P120" s="119">
        <v>305</v>
      </c>
      <c r="Q120" s="107">
        <v>0</v>
      </c>
      <c r="R120" s="38">
        <v>8</v>
      </c>
      <c r="S120" s="42">
        <v>2</v>
      </c>
      <c r="T120" s="38">
        <v>12</v>
      </c>
      <c r="U120" s="48">
        <v>7</v>
      </c>
      <c r="V120" s="38">
        <v>10</v>
      </c>
      <c r="W120" s="37">
        <v>5</v>
      </c>
      <c r="X120" s="107">
        <v>0</v>
      </c>
      <c r="Y120" s="38">
        <v>23</v>
      </c>
      <c r="Z120" s="129">
        <v>0</v>
      </c>
      <c r="AA120" s="38">
        <v>0</v>
      </c>
      <c r="AB120" s="110">
        <v>206</v>
      </c>
      <c r="AC120" s="110">
        <v>430</v>
      </c>
      <c r="AD120" s="110">
        <v>0</v>
      </c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5</v>
      </c>
      <c r="V121" s="38">
        <v>11</v>
      </c>
      <c r="W121" s="37">
        <v>242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>
        <v>0</v>
      </c>
      <c r="AD121" s="110">
        <v>0</v>
      </c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>
        <v>0</v>
      </c>
      <c r="AD122" s="110">
        <v>0</v>
      </c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>
        <v>0</v>
      </c>
      <c r="AD123" s="38">
        <v>0</v>
      </c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1183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135"/>
      <c r="AF125" s="136"/>
      <c r="AG125" s="62"/>
      <c r="AH125" s="63"/>
      <c r="AI125" s="65"/>
    </row>
    <row r="126" spans="1:98" x14ac:dyDescent="0.25">
      <c r="A126" s="1554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2836</v>
      </c>
      <c r="G126" s="74">
        <f t="shared" si="18"/>
        <v>2499</v>
      </c>
      <c r="H126" s="75">
        <f t="shared" si="18"/>
        <v>235</v>
      </c>
      <c r="I126" s="75">
        <f t="shared" si="18"/>
        <v>102</v>
      </c>
      <c r="J126" s="138">
        <f t="shared" si="18"/>
        <v>2954</v>
      </c>
      <c r="K126" s="74">
        <f t="shared" si="18"/>
        <v>2605</v>
      </c>
      <c r="L126" s="75">
        <f t="shared" si="18"/>
        <v>245</v>
      </c>
      <c r="M126" s="75">
        <f t="shared" si="18"/>
        <v>104</v>
      </c>
      <c r="N126" s="138">
        <f t="shared" si="18"/>
        <v>2730</v>
      </c>
      <c r="O126" s="81">
        <f t="shared" si="18"/>
        <v>718</v>
      </c>
      <c r="P126" s="77">
        <f t="shared" si="18"/>
        <v>2012</v>
      </c>
      <c r="Q126" s="74">
        <f t="shared" si="18"/>
        <v>82</v>
      </c>
      <c r="R126" s="139">
        <f t="shared" si="18"/>
        <v>320</v>
      </c>
      <c r="S126" s="1555">
        <f t="shared" si="18"/>
        <v>302</v>
      </c>
      <c r="T126" s="1556">
        <f t="shared" si="18"/>
        <v>950</v>
      </c>
      <c r="U126" s="81">
        <f t="shared" si="18"/>
        <v>515</v>
      </c>
      <c r="V126" s="142">
        <f t="shared" si="18"/>
        <v>434</v>
      </c>
      <c r="W126" s="139">
        <f t="shared" si="18"/>
        <v>4718</v>
      </c>
      <c r="X126" s="78">
        <f t="shared" si="18"/>
        <v>15</v>
      </c>
      <c r="Y126" s="142">
        <f t="shared" si="18"/>
        <v>262</v>
      </c>
      <c r="Z126" s="139">
        <f t="shared" si="18"/>
        <v>0</v>
      </c>
      <c r="AA126" s="139">
        <f t="shared" si="18"/>
        <v>0</v>
      </c>
      <c r="AB126" s="139">
        <f t="shared" si="18"/>
        <v>1990</v>
      </c>
      <c r="AC126" s="139">
        <f t="shared" si="18"/>
        <v>1270</v>
      </c>
      <c r="AD126" s="138">
        <f t="shared" si="18"/>
        <v>44</v>
      </c>
      <c r="AE126" s="74">
        <f t="shared" si="18"/>
        <v>0</v>
      </c>
      <c r="AF126" s="77">
        <f t="shared" si="18"/>
        <v>0</v>
      </c>
      <c r="AG126" s="74">
        <f t="shared" si="18"/>
        <v>2</v>
      </c>
      <c r="AH126" s="75">
        <f t="shared" si="18"/>
        <v>7</v>
      </c>
      <c r="AI126" s="139">
        <f t="shared" si="18"/>
        <v>7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554" t="s">
        <v>133</v>
      </c>
      <c r="B128" s="945" t="s">
        <v>94</v>
      </c>
      <c r="C128" s="1522" t="s">
        <v>13</v>
      </c>
      <c r="D128" s="1532" t="s">
        <v>14</v>
      </c>
      <c r="E128" s="1457" t="s">
        <v>15</v>
      </c>
      <c r="F128" s="1457" t="s">
        <v>16</v>
      </c>
      <c r="G128" s="1457" t="s">
        <v>134</v>
      </c>
      <c r="H128" s="1457" t="s">
        <v>18</v>
      </c>
      <c r="I128" s="1458" t="s">
        <v>19</v>
      </c>
      <c r="J128" s="1458" t="s">
        <v>20</v>
      </c>
      <c r="K128" s="1458" t="s">
        <v>21</v>
      </c>
      <c r="L128" s="1458" t="s">
        <v>22</v>
      </c>
      <c r="M128" s="1458" t="s">
        <v>23</v>
      </c>
      <c r="N128" s="1458" t="s">
        <v>24</v>
      </c>
      <c r="O128" s="1458" t="s">
        <v>25</v>
      </c>
      <c r="P128" s="1458" t="s">
        <v>26</v>
      </c>
      <c r="Q128" s="1458" t="s">
        <v>27</v>
      </c>
      <c r="R128" s="1458" t="s">
        <v>28</v>
      </c>
      <c r="S128" s="1458" t="s">
        <v>29</v>
      </c>
      <c r="T128" s="1429" t="s">
        <v>135</v>
      </c>
      <c r="U128" s="1557" t="s">
        <v>136</v>
      </c>
      <c r="V128" s="1557" t="s">
        <v>137</v>
      </c>
    </row>
    <row r="129" spans="1:93" ht="15" customHeight="1" x14ac:dyDescent="0.25">
      <c r="A129" s="152" t="s">
        <v>138</v>
      </c>
      <c r="B129" s="1435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460"/>
      <c r="V129" s="1460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99</v>
      </c>
      <c r="C130" s="42">
        <v>2</v>
      </c>
      <c r="D130" s="43">
        <v>7</v>
      </c>
      <c r="E130" s="43">
        <v>6</v>
      </c>
      <c r="F130" s="43">
        <v>2</v>
      </c>
      <c r="G130" s="43">
        <v>4</v>
      </c>
      <c r="H130" s="43">
        <v>1</v>
      </c>
      <c r="I130" s="43">
        <v>2</v>
      </c>
      <c r="J130" s="43">
        <v>5</v>
      </c>
      <c r="K130" s="43">
        <v>5</v>
      </c>
      <c r="L130" s="43">
        <v>5</v>
      </c>
      <c r="M130" s="43">
        <v>5</v>
      </c>
      <c r="N130" s="43">
        <v>5</v>
      </c>
      <c r="O130" s="43">
        <v>10</v>
      </c>
      <c r="P130" s="43">
        <v>16</v>
      </c>
      <c r="Q130" s="43">
        <v>14</v>
      </c>
      <c r="R130" s="43">
        <v>3</v>
      </c>
      <c r="S130" s="43">
        <v>6</v>
      </c>
      <c r="T130" s="44">
        <v>1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174</v>
      </c>
      <c r="C131" s="42">
        <v>0</v>
      </c>
      <c r="D131" s="43">
        <v>0</v>
      </c>
      <c r="E131" s="43">
        <v>0</v>
      </c>
      <c r="F131" s="43">
        <v>2</v>
      </c>
      <c r="G131" s="43">
        <v>1</v>
      </c>
      <c r="H131" s="43">
        <v>5</v>
      </c>
      <c r="I131" s="43">
        <v>9</v>
      </c>
      <c r="J131" s="43">
        <v>10</v>
      </c>
      <c r="K131" s="43">
        <v>13</v>
      </c>
      <c r="L131" s="43">
        <v>6</v>
      </c>
      <c r="M131" s="43">
        <v>14</v>
      </c>
      <c r="N131" s="43">
        <v>20</v>
      </c>
      <c r="O131" s="43">
        <v>19</v>
      </c>
      <c r="P131" s="43">
        <v>20</v>
      </c>
      <c r="Q131" s="43">
        <v>19</v>
      </c>
      <c r="R131" s="43">
        <v>13</v>
      </c>
      <c r="S131" s="43">
        <v>13</v>
      </c>
      <c r="T131" s="44">
        <v>10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227</v>
      </c>
      <c r="C132" s="42">
        <v>0</v>
      </c>
      <c r="D132" s="43">
        <v>0</v>
      </c>
      <c r="E132" s="43">
        <v>1</v>
      </c>
      <c r="F132" s="43">
        <v>1</v>
      </c>
      <c r="G132" s="43">
        <v>4</v>
      </c>
      <c r="H132" s="43">
        <v>31</v>
      </c>
      <c r="I132" s="43">
        <v>63</v>
      </c>
      <c r="J132" s="43">
        <v>54</v>
      </c>
      <c r="K132" s="43">
        <v>64</v>
      </c>
      <c r="L132" s="43">
        <v>9</v>
      </c>
      <c r="M132" s="43">
        <v>0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244</v>
      </c>
      <c r="C134" s="42">
        <v>0</v>
      </c>
      <c r="D134" s="43">
        <v>0</v>
      </c>
      <c r="E134" s="43">
        <v>0</v>
      </c>
      <c r="F134" s="43">
        <v>0</v>
      </c>
      <c r="G134" s="43">
        <v>3</v>
      </c>
      <c r="H134" s="43">
        <v>1</v>
      </c>
      <c r="I134" s="43">
        <v>1</v>
      </c>
      <c r="J134" s="43">
        <v>4</v>
      </c>
      <c r="K134" s="43">
        <v>8</v>
      </c>
      <c r="L134" s="43">
        <v>4</v>
      </c>
      <c r="M134" s="43">
        <v>12</v>
      </c>
      <c r="N134" s="43">
        <v>8</v>
      </c>
      <c r="O134" s="43">
        <v>18</v>
      </c>
      <c r="P134" s="43">
        <v>27</v>
      </c>
      <c r="Q134" s="43">
        <v>29</v>
      </c>
      <c r="R134" s="43">
        <v>46</v>
      </c>
      <c r="S134" s="43">
        <v>27</v>
      </c>
      <c r="T134" s="44">
        <v>56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130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1</v>
      </c>
      <c r="L135" s="43">
        <v>2</v>
      </c>
      <c r="M135" s="43">
        <v>3</v>
      </c>
      <c r="N135" s="43">
        <v>6</v>
      </c>
      <c r="O135" s="43">
        <v>7</v>
      </c>
      <c r="P135" s="43">
        <v>11</v>
      </c>
      <c r="Q135" s="43">
        <v>20</v>
      </c>
      <c r="R135" s="43">
        <v>28</v>
      </c>
      <c r="S135" s="43">
        <v>26</v>
      </c>
      <c r="T135" s="44">
        <v>26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294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4</v>
      </c>
      <c r="I137" s="43">
        <v>31</v>
      </c>
      <c r="J137" s="43">
        <v>57</v>
      </c>
      <c r="K137" s="43">
        <v>48</v>
      </c>
      <c r="L137" s="43">
        <v>31</v>
      </c>
      <c r="M137" s="43">
        <v>42</v>
      </c>
      <c r="N137" s="43">
        <v>34</v>
      </c>
      <c r="O137" s="43">
        <v>15</v>
      </c>
      <c r="P137" s="43">
        <v>15</v>
      </c>
      <c r="Q137" s="43">
        <v>13</v>
      </c>
      <c r="R137" s="43">
        <v>4</v>
      </c>
      <c r="S137" s="43">
        <v>0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151</v>
      </c>
      <c r="C138" s="42">
        <v>0</v>
      </c>
      <c r="D138" s="43">
        <v>0</v>
      </c>
      <c r="E138" s="43">
        <v>0</v>
      </c>
      <c r="F138" s="43">
        <v>1</v>
      </c>
      <c r="G138" s="43">
        <v>2</v>
      </c>
      <c r="H138" s="43">
        <v>2</v>
      </c>
      <c r="I138" s="43">
        <v>5</v>
      </c>
      <c r="J138" s="43">
        <v>3</v>
      </c>
      <c r="K138" s="43">
        <v>8</v>
      </c>
      <c r="L138" s="43">
        <v>17</v>
      </c>
      <c r="M138" s="43">
        <v>13</v>
      </c>
      <c r="N138" s="43">
        <v>21</v>
      </c>
      <c r="O138" s="43">
        <v>20</v>
      </c>
      <c r="P138" s="43">
        <v>17</v>
      </c>
      <c r="Q138" s="43">
        <v>17</v>
      </c>
      <c r="R138" s="43">
        <v>8</v>
      </c>
      <c r="S138" s="43">
        <v>8</v>
      </c>
      <c r="T138" s="44">
        <v>9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254</v>
      </c>
      <c r="C139" s="42">
        <v>3</v>
      </c>
      <c r="D139" s="43">
        <v>37</v>
      </c>
      <c r="E139" s="43">
        <v>99</v>
      </c>
      <c r="F139" s="43">
        <v>108</v>
      </c>
      <c r="G139" s="43">
        <v>7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64</v>
      </c>
      <c r="C140" s="42">
        <v>42</v>
      </c>
      <c r="D140" s="43">
        <v>14</v>
      </c>
      <c r="E140" s="43">
        <v>5</v>
      </c>
      <c r="F140" s="43">
        <v>2</v>
      </c>
      <c r="G140" s="43">
        <v>1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23</v>
      </c>
      <c r="C141" s="42">
        <v>0</v>
      </c>
      <c r="D141" s="43">
        <v>0</v>
      </c>
      <c r="E141" s="43">
        <v>0</v>
      </c>
      <c r="F141" s="43">
        <v>0</v>
      </c>
      <c r="G141" s="43">
        <v>0</v>
      </c>
      <c r="H141" s="43">
        <v>5</v>
      </c>
      <c r="I141" s="43">
        <v>1</v>
      </c>
      <c r="J141" s="43">
        <v>3</v>
      </c>
      <c r="K141" s="43">
        <v>2</v>
      </c>
      <c r="L141" s="43">
        <v>3</v>
      </c>
      <c r="M141" s="43">
        <v>4</v>
      </c>
      <c r="N141" s="43">
        <v>1</v>
      </c>
      <c r="O141" s="43">
        <v>1</v>
      </c>
      <c r="P141" s="43">
        <v>2</v>
      </c>
      <c r="Q141" s="43">
        <v>1</v>
      </c>
      <c r="R141" s="43">
        <v>0</v>
      </c>
      <c r="S141" s="43">
        <v>0</v>
      </c>
      <c r="T141" s="44">
        <v>0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70</v>
      </c>
      <c r="C142" s="42">
        <v>0</v>
      </c>
      <c r="D142" s="43">
        <v>0</v>
      </c>
      <c r="E142" s="43">
        <v>0</v>
      </c>
      <c r="F142" s="43">
        <v>0</v>
      </c>
      <c r="G142" s="43">
        <v>2</v>
      </c>
      <c r="H142" s="43">
        <v>3</v>
      </c>
      <c r="I142" s="43">
        <v>6</v>
      </c>
      <c r="J142" s="43">
        <v>13</v>
      </c>
      <c r="K142" s="43">
        <v>7</v>
      </c>
      <c r="L142" s="43">
        <v>11</v>
      </c>
      <c r="M142" s="43">
        <v>8</v>
      </c>
      <c r="N142" s="43">
        <v>9</v>
      </c>
      <c r="O142" s="43">
        <v>6</v>
      </c>
      <c r="P142" s="43">
        <v>4</v>
      </c>
      <c r="Q142" s="43">
        <v>1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237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8</v>
      </c>
      <c r="I143" s="43">
        <v>16</v>
      </c>
      <c r="J143" s="43">
        <v>34</v>
      </c>
      <c r="K143" s="43">
        <v>45</v>
      </c>
      <c r="L143" s="43">
        <v>30</v>
      </c>
      <c r="M143" s="43">
        <v>25</v>
      </c>
      <c r="N143" s="43">
        <v>19</v>
      </c>
      <c r="O143" s="43">
        <v>20</v>
      </c>
      <c r="P143" s="43">
        <v>20</v>
      </c>
      <c r="Q143" s="43">
        <v>12</v>
      </c>
      <c r="R143" s="43">
        <v>5</v>
      </c>
      <c r="S143" s="43">
        <v>3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4"/>
      <c r="U144" s="45"/>
      <c r="V144" s="45"/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1967</v>
      </c>
      <c r="C146" s="74">
        <f t="shared" si="27"/>
        <v>47</v>
      </c>
      <c r="D146" s="75">
        <f t="shared" si="27"/>
        <v>58</v>
      </c>
      <c r="E146" s="75">
        <f t="shared" si="27"/>
        <v>111</v>
      </c>
      <c r="F146" s="75">
        <f t="shared" si="27"/>
        <v>116</v>
      </c>
      <c r="G146" s="75">
        <f>SUM(G129:G145)</f>
        <v>24</v>
      </c>
      <c r="H146" s="75">
        <f t="shared" si="27"/>
        <v>60</v>
      </c>
      <c r="I146" s="75">
        <f t="shared" si="27"/>
        <v>134</v>
      </c>
      <c r="J146" s="75">
        <f t="shared" si="27"/>
        <v>183</v>
      </c>
      <c r="K146" s="75">
        <f t="shared" si="27"/>
        <v>201</v>
      </c>
      <c r="L146" s="75">
        <f t="shared" si="27"/>
        <v>118</v>
      </c>
      <c r="M146" s="75">
        <f t="shared" si="27"/>
        <v>126</v>
      </c>
      <c r="N146" s="75">
        <f t="shared" si="27"/>
        <v>123</v>
      </c>
      <c r="O146" s="75">
        <f t="shared" si="27"/>
        <v>116</v>
      </c>
      <c r="P146" s="75">
        <f t="shared" si="27"/>
        <v>132</v>
      </c>
      <c r="Q146" s="75">
        <f t="shared" si="27"/>
        <v>126</v>
      </c>
      <c r="R146" s="75">
        <f t="shared" si="27"/>
        <v>107</v>
      </c>
      <c r="S146" s="75">
        <f t="shared" si="27"/>
        <v>83</v>
      </c>
      <c r="T146" s="76">
        <f t="shared" si="27"/>
        <v>102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519" t="s">
        <v>158</v>
      </c>
      <c r="G148" s="1529"/>
      <c r="H148" s="1529"/>
      <c r="I148" s="1529"/>
      <c r="J148" s="1529"/>
      <c r="K148" s="1529"/>
      <c r="L148" s="1529"/>
      <c r="M148" s="1529"/>
      <c r="N148" s="1529"/>
      <c r="O148" s="1529"/>
      <c r="P148" s="1529"/>
      <c r="Q148" s="1529"/>
      <c r="R148" s="1529"/>
      <c r="S148" s="1529"/>
      <c r="T148" s="1529"/>
      <c r="U148" s="1529"/>
      <c r="V148" s="1529"/>
      <c r="W148" s="1529"/>
      <c r="X148" s="1529"/>
      <c r="Y148" s="1529"/>
      <c r="Z148" s="1529"/>
      <c r="AA148" s="1529"/>
      <c r="AB148" s="1529"/>
      <c r="AC148" s="1529"/>
      <c r="AD148" s="1529"/>
      <c r="AE148" s="1529"/>
      <c r="AF148" s="1529"/>
      <c r="AG148" s="1529"/>
      <c r="AH148" s="1529"/>
      <c r="AI148" s="1529"/>
      <c r="AJ148" s="1529"/>
      <c r="AK148" s="1529"/>
      <c r="AL148" s="1529"/>
      <c r="AM148" s="1529"/>
      <c r="AN148" s="1529"/>
      <c r="AO148" s="1521"/>
      <c r="AP148" s="1461" t="s">
        <v>9</v>
      </c>
      <c r="AQ148" s="1494" t="s">
        <v>159</v>
      </c>
      <c r="AR148" s="1494" t="s">
        <v>160</v>
      </c>
      <c r="AS148" s="1384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483" t="s">
        <v>13</v>
      </c>
      <c r="G149" s="1543"/>
      <c r="H149" s="1483" t="s">
        <v>14</v>
      </c>
      <c r="I149" s="1543"/>
      <c r="J149" s="1483" t="s">
        <v>15</v>
      </c>
      <c r="K149" s="1543"/>
      <c r="L149" s="1483" t="s">
        <v>16</v>
      </c>
      <c r="M149" s="1543"/>
      <c r="N149" s="1483" t="s">
        <v>164</v>
      </c>
      <c r="O149" s="1543"/>
      <c r="P149" s="1483" t="s">
        <v>18</v>
      </c>
      <c r="Q149" s="1543"/>
      <c r="R149" s="1519" t="s">
        <v>19</v>
      </c>
      <c r="S149" s="1520"/>
      <c r="T149" s="1519" t="s">
        <v>20</v>
      </c>
      <c r="U149" s="1520"/>
      <c r="V149" s="1519" t="s">
        <v>21</v>
      </c>
      <c r="W149" s="1520"/>
      <c r="X149" s="1519" t="s">
        <v>22</v>
      </c>
      <c r="Y149" s="1520"/>
      <c r="Z149" s="1519" t="s">
        <v>23</v>
      </c>
      <c r="AA149" s="1520"/>
      <c r="AB149" s="1519" t="s">
        <v>24</v>
      </c>
      <c r="AC149" s="1520"/>
      <c r="AD149" s="1519" t="s">
        <v>25</v>
      </c>
      <c r="AE149" s="1520"/>
      <c r="AF149" s="1519" t="s">
        <v>26</v>
      </c>
      <c r="AG149" s="1520"/>
      <c r="AH149" s="1519" t="s">
        <v>27</v>
      </c>
      <c r="AI149" s="1520"/>
      <c r="AJ149" s="1519" t="s">
        <v>28</v>
      </c>
      <c r="AK149" s="1520"/>
      <c r="AL149" s="1519" t="s">
        <v>29</v>
      </c>
      <c r="AM149" s="1520"/>
      <c r="AN149" s="1519" t="s">
        <v>30</v>
      </c>
      <c r="AO149" s="1521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535" t="s">
        <v>165</v>
      </c>
      <c r="D150" s="1458" t="s">
        <v>31</v>
      </c>
      <c r="E150" s="1558" t="s">
        <v>32</v>
      </c>
      <c r="F150" s="1522" t="s">
        <v>31</v>
      </c>
      <c r="G150" s="964" t="s">
        <v>32</v>
      </c>
      <c r="H150" s="1522" t="s">
        <v>31</v>
      </c>
      <c r="I150" s="964" t="s">
        <v>32</v>
      </c>
      <c r="J150" s="1522" t="s">
        <v>31</v>
      </c>
      <c r="K150" s="964" t="s">
        <v>32</v>
      </c>
      <c r="L150" s="1522" t="s">
        <v>31</v>
      </c>
      <c r="M150" s="964" t="s">
        <v>32</v>
      </c>
      <c r="N150" s="1522" t="s">
        <v>31</v>
      </c>
      <c r="O150" s="964" t="s">
        <v>32</v>
      </c>
      <c r="P150" s="1522" t="s">
        <v>31</v>
      </c>
      <c r="Q150" s="964" t="s">
        <v>32</v>
      </c>
      <c r="R150" s="1522" t="s">
        <v>31</v>
      </c>
      <c r="S150" s="964" t="s">
        <v>32</v>
      </c>
      <c r="T150" s="1522" t="s">
        <v>31</v>
      </c>
      <c r="U150" s="964" t="s">
        <v>32</v>
      </c>
      <c r="V150" s="1522" t="s">
        <v>31</v>
      </c>
      <c r="W150" s="964" t="s">
        <v>32</v>
      </c>
      <c r="X150" s="1522" t="s">
        <v>31</v>
      </c>
      <c r="Y150" s="964" t="s">
        <v>32</v>
      </c>
      <c r="Z150" s="1522" t="s">
        <v>31</v>
      </c>
      <c r="AA150" s="964" t="s">
        <v>32</v>
      </c>
      <c r="AB150" s="1522" t="s">
        <v>31</v>
      </c>
      <c r="AC150" s="964" t="s">
        <v>32</v>
      </c>
      <c r="AD150" s="1522" t="s">
        <v>31</v>
      </c>
      <c r="AE150" s="964" t="s">
        <v>32</v>
      </c>
      <c r="AF150" s="1522" t="s">
        <v>31</v>
      </c>
      <c r="AG150" s="964" t="s">
        <v>32</v>
      </c>
      <c r="AH150" s="1522" t="s">
        <v>31</v>
      </c>
      <c r="AI150" s="964" t="s">
        <v>32</v>
      </c>
      <c r="AJ150" s="1522" t="s">
        <v>31</v>
      </c>
      <c r="AK150" s="964" t="s">
        <v>32</v>
      </c>
      <c r="AL150" s="1522" t="s">
        <v>31</v>
      </c>
      <c r="AM150" s="964" t="s">
        <v>32</v>
      </c>
      <c r="AN150" s="1522" t="s">
        <v>31</v>
      </c>
      <c r="AO150" s="1559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560">
        <f>SUM(D151+E151)</f>
        <v>1454</v>
      </c>
      <c r="D151" s="1561">
        <f>SUM(F151+H151+J151+L151+N151+P151+R151+T151+V151+X151+Z151+AB151+AD151+AF151+AH151+AJ151+AL151+AN151)</f>
        <v>645</v>
      </c>
      <c r="E151" s="970">
        <f>SUM(G151+I151+K151+M151+O151+Q151+S151+U151+W151+Y151+AA151+AC151+AE151+AG151+AI151+AK151+AM151+AO151)</f>
        <v>809</v>
      </c>
      <c r="F151" s="939">
        <v>4</v>
      </c>
      <c r="G151" s="971">
        <v>2</v>
      </c>
      <c r="H151" s="939">
        <v>7</v>
      </c>
      <c r="I151" s="971">
        <v>3</v>
      </c>
      <c r="J151" s="939">
        <v>15</v>
      </c>
      <c r="K151" s="1466">
        <v>3</v>
      </c>
      <c r="L151" s="939">
        <v>8</v>
      </c>
      <c r="M151" s="1466">
        <v>4</v>
      </c>
      <c r="N151" s="939">
        <v>8</v>
      </c>
      <c r="O151" s="1466">
        <v>5</v>
      </c>
      <c r="P151" s="939">
        <v>14</v>
      </c>
      <c r="Q151" s="1466">
        <v>9</v>
      </c>
      <c r="R151" s="939">
        <v>16</v>
      </c>
      <c r="S151" s="1466">
        <v>16</v>
      </c>
      <c r="T151" s="939">
        <v>12</v>
      </c>
      <c r="U151" s="1466">
        <v>19</v>
      </c>
      <c r="V151" s="939">
        <v>13</v>
      </c>
      <c r="W151" s="1466">
        <v>31</v>
      </c>
      <c r="X151" s="939">
        <v>13</v>
      </c>
      <c r="Y151" s="1466">
        <v>41</v>
      </c>
      <c r="Z151" s="939">
        <v>24</v>
      </c>
      <c r="AA151" s="1466">
        <v>56</v>
      </c>
      <c r="AB151" s="939">
        <v>30</v>
      </c>
      <c r="AC151" s="1466">
        <v>71</v>
      </c>
      <c r="AD151" s="939">
        <v>39</v>
      </c>
      <c r="AE151" s="1466">
        <v>84</v>
      </c>
      <c r="AF151" s="939">
        <v>78</v>
      </c>
      <c r="AG151" s="1466">
        <v>99</v>
      </c>
      <c r="AH151" s="939">
        <v>99</v>
      </c>
      <c r="AI151" s="1466">
        <v>109</v>
      </c>
      <c r="AJ151" s="939">
        <v>97</v>
      </c>
      <c r="AK151" s="1466">
        <v>105</v>
      </c>
      <c r="AL151" s="939">
        <v>84</v>
      </c>
      <c r="AM151" s="1466">
        <v>84</v>
      </c>
      <c r="AN151" s="973">
        <v>84</v>
      </c>
      <c r="AO151" s="1467">
        <v>68</v>
      </c>
      <c r="AP151" s="174">
        <v>1454</v>
      </c>
      <c r="AQ151" s="123">
        <v>645</v>
      </c>
      <c r="AR151" s="123">
        <v>15</v>
      </c>
      <c r="AS151" s="175">
        <v>1</v>
      </c>
      <c r="AT151" s="939">
        <v>0</v>
      </c>
      <c r="AU151" s="1466">
        <v>123</v>
      </c>
      <c r="AV151" s="1562"/>
      <c r="AW151" s="1563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217</v>
      </c>
      <c r="D152" s="179"/>
      <c r="E152" s="180">
        <f>SUM(K152+M152+O152+Q152+S152+U152+W152+Y152+AA152+AC152+AE152+AG152+AI152+AK152+AM152+AO152)</f>
        <v>217</v>
      </c>
      <c r="F152" s="181"/>
      <c r="G152" s="1470"/>
      <c r="H152" s="181"/>
      <c r="I152" s="1470"/>
      <c r="J152" s="181"/>
      <c r="K152" s="108">
        <v>1</v>
      </c>
      <c r="L152" s="181"/>
      <c r="M152" s="108">
        <v>2</v>
      </c>
      <c r="N152" s="181"/>
      <c r="O152" s="108">
        <v>3</v>
      </c>
      <c r="P152" s="181"/>
      <c r="Q152" s="108">
        <v>30</v>
      </c>
      <c r="R152" s="181"/>
      <c r="S152" s="108">
        <v>62</v>
      </c>
      <c r="T152" s="181"/>
      <c r="U152" s="108">
        <v>49</v>
      </c>
      <c r="V152" s="181"/>
      <c r="W152" s="108">
        <v>61</v>
      </c>
      <c r="X152" s="181"/>
      <c r="Y152" s="108">
        <v>9</v>
      </c>
      <c r="Z152" s="181"/>
      <c r="AA152" s="108"/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217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471</v>
      </c>
      <c r="D154" s="195">
        <f>SUM(F154+H154+J154+L154+N154+P154+R154+T154+V154+X154+Z154+AB154+AD154+AF154+AH154+AJ154+AL154+AN154)</f>
        <v>129</v>
      </c>
      <c r="E154" s="196">
        <f>SUM(G154+I154+K154+M154+O154+Q154+S154+U154+W154+Y154+AA154+AC154+AE154+AG154+AI154+AK154+AM154+AO154)</f>
        <v>342</v>
      </c>
      <c r="F154" s="42">
        <v>2</v>
      </c>
      <c r="G154" s="38">
        <v>0</v>
      </c>
      <c r="H154" s="42">
        <v>0</v>
      </c>
      <c r="I154" s="38">
        <v>0</v>
      </c>
      <c r="J154" s="42">
        <v>0</v>
      </c>
      <c r="K154" s="38">
        <v>0</v>
      </c>
      <c r="L154" s="42">
        <v>2</v>
      </c>
      <c r="M154" s="38">
        <v>1</v>
      </c>
      <c r="N154" s="42">
        <v>1</v>
      </c>
      <c r="O154" s="38">
        <v>0</v>
      </c>
      <c r="P154" s="42">
        <v>10</v>
      </c>
      <c r="Q154" s="38">
        <v>21</v>
      </c>
      <c r="R154" s="42">
        <v>14</v>
      </c>
      <c r="S154" s="38">
        <v>25</v>
      </c>
      <c r="T154" s="42">
        <v>24</v>
      </c>
      <c r="U154" s="38">
        <v>52</v>
      </c>
      <c r="V154" s="42">
        <v>15</v>
      </c>
      <c r="W154" s="38">
        <v>49</v>
      </c>
      <c r="X154" s="42">
        <v>18</v>
      </c>
      <c r="Y154" s="38">
        <v>32</v>
      </c>
      <c r="Z154" s="42">
        <v>13</v>
      </c>
      <c r="AA154" s="38">
        <v>33</v>
      </c>
      <c r="AB154" s="42">
        <v>11</v>
      </c>
      <c r="AC154" s="38">
        <v>47</v>
      </c>
      <c r="AD154" s="42">
        <v>11</v>
      </c>
      <c r="AE154" s="38">
        <v>27</v>
      </c>
      <c r="AF154" s="42">
        <v>4</v>
      </c>
      <c r="AG154" s="38">
        <v>27</v>
      </c>
      <c r="AH154" s="42">
        <v>2</v>
      </c>
      <c r="AI154" s="38">
        <v>12</v>
      </c>
      <c r="AJ154" s="42">
        <v>0</v>
      </c>
      <c r="AK154" s="38">
        <v>10</v>
      </c>
      <c r="AL154" s="42">
        <v>1</v>
      </c>
      <c r="AM154" s="38">
        <v>3</v>
      </c>
      <c r="AN154" s="107">
        <v>1</v>
      </c>
      <c r="AO154" s="44">
        <v>3</v>
      </c>
      <c r="AP154" s="197">
        <v>471</v>
      </c>
      <c r="AQ154" s="43">
        <v>167</v>
      </c>
      <c r="AR154" s="43">
        <v>0</v>
      </c>
      <c r="AS154" s="38">
        <v>0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471"/>
      <c r="C156" s="208">
        <f t="shared" si="39"/>
        <v>358</v>
      </c>
      <c r="D156" s="209">
        <f>SUM(F156+H156+J156+L156+N156+P156+R156+T156+V156+X156+Z156+AB156+AD156+AF156+AH156+AJ156+AL156+AN156)</f>
        <v>152</v>
      </c>
      <c r="E156" s="196">
        <f>SUM(G156+I156+K156+M156+O156+Q156+S156+U156+W156+Y156+AA156+AC156+AE156+AG156+AI156+AK156+AM156+AO156)</f>
        <v>206</v>
      </c>
      <c r="F156" s="32">
        <v>35</v>
      </c>
      <c r="G156" s="31">
        <v>29</v>
      </c>
      <c r="H156" s="32">
        <v>19</v>
      </c>
      <c r="I156" s="31">
        <v>10</v>
      </c>
      <c r="J156" s="32">
        <v>4</v>
      </c>
      <c r="K156" s="110">
        <v>4</v>
      </c>
      <c r="L156" s="32">
        <v>3</v>
      </c>
      <c r="M156" s="110">
        <v>4</v>
      </c>
      <c r="N156" s="32">
        <v>3</v>
      </c>
      <c r="O156" s="110">
        <v>3</v>
      </c>
      <c r="P156" s="32">
        <v>0</v>
      </c>
      <c r="Q156" s="110">
        <v>0</v>
      </c>
      <c r="R156" s="32">
        <v>2</v>
      </c>
      <c r="S156" s="110">
        <v>1</v>
      </c>
      <c r="T156" s="32">
        <v>0</v>
      </c>
      <c r="U156" s="110">
        <v>7</v>
      </c>
      <c r="V156" s="32">
        <v>1</v>
      </c>
      <c r="W156" s="110">
        <v>6</v>
      </c>
      <c r="X156" s="32">
        <v>2</v>
      </c>
      <c r="Y156" s="110">
        <v>8</v>
      </c>
      <c r="Z156" s="32">
        <v>4</v>
      </c>
      <c r="AA156" s="110">
        <v>7</v>
      </c>
      <c r="AB156" s="32">
        <v>4</v>
      </c>
      <c r="AC156" s="110">
        <v>14</v>
      </c>
      <c r="AD156" s="32">
        <v>3</v>
      </c>
      <c r="AE156" s="110">
        <v>17</v>
      </c>
      <c r="AF156" s="32">
        <v>6</v>
      </c>
      <c r="AG156" s="110">
        <v>17</v>
      </c>
      <c r="AH156" s="32">
        <v>13</v>
      </c>
      <c r="AI156" s="110">
        <v>23</v>
      </c>
      <c r="AJ156" s="32">
        <v>15</v>
      </c>
      <c r="AK156" s="31">
        <v>14</v>
      </c>
      <c r="AL156" s="32">
        <v>19</v>
      </c>
      <c r="AM156" s="31">
        <v>22</v>
      </c>
      <c r="AN156" s="59">
        <v>19</v>
      </c>
      <c r="AO156" s="33">
        <v>20</v>
      </c>
      <c r="AP156" s="190">
        <v>358</v>
      </c>
      <c r="AQ156" s="35">
        <v>310</v>
      </c>
      <c r="AR156" s="35">
        <v>0</v>
      </c>
      <c r="AS156" s="110">
        <v>1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202</v>
      </c>
      <c r="D157" s="195">
        <f>SUM(F157+H157+J157+N157+L157+P157+R157+T157+V157+X157+Z157+AB157+AD157+AF157+AH157+AJ157+AL157+AN157)</f>
        <v>46</v>
      </c>
      <c r="E157" s="196">
        <f>SUM(G157+I157+K157+M157+O157+Q157+S157+U157+W157+Y157+AA157+AC157+AE157+AG157+AI157+AK157+AM157+AO157)</f>
        <v>156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1</v>
      </c>
      <c r="L157" s="42"/>
      <c r="M157" s="38">
        <v>2</v>
      </c>
      <c r="N157" s="42"/>
      <c r="O157" s="38">
        <v>2</v>
      </c>
      <c r="P157" s="42">
        <v>0</v>
      </c>
      <c r="Q157" s="38">
        <v>0</v>
      </c>
      <c r="R157" s="42">
        <v>0</v>
      </c>
      <c r="S157" s="38">
        <v>4</v>
      </c>
      <c r="T157" s="42">
        <v>1</v>
      </c>
      <c r="U157" s="38">
        <v>9</v>
      </c>
      <c r="V157" s="42">
        <v>1</v>
      </c>
      <c r="W157" s="38">
        <v>15</v>
      </c>
      <c r="X157" s="42">
        <v>4</v>
      </c>
      <c r="Y157" s="38">
        <v>14</v>
      </c>
      <c r="Z157" s="42">
        <v>5</v>
      </c>
      <c r="AA157" s="38">
        <v>23</v>
      </c>
      <c r="AB157" s="42">
        <v>6</v>
      </c>
      <c r="AC157" s="38">
        <v>15</v>
      </c>
      <c r="AD157" s="42">
        <v>4</v>
      </c>
      <c r="AE157" s="45">
        <v>20</v>
      </c>
      <c r="AF157" s="42">
        <v>3</v>
      </c>
      <c r="AG157" s="45">
        <v>13</v>
      </c>
      <c r="AH157" s="42">
        <v>7</v>
      </c>
      <c r="AI157" s="45">
        <v>10</v>
      </c>
      <c r="AJ157" s="42">
        <v>5</v>
      </c>
      <c r="AK157" s="45">
        <v>12</v>
      </c>
      <c r="AL157" s="42">
        <v>6</v>
      </c>
      <c r="AM157" s="45">
        <v>7</v>
      </c>
      <c r="AN157" s="107">
        <v>4</v>
      </c>
      <c r="AO157" s="44">
        <v>9</v>
      </c>
      <c r="AP157" s="197">
        <v>202</v>
      </c>
      <c r="AQ157" s="43">
        <v>95</v>
      </c>
      <c r="AR157" s="43">
        <v>45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34</v>
      </c>
      <c r="D158" s="195">
        <f>SUM(F158+H158+J158+N158+L158+P158+R158+T158+V158+X158+Z158+AB158+AD158+AF158+AH158+AJ158+AL158+AN158)</f>
        <v>26</v>
      </c>
      <c r="E158" s="196">
        <f>SUM(G158+I158+K158+M158+O158+Q158+S158+U158+W158+Y158+AA158+AC158+AE158+AG158+AI158+AK158+AM158+AO158)</f>
        <v>8</v>
      </c>
      <c r="F158" s="42">
        <v>12</v>
      </c>
      <c r="G158" s="45">
        <v>2</v>
      </c>
      <c r="H158" s="42">
        <v>11</v>
      </c>
      <c r="I158" s="45">
        <v>5</v>
      </c>
      <c r="J158" s="42">
        <v>3</v>
      </c>
      <c r="K158" s="38">
        <v>1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0</v>
      </c>
      <c r="AJ158" s="42">
        <v>0</v>
      </c>
      <c r="AK158" s="45">
        <v>0</v>
      </c>
      <c r="AL158" s="42">
        <v>0</v>
      </c>
      <c r="AM158" s="45">
        <v>0</v>
      </c>
      <c r="AN158" s="107">
        <v>0</v>
      </c>
      <c r="AO158" s="44">
        <v>0</v>
      </c>
      <c r="AP158" s="197">
        <v>34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510</v>
      </c>
      <c r="D159" s="195">
        <f>SUM(F159+H159+J159+N159+L159+P159+R159+T159+V159+X159+Z159+AB159+AD159+AF159+AH159+AJ159+AL159+AN159)</f>
        <v>249</v>
      </c>
      <c r="E159" s="196">
        <f>SUM(G159+I159+K159+M159+O159+Q159+S159+U159+W159+Y159+AA159+AC159+AE159+AG159+AI159+AK159+AM159+AO159)</f>
        <v>261</v>
      </c>
      <c r="F159" s="42">
        <v>4</v>
      </c>
      <c r="G159" s="45">
        <v>4</v>
      </c>
      <c r="H159" s="42">
        <v>13</v>
      </c>
      <c r="I159" s="45">
        <v>15</v>
      </c>
      <c r="J159" s="42">
        <v>20</v>
      </c>
      <c r="K159" s="38">
        <v>14</v>
      </c>
      <c r="L159" s="42">
        <v>4</v>
      </c>
      <c r="M159" s="38">
        <v>3</v>
      </c>
      <c r="N159" s="42">
        <v>4</v>
      </c>
      <c r="O159" s="38">
        <v>3</v>
      </c>
      <c r="P159" s="42">
        <v>2</v>
      </c>
      <c r="Q159" s="38">
        <v>1</v>
      </c>
      <c r="R159" s="42">
        <v>0</v>
      </c>
      <c r="S159" s="38">
        <v>1</v>
      </c>
      <c r="T159" s="42">
        <v>10</v>
      </c>
      <c r="U159" s="38">
        <v>0</v>
      </c>
      <c r="V159" s="42">
        <v>8</v>
      </c>
      <c r="W159" s="38">
        <v>0</v>
      </c>
      <c r="X159" s="42">
        <v>1</v>
      </c>
      <c r="Y159" s="38">
        <v>0</v>
      </c>
      <c r="Z159" s="42">
        <v>6</v>
      </c>
      <c r="AA159" s="38">
        <v>3</v>
      </c>
      <c r="AB159" s="42">
        <v>4</v>
      </c>
      <c r="AC159" s="38">
        <v>1</v>
      </c>
      <c r="AD159" s="42">
        <v>10</v>
      </c>
      <c r="AE159" s="38">
        <v>9</v>
      </c>
      <c r="AF159" s="42">
        <v>5</v>
      </c>
      <c r="AG159" s="38">
        <v>11</v>
      </c>
      <c r="AH159" s="42">
        <v>34</v>
      </c>
      <c r="AI159" s="38">
        <v>44</v>
      </c>
      <c r="AJ159" s="42">
        <v>47</v>
      </c>
      <c r="AK159" s="45">
        <v>45</v>
      </c>
      <c r="AL159" s="42">
        <v>42</v>
      </c>
      <c r="AM159" s="45">
        <v>58</v>
      </c>
      <c r="AN159" s="107">
        <v>35</v>
      </c>
      <c r="AO159" s="44">
        <v>49</v>
      </c>
      <c r="AP159" s="197">
        <v>510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183</v>
      </c>
      <c r="D160" s="195">
        <f>SUM(F160+H160+J160+N160+L160+P160+R160+T160+V160+X160+Z160+AB160+AD160+AF160+AH160+AJ160+AL160+AN160)</f>
        <v>110</v>
      </c>
      <c r="E160" s="196">
        <f>SUM(G160+I160+K160+M160+O160+Q160+S160+U160+W160+Y160+AA160+AC160+AE160+AG160+AI160+AK160+AM160+AO160)</f>
        <v>73</v>
      </c>
      <c r="F160" s="114">
        <v>3</v>
      </c>
      <c r="G160" s="213">
        <v>5</v>
      </c>
      <c r="H160" s="114">
        <v>11</v>
      </c>
      <c r="I160" s="213">
        <v>5</v>
      </c>
      <c r="J160" s="114">
        <v>0</v>
      </c>
      <c r="K160" s="214">
        <v>2</v>
      </c>
      <c r="L160" s="114">
        <v>6</v>
      </c>
      <c r="M160" s="214">
        <v>2</v>
      </c>
      <c r="N160" s="114"/>
      <c r="O160" s="214"/>
      <c r="P160" s="114">
        <v>2</v>
      </c>
      <c r="Q160" s="214">
        <v>3</v>
      </c>
      <c r="R160" s="114">
        <v>0</v>
      </c>
      <c r="S160" s="214">
        <v>1</v>
      </c>
      <c r="T160" s="114">
        <v>0</v>
      </c>
      <c r="U160" s="214">
        <v>1</v>
      </c>
      <c r="V160" s="114">
        <v>1</v>
      </c>
      <c r="W160" s="214">
        <v>0</v>
      </c>
      <c r="X160" s="114">
        <v>4</v>
      </c>
      <c r="Y160" s="214">
        <v>9</v>
      </c>
      <c r="Z160" s="114">
        <v>1</v>
      </c>
      <c r="AA160" s="214">
        <v>3</v>
      </c>
      <c r="AB160" s="114">
        <v>3</v>
      </c>
      <c r="AC160" s="214">
        <v>2</v>
      </c>
      <c r="AD160" s="114">
        <v>8</v>
      </c>
      <c r="AE160" s="214">
        <v>5</v>
      </c>
      <c r="AF160" s="114">
        <v>9</v>
      </c>
      <c r="AG160" s="214">
        <v>13</v>
      </c>
      <c r="AH160" s="114">
        <v>18</v>
      </c>
      <c r="AI160" s="214">
        <v>5</v>
      </c>
      <c r="AJ160" s="114">
        <v>14</v>
      </c>
      <c r="AK160" s="213">
        <v>5</v>
      </c>
      <c r="AL160" s="114">
        <v>19</v>
      </c>
      <c r="AM160" s="213">
        <v>5</v>
      </c>
      <c r="AN160" s="215">
        <v>11</v>
      </c>
      <c r="AO160" s="216">
        <v>7</v>
      </c>
      <c r="AP160" s="217">
        <v>183</v>
      </c>
      <c r="AQ160" s="115">
        <v>83</v>
      </c>
      <c r="AR160" s="115">
        <v>2</v>
      </c>
      <c r="AS160" s="214">
        <v>1</v>
      </c>
      <c r="AT160" s="114">
        <v>1</v>
      </c>
      <c r="AU160" s="214">
        <v>26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483" t="s">
        <v>94</v>
      </c>
      <c r="B162" s="1543"/>
      <c r="C162" s="221">
        <f t="shared" ref="C162:AS162" si="42">SUM(C151:C161)</f>
        <v>3429</v>
      </c>
      <c r="D162" s="222">
        <f t="shared" si="42"/>
        <v>1357</v>
      </c>
      <c r="E162" s="1564">
        <f t="shared" si="42"/>
        <v>2072</v>
      </c>
      <c r="F162" s="74">
        <f t="shared" si="42"/>
        <v>60</v>
      </c>
      <c r="G162" s="139">
        <f t="shared" si="42"/>
        <v>42</v>
      </c>
      <c r="H162" s="74">
        <f t="shared" si="42"/>
        <v>61</v>
      </c>
      <c r="I162" s="139">
        <f t="shared" si="42"/>
        <v>38</v>
      </c>
      <c r="J162" s="1555">
        <f t="shared" si="42"/>
        <v>42</v>
      </c>
      <c r="K162" s="1556">
        <f t="shared" si="42"/>
        <v>26</v>
      </c>
      <c r="L162" s="1555">
        <f t="shared" si="42"/>
        <v>23</v>
      </c>
      <c r="M162" s="1556">
        <f t="shared" si="42"/>
        <v>18</v>
      </c>
      <c r="N162" s="1555">
        <f t="shared" ref="N162:O162" si="43">SUM(N151:N161)</f>
        <v>16</v>
      </c>
      <c r="O162" s="1556">
        <f t="shared" si="43"/>
        <v>16</v>
      </c>
      <c r="P162" s="1555">
        <f t="shared" si="42"/>
        <v>28</v>
      </c>
      <c r="Q162" s="1556">
        <f t="shared" si="42"/>
        <v>64</v>
      </c>
      <c r="R162" s="1555">
        <f t="shared" si="42"/>
        <v>32</v>
      </c>
      <c r="S162" s="1556">
        <f t="shared" si="42"/>
        <v>110</v>
      </c>
      <c r="T162" s="1555">
        <f t="shared" si="42"/>
        <v>47</v>
      </c>
      <c r="U162" s="1556">
        <f t="shared" si="42"/>
        <v>137</v>
      </c>
      <c r="V162" s="1555">
        <f t="shared" si="42"/>
        <v>39</v>
      </c>
      <c r="W162" s="1556">
        <f t="shared" si="42"/>
        <v>162</v>
      </c>
      <c r="X162" s="1555">
        <f t="shared" si="42"/>
        <v>42</v>
      </c>
      <c r="Y162" s="1556">
        <f t="shared" si="42"/>
        <v>113</v>
      </c>
      <c r="Z162" s="1555">
        <f t="shared" si="42"/>
        <v>53</v>
      </c>
      <c r="AA162" s="1556">
        <f t="shared" si="42"/>
        <v>125</v>
      </c>
      <c r="AB162" s="1555">
        <f t="shared" si="42"/>
        <v>58</v>
      </c>
      <c r="AC162" s="1556">
        <f t="shared" si="42"/>
        <v>150</v>
      </c>
      <c r="AD162" s="1555">
        <f t="shared" si="42"/>
        <v>75</v>
      </c>
      <c r="AE162" s="1556">
        <f t="shared" si="42"/>
        <v>162</v>
      </c>
      <c r="AF162" s="1555">
        <f t="shared" si="42"/>
        <v>105</v>
      </c>
      <c r="AG162" s="1556">
        <f t="shared" si="42"/>
        <v>180</v>
      </c>
      <c r="AH162" s="1555">
        <f t="shared" si="42"/>
        <v>173</v>
      </c>
      <c r="AI162" s="1556">
        <f t="shared" si="42"/>
        <v>203</v>
      </c>
      <c r="AJ162" s="1555">
        <f t="shared" si="42"/>
        <v>178</v>
      </c>
      <c r="AK162" s="1556">
        <f t="shared" si="42"/>
        <v>191</v>
      </c>
      <c r="AL162" s="1555">
        <f t="shared" si="42"/>
        <v>171</v>
      </c>
      <c r="AM162" s="1556">
        <f t="shared" si="42"/>
        <v>179</v>
      </c>
      <c r="AN162" s="1565">
        <f t="shared" si="42"/>
        <v>154</v>
      </c>
      <c r="AO162" s="1474">
        <f t="shared" si="42"/>
        <v>156</v>
      </c>
      <c r="AP162" s="139">
        <f t="shared" si="42"/>
        <v>3429</v>
      </c>
      <c r="AQ162" s="138">
        <f t="shared" si="42"/>
        <v>1300</v>
      </c>
      <c r="AR162" s="138">
        <f t="shared" si="42"/>
        <v>62</v>
      </c>
      <c r="AS162" s="139">
        <f t="shared" si="42"/>
        <v>3</v>
      </c>
      <c r="AT162" s="1539">
        <f>SUM(AT151:AT161)</f>
        <v>1</v>
      </c>
      <c r="AU162" s="1539">
        <f>SUM(AU151:AU161)</f>
        <v>149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566"/>
      <c r="C163" s="1566"/>
      <c r="D163" s="1566"/>
      <c r="E163" s="1566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519" t="s">
        <v>158</v>
      </c>
      <c r="G164" s="1529"/>
      <c r="H164" s="1529"/>
      <c r="I164" s="1529"/>
      <c r="J164" s="1529"/>
      <c r="K164" s="1529"/>
      <c r="L164" s="1529"/>
      <c r="M164" s="1529"/>
      <c r="N164" s="1529"/>
      <c r="O164" s="1529"/>
      <c r="P164" s="1529"/>
      <c r="Q164" s="1529"/>
      <c r="R164" s="1529"/>
      <c r="S164" s="1529"/>
      <c r="T164" s="1529"/>
      <c r="U164" s="1529"/>
      <c r="V164" s="1529"/>
      <c r="W164" s="1529"/>
      <c r="X164" s="1529"/>
      <c r="Y164" s="1529"/>
      <c r="Z164" s="1529"/>
      <c r="AA164" s="1529"/>
      <c r="AB164" s="1529"/>
      <c r="AC164" s="1529"/>
      <c r="AD164" s="1529"/>
      <c r="AE164" s="1529"/>
      <c r="AF164" s="1529"/>
      <c r="AG164" s="1529"/>
      <c r="AH164" s="1529"/>
      <c r="AI164" s="1529"/>
      <c r="AJ164" s="1529"/>
      <c r="AK164" s="1529"/>
      <c r="AL164" s="1529"/>
      <c r="AM164" s="1529"/>
      <c r="AN164" s="1529"/>
      <c r="AO164" s="1521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483" t="s">
        <v>13</v>
      </c>
      <c r="G165" s="1543"/>
      <c r="H165" s="1483" t="s">
        <v>14</v>
      </c>
      <c r="I165" s="1543"/>
      <c r="J165" s="1483" t="s">
        <v>15</v>
      </c>
      <c r="K165" s="1543"/>
      <c r="L165" s="1483" t="s">
        <v>16</v>
      </c>
      <c r="M165" s="1543"/>
      <c r="N165" s="1483" t="s">
        <v>17</v>
      </c>
      <c r="O165" s="1543"/>
      <c r="P165" s="1483" t="s">
        <v>18</v>
      </c>
      <c r="Q165" s="1543"/>
      <c r="R165" s="1519" t="s">
        <v>19</v>
      </c>
      <c r="S165" s="1520"/>
      <c r="T165" s="1519" t="s">
        <v>20</v>
      </c>
      <c r="U165" s="1520"/>
      <c r="V165" s="1519" t="s">
        <v>21</v>
      </c>
      <c r="W165" s="1520"/>
      <c r="X165" s="1519" t="s">
        <v>22</v>
      </c>
      <c r="Y165" s="1520"/>
      <c r="Z165" s="1519" t="s">
        <v>23</v>
      </c>
      <c r="AA165" s="1520"/>
      <c r="AB165" s="1519" t="s">
        <v>24</v>
      </c>
      <c r="AC165" s="1520"/>
      <c r="AD165" s="1519" t="s">
        <v>25</v>
      </c>
      <c r="AE165" s="1520"/>
      <c r="AF165" s="1519" t="s">
        <v>26</v>
      </c>
      <c r="AG165" s="1520"/>
      <c r="AH165" s="1519" t="s">
        <v>27</v>
      </c>
      <c r="AI165" s="1520"/>
      <c r="AJ165" s="1519" t="s">
        <v>28</v>
      </c>
      <c r="AK165" s="1520"/>
      <c r="AL165" s="1519" t="s">
        <v>29</v>
      </c>
      <c r="AM165" s="1520"/>
      <c r="AN165" s="1519" t="s">
        <v>30</v>
      </c>
      <c r="AO165" s="1521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567" t="s">
        <v>31</v>
      </c>
      <c r="E166" s="230" t="s">
        <v>32</v>
      </c>
      <c r="F166" s="987" t="s">
        <v>185</v>
      </c>
      <c r="G166" s="1537" t="s">
        <v>186</v>
      </c>
      <c r="H166" s="1522" t="s">
        <v>185</v>
      </c>
      <c r="I166" s="964" t="s">
        <v>186</v>
      </c>
      <c r="J166" s="987" t="s">
        <v>185</v>
      </c>
      <c r="K166" s="1537" t="s">
        <v>186</v>
      </c>
      <c r="L166" s="987" t="s">
        <v>185</v>
      </c>
      <c r="M166" s="1537" t="s">
        <v>186</v>
      </c>
      <c r="N166" s="987" t="s">
        <v>185</v>
      </c>
      <c r="O166" s="1537" t="s">
        <v>186</v>
      </c>
      <c r="P166" s="987" t="s">
        <v>185</v>
      </c>
      <c r="Q166" s="1537" t="s">
        <v>186</v>
      </c>
      <c r="R166" s="1522" t="s">
        <v>185</v>
      </c>
      <c r="S166" s="964" t="s">
        <v>186</v>
      </c>
      <c r="T166" s="1522" t="s">
        <v>185</v>
      </c>
      <c r="U166" s="964" t="s">
        <v>186</v>
      </c>
      <c r="V166" s="987" t="s">
        <v>185</v>
      </c>
      <c r="W166" s="1537" t="s">
        <v>186</v>
      </c>
      <c r="X166" s="1522" t="s">
        <v>185</v>
      </c>
      <c r="Y166" s="964" t="s">
        <v>186</v>
      </c>
      <c r="Z166" s="1522" t="s">
        <v>185</v>
      </c>
      <c r="AA166" s="964" t="s">
        <v>186</v>
      </c>
      <c r="AB166" s="987" t="s">
        <v>185</v>
      </c>
      <c r="AC166" s="1537" t="s">
        <v>186</v>
      </c>
      <c r="AD166" s="987" t="s">
        <v>185</v>
      </c>
      <c r="AE166" s="1537" t="s">
        <v>186</v>
      </c>
      <c r="AF166" s="1522" t="s">
        <v>185</v>
      </c>
      <c r="AG166" s="964" t="s">
        <v>186</v>
      </c>
      <c r="AH166" s="1522" t="s">
        <v>185</v>
      </c>
      <c r="AI166" s="964" t="s">
        <v>186</v>
      </c>
      <c r="AJ166" s="987" t="s">
        <v>185</v>
      </c>
      <c r="AK166" s="1537" t="s">
        <v>186</v>
      </c>
      <c r="AL166" s="1522" t="s">
        <v>185</v>
      </c>
      <c r="AM166" s="964" t="s">
        <v>186</v>
      </c>
      <c r="AN166" s="987" t="s">
        <v>185</v>
      </c>
      <c r="AO166" s="1429" t="s">
        <v>186</v>
      </c>
      <c r="AP166" s="464"/>
      <c r="AQ166" s="988" t="s">
        <v>187</v>
      </c>
      <c r="AR166" s="1537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477">
        <f t="shared" si="45"/>
        <v>0</v>
      </c>
      <c r="F167" s="27"/>
      <c r="G167" s="1460"/>
      <c r="H167" s="27"/>
      <c r="I167" s="1460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460">
        <v>0</v>
      </c>
      <c r="AQ167" s="109"/>
      <c r="AR167" s="1460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48</v>
      </c>
      <c r="D168" s="219">
        <f t="shared" si="45"/>
        <v>12</v>
      </c>
      <c r="E168" s="239">
        <f t="shared" si="45"/>
        <v>36</v>
      </c>
      <c r="F168" s="62">
        <v>0</v>
      </c>
      <c r="G168" s="65">
        <v>0</v>
      </c>
      <c r="H168" s="62">
        <v>0</v>
      </c>
      <c r="I168" s="65">
        <v>0</v>
      </c>
      <c r="J168" s="62">
        <v>0</v>
      </c>
      <c r="K168" s="71">
        <v>0</v>
      </c>
      <c r="L168" s="62"/>
      <c r="M168" s="71"/>
      <c r="N168" s="62"/>
      <c r="O168" s="71"/>
      <c r="P168" s="62">
        <v>4</v>
      </c>
      <c r="Q168" s="71">
        <v>5</v>
      </c>
      <c r="R168" s="62">
        <v>1</v>
      </c>
      <c r="S168" s="71">
        <v>8</v>
      </c>
      <c r="T168" s="62">
        <v>2</v>
      </c>
      <c r="U168" s="71">
        <v>2</v>
      </c>
      <c r="V168" s="62">
        <v>2</v>
      </c>
      <c r="W168" s="71">
        <v>2</v>
      </c>
      <c r="X168" s="62">
        <v>1</v>
      </c>
      <c r="Y168" s="71">
        <v>2</v>
      </c>
      <c r="Z168" s="62">
        <v>2</v>
      </c>
      <c r="AA168" s="71">
        <v>5</v>
      </c>
      <c r="AB168" s="62">
        <v>0</v>
      </c>
      <c r="AC168" s="71">
        <v>5</v>
      </c>
      <c r="AD168" s="62">
        <v>0</v>
      </c>
      <c r="AE168" s="71">
        <v>2</v>
      </c>
      <c r="AF168" s="62">
        <v>0</v>
      </c>
      <c r="AG168" s="71">
        <v>3</v>
      </c>
      <c r="AH168" s="62">
        <v>0</v>
      </c>
      <c r="AI168" s="71">
        <v>1</v>
      </c>
      <c r="AJ168" s="62">
        <v>0</v>
      </c>
      <c r="AK168" s="71">
        <v>0</v>
      </c>
      <c r="AL168" s="62">
        <v>0</v>
      </c>
      <c r="AM168" s="71">
        <v>0</v>
      </c>
      <c r="AN168" s="66">
        <v>0</v>
      </c>
      <c r="AO168" s="64">
        <v>1</v>
      </c>
      <c r="AP168" s="65">
        <v>48</v>
      </c>
      <c r="AQ168" s="69">
        <v>1</v>
      </c>
      <c r="AR168" s="65">
        <v>0</v>
      </c>
      <c r="AS168" s="62">
        <v>1</v>
      </c>
      <c r="AT168" s="63">
        <v>0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477">
        <f t="shared" si="45"/>
        <v>0</v>
      </c>
      <c r="F169" s="27"/>
      <c r="G169" s="1460"/>
      <c r="H169" s="27"/>
      <c r="I169" s="1460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460">
        <v>0</v>
      </c>
      <c r="AQ169" s="109"/>
      <c r="AR169" s="1460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>
        <v>0</v>
      </c>
      <c r="G170" s="45">
        <v>0</v>
      </c>
      <c r="H170" s="42">
        <v>0</v>
      </c>
      <c r="I170" s="45">
        <v>0</v>
      </c>
      <c r="J170" s="42">
        <v>0</v>
      </c>
      <c r="K170" s="38">
        <v>0</v>
      </c>
      <c r="L170" s="42"/>
      <c r="M170" s="38"/>
      <c r="N170" s="42"/>
      <c r="O170" s="38"/>
      <c r="P170" s="42">
        <v>0</v>
      </c>
      <c r="Q170" s="38">
        <v>0</v>
      </c>
      <c r="R170" s="42">
        <v>0</v>
      </c>
      <c r="S170" s="38">
        <v>0</v>
      </c>
      <c r="T170" s="42">
        <v>0</v>
      </c>
      <c r="U170" s="38">
        <v>0</v>
      </c>
      <c r="V170" s="42">
        <v>0</v>
      </c>
      <c r="W170" s="38">
        <v>0</v>
      </c>
      <c r="X170" s="42">
        <v>0</v>
      </c>
      <c r="Y170" s="38">
        <v>0</v>
      </c>
      <c r="Z170" s="42">
        <v>0</v>
      </c>
      <c r="AA170" s="38">
        <v>0</v>
      </c>
      <c r="AB170" s="42">
        <v>0</v>
      </c>
      <c r="AC170" s="38">
        <v>0</v>
      </c>
      <c r="AD170" s="42">
        <v>0</v>
      </c>
      <c r="AE170" s="38">
        <v>0</v>
      </c>
      <c r="AF170" s="42">
        <v>0</v>
      </c>
      <c r="AG170" s="38">
        <v>0</v>
      </c>
      <c r="AH170" s="42">
        <v>0</v>
      </c>
      <c r="AI170" s="38">
        <v>0</v>
      </c>
      <c r="AJ170" s="42">
        <v>0</v>
      </c>
      <c r="AK170" s="38">
        <v>0</v>
      </c>
      <c r="AL170" s="42">
        <v>0</v>
      </c>
      <c r="AM170" s="38">
        <v>0</v>
      </c>
      <c r="AN170" s="107">
        <v>0</v>
      </c>
      <c r="AO170" s="44">
        <v>0</v>
      </c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477">
        <f t="shared" si="45"/>
        <v>0</v>
      </c>
      <c r="F172" s="27"/>
      <c r="G172" s="1460"/>
      <c r="H172" s="27"/>
      <c r="I172" s="1460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460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460">
        <v>0</v>
      </c>
      <c r="AQ172" s="109"/>
      <c r="AR172" s="1460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138</v>
      </c>
      <c r="D173" s="219">
        <f t="shared" si="45"/>
        <v>106</v>
      </c>
      <c r="E173" s="239">
        <f t="shared" si="45"/>
        <v>32</v>
      </c>
      <c r="F173" s="62">
        <v>2</v>
      </c>
      <c r="G173" s="65">
        <v>0</v>
      </c>
      <c r="H173" s="62">
        <v>0</v>
      </c>
      <c r="I173" s="65">
        <v>0</v>
      </c>
      <c r="J173" s="62">
        <v>0</v>
      </c>
      <c r="K173" s="71">
        <v>0</v>
      </c>
      <c r="L173" s="62">
        <v>1</v>
      </c>
      <c r="M173" s="71"/>
      <c r="N173" s="62">
        <v>1</v>
      </c>
      <c r="O173" s="71"/>
      <c r="P173" s="62">
        <v>2</v>
      </c>
      <c r="Q173" s="71">
        <v>1</v>
      </c>
      <c r="R173" s="62">
        <v>12</v>
      </c>
      <c r="S173" s="71">
        <v>0</v>
      </c>
      <c r="T173" s="62">
        <v>20</v>
      </c>
      <c r="U173" s="71">
        <v>7</v>
      </c>
      <c r="V173" s="62">
        <v>12</v>
      </c>
      <c r="W173" s="71">
        <v>7</v>
      </c>
      <c r="X173" s="62">
        <v>16</v>
      </c>
      <c r="Y173" s="71">
        <v>4</v>
      </c>
      <c r="Z173" s="62">
        <v>11</v>
      </c>
      <c r="AA173" s="71">
        <v>7</v>
      </c>
      <c r="AB173" s="62">
        <v>11</v>
      </c>
      <c r="AC173" s="71">
        <v>1</v>
      </c>
      <c r="AD173" s="62">
        <v>10</v>
      </c>
      <c r="AE173" s="71">
        <v>3</v>
      </c>
      <c r="AF173" s="62">
        <v>4</v>
      </c>
      <c r="AG173" s="71">
        <v>1</v>
      </c>
      <c r="AH173" s="62">
        <v>2</v>
      </c>
      <c r="AI173" s="71">
        <v>1</v>
      </c>
      <c r="AJ173" s="62">
        <v>0</v>
      </c>
      <c r="AK173" s="71">
        <v>0</v>
      </c>
      <c r="AL173" s="62">
        <v>1</v>
      </c>
      <c r="AM173" s="71">
        <v>0</v>
      </c>
      <c r="AN173" s="66">
        <v>1</v>
      </c>
      <c r="AO173" s="64">
        <v>0</v>
      </c>
      <c r="AP173" s="65">
        <v>138</v>
      </c>
      <c r="AQ173" s="69">
        <v>7</v>
      </c>
      <c r="AR173" s="65">
        <v>0</v>
      </c>
      <c r="AS173" s="62">
        <v>7</v>
      </c>
      <c r="AT173" s="63">
        <v>0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477">
        <f>SUM(G174+I174+K174+M174+O174+Q174+S174+U174+W174+Y174+AA174+AC174+AE174+AG174+AI174+AK174+AM174+AO174)</f>
        <v>0</v>
      </c>
      <c r="F174" s="27"/>
      <c r="G174" s="1460"/>
      <c r="H174" s="27"/>
      <c r="I174" s="1460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460">
        <v>0</v>
      </c>
      <c r="AQ174" s="109"/>
      <c r="AR174" s="1460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6</v>
      </c>
      <c r="D175" s="219">
        <f t="shared" si="45"/>
        <v>5</v>
      </c>
      <c r="E175" s="239">
        <f t="shared" si="45"/>
        <v>1</v>
      </c>
      <c r="F175" s="62">
        <v>0</v>
      </c>
      <c r="G175" s="65">
        <v>0</v>
      </c>
      <c r="H175" s="62">
        <v>0</v>
      </c>
      <c r="I175" s="65">
        <v>0</v>
      </c>
      <c r="J175" s="62">
        <v>0</v>
      </c>
      <c r="K175" s="71">
        <v>0</v>
      </c>
      <c r="L175" s="62">
        <v>1</v>
      </c>
      <c r="M175" s="71"/>
      <c r="N175" s="62"/>
      <c r="O175" s="71"/>
      <c r="P175" s="62">
        <v>0</v>
      </c>
      <c r="Q175" s="71">
        <v>0</v>
      </c>
      <c r="R175" s="62">
        <v>1</v>
      </c>
      <c r="S175" s="71">
        <v>0</v>
      </c>
      <c r="T175" s="62">
        <v>1</v>
      </c>
      <c r="U175" s="71">
        <v>0</v>
      </c>
      <c r="V175" s="62">
        <v>1</v>
      </c>
      <c r="W175" s="71">
        <v>0</v>
      </c>
      <c r="X175" s="122">
        <v>1</v>
      </c>
      <c r="Y175" s="31">
        <v>0</v>
      </c>
      <c r="Z175" s="32">
        <v>0</v>
      </c>
      <c r="AA175" s="110">
        <v>0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1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6</v>
      </c>
      <c r="AQ175" s="127">
        <v>0</v>
      </c>
      <c r="AR175" s="31">
        <v>0</v>
      </c>
      <c r="AS175" s="32">
        <v>0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478"/>
      <c r="M176" s="1466"/>
      <c r="N176" s="1478"/>
      <c r="O176" s="1466"/>
      <c r="P176" s="939"/>
      <c r="Q176" s="1466"/>
      <c r="R176" s="939"/>
      <c r="S176" s="1466"/>
      <c r="T176" s="939"/>
      <c r="U176" s="1466"/>
      <c r="V176" s="939"/>
      <c r="W176" s="1466"/>
      <c r="X176" s="939"/>
      <c r="Y176" s="1466"/>
      <c r="Z176" s="939"/>
      <c r="AA176" s="1466"/>
      <c r="AB176" s="939"/>
      <c r="AC176" s="1466"/>
      <c r="AD176" s="939"/>
      <c r="AE176" s="1466"/>
      <c r="AF176" s="939"/>
      <c r="AG176" s="1466"/>
      <c r="AH176" s="939"/>
      <c r="AI176" s="1466"/>
      <c r="AJ176" s="939"/>
      <c r="AK176" s="1466"/>
      <c r="AL176" s="939"/>
      <c r="AM176" s="1466"/>
      <c r="AN176" s="973"/>
      <c r="AO176" s="1467"/>
      <c r="AP176" s="971">
        <v>0</v>
      </c>
      <c r="AQ176" s="995"/>
      <c r="AR176" s="971"/>
      <c r="AS176" s="939"/>
      <c r="AT176" s="1479"/>
      <c r="AU176" s="1479"/>
      <c r="AV176" s="1466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568"/>
      <c r="M177" s="71"/>
      <c r="N177" s="1568"/>
      <c r="O177" s="71"/>
      <c r="P177" s="62">
        <v>0</v>
      </c>
      <c r="Q177" s="71">
        <v>0</v>
      </c>
      <c r="R177" s="62">
        <v>0</v>
      </c>
      <c r="S177" s="71">
        <v>0</v>
      </c>
      <c r="T177" s="62">
        <v>0</v>
      </c>
      <c r="U177" s="71">
        <v>0</v>
      </c>
      <c r="V177" s="62">
        <v>0</v>
      </c>
      <c r="W177" s="71">
        <v>0</v>
      </c>
      <c r="X177" s="62">
        <v>0</v>
      </c>
      <c r="Y177" s="71">
        <v>0</v>
      </c>
      <c r="Z177" s="62">
        <v>0</v>
      </c>
      <c r="AA177" s="71">
        <v>0</v>
      </c>
      <c r="AB177" s="62">
        <v>0</v>
      </c>
      <c r="AC177" s="71">
        <v>0</v>
      </c>
      <c r="AD177" s="62">
        <v>0</v>
      </c>
      <c r="AE177" s="71">
        <v>0</v>
      </c>
      <c r="AF177" s="62">
        <v>0</v>
      </c>
      <c r="AG177" s="71">
        <v>0</v>
      </c>
      <c r="AH177" s="62">
        <v>0</v>
      </c>
      <c r="AI177" s="71">
        <v>0</v>
      </c>
      <c r="AJ177" s="62">
        <v>0</v>
      </c>
      <c r="AK177" s="71">
        <v>0</v>
      </c>
      <c r="AL177" s="62">
        <v>0</v>
      </c>
      <c r="AM177" s="71">
        <v>0</v>
      </c>
      <c r="AN177" s="66">
        <v>0</v>
      </c>
      <c r="AO177" s="64">
        <v>0</v>
      </c>
      <c r="AP177" s="65">
        <v>0</v>
      </c>
      <c r="AQ177" s="69">
        <v>0</v>
      </c>
      <c r="AR177" s="65">
        <v>0</v>
      </c>
      <c r="AS177" s="62">
        <v>0</v>
      </c>
      <c r="AT177" s="63">
        <v>0</v>
      </c>
      <c r="AU177" s="63">
        <v>0</v>
      </c>
      <c r="AV177" s="71">
        <v>0</v>
      </c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569" t="s">
        <v>195</v>
      </c>
      <c r="B178" s="1570"/>
      <c r="C178" s="1570"/>
      <c r="D178" s="1570"/>
      <c r="E178" s="1570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571" t="s">
        <v>158</v>
      </c>
      <c r="G179" s="1572"/>
      <c r="H179" s="1572"/>
      <c r="I179" s="1572"/>
      <c r="J179" s="1572"/>
      <c r="K179" s="1572"/>
      <c r="L179" s="1572"/>
      <c r="M179" s="1572"/>
      <c r="N179" s="1572"/>
      <c r="O179" s="1572"/>
      <c r="P179" s="1572"/>
      <c r="Q179" s="1572"/>
      <c r="R179" s="1572"/>
      <c r="S179" s="1572"/>
      <c r="T179" s="1572"/>
      <c r="U179" s="1572"/>
      <c r="V179" s="1572"/>
      <c r="W179" s="1572"/>
      <c r="X179" s="1572"/>
      <c r="Y179" s="1572"/>
      <c r="Z179" s="1572"/>
      <c r="AA179" s="1572"/>
      <c r="AB179" s="1572"/>
      <c r="AC179" s="1572"/>
      <c r="AD179" s="1572"/>
      <c r="AE179" s="1572"/>
      <c r="AF179" s="1572"/>
      <c r="AG179" s="1572"/>
      <c r="AH179" s="1572"/>
      <c r="AI179" s="1573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25</v>
      </c>
      <c r="D182" s="249">
        <f>SUM(F182+H182+J182+L182+N182+P182+R182+T182+V182+X182+Z182+AB182+AD182+AF182+AH182)</f>
        <v>8</v>
      </c>
      <c r="E182" s="250">
        <f t="shared" ref="E182:E191" si="61">SUM(G182+I182+K182+M182+O182+Q182+S182+U182+W182+Y182+AA182+AC182+AE182+AG182+AI182)</f>
        <v>17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/>
      <c r="T182" s="251"/>
      <c r="U182" s="252">
        <v>1</v>
      </c>
      <c r="V182" s="251"/>
      <c r="W182" s="252">
        <v>1</v>
      </c>
      <c r="X182" s="251"/>
      <c r="Y182" s="252">
        <v>1</v>
      </c>
      <c r="Z182" s="251"/>
      <c r="AA182" s="252">
        <v>4</v>
      </c>
      <c r="AB182" s="251">
        <v>2</v>
      </c>
      <c r="AC182" s="252">
        <v>4</v>
      </c>
      <c r="AD182" s="251">
        <v>2</v>
      </c>
      <c r="AE182" s="252">
        <v>1</v>
      </c>
      <c r="AF182" s="251">
        <v>1</v>
      </c>
      <c r="AG182" s="252">
        <v>3</v>
      </c>
      <c r="AH182" s="251">
        <v>3</v>
      </c>
      <c r="AI182" s="253">
        <v>2</v>
      </c>
      <c r="AJ182" s="254">
        <v>9</v>
      </c>
      <c r="AK182" s="255">
        <v>17</v>
      </c>
      <c r="AL182" s="255"/>
      <c r="AM182" s="256"/>
      <c r="AN182" s="257"/>
      <c r="AO182" s="258">
        <v>7</v>
      </c>
      <c r="AP182" s="259">
        <v>19</v>
      </c>
      <c r="AQ182" s="254">
        <v>0</v>
      </c>
      <c r="AR182" s="256">
        <v>1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2</v>
      </c>
      <c r="D186" s="275">
        <f t="shared" si="68"/>
        <v>0</v>
      </c>
      <c r="E186" s="250">
        <f t="shared" si="61"/>
        <v>2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>
        <v>1</v>
      </c>
      <c r="R186" s="251"/>
      <c r="S186" s="252"/>
      <c r="T186" s="251"/>
      <c r="U186" s="252"/>
      <c r="V186" s="251"/>
      <c r="W186" s="252"/>
      <c r="X186" s="251"/>
      <c r="Y186" s="252"/>
      <c r="Z186" s="251"/>
      <c r="AA186" s="252"/>
      <c r="AB186" s="251"/>
      <c r="AC186" s="252"/>
      <c r="AD186" s="251"/>
      <c r="AE186" s="252"/>
      <c r="AF186" s="251"/>
      <c r="AG186" s="252">
        <v>1</v>
      </c>
      <c r="AH186" s="251"/>
      <c r="AI186" s="253"/>
      <c r="AJ186" s="254"/>
      <c r="AK186" s="255">
        <v>2</v>
      </c>
      <c r="AL186" s="255"/>
      <c r="AM186" s="256"/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0</v>
      </c>
      <c r="D188" s="275">
        <f t="shared" si="68"/>
        <v>0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/>
      <c r="AL188" s="255"/>
      <c r="AM188" s="256"/>
      <c r="AN188" s="285"/>
      <c r="AO188" s="280"/>
      <c r="AP188" s="281"/>
      <c r="AQ188" s="254"/>
      <c r="AR188" s="256"/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574" t="s">
        <v>214</v>
      </c>
      <c r="D193" s="1376" t="s">
        <v>31</v>
      </c>
      <c r="E193" s="1575" t="s">
        <v>32</v>
      </c>
      <c r="F193" s="1576" t="s">
        <v>158</v>
      </c>
      <c r="G193" s="1577"/>
      <c r="H193" s="1577"/>
      <c r="I193" s="1577"/>
      <c r="J193" s="1577"/>
      <c r="K193" s="1577"/>
      <c r="L193" s="1577"/>
      <c r="M193" s="1577"/>
      <c r="N193" s="1577"/>
      <c r="O193" s="1577"/>
      <c r="P193" s="1577"/>
      <c r="Q193" s="1577"/>
      <c r="R193" s="1577"/>
      <c r="S193" s="1578"/>
      <c r="T193" s="1007" t="s">
        <v>215</v>
      </c>
      <c r="U193" s="1492" t="s">
        <v>216</v>
      </c>
      <c r="V193" s="1492" t="s">
        <v>161</v>
      </c>
      <c r="W193" s="1493" t="s">
        <v>160</v>
      </c>
      <c r="X193" s="1494" t="s">
        <v>217</v>
      </c>
      <c r="Y193" s="1384" t="s">
        <v>184</v>
      </c>
      <c r="Z193" s="1008" t="s">
        <v>218</v>
      </c>
      <c r="AA193" s="1009"/>
    </row>
    <row r="194" spans="1:99" x14ac:dyDescent="0.25">
      <c r="A194" s="560"/>
      <c r="B194" s="561"/>
      <c r="C194" s="1574"/>
      <c r="D194" s="1376"/>
      <c r="E194" s="1579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574"/>
      <c r="D195" s="1376"/>
      <c r="E195" s="1579"/>
      <c r="F195" s="1580" t="s">
        <v>185</v>
      </c>
      <c r="G195" s="1581" t="s">
        <v>186</v>
      </c>
      <c r="H195" s="1580" t="s">
        <v>185</v>
      </c>
      <c r="I195" s="1581" t="s">
        <v>186</v>
      </c>
      <c r="J195" s="1580" t="s">
        <v>185</v>
      </c>
      <c r="K195" s="1581" t="s">
        <v>186</v>
      </c>
      <c r="L195" s="1580" t="s">
        <v>185</v>
      </c>
      <c r="M195" s="1581" t="s">
        <v>186</v>
      </c>
      <c r="N195" s="1580" t="s">
        <v>185</v>
      </c>
      <c r="O195" s="1581" t="s">
        <v>186</v>
      </c>
      <c r="P195" s="1580" t="s">
        <v>185</v>
      </c>
      <c r="Q195" s="1581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582" t="s">
        <v>187</v>
      </c>
      <c r="AA195" s="1583" t="s">
        <v>226</v>
      </c>
    </row>
    <row r="196" spans="1:99" x14ac:dyDescent="0.25">
      <c r="A196" s="1584" t="s">
        <v>227</v>
      </c>
      <c r="B196" s="1584"/>
      <c r="C196" s="1585">
        <f>SUM(D196:E196)</f>
        <v>3</v>
      </c>
      <c r="D196" s="1392">
        <f>SUM(F196,H196,J196,L196,N196,P196,R196)</f>
        <v>1</v>
      </c>
      <c r="E196" s="1586">
        <f>SUM(G196,I196,K196,M196,O196,Q196,S196)</f>
        <v>2</v>
      </c>
      <c r="F196" s="1587">
        <v>0</v>
      </c>
      <c r="G196" s="1588">
        <v>0</v>
      </c>
      <c r="H196" s="1587">
        <v>0</v>
      </c>
      <c r="I196" s="1588">
        <v>2</v>
      </c>
      <c r="J196" s="1587">
        <v>1</v>
      </c>
      <c r="K196" s="1588">
        <v>0</v>
      </c>
      <c r="L196" s="1587">
        <v>0</v>
      </c>
      <c r="M196" s="1588">
        <v>0</v>
      </c>
      <c r="N196" s="1587">
        <v>0</v>
      </c>
      <c r="O196" s="1588">
        <v>0</v>
      </c>
      <c r="P196" s="1587">
        <v>0</v>
      </c>
      <c r="Q196" s="1588">
        <v>0</v>
      </c>
      <c r="R196" s="1589">
        <v>0</v>
      </c>
      <c r="S196" s="1397">
        <v>0</v>
      </c>
      <c r="T196" s="1398">
        <v>2</v>
      </c>
      <c r="U196" s="1399">
        <v>0</v>
      </c>
      <c r="V196" s="1399">
        <v>0</v>
      </c>
      <c r="W196" s="1399">
        <v>0</v>
      </c>
      <c r="X196" s="1399">
        <v>0</v>
      </c>
      <c r="Y196" s="1400">
        <v>1</v>
      </c>
      <c r="Z196" s="1401">
        <v>0</v>
      </c>
      <c r="AA196" s="1402">
        <v>0</v>
      </c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3</v>
      </c>
      <c r="D201" s="338">
        <f>SUM(F201,H201,J201,L201,N201,P201,R201)</f>
        <v>1</v>
      </c>
      <c r="E201" s="339">
        <f>SUM(G201,I201,K201,M201,O201,Q201,S201)</f>
        <v>2</v>
      </c>
      <c r="F201" s="391"/>
      <c r="G201" s="392">
        <v>0</v>
      </c>
      <c r="H201" s="391">
        <v>0</v>
      </c>
      <c r="I201" s="392">
        <v>2</v>
      </c>
      <c r="J201" s="391">
        <v>1</v>
      </c>
      <c r="K201" s="392">
        <v>0</v>
      </c>
      <c r="L201" s="391">
        <v>0</v>
      </c>
      <c r="M201" s="392">
        <v>0</v>
      </c>
      <c r="N201" s="391"/>
      <c r="O201" s="392"/>
      <c r="P201" s="391"/>
      <c r="Q201" s="392"/>
      <c r="R201" s="397"/>
      <c r="S201" s="398"/>
      <c r="T201" s="333"/>
      <c r="U201" s="393">
        <v>0</v>
      </c>
      <c r="V201" s="393">
        <v>0</v>
      </c>
      <c r="W201" s="393">
        <v>0</v>
      </c>
      <c r="X201" s="393">
        <v>0</v>
      </c>
      <c r="Y201" s="394">
        <v>1</v>
      </c>
      <c r="Z201" s="395">
        <v>0</v>
      </c>
      <c r="AA201" s="396">
        <v>0</v>
      </c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590" t="s">
        <v>33</v>
      </c>
      <c r="D204" s="1591" t="s">
        <v>236</v>
      </c>
      <c r="E204" s="1592" t="s">
        <v>237</v>
      </c>
    </row>
    <row r="205" spans="1:99" x14ac:dyDescent="0.25">
      <c r="A205" s="560"/>
      <c r="B205" s="561"/>
      <c r="C205" s="1590"/>
      <c r="D205" s="1591"/>
      <c r="E205" s="1592"/>
    </row>
    <row r="206" spans="1:99" x14ac:dyDescent="0.25">
      <c r="A206" s="562"/>
      <c r="B206" s="563"/>
      <c r="C206" s="1590"/>
      <c r="D206" s="1591"/>
      <c r="E206" s="1592"/>
    </row>
    <row r="207" spans="1:99" ht="22.5" customHeight="1" x14ac:dyDescent="0.25">
      <c r="A207" s="626" t="s">
        <v>238</v>
      </c>
      <c r="B207" s="626"/>
      <c r="C207" s="1406">
        <f>D207+E207</f>
        <v>58</v>
      </c>
      <c r="D207" s="407"/>
      <c r="E207" s="1407">
        <v>58</v>
      </c>
    </row>
    <row r="208" spans="1:99" ht="15" customHeight="1" x14ac:dyDescent="0.25">
      <c r="A208" s="627" t="s">
        <v>239</v>
      </c>
      <c r="B208" s="627"/>
      <c r="C208" s="358">
        <f>D208+E208</f>
        <v>74</v>
      </c>
      <c r="D208" s="408"/>
      <c r="E208" s="409">
        <v>74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571" t="s">
        <v>158</v>
      </c>
      <c r="D210" s="1572"/>
      <c r="E210" s="1572"/>
      <c r="F210" s="1572"/>
      <c r="G210" s="1572"/>
      <c r="H210" s="1572"/>
      <c r="I210" s="1572"/>
      <c r="J210" s="1573"/>
      <c r="K210" s="1411" t="s">
        <v>241</v>
      </c>
      <c r="L210" s="1028"/>
      <c r="M210" s="1029"/>
    </row>
    <row r="211" spans="1:95" x14ac:dyDescent="0.25">
      <c r="A211" s="460"/>
      <c r="B211" s="460"/>
      <c r="C211" s="1593" t="s">
        <v>242</v>
      </c>
      <c r="D211" s="1592"/>
      <c r="E211" s="1594" t="s">
        <v>18</v>
      </c>
      <c r="F211" s="1595"/>
      <c r="G211" s="1594" t="s">
        <v>19</v>
      </c>
      <c r="H211" s="1595"/>
      <c r="I211" s="1594" t="s">
        <v>243</v>
      </c>
      <c r="J211" s="1596"/>
      <c r="K211" s="619"/>
      <c r="L211" s="620"/>
      <c r="M211" s="621"/>
    </row>
    <row r="212" spans="1:95" x14ac:dyDescent="0.25">
      <c r="A212" s="461"/>
      <c r="B212" s="461"/>
      <c r="C212" s="1597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598" t="s">
        <v>136</v>
      </c>
      <c r="L212" s="1418" t="s">
        <v>246</v>
      </c>
      <c r="M212" s="1599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420"/>
      <c r="E213" s="27"/>
      <c r="F213" s="1421"/>
      <c r="G213" s="27"/>
      <c r="H213" s="1420"/>
      <c r="I213" s="27"/>
      <c r="J213" s="1422"/>
      <c r="K213" s="182"/>
      <c r="L213" s="28"/>
      <c r="M213" s="1420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41423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79383AAE-9BCD-43B7-B015-29109EE0B981}">
      <formula1>0</formula1>
      <formula2>9.99999999999999E+37</formula2>
    </dataValidation>
    <dataValidation type="whole" allowBlank="1" showInputMessage="1" showErrorMessage="1" sqref="D12:T13 C36:O66 U12:W66 P15:T66 C12:C34 D15:O34" xr:uid="{CAEC1BC8-08D2-464B-B577-200677AA93A1}">
      <formula1>0</formula1>
      <formula2>9.99999999999999E+38</formula2>
    </dataValidation>
    <dataValidation type="whole" allowBlank="1" showInputMessage="1" showErrorMessage="1" sqref="F129:V145 C129:E144" xr:uid="{CD4D26DE-A812-4DCA-9BEA-DE3F479B3E7E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9ACE0A18-1823-47C6-AC88-6C622300FC5B}">
      <formula1>0</formula1>
      <formula2>9.99999999999999E+40</formula2>
    </dataValidation>
    <dataValidation type="whole" allowBlank="1" showInputMessage="1" showErrorMessage="1" sqref="F182:AR191" xr:uid="{96967DE5-598C-40A1-9CE3-52FE5BECB434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BA574464-98C0-4996-9896-4991C8EC5C85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518DF4EE-2A2E-4D95-90E7-CB1951B37099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337D8E35-2180-44CA-A4C8-B66D2401B352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U23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55.42578125" customWidth="1"/>
    <col min="2" max="2" width="31.5703125" customWidth="1"/>
    <col min="3" max="46" width="15.7109375" customWidth="1"/>
    <col min="47" max="55" width="14.42578125" customWidth="1"/>
    <col min="56" max="56" width="11.42578125" customWidth="1"/>
    <col min="79" max="79" width="14" customWidth="1"/>
    <col min="80" max="80" width="11.42578125" style="2" hidden="1" customWidth="1"/>
    <col min="81" max="84" width="13.42578125" style="2" hidden="1" customWidth="1"/>
    <col min="85" max="96" width="11.42578125" style="2" hidden="1" customWidth="1"/>
    <col min="97" max="97" width="9" style="2" hidden="1" customWidth="1"/>
    <col min="98" max="98" width="11.42578125" style="2" hidden="1" customWidth="1"/>
    <col min="99" max="99" width="11.42578125" hidden="1" customWidth="1"/>
    <col min="100" max="141" width="11.42578125" customWidth="1"/>
  </cols>
  <sheetData>
    <row r="1" spans="1:98" x14ac:dyDescent="0.25">
      <c r="A1" s="1" t="s">
        <v>0</v>
      </c>
    </row>
    <row r="2" spans="1:98" x14ac:dyDescent="0.25">
      <c r="A2" s="1" t="str">
        <f>CONCATENATE("COMUNA: ",[13]NOMBRE!B2, " (",[13]NOMBRE!C2,[13]NOMBRE!D2,[13]NOMBRE!E2,[13]NOMBRE!F2,[13]NOMBRE!G2,")")</f>
        <v>COMUNA: LINARES (07401)</v>
      </c>
    </row>
    <row r="3" spans="1:98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8" x14ac:dyDescent="0.25">
      <c r="A4" s="1" t="str">
        <f>CONCATENATE("MES: ",[13]NOMBRE!B6, " (",[13]NOMBRE!C6,[13]NOMBRE!D6,")")</f>
        <v>MES: DICIEMBRE (12)</v>
      </c>
    </row>
    <row r="5" spans="1:98" x14ac:dyDescent="0.25">
      <c r="A5" s="1" t="str">
        <f>CONCATENATE("AÑO: ",[13]NOMBRE!B7)</f>
        <v>AÑO: 2025</v>
      </c>
    </row>
    <row r="6" spans="1:98" s="6" customFormat="1" ht="18" customHeight="1" x14ac:dyDescent="0.25">
      <c r="A6" s="446" t="s">
        <v>1</v>
      </c>
      <c r="B6" s="446"/>
      <c r="C6" s="446"/>
      <c r="D6" s="446"/>
      <c r="E6" s="446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3"/>
      <c r="AF6" s="3"/>
      <c r="AG6" s="3"/>
      <c r="AH6" s="4"/>
      <c r="AI6" s="3"/>
      <c r="AJ6" s="3"/>
      <c r="AK6" s="4"/>
      <c r="AL6" s="3"/>
      <c r="AM6" s="3"/>
      <c r="AN6" s="5"/>
      <c r="AP6"/>
      <c r="AQ6"/>
      <c r="AR6"/>
      <c r="CA6" s="7"/>
      <c r="CB6" s="8"/>
      <c r="CC6" s="8"/>
      <c r="CD6" s="8"/>
      <c r="CE6" s="8"/>
      <c r="CF6" s="8"/>
      <c r="CG6" s="8"/>
      <c r="CH6" s="3"/>
      <c r="CI6" s="3"/>
      <c r="CJ6" s="3"/>
      <c r="CK6" s="8"/>
      <c r="CL6" s="8"/>
      <c r="CM6" s="8"/>
      <c r="CN6" s="3"/>
      <c r="CO6" s="3"/>
      <c r="CP6" s="3"/>
      <c r="CQ6" s="3"/>
      <c r="CR6" s="3"/>
      <c r="CS6" s="3"/>
      <c r="CT6" s="3"/>
    </row>
    <row r="8" spans="1:98" s="14" customFormat="1" ht="18" customHeight="1" x14ac:dyDescent="0.2">
      <c r="A8" s="9" t="s">
        <v>2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5" customHeight="1" x14ac:dyDescent="0.25">
      <c r="A9" s="918" t="s">
        <v>3</v>
      </c>
      <c r="B9" s="1594" t="s">
        <v>4</v>
      </c>
      <c r="C9" s="1600"/>
      <c r="D9" s="1600"/>
      <c r="E9" s="1600"/>
      <c r="F9" s="1600"/>
      <c r="G9" s="1600"/>
      <c r="H9" s="1600"/>
      <c r="I9" s="1600"/>
      <c r="J9" s="1600"/>
      <c r="K9" s="1600"/>
      <c r="L9" s="1600"/>
      <c r="M9" s="1600"/>
      <c r="N9" s="1600"/>
      <c r="O9" s="1600"/>
      <c r="P9" s="1600"/>
      <c r="Q9" s="1600"/>
      <c r="R9" s="1600"/>
      <c r="S9" s="1600"/>
      <c r="T9" s="1600"/>
      <c r="U9" s="1600"/>
      <c r="V9" s="1600"/>
      <c r="W9" s="1596"/>
      <c r="X9" s="1601" t="s">
        <v>5</v>
      </c>
      <c r="Y9" s="1572"/>
      <c r="Z9" s="1572"/>
      <c r="AA9" s="1572"/>
      <c r="AB9" s="1572"/>
      <c r="AC9" s="1572"/>
      <c r="AD9" s="1572"/>
      <c r="AE9" s="1573"/>
      <c r="AF9" s="913" t="s">
        <v>6</v>
      </c>
      <c r="AG9" s="914"/>
    </row>
    <row r="10" spans="1:98" ht="15" customHeight="1" x14ac:dyDescent="0.25">
      <c r="A10" s="448"/>
      <c r="B10" s="460" t="s">
        <v>7</v>
      </c>
      <c r="C10" s="1571" t="s">
        <v>8</v>
      </c>
      <c r="D10" s="1572"/>
      <c r="E10" s="1572"/>
      <c r="F10" s="1572"/>
      <c r="G10" s="1572"/>
      <c r="H10" s="1572"/>
      <c r="I10" s="1572"/>
      <c r="J10" s="1572"/>
      <c r="K10" s="1572"/>
      <c r="L10" s="1572"/>
      <c r="M10" s="1572"/>
      <c r="N10" s="1572"/>
      <c r="O10" s="1572"/>
      <c r="P10" s="1572"/>
      <c r="Q10" s="1572"/>
      <c r="R10" s="1572"/>
      <c r="S10" s="1572"/>
      <c r="T10" s="1573"/>
      <c r="U10" s="463" t="s">
        <v>9</v>
      </c>
      <c r="V10" s="1594" t="s">
        <v>10</v>
      </c>
      <c r="W10" s="1596"/>
      <c r="X10" s="1602" t="s">
        <v>11</v>
      </c>
      <c r="Y10" s="1600"/>
      <c r="Z10" s="1600"/>
      <c r="AA10" s="1596"/>
      <c r="AB10" s="1600" t="s">
        <v>12</v>
      </c>
      <c r="AC10" s="1600"/>
      <c r="AD10" s="1600"/>
      <c r="AE10" s="1596"/>
      <c r="AF10" s="458"/>
      <c r="AG10" s="459"/>
    </row>
    <row r="11" spans="1:98" ht="32.25" customHeight="1" x14ac:dyDescent="0.25">
      <c r="A11" s="449"/>
      <c r="B11" s="461"/>
      <c r="C11" s="1597" t="s">
        <v>13</v>
      </c>
      <c r="D11" s="1603" t="s">
        <v>14</v>
      </c>
      <c r="E11" s="1427" t="s">
        <v>15</v>
      </c>
      <c r="F11" s="1427" t="s">
        <v>16</v>
      </c>
      <c r="G11" s="1427" t="s">
        <v>17</v>
      </c>
      <c r="H11" s="1427" t="s">
        <v>18</v>
      </c>
      <c r="I11" s="1428" t="s">
        <v>19</v>
      </c>
      <c r="J11" s="1428" t="s">
        <v>20</v>
      </c>
      <c r="K11" s="1428" t="s">
        <v>21</v>
      </c>
      <c r="L11" s="1428" t="s">
        <v>22</v>
      </c>
      <c r="M11" s="1428" t="s">
        <v>23</v>
      </c>
      <c r="N11" s="1428" t="s">
        <v>24</v>
      </c>
      <c r="O11" s="1428" t="s">
        <v>25</v>
      </c>
      <c r="P11" s="1428" t="s">
        <v>26</v>
      </c>
      <c r="Q11" s="1428" t="s">
        <v>27</v>
      </c>
      <c r="R11" s="1428" t="s">
        <v>28</v>
      </c>
      <c r="S11" s="1428" t="s">
        <v>29</v>
      </c>
      <c r="T11" s="1604" t="s">
        <v>30</v>
      </c>
      <c r="U11" s="464"/>
      <c r="V11" s="1605" t="s">
        <v>31</v>
      </c>
      <c r="W11" s="1604" t="s">
        <v>32</v>
      </c>
      <c r="X11" s="1606" t="s">
        <v>33</v>
      </c>
      <c r="Y11" s="1607" t="s">
        <v>34</v>
      </c>
      <c r="Z11" s="1427" t="s">
        <v>35</v>
      </c>
      <c r="AA11" s="1604" t="s">
        <v>36</v>
      </c>
      <c r="AB11" s="1608" t="s">
        <v>33</v>
      </c>
      <c r="AC11" s="1607" t="s">
        <v>34</v>
      </c>
      <c r="AD11" s="1427" t="s">
        <v>35</v>
      </c>
      <c r="AE11" s="1604" t="s">
        <v>37</v>
      </c>
      <c r="AF11" s="1603" t="s">
        <v>38</v>
      </c>
      <c r="AG11" s="1609" t="s">
        <v>12</v>
      </c>
    </row>
    <row r="12" spans="1:98" x14ac:dyDescent="0.25">
      <c r="A12" s="25" t="s">
        <v>39</v>
      </c>
      <c r="B12" s="26">
        <f>SUM(C12:T12)</f>
        <v>365</v>
      </c>
      <c r="C12" s="27">
        <v>178</v>
      </c>
      <c r="D12" s="28">
        <v>76</v>
      </c>
      <c r="E12" s="28">
        <v>88</v>
      </c>
      <c r="F12" s="28">
        <v>20</v>
      </c>
      <c r="G12" s="28">
        <v>2</v>
      </c>
      <c r="H12" s="29">
        <v>0</v>
      </c>
      <c r="I12" s="29">
        <v>1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31">
        <v>365</v>
      </c>
      <c r="V12" s="32">
        <v>185</v>
      </c>
      <c r="W12" s="33">
        <v>180</v>
      </c>
      <c r="X12" s="34">
        <f>SUM(Y12+Z12+AA12)</f>
        <v>124</v>
      </c>
      <c r="Y12" s="32">
        <v>12</v>
      </c>
      <c r="Z12" s="35">
        <v>112</v>
      </c>
      <c r="AA12" s="33">
        <v>0</v>
      </c>
      <c r="AB12" s="1610">
        <f>SUM(AC12+AD12+AE12)</f>
        <v>2</v>
      </c>
      <c r="AC12" s="32">
        <v>0</v>
      </c>
      <c r="AD12" s="35">
        <v>2</v>
      </c>
      <c r="AE12" s="33">
        <v>0</v>
      </c>
      <c r="AF12" s="37">
        <v>0</v>
      </c>
      <c r="AG12" s="38">
        <v>0</v>
      </c>
      <c r="AH12" t="str">
        <f>CB12&amp;CC12&amp;CD12</f>
        <v/>
      </c>
      <c r="CB12" s="39" t="str">
        <f>IF(V12+W12&lt;&gt;B12," * La suma por Sexo (Hombres + Mujeres) NO DEBEN ser diferente al Total","")</f>
        <v/>
      </c>
      <c r="CC12" s="39" t="str">
        <f>IF(AND(B12&gt;0,U12="")," * No olvide digitar la variable Beneficiarios. Digite CERO si no tiene",IF(U12&gt;B12," * La variable Beneficiarios No puede ser mayor al Total.",""))</f>
        <v/>
      </c>
      <c r="CD12" s="39" t="str">
        <f t="shared" ref="CD12:CD66" si="0">IF((X12+AB12)&gt;B12," * La suma del Total de Consultas Nuevas según Origen NO DEBE ser MAYOR que el total de Consultas y Controles médicos.","")</f>
        <v/>
      </c>
      <c r="CM12" s="40">
        <f t="shared" ref="CM12:CM66" si="1">IF(V12+W12&lt;&gt;B12,1,0)</f>
        <v>0</v>
      </c>
      <c r="CN12" s="40">
        <f t="shared" ref="CN12:CN66" si="2">IF(AND(B12&gt;0,U12=""),1,IF(U12&gt;B12,1,0))</f>
        <v>0</v>
      </c>
      <c r="CO12" s="40">
        <f t="shared" ref="CO12:CO66" si="3">IF((X12+AB12)&gt;B12,1,0)</f>
        <v>0</v>
      </c>
    </row>
    <row r="13" spans="1:98" x14ac:dyDescent="0.25">
      <c r="A13" s="41" t="s">
        <v>40</v>
      </c>
      <c r="B13" s="26">
        <f>SUM(C13:T13)</f>
        <v>773</v>
      </c>
      <c r="C13" s="42">
        <v>0</v>
      </c>
      <c r="D13" s="43">
        <v>0</v>
      </c>
      <c r="E13" s="43">
        <v>0</v>
      </c>
      <c r="F13" s="43">
        <v>4</v>
      </c>
      <c r="G13" s="43">
        <v>4</v>
      </c>
      <c r="H13" s="43">
        <v>21</v>
      </c>
      <c r="I13" s="43">
        <v>28</v>
      </c>
      <c r="J13" s="43">
        <v>29</v>
      </c>
      <c r="K13" s="43">
        <v>56</v>
      </c>
      <c r="L13" s="43">
        <v>63</v>
      </c>
      <c r="M13" s="43">
        <v>53</v>
      </c>
      <c r="N13" s="43">
        <v>59</v>
      </c>
      <c r="O13" s="43">
        <v>58</v>
      </c>
      <c r="P13" s="43">
        <v>81</v>
      </c>
      <c r="Q13" s="43">
        <v>76</v>
      </c>
      <c r="R13" s="43">
        <v>74</v>
      </c>
      <c r="S13" s="43">
        <v>78</v>
      </c>
      <c r="T13" s="44">
        <v>89</v>
      </c>
      <c r="U13" s="45">
        <v>773</v>
      </c>
      <c r="V13" s="42">
        <v>302</v>
      </c>
      <c r="W13" s="44">
        <v>471</v>
      </c>
      <c r="X13" s="46">
        <f t="shared" ref="X13:X36" si="4">SUM(Y13+Z13+AA13)</f>
        <v>2</v>
      </c>
      <c r="Y13" s="42">
        <v>0</v>
      </c>
      <c r="Z13" s="43">
        <v>1</v>
      </c>
      <c r="AA13" s="44">
        <v>1</v>
      </c>
      <c r="AB13" s="47">
        <f t="shared" ref="AB13:AB37" si="5">SUM(AC13+AD13+AE13)</f>
        <v>286</v>
      </c>
      <c r="AC13" s="42">
        <v>40</v>
      </c>
      <c r="AD13" s="48">
        <v>245</v>
      </c>
      <c r="AE13" s="44">
        <v>1</v>
      </c>
      <c r="AF13" s="37">
        <v>0</v>
      </c>
      <c r="AG13" s="38">
        <v>175</v>
      </c>
      <c r="AH13" t="str">
        <f t="shared" ref="AH13:AH66" si="6">CB13&amp;CC13&amp;CD13</f>
        <v/>
      </c>
      <c r="CB13" s="39" t="str">
        <f t="shared" ref="CB13:CB66" si="7">IF(V13+W13&lt;&gt;B13," * La suma por Sexo (Hombres + Mujeres) NO DEBEN ser diferente al Total","")</f>
        <v/>
      </c>
      <c r="CC13" s="39" t="str">
        <f t="shared" ref="CC13:CC66" si="8">IF(AND(B13&gt;0,U13="")," * No olvide digitar la variable Beneficiarios. Digite CERO si no tiene",IF(U13&gt;B13," * La variable Beneficiarios No puede ser mayor al Total.",""))</f>
        <v/>
      </c>
      <c r="CD13" s="39" t="str">
        <f t="shared" si="0"/>
        <v/>
      </c>
      <c r="CM13" s="40">
        <f t="shared" si="1"/>
        <v>0</v>
      </c>
      <c r="CN13" s="40">
        <f t="shared" si="2"/>
        <v>0</v>
      </c>
      <c r="CO13" s="40">
        <f t="shared" si="3"/>
        <v>0</v>
      </c>
    </row>
    <row r="14" spans="1:98" x14ac:dyDescent="0.25">
      <c r="A14" s="41" t="s">
        <v>41</v>
      </c>
      <c r="B14" s="26">
        <f>SUM(C14:D14)</f>
        <v>0</v>
      </c>
      <c r="C14" s="42"/>
      <c r="D14" s="4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45"/>
      <c r="V14" s="42"/>
      <c r="W14" s="44"/>
      <c r="X14" s="46">
        <f t="shared" si="4"/>
        <v>0</v>
      </c>
      <c r="Y14" s="42">
        <v>0</v>
      </c>
      <c r="Z14" s="43">
        <v>0</v>
      </c>
      <c r="AA14" s="44">
        <v>0</v>
      </c>
      <c r="AB14" s="47">
        <f t="shared" si="5"/>
        <v>0</v>
      </c>
      <c r="AC14" s="42">
        <v>0</v>
      </c>
      <c r="AD14" s="48">
        <v>0</v>
      </c>
      <c r="AE14" s="44">
        <v>0</v>
      </c>
      <c r="AF14" s="37">
        <v>0</v>
      </c>
      <c r="AG14" s="38">
        <v>0</v>
      </c>
      <c r="AH14" t="str">
        <f t="shared" si="6"/>
        <v/>
      </c>
      <c r="CB14" s="39" t="str">
        <f t="shared" si="7"/>
        <v/>
      </c>
      <c r="CC14" s="39" t="str">
        <f t="shared" si="8"/>
        <v/>
      </c>
      <c r="CD14" s="39" t="str">
        <f t="shared" si="0"/>
        <v/>
      </c>
      <c r="CM14" s="40">
        <f t="shared" si="1"/>
        <v>0</v>
      </c>
      <c r="CN14" s="40">
        <f t="shared" si="2"/>
        <v>0</v>
      </c>
      <c r="CO14" s="40">
        <f t="shared" si="3"/>
        <v>0</v>
      </c>
    </row>
    <row r="15" spans="1:98" x14ac:dyDescent="0.25">
      <c r="A15" s="41" t="s">
        <v>42</v>
      </c>
      <c r="B15" s="26">
        <f t="shared" ref="B15:B34" si="9">SUM(C15:T15)</f>
        <v>33</v>
      </c>
      <c r="C15" s="42">
        <v>17</v>
      </c>
      <c r="D15" s="43">
        <v>12</v>
      </c>
      <c r="E15" s="43">
        <v>3</v>
      </c>
      <c r="F15" s="43">
        <v>1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4">
        <v>0</v>
      </c>
      <c r="U15" s="45">
        <v>33</v>
      </c>
      <c r="V15" s="42">
        <v>25</v>
      </c>
      <c r="W15" s="44">
        <v>8</v>
      </c>
      <c r="X15" s="46">
        <f t="shared" si="4"/>
        <v>7</v>
      </c>
      <c r="Y15" s="42">
        <v>2</v>
      </c>
      <c r="Z15" s="43">
        <v>5</v>
      </c>
      <c r="AA15" s="44">
        <v>0</v>
      </c>
      <c r="AB15" s="47">
        <f t="shared" si="5"/>
        <v>0</v>
      </c>
      <c r="AC15" s="42">
        <v>0</v>
      </c>
      <c r="AD15" s="48">
        <v>0</v>
      </c>
      <c r="AE15" s="44">
        <v>0</v>
      </c>
      <c r="AF15" s="37">
        <v>0</v>
      </c>
      <c r="AG15" s="38">
        <v>0</v>
      </c>
      <c r="AH15" t="str">
        <f t="shared" si="6"/>
        <v/>
      </c>
      <c r="CB15" s="39" t="str">
        <f t="shared" si="7"/>
        <v/>
      </c>
      <c r="CC15" s="39" t="str">
        <f t="shared" si="8"/>
        <v/>
      </c>
      <c r="CD15" s="39" t="str">
        <f t="shared" si="0"/>
        <v/>
      </c>
      <c r="CM15" s="40">
        <f t="shared" si="1"/>
        <v>0</v>
      </c>
      <c r="CN15" s="40">
        <f t="shared" si="2"/>
        <v>0</v>
      </c>
      <c r="CO15" s="40">
        <f t="shared" si="3"/>
        <v>0</v>
      </c>
    </row>
    <row r="16" spans="1:98" x14ac:dyDescent="0.25">
      <c r="A16" s="41" t="s">
        <v>43</v>
      </c>
      <c r="B16" s="26">
        <f t="shared" si="9"/>
        <v>159</v>
      </c>
      <c r="C16" s="42">
        <v>0</v>
      </c>
      <c r="D16" s="43">
        <v>0</v>
      </c>
      <c r="E16" s="43">
        <v>0</v>
      </c>
      <c r="F16" s="43">
        <v>1</v>
      </c>
      <c r="G16" s="43">
        <v>1</v>
      </c>
      <c r="H16" s="43">
        <v>3</v>
      </c>
      <c r="I16" s="43">
        <v>1</v>
      </c>
      <c r="J16" s="43">
        <v>0</v>
      </c>
      <c r="K16" s="43">
        <v>2</v>
      </c>
      <c r="L16" s="43">
        <v>2</v>
      </c>
      <c r="M16" s="43">
        <v>3</v>
      </c>
      <c r="N16" s="43">
        <v>3</v>
      </c>
      <c r="O16" s="43">
        <v>8</v>
      </c>
      <c r="P16" s="43">
        <v>20</v>
      </c>
      <c r="Q16" s="43">
        <v>30</v>
      </c>
      <c r="R16" s="43">
        <v>23</v>
      </c>
      <c r="S16" s="43">
        <v>34</v>
      </c>
      <c r="T16" s="44">
        <v>28</v>
      </c>
      <c r="U16" s="45">
        <v>159</v>
      </c>
      <c r="V16" s="42">
        <v>64</v>
      </c>
      <c r="W16" s="44">
        <v>95</v>
      </c>
      <c r="X16" s="46">
        <f t="shared" si="4"/>
        <v>0</v>
      </c>
      <c r="Y16" s="42">
        <v>0</v>
      </c>
      <c r="Z16" s="43">
        <v>0</v>
      </c>
      <c r="AA16" s="44">
        <v>0</v>
      </c>
      <c r="AB16" s="51">
        <f t="shared" si="5"/>
        <v>48</v>
      </c>
      <c r="AC16" s="42">
        <v>20</v>
      </c>
      <c r="AD16" s="48">
        <v>28</v>
      </c>
      <c r="AE16" s="44">
        <v>0</v>
      </c>
      <c r="AF16" s="37">
        <v>0</v>
      </c>
      <c r="AG16" s="38">
        <v>0</v>
      </c>
      <c r="AH16" t="str">
        <f t="shared" si="6"/>
        <v/>
      </c>
      <c r="CB16" s="39" t="str">
        <f t="shared" si="7"/>
        <v/>
      </c>
      <c r="CC16" s="39" t="str">
        <f t="shared" si="8"/>
        <v/>
      </c>
      <c r="CD16" s="39" t="str">
        <f t="shared" si="0"/>
        <v/>
      </c>
      <c r="CM16" s="40">
        <f t="shared" si="1"/>
        <v>0</v>
      </c>
      <c r="CN16" s="40">
        <f t="shared" si="2"/>
        <v>0</v>
      </c>
      <c r="CO16" s="40">
        <f t="shared" si="3"/>
        <v>0</v>
      </c>
    </row>
    <row r="17" spans="1:93" x14ac:dyDescent="0.25">
      <c r="A17" s="41" t="s">
        <v>44</v>
      </c>
      <c r="B17" s="26">
        <f t="shared" si="9"/>
        <v>312</v>
      </c>
      <c r="C17" s="42">
        <v>27</v>
      </c>
      <c r="D17" s="43">
        <v>13</v>
      </c>
      <c r="E17" s="43">
        <v>14</v>
      </c>
      <c r="F17" s="43">
        <v>3</v>
      </c>
      <c r="G17" s="43">
        <v>2</v>
      </c>
      <c r="H17" s="43">
        <v>0</v>
      </c>
      <c r="I17" s="43">
        <v>1</v>
      </c>
      <c r="J17" s="43">
        <v>1</v>
      </c>
      <c r="K17" s="43">
        <v>4</v>
      </c>
      <c r="L17" s="43">
        <v>6</v>
      </c>
      <c r="M17" s="43">
        <v>3</v>
      </c>
      <c r="N17" s="43">
        <v>11</v>
      </c>
      <c r="O17" s="43">
        <v>20</v>
      </c>
      <c r="P17" s="43">
        <v>36</v>
      </c>
      <c r="Q17" s="43">
        <v>44</v>
      </c>
      <c r="R17" s="43">
        <v>39</v>
      </c>
      <c r="S17" s="43">
        <v>36</v>
      </c>
      <c r="T17" s="44">
        <v>52</v>
      </c>
      <c r="U17" s="45">
        <v>312</v>
      </c>
      <c r="V17" s="42">
        <v>177</v>
      </c>
      <c r="W17" s="44">
        <v>135</v>
      </c>
      <c r="X17" s="46">
        <f t="shared" si="4"/>
        <v>15</v>
      </c>
      <c r="Y17" s="42">
        <v>8</v>
      </c>
      <c r="Z17" s="43">
        <v>7</v>
      </c>
      <c r="AA17" s="44">
        <v>0</v>
      </c>
      <c r="AB17" s="51">
        <f t="shared" si="5"/>
        <v>140</v>
      </c>
      <c r="AC17" s="42">
        <v>61</v>
      </c>
      <c r="AD17" s="48">
        <v>79</v>
      </c>
      <c r="AE17" s="44">
        <v>0</v>
      </c>
      <c r="AF17" s="37">
        <v>0</v>
      </c>
      <c r="AG17" s="38">
        <v>0</v>
      </c>
      <c r="AH17" t="str">
        <f t="shared" si="6"/>
        <v/>
      </c>
      <c r="CB17" s="39" t="str">
        <f t="shared" si="7"/>
        <v/>
      </c>
      <c r="CC17" s="39" t="str">
        <f t="shared" si="8"/>
        <v/>
      </c>
      <c r="CD17" s="39" t="str">
        <f t="shared" si="0"/>
        <v/>
      </c>
      <c r="CM17" s="40">
        <f t="shared" si="1"/>
        <v>0</v>
      </c>
      <c r="CN17" s="40">
        <f t="shared" si="2"/>
        <v>0</v>
      </c>
      <c r="CO17" s="40">
        <f t="shared" si="3"/>
        <v>0</v>
      </c>
    </row>
    <row r="18" spans="1:93" x14ac:dyDescent="0.25">
      <c r="A18" s="41" t="s">
        <v>45</v>
      </c>
      <c r="B18" s="26">
        <f t="shared" si="9"/>
        <v>162</v>
      </c>
      <c r="C18" s="42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4</v>
      </c>
      <c r="J18" s="43">
        <v>9</v>
      </c>
      <c r="K18" s="43">
        <v>12</v>
      </c>
      <c r="L18" s="43">
        <v>9</v>
      </c>
      <c r="M18" s="43">
        <v>21</v>
      </c>
      <c r="N18" s="43">
        <v>17</v>
      </c>
      <c r="O18" s="43">
        <v>19</v>
      </c>
      <c r="P18" s="43">
        <v>24</v>
      </c>
      <c r="Q18" s="43">
        <v>17</v>
      </c>
      <c r="R18" s="43">
        <v>12</v>
      </c>
      <c r="S18" s="43">
        <v>6</v>
      </c>
      <c r="T18" s="44">
        <v>12</v>
      </c>
      <c r="U18" s="45">
        <v>162</v>
      </c>
      <c r="V18" s="42">
        <v>1</v>
      </c>
      <c r="W18" s="44">
        <v>161</v>
      </c>
      <c r="X18" s="46">
        <f t="shared" si="4"/>
        <v>0</v>
      </c>
      <c r="Y18" s="42">
        <v>0</v>
      </c>
      <c r="Z18" s="43">
        <v>0</v>
      </c>
      <c r="AA18" s="44">
        <v>0</v>
      </c>
      <c r="AB18" s="51">
        <f t="shared" si="5"/>
        <v>35</v>
      </c>
      <c r="AC18" s="42">
        <v>8</v>
      </c>
      <c r="AD18" s="48">
        <v>27</v>
      </c>
      <c r="AE18" s="44">
        <v>0</v>
      </c>
      <c r="AF18" s="37">
        <v>0</v>
      </c>
      <c r="AG18" s="38">
        <v>0</v>
      </c>
      <c r="AH18" t="str">
        <f t="shared" si="6"/>
        <v/>
      </c>
      <c r="CB18" s="39" t="str">
        <f t="shared" si="7"/>
        <v/>
      </c>
      <c r="CC18" s="39" t="str">
        <f t="shared" si="8"/>
        <v/>
      </c>
      <c r="CD18" s="39" t="str">
        <f t="shared" si="0"/>
        <v/>
      </c>
      <c r="CM18" s="40">
        <f t="shared" si="1"/>
        <v>0</v>
      </c>
      <c r="CN18" s="40">
        <f t="shared" si="2"/>
        <v>0</v>
      </c>
      <c r="CO18" s="40">
        <f t="shared" si="3"/>
        <v>0</v>
      </c>
    </row>
    <row r="19" spans="1:93" x14ac:dyDescent="0.25">
      <c r="A19" s="41" t="s">
        <v>46</v>
      </c>
      <c r="B19" s="26">
        <f t="shared" si="9"/>
        <v>0</v>
      </c>
      <c r="C19" s="42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4">
        <v>0</v>
      </c>
      <c r="U19" s="45">
        <v>0</v>
      </c>
      <c r="V19" s="42">
        <v>0</v>
      </c>
      <c r="W19" s="44">
        <v>0</v>
      </c>
      <c r="X19" s="46">
        <f t="shared" si="4"/>
        <v>0</v>
      </c>
      <c r="Y19" s="42">
        <v>0</v>
      </c>
      <c r="Z19" s="43">
        <v>0</v>
      </c>
      <c r="AA19" s="44">
        <v>0</v>
      </c>
      <c r="AB19" s="51">
        <f t="shared" si="5"/>
        <v>0</v>
      </c>
      <c r="AC19" s="42">
        <v>0</v>
      </c>
      <c r="AD19" s="48">
        <v>0</v>
      </c>
      <c r="AE19" s="44">
        <v>0</v>
      </c>
      <c r="AF19" s="37">
        <v>0</v>
      </c>
      <c r="AG19" s="38">
        <v>0</v>
      </c>
      <c r="AH19" t="str">
        <f t="shared" si="6"/>
        <v/>
      </c>
      <c r="CB19" s="39" t="str">
        <f t="shared" si="7"/>
        <v/>
      </c>
      <c r="CC19" s="39" t="str">
        <f t="shared" si="8"/>
        <v/>
      </c>
      <c r="CD19" s="39" t="str">
        <f t="shared" si="0"/>
        <v/>
      </c>
      <c r="CM19" s="40">
        <f t="shared" si="1"/>
        <v>0</v>
      </c>
      <c r="CN19" s="40">
        <f t="shared" si="2"/>
        <v>0</v>
      </c>
      <c r="CO19" s="40">
        <f t="shared" si="3"/>
        <v>0</v>
      </c>
    </row>
    <row r="20" spans="1:93" x14ac:dyDescent="0.25">
      <c r="A20" s="41" t="s">
        <v>47</v>
      </c>
      <c r="B20" s="26">
        <f t="shared" si="9"/>
        <v>136</v>
      </c>
      <c r="C20" s="42">
        <v>0</v>
      </c>
      <c r="D20" s="43">
        <v>0</v>
      </c>
      <c r="E20" s="43">
        <v>0</v>
      </c>
      <c r="F20" s="43">
        <v>3</v>
      </c>
      <c r="G20" s="43">
        <v>2</v>
      </c>
      <c r="H20" s="43">
        <v>5</v>
      </c>
      <c r="I20" s="43">
        <v>4</v>
      </c>
      <c r="J20" s="43">
        <v>1</v>
      </c>
      <c r="K20" s="43">
        <v>7</v>
      </c>
      <c r="L20" s="43">
        <v>7</v>
      </c>
      <c r="M20" s="43">
        <v>16</v>
      </c>
      <c r="N20" s="43">
        <v>18</v>
      </c>
      <c r="O20" s="43">
        <v>17</v>
      </c>
      <c r="P20" s="43">
        <v>17</v>
      </c>
      <c r="Q20" s="43">
        <v>11</v>
      </c>
      <c r="R20" s="43">
        <v>14</v>
      </c>
      <c r="S20" s="43">
        <v>8</v>
      </c>
      <c r="T20" s="44">
        <v>6</v>
      </c>
      <c r="U20" s="45">
        <v>136</v>
      </c>
      <c r="V20" s="42">
        <v>24</v>
      </c>
      <c r="W20" s="44">
        <v>112</v>
      </c>
      <c r="X20" s="46">
        <f t="shared" si="4"/>
        <v>1</v>
      </c>
      <c r="Y20" s="42">
        <v>1</v>
      </c>
      <c r="Z20" s="43">
        <v>0</v>
      </c>
      <c r="AA20" s="44">
        <v>0</v>
      </c>
      <c r="AB20" s="51">
        <f t="shared" si="5"/>
        <v>58</v>
      </c>
      <c r="AC20" s="42">
        <v>24</v>
      </c>
      <c r="AD20" s="48">
        <v>34</v>
      </c>
      <c r="AE20" s="44">
        <v>0</v>
      </c>
      <c r="AF20" s="37">
        <v>0</v>
      </c>
      <c r="AG20" s="38">
        <v>0</v>
      </c>
      <c r="AH20" t="str">
        <f t="shared" si="6"/>
        <v/>
      </c>
      <c r="CB20" s="39" t="str">
        <f t="shared" si="7"/>
        <v/>
      </c>
      <c r="CC20" s="39" t="str">
        <f t="shared" si="8"/>
        <v/>
      </c>
      <c r="CD20" s="39" t="str">
        <f t="shared" si="0"/>
        <v/>
      </c>
      <c r="CM20" s="40">
        <f t="shared" si="1"/>
        <v>0</v>
      </c>
      <c r="CN20" s="40">
        <f t="shared" si="2"/>
        <v>0</v>
      </c>
      <c r="CO20" s="40">
        <f t="shared" si="3"/>
        <v>0</v>
      </c>
    </row>
    <row r="21" spans="1:93" x14ac:dyDescent="0.25">
      <c r="A21" s="41" t="s">
        <v>48</v>
      </c>
      <c r="B21" s="26">
        <f t="shared" si="9"/>
        <v>0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4">
        <v>0</v>
      </c>
      <c r="U21" s="45">
        <v>0</v>
      </c>
      <c r="V21" s="42">
        <v>0</v>
      </c>
      <c r="W21" s="44">
        <v>0</v>
      </c>
      <c r="X21" s="46">
        <f t="shared" si="4"/>
        <v>0</v>
      </c>
      <c r="Y21" s="42">
        <v>0</v>
      </c>
      <c r="Z21" s="43">
        <v>0</v>
      </c>
      <c r="AA21" s="44">
        <v>0</v>
      </c>
      <c r="AB21" s="51">
        <f t="shared" si="5"/>
        <v>0</v>
      </c>
      <c r="AC21" s="42">
        <v>0</v>
      </c>
      <c r="AD21" s="48">
        <v>0</v>
      </c>
      <c r="AE21" s="44">
        <v>0</v>
      </c>
      <c r="AF21" s="37">
        <v>0</v>
      </c>
      <c r="AG21" s="38">
        <v>0</v>
      </c>
      <c r="AH21" t="str">
        <f t="shared" si="6"/>
        <v/>
      </c>
      <c r="CB21" s="39" t="str">
        <f t="shared" si="7"/>
        <v/>
      </c>
      <c r="CC21" s="39" t="str">
        <f t="shared" si="8"/>
        <v/>
      </c>
      <c r="CD21" s="39" t="str">
        <f t="shared" si="0"/>
        <v/>
      </c>
      <c r="CM21" s="40">
        <f t="shared" si="1"/>
        <v>0</v>
      </c>
      <c r="CN21" s="40">
        <f t="shared" si="2"/>
        <v>0</v>
      </c>
      <c r="CO21" s="40">
        <f t="shared" si="3"/>
        <v>0</v>
      </c>
    </row>
    <row r="22" spans="1:93" x14ac:dyDescent="0.25">
      <c r="A22" s="41" t="s">
        <v>49</v>
      </c>
      <c r="B22" s="26">
        <f t="shared" si="9"/>
        <v>90</v>
      </c>
      <c r="C22" s="42">
        <v>0</v>
      </c>
      <c r="D22" s="43">
        <v>0</v>
      </c>
      <c r="E22" s="43">
        <v>0</v>
      </c>
      <c r="F22" s="43">
        <v>1</v>
      </c>
      <c r="G22" s="43">
        <v>1</v>
      </c>
      <c r="H22" s="43">
        <v>0</v>
      </c>
      <c r="I22" s="43">
        <v>2</v>
      </c>
      <c r="J22" s="43">
        <v>2</v>
      </c>
      <c r="K22" s="43">
        <v>4</v>
      </c>
      <c r="L22" s="43">
        <v>3</v>
      </c>
      <c r="M22" s="43">
        <v>7</v>
      </c>
      <c r="N22" s="43">
        <v>5</v>
      </c>
      <c r="O22" s="43">
        <v>11</v>
      </c>
      <c r="P22" s="43">
        <v>8</v>
      </c>
      <c r="Q22" s="43">
        <v>15</v>
      </c>
      <c r="R22" s="43">
        <v>16</v>
      </c>
      <c r="S22" s="43">
        <v>7</v>
      </c>
      <c r="T22" s="44">
        <v>8</v>
      </c>
      <c r="U22" s="45">
        <v>90</v>
      </c>
      <c r="V22" s="42">
        <v>42</v>
      </c>
      <c r="W22" s="44">
        <v>48</v>
      </c>
      <c r="X22" s="46">
        <f t="shared" si="4"/>
        <v>0</v>
      </c>
      <c r="Y22" s="42">
        <v>0</v>
      </c>
      <c r="Z22" s="43">
        <v>0</v>
      </c>
      <c r="AA22" s="44">
        <v>0</v>
      </c>
      <c r="AB22" s="51">
        <f t="shared" si="5"/>
        <v>55</v>
      </c>
      <c r="AC22" s="42">
        <v>29</v>
      </c>
      <c r="AD22" s="48">
        <v>26</v>
      </c>
      <c r="AE22" s="44">
        <v>0</v>
      </c>
      <c r="AF22" s="37">
        <v>0</v>
      </c>
      <c r="AG22" s="38">
        <v>0</v>
      </c>
      <c r="AH22" t="str">
        <f t="shared" si="6"/>
        <v/>
      </c>
      <c r="CB22" s="39" t="str">
        <f t="shared" si="7"/>
        <v/>
      </c>
      <c r="CC22" s="39" t="str">
        <f t="shared" si="8"/>
        <v/>
      </c>
      <c r="CD22" s="39" t="str">
        <f t="shared" si="0"/>
        <v/>
      </c>
      <c r="CM22" s="40">
        <f t="shared" si="1"/>
        <v>0</v>
      </c>
      <c r="CN22" s="40">
        <f t="shared" si="2"/>
        <v>0</v>
      </c>
      <c r="CO22" s="40">
        <f t="shared" si="3"/>
        <v>0</v>
      </c>
    </row>
    <row r="23" spans="1:93" x14ac:dyDescent="0.25">
      <c r="A23" s="41" t="s">
        <v>50</v>
      </c>
      <c r="B23" s="26">
        <f t="shared" si="9"/>
        <v>0</v>
      </c>
      <c r="C23" s="42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4">
        <v>0</v>
      </c>
      <c r="U23" s="45">
        <v>0</v>
      </c>
      <c r="V23" s="42">
        <v>0</v>
      </c>
      <c r="W23" s="44">
        <v>0</v>
      </c>
      <c r="X23" s="46">
        <f t="shared" si="4"/>
        <v>0</v>
      </c>
      <c r="Y23" s="42">
        <v>0</v>
      </c>
      <c r="Z23" s="43">
        <v>0</v>
      </c>
      <c r="AA23" s="44">
        <v>0</v>
      </c>
      <c r="AB23" s="51">
        <f t="shared" si="5"/>
        <v>0</v>
      </c>
      <c r="AC23" s="42">
        <v>0</v>
      </c>
      <c r="AD23" s="48">
        <v>0</v>
      </c>
      <c r="AE23" s="44">
        <v>0</v>
      </c>
      <c r="AF23" s="37">
        <v>0</v>
      </c>
      <c r="AG23" s="38">
        <v>0</v>
      </c>
      <c r="AH23" t="str">
        <f t="shared" si="6"/>
        <v/>
      </c>
      <c r="CB23" s="39" t="str">
        <f t="shared" si="7"/>
        <v/>
      </c>
      <c r="CC23" s="39" t="str">
        <f t="shared" si="8"/>
        <v/>
      </c>
      <c r="CD23" s="39" t="str">
        <f t="shared" si="0"/>
        <v/>
      </c>
      <c r="CM23" s="40">
        <f t="shared" si="1"/>
        <v>0</v>
      </c>
      <c r="CN23" s="40">
        <f t="shared" si="2"/>
        <v>0</v>
      </c>
      <c r="CO23" s="40">
        <f t="shared" si="3"/>
        <v>0</v>
      </c>
    </row>
    <row r="24" spans="1:93" x14ac:dyDescent="0.25">
      <c r="A24" s="41" t="s">
        <v>51</v>
      </c>
      <c r="B24" s="26">
        <f t="shared" si="9"/>
        <v>0</v>
      </c>
      <c r="C24" s="42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4">
        <v>0</v>
      </c>
      <c r="U24" s="45">
        <v>0</v>
      </c>
      <c r="V24" s="42">
        <v>0</v>
      </c>
      <c r="W24" s="44">
        <v>0</v>
      </c>
      <c r="X24" s="46">
        <f t="shared" si="4"/>
        <v>0</v>
      </c>
      <c r="Y24" s="42">
        <v>0</v>
      </c>
      <c r="Z24" s="43">
        <v>0</v>
      </c>
      <c r="AA24" s="44">
        <v>0</v>
      </c>
      <c r="AB24" s="51">
        <f t="shared" si="5"/>
        <v>0</v>
      </c>
      <c r="AC24" s="42">
        <v>0</v>
      </c>
      <c r="AD24" s="48">
        <v>0</v>
      </c>
      <c r="AE24" s="44">
        <v>0</v>
      </c>
      <c r="AF24" s="37">
        <v>0</v>
      </c>
      <c r="AG24" s="38">
        <v>0</v>
      </c>
      <c r="AH24" t="str">
        <f>CB24&amp;CC24&amp;CD24</f>
        <v/>
      </c>
      <c r="CB24" s="39" t="str">
        <f t="shared" si="7"/>
        <v/>
      </c>
      <c r="CC24" s="39" t="str">
        <f t="shared" si="8"/>
        <v/>
      </c>
      <c r="CD24" s="39" t="str">
        <f t="shared" si="0"/>
        <v/>
      </c>
      <c r="CM24" s="40">
        <f t="shared" si="1"/>
        <v>0</v>
      </c>
      <c r="CN24" s="40">
        <f t="shared" si="2"/>
        <v>0</v>
      </c>
      <c r="CO24" s="40">
        <f t="shared" si="3"/>
        <v>0</v>
      </c>
    </row>
    <row r="25" spans="1:93" x14ac:dyDescent="0.25">
      <c r="A25" s="52" t="s">
        <v>52</v>
      </c>
      <c r="B25" s="26">
        <f t="shared" si="9"/>
        <v>0</v>
      </c>
      <c r="C25" s="42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4">
        <v>0</v>
      </c>
      <c r="U25" s="45">
        <v>0</v>
      </c>
      <c r="V25" s="42">
        <v>0</v>
      </c>
      <c r="W25" s="44">
        <v>0</v>
      </c>
      <c r="X25" s="46">
        <f t="shared" si="4"/>
        <v>0</v>
      </c>
      <c r="Y25" s="42">
        <v>0</v>
      </c>
      <c r="Z25" s="43">
        <v>0</v>
      </c>
      <c r="AA25" s="44">
        <v>0</v>
      </c>
      <c r="AB25" s="51">
        <f t="shared" si="5"/>
        <v>0</v>
      </c>
      <c r="AC25" s="42">
        <v>0</v>
      </c>
      <c r="AD25" s="48">
        <v>0</v>
      </c>
      <c r="AE25" s="44">
        <v>0</v>
      </c>
      <c r="AF25" s="37">
        <v>0</v>
      </c>
      <c r="AG25" s="38">
        <v>0</v>
      </c>
      <c r="AH25" t="str">
        <f t="shared" si="6"/>
        <v/>
      </c>
      <c r="CB25" s="39" t="str">
        <f t="shared" si="7"/>
        <v/>
      </c>
      <c r="CC25" s="39" t="str">
        <f t="shared" si="8"/>
        <v/>
      </c>
      <c r="CD25" s="39" t="str">
        <f t="shared" si="0"/>
        <v/>
      </c>
      <c r="CM25" s="40">
        <f t="shared" si="1"/>
        <v>0</v>
      </c>
      <c r="CN25" s="40">
        <f t="shared" si="2"/>
        <v>0</v>
      </c>
      <c r="CO25" s="40">
        <f t="shared" si="3"/>
        <v>0</v>
      </c>
    </row>
    <row r="26" spans="1:93" x14ac:dyDescent="0.25">
      <c r="A26" s="41" t="s">
        <v>53</v>
      </c>
      <c r="B26" s="26">
        <f t="shared" si="9"/>
        <v>0</v>
      </c>
      <c r="C26" s="42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4">
        <v>0</v>
      </c>
      <c r="U26" s="45">
        <v>0</v>
      </c>
      <c r="V26" s="42">
        <v>0</v>
      </c>
      <c r="W26" s="44">
        <v>0</v>
      </c>
      <c r="X26" s="46">
        <f t="shared" si="4"/>
        <v>0</v>
      </c>
      <c r="Y26" s="42">
        <v>0</v>
      </c>
      <c r="Z26" s="43">
        <v>0</v>
      </c>
      <c r="AA26" s="44">
        <v>0</v>
      </c>
      <c r="AB26" s="51">
        <f t="shared" si="5"/>
        <v>0</v>
      </c>
      <c r="AC26" s="42">
        <v>0</v>
      </c>
      <c r="AD26" s="48">
        <v>0</v>
      </c>
      <c r="AE26" s="44">
        <v>0</v>
      </c>
      <c r="AF26" s="37">
        <v>0</v>
      </c>
      <c r="AG26" s="38">
        <v>0</v>
      </c>
      <c r="AH26" t="str">
        <f t="shared" si="6"/>
        <v/>
      </c>
      <c r="CB26" s="39" t="str">
        <f t="shared" si="7"/>
        <v/>
      </c>
      <c r="CC26" s="39" t="str">
        <f t="shared" si="8"/>
        <v/>
      </c>
      <c r="CD26" s="39" t="str">
        <f t="shared" si="0"/>
        <v/>
      </c>
      <c r="CM26" s="40">
        <f t="shared" si="1"/>
        <v>0</v>
      </c>
      <c r="CN26" s="40">
        <f t="shared" si="2"/>
        <v>0</v>
      </c>
      <c r="CO26" s="40">
        <f t="shared" si="3"/>
        <v>0</v>
      </c>
    </row>
    <row r="27" spans="1:93" x14ac:dyDescent="0.25">
      <c r="A27" s="41" t="s">
        <v>54</v>
      </c>
      <c r="B27" s="26">
        <f t="shared" si="9"/>
        <v>0</v>
      </c>
      <c r="C27" s="42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4">
        <v>0</v>
      </c>
      <c r="U27" s="45">
        <v>0</v>
      </c>
      <c r="V27" s="42">
        <v>0</v>
      </c>
      <c r="W27" s="44">
        <v>0</v>
      </c>
      <c r="X27" s="46">
        <f t="shared" si="4"/>
        <v>0</v>
      </c>
      <c r="Y27" s="42">
        <v>0</v>
      </c>
      <c r="Z27" s="43">
        <v>0</v>
      </c>
      <c r="AA27" s="44">
        <v>0</v>
      </c>
      <c r="AB27" s="51">
        <f t="shared" si="5"/>
        <v>0</v>
      </c>
      <c r="AC27" s="42">
        <v>0</v>
      </c>
      <c r="AD27" s="48">
        <v>0</v>
      </c>
      <c r="AE27" s="44">
        <v>0</v>
      </c>
      <c r="AF27" s="37">
        <v>0</v>
      </c>
      <c r="AG27" s="38">
        <v>0</v>
      </c>
      <c r="AH27" t="str">
        <f t="shared" si="6"/>
        <v/>
      </c>
      <c r="CB27" s="39" t="str">
        <f t="shared" si="7"/>
        <v/>
      </c>
      <c r="CC27" s="39" t="str">
        <f t="shared" si="8"/>
        <v/>
      </c>
      <c r="CD27" s="39" t="str">
        <f t="shared" si="0"/>
        <v/>
      </c>
      <c r="CM27" s="40">
        <f t="shared" si="1"/>
        <v>0</v>
      </c>
      <c r="CN27" s="40">
        <f t="shared" si="2"/>
        <v>0</v>
      </c>
      <c r="CO27" s="40">
        <f t="shared" si="3"/>
        <v>0</v>
      </c>
    </row>
    <row r="28" spans="1:93" x14ac:dyDescent="0.25">
      <c r="A28" s="41" t="s">
        <v>55</v>
      </c>
      <c r="B28" s="26">
        <f t="shared" si="9"/>
        <v>0</v>
      </c>
      <c r="C28" s="42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4">
        <v>0</v>
      </c>
      <c r="U28" s="45">
        <v>0</v>
      </c>
      <c r="V28" s="42">
        <v>0</v>
      </c>
      <c r="W28" s="44">
        <v>0</v>
      </c>
      <c r="X28" s="46">
        <f t="shared" si="4"/>
        <v>0</v>
      </c>
      <c r="Y28" s="42">
        <v>0</v>
      </c>
      <c r="Z28" s="43">
        <v>0</v>
      </c>
      <c r="AA28" s="44">
        <v>0</v>
      </c>
      <c r="AB28" s="51">
        <f t="shared" si="5"/>
        <v>0</v>
      </c>
      <c r="AC28" s="42">
        <v>0</v>
      </c>
      <c r="AD28" s="48">
        <v>0</v>
      </c>
      <c r="AE28" s="44">
        <v>0</v>
      </c>
      <c r="AF28" s="37">
        <v>0</v>
      </c>
      <c r="AG28" s="38">
        <v>0</v>
      </c>
      <c r="AH28" t="str">
        <f>CB28&amp;CC28&amp;CD28</f>
        <v/>
      </c>
      <c r="CB28" s="39" t="str">
        <f t="shared" si="7"/>
        <v/>
      </c>
      <c r="CC28" s="39" t="str">
        <f t="shared" si="8"/>
        <v/>
      </c>
      <c r="CD28" s="39" t="str">
        <f t="shared" si="0"/>
        <v/>
      </c>
      <c r="CM28" s="40">
        <f t="shared" si="1"/>
        <v>0</v>
      </c>
      <c r="CN28" s="40">
        <f t="shared" si="2"/>
        <v>0</v>
      </c>
      <c r="CO28" s="40">
        <f t="shared" si="3"/>
        <v>0</v>
      </c>
    </row>
    <row r="29" spans="1:93" x14ac:dyDescent="0.25">
      <c r="A29" s="41" t="s">
        <v>56</v>
      </c>
      <c r="B29" s="26">
        <f t="shared" si="9"/>
        <v>0</v>
      </c>
      <c r="C29" s="42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4">
        <v>0</v>
      </c>
      <c r="U29" s="45">
        <v>0</v>
      </c>
      <c r="V29" s="42">
        <v>0</v>
      </c>
      <c r="W29" s="44">
        <v>0</v>
      </c>
      <c r="X29" s="46">
        <f t="shared" si="4"/>
        <v>0</v>
      </c>
      <c r="Y29" s="42">
        <v>0</v>
      </c>
      <c r="Z29" s="43">
        <v>0</v>
      </c>
      <c r="AA29" s="44">
        <v>0</v>
      </c>
      <c r="AB29" s="51">
        <f t="shared" si="5"/>
        <v>0</v>
      </c>
      <c r="AC29" s="42">
        <v>0</v>
      </c>
      <c r="AD29" s="48">
        <v>0</v>
      </c>
      <c r="AE29" s="44">
        <v>0</v>
      </c>
      <c r="AF29" s="37">
        <v>0</v>
      </c>
      <c r="AG29" s="38">
        <v>0</v>
      </c>
      <c r="AH29" t="str">
        <f t="shared" si="6"/>
        <v/>
      </c>
      <c r="CB29" s="39" t="str">
        <f t="shared" si="7"/>
        <v/>
      </c>
      <c r="CC29" s="39" t="str">
        <f t="shared" si="8"/>
        <v/>
      </c>
      <c r="CD29" s="39" t="str">
        <f t="shared" si="0"/>
        <v/>
      </c>
      <c r="CM29" s="40">
        <f t="shared" si="1"/>
        <v>0</v>
      </c>
      <c r="CN29" s="40">
        <f t="shared" si="2"/>
        <v>0</v>
      </c>
      <c r="CO29" s="40">
        <f t="shared" si="3"/>
        <v>0</v>
      </c>
    </row>
    <row r="30" spans="1:93" x14ac:dyDescent="0.25">
      <c r="A30" s="41" t="s">
        <v>57</v>
      </c>
      <c r="B30" s="26">
        <f t="shared" si="9"/>
        <v>0</v>
      </c>
      <c r="C30" s="42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4">
        <v>0</v>
      </c>
      <c r="U30" s="45">
        <v>0</v>
      </c>
      <c r="V30" s="42">
        <v>0</v>
      </c>
      <c r="W30" s="44">
        <v>0</v>
      </c>
      <c r="X30" s="46">
        <f t="shared" si="4"/>
        <v>0</v>
      </c>
      <c r="Y30" s="42">
        <v>0</v>
      </c>
      <c r="Z30" s="43">
        <v>0</v>
      </c>
      <c r="AA30" s="44">
        <v>0</v>
      </c>
      <c r="AB30" s="51">
        <f t="shared" si="5"/>
        <v>0</v>
      </c>
      <c r="AC30" s="42">
        <v>0</v>
      </c>
      <c r="AD30" s="48">
        <v>0</v>
      </c>
      <c r="AE30" s="44">
        <v>0</v>
      </c>
      <c r="AF30" s="37">
        <v>0</v>
      </c>
      <c r="AG30" s="38">
        <v>0</v>
      </c>
      <c r="AH30" t="str">
        <f t="shared" si="6"/>
        <v/>
      </c>
      <c r="CB30" s="39" t="str">
        <f t="shared" si="7"/>
        <v/>
      </c>
      <c r="CC30" s="39" t="str">
        <f t="shared" si="8"/>
        <v/>
      </c>
      <c r="CD30" s="39" t="str">
        <f t="shared" si="0"/>
        <v/>
      </c>
      <c r="CM30" s="40">
        <f t="shared" si="1"/>
        <v>0</v>
      </c>
      <c r="CN30" s="40">
        <f t="shared" si="2"/>
        <v>0</v>
      </c>
      <c r="CO30" s="40">
        <f t="shared" si="3"/>
        <v>0</v>
      </c>
    </row>
    <row r="31" spans="1:93" x14ac:dyDescent="0.25">
      <c r="A31" s="53" t="s">
        <v>58</v>
      </c>
      <c r="B31" s="26">
        <f t="shared" si="9"/>
        <v>0</v>
      </c>
      <c r="C31" s="42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4">
        <v>0</v>
      </c>
      <c r="U31" s="45">
        <v>0</v>
      </c>
      <c r="V31" s="42">
        <v>0</v>
      </c>
      <c r="W31" s="44">
        <v>0</v>
      </c>
      <c r="X31" s="46">
        <f t="shared" si="4"/>
        <v>0</v>
      </c>
      <c r="Y31" s="42">
        <v>0</v>
      </c>
      <c r="Z31" s="43">
        <v>0</v>
      </c>
      <c r="AA31" s="44">
        <v>0</v>
      </c>
      <c r="AB31" s="51">
        <f t="shared" si="5"/>
        <v>0</v>
      </c>
      <c r="AC31" s="42">
        <v>0</v>
      </c>
      <c r="AD31" s="48">
        <v>0</v>
      </c>
      <c r="AE31" s="44">
        <v>0</v>
      </c>
      <c r="AF31" s="37">
        <v>0</v>
      </c>
      <c r="AG31" s="38">
        <v>0</v>
      </c>
      <c r="AH31" t="str">
        <f t="shared" si="6"/>
        <v/>
      </c>
      <c r="CB31" s="39" t="str">
        <f t="shared" si="7"/>
        <v/>
      </c>
      <c r="CC31" s="39" t="str">
        <f t="shared" si="8"/>
        <v/>
      </c>
      <c r="CD31" s="39" t="str">
        <f t="shared" si="0"/>
        <v/>
      </c>
      <c r="CM31" s="40">
        <f t="shared" si="1"/>
        <v>0</v>
      </c>
      <c r="CN31" s="40">
        <f t="shared" si="2"/>
        <v>0</v>
      </c>
      <c r="CO31" s="40">
        <f t="shared" si="3"/>
        <v>0</v>
      </c>
    </row>
    <row r="32" spans="1:93" x14ac:dyDescent="0.25">
      <c r="A32" s="41" t="s">
        <v>59</v>
      </c>
      <c r="B32" s="26">
        <f t="shared" si="9"/>
        <v>35</v>
      </c>
      <c r="C32" s="42">
        <v>2</v>
      </c>
      <c r="D32" s="43">
        <v>1</v>
      </c>
      <c r="E32" s="43">
        <v>0</v>
      </c>
      <c r="F32" s="43">
        <v>1</v>
      </c>
      <c r="G32" s="43">
        <v>1</v>
      </c>
      <c r="H32" s="43">
        <v>0</v>
      </c>
      <c r="I32" s="43">
        <v>0</v>
      </c>
      <c r="J32" s="43">
        <v>0</v>
      </c>
      <c r="K32" s="43">
        <v>1</v>
      </c>
      <c r="L32" s="43">
        <v>1</v>
      </c>
      <c r="M32" s="43">
        <v>4</v>
      </c>
      <c r="N32" s="43">
        <v>1</v>
      </c>
      <c r="O32" s="43">
        <v>1</v>
      </c>
      <c r="P32" s="43">
        <v>5</v>
      </c>
      <c r="Q32" s="43">
        <v>3</v>
      </c>
      <c r="R32" s="43">
        <v>5</v>
      </c>
      <c r="S32" s="43">
        <v>0</v>
      </c>
      <c r="T32" s="44">
        <v>9</v>
      </c>
      <c r="U32" s="45">
        <v>35</v>
      </c>
      <c r="V32" s="42">
        <v>14</v>
      </c>
      <c r="W32" s="44">
        <v>21</v>
      </c>
      <c r="X32" s="46">
        <f t="shared" si="4"/>
        <v>3</v>
      </c>
      <c r="Y32" s="42">
        <v>0</v>
      </c>
      <c r="Z32" s="43">
        <v>3</v>
      </c>
      <c r="AA32" s="44">
        <v>0</v>
      </c>
      <c r="AB32" s="51">
        <f t="shared" si="5"/>
        <v>13</v>
      </c>
      <c r="AC32" s="42">
        <v>1</v>
      </c>
      <c r="AD32" s="48">
        <v>12</v>
      </c>
      <c r="AE32" s="44">
        <v>0</v>
      </c>
      <c r="AF32" s="37">
        <v>0</v>
      </c>
      <c r="AG32" s="38">
        <v>0</v>
      </c>
      <c r="AH32" t="str">
        <f t="shared" si="6"/>
        <v/>
      </c>
      <c r="CB32" s="39" t="str">
        <f t="shared" si="7"/>
        <v/>
      </c>
      <c r="CC32" s="39" t="str">
        <f t="shared" si="8"/>
        <v/>
      </c>
      <c r="CD32" s="39" t="str">
        <f t="shared" si="0"/>
        <v/>
      </c>
      <c r="CM32" s="40">
        <f t="shared" si="1"/>
        <v>0</v>
      </c>
      <c r="CN32" s="40">
        <f t="shared" si="2"/>
        <v>0</v>
      </c>
      <c r="CO32" s="40">
        <f t="shared" si="3"/>
        <v>0</v>
      </c>
    </row>
    <row r="33" spans="1:93" x14ac:dyDescent="0.25">
      <c r="A33" s="41" t="s">
        <v>60</v>
      </c>
      <c r="B33" s="26">
        <f t="shared" si="9"/>
        <v>28</v>
      </c>
      <c r="C33" s="42">
        <v>0</v>
      </c>
      <c r="D33" s="43">
        <v>0</v>
      </c>
      <c r="E33" s="43">
        <v>0</v>
      </c>
      <c r="F33" s="43">
        <v>0</v>
      </c>
      <c r="G33" s="43">
        <v>0</v>
      </c>
      <c r="H33" s="43">
        <v>1</v>
      </c>
      <c r="I33" s="43">
        <v>1</v>
      </c>
      <c r="J33" s="43">
        <v>3</v>
      </c>
      <c r="K33" s="43">
        <v>3</v>
      </c>
      <c r="L33" s="43">
        <v>3</v>
      </c>
      <c r="M33" s="43">
        <v>2</v>
      </c>
      <c r="N33" s="43">
        <v>3</v>
      </c>
      <c r="O33" s="43">
        <v>5</v>
      </c>
      <c r="P33" s="43">
        <v>1</v>
      </c>
      <c r="Q33" s="43">
        <v>3</v>
      </c>
      <c r="R33" s="43">
        <v>1</v>
      </c>
      <c r="S33" s="43">
        <v>1</v>
      </c>
      <c r="T33" s="44">
        <v>1</v>
      </c>
      <c r="U33" s="45">
        <v>28</v>
      </c>
      <c r="V33" s="42">
        <v>22</v>
      </c>
      <c r="W33" s="44">
        <v>6</v>
      </c>
      <c r="X33" s="46">
        <f t="shared" si="4"/>
        <v>0</v>
      </c>
      <c r="Y33" s="42">
        <v>0</v>
      </c>
      <c r="Z33" s="43">
        <v>0</v>
      </c>
      <c r="AA33" s="44">
        <v>0</v>
      </c>
      <c r="AB33" s="51">
        <f t="shared" si="5"/>
        <v>8</v>
      </c>
      <c r="AC33" s="42">
        <v>0</v>
      </c>
      <c r="AD33" s="48">
        <v>8</v>
      </c>
      <c r="AE33" s="44">
        <v>0</v>
      </c>
      <c r="AF33" s="37">
        <v>0</v>
      </c>
      <c r="AG33" s="38">
        <v>0</v>
      </c>
      <c r="AH33" t="str">
        <f t="shared" si="6"/>
        <v/>
      </c>
      <c r="CB33" s="39" t="str">
        <f t="shared" si="7"/>
        <v/>
      </c>
      <c r="CC33" s="39" t="str">
        <f t="shared" si="8"/>
        <v/>
      </c>
      <c r="CD33" s="39" t="str">
        <f t="shared" si="0"/>
        <v/>
      </c>
      <c r="CM33" s="40">
        <f t="shared" si="1"/>
        <v>0</v>
      </c>
      <c r="CN33" s="40">
        <f t="shared" si="2"/>
        <v>0</v>
      </c>
      <c r="CO33" s="40">
        <f t="shared" si="3"/>
        <v>0</v>
      </c>
    </row>
    <row r="34" spans="1:93" x14ac:dyDescent="0.25">
      <c r="A34" s="41" t="s">
        <v>61</v>
      </c>
      <c r="B34" s="26">
        <f t="shared" si="9"/>
        <v>0</v>
      </c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45"/>
      <c r="V34" s="42"/>
      <c r="W34" s="44"/>
      <c r="X34" s="46">
        <f t="shared" si="4"/>
        <v>0</v>
      </c>
      <c r="Y34" s="42">
        <v>0</v>
      </c>
      <c r="Z34" s="43">
        <v>0</v>
      </c>
      <c r="AA34" s="44">
        <v>0</v>
      </c>
      <c r="AB34" s="51">
        <f t="shared" si="5"/>
        <v>0</v>
      </c>
      <c r="AC34" s="42">
        <v>0</v>
      </c>
      <c r="AD34" s="48">
        <v>0</v>
      </c>
      <c r="AE34" s="44">
        <v>0</v>
      </c>
      <c r="AF34" s="37">
        <v>0</v>
      </c>
      <c r="AG34" s="38">
        <v>0</v>
      </c>
      <c r="AH34" t="str">
        <f t="shared" si="6"/>
        <v/>
      </c>
      <c r="CB34" s="39" t="str">
        <f t="shared" si="7"/>
        <v/>
      </c>
      <c r="CC34" s="39" t="str">
        <f t="shared" si="8"/>
        <v/>
      </c>
      <c r="CD34" s="39" t="str">
        <f t="shared" si="0"/>
        <v/>
      </c>
      <c r="CM34" s="40">
        <f t="shared" si="1"/>
        <v>0</v>
      </c>
      <c r="CN34" s="40">
        <f t="shared" si="2"/>
        <v>0</v>
      </c>
      <c r="CO34" s="40">
        <f t="shared" si="3"/>
        <v>0</v>
      </c>
    </row>
    <row r="35" spans="1:93" x14ac:dyDescent="0.25">
      <c r="A35" s="41" t="s">
        <v>62</v>
      </c>
      <c r="B35" s="26">
        <f>SUM(P35:T35)</f>
        <v>0</v>
      </c>
      <c r="C35" s="54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3"/>
      <c r="Q35" s="43"/>
      <c r="R35" s="43"/>
      <c r="S35" s="43"/>
      <c r="T35" s="44"/>
      <c r="U35" s="45"/>
      <c r="V35" s="42"/>
      <c r="W35" s="44"/>
      <c r="X35" s="46">
        <f>SUM(Y35+Z35+AA35)</f>
        <v>0</v>
      </c>
      <c r="Y35" s="42">
        <v>0</v>
      </c>
      <c r="Z35" s="43">
        <v>0</v>
      </c>
      <c r="AA35" s="44">
        <v>0</v>
      </c>
      <c r="AB35" s="51">
        <f t="shared" si="5"/>
        <v>0</v>
      </c>
      <c r="AC35" s="42">
        <v>0</v>
      </c>
      <c r="AD35" s="48">
        <v>0</v>
      </c>
      <c r="AE35" s="44">
        <v>0</v>
      </c>
      <c r="AF35" s="37">
        <v>0</v>
      </c>
      <c r="AG35" s="38">
        <v>0</v>
      </c>
      <c r="AH35" t="str">
        <f t="shared" si="6"/>
        <v/>
      </c>
      <c r="CB35" s="39" t="str">
        <f t="shared" si="7"/>
        <v/>
      </c>
      <c r="CC35" s="39" t="str">
        <f t="shared" si="8"/>
        <v/>
      </c>
      <c r="CD35" s="39" t="str">
        <f t="shared" si="0"/>
        <v/>
      </c>
      <c r="CM35" s="40">
        <f t="shared" si="1"/>
        <v>0</v>
      </c>
      <c r="CN35" s="40">
        <f t="shared" si="2"/>
        <v>0</v>
      </c>
      <c r="CO35" s="40">
        <f t="shared" si="3"/>
        <v>0</v>
      </c>
    </row>
    <row r="36" spans="1:93" x14ac:dyDescent="0.25">
      <c r="A36" s="41" t="s">
        <v>63</v>
      </c>
      <c r="B36" s="26">
        <f t="shared" ref="B36:B62" si="10">SUM(C36:T36)</f>
        <v>0</v>
      </c>
      <c r="C36" s="42"/>
      <c r="D36" s="43"/>
      <c r="E36" s="43"/>
      <c r="F36" s="43"/>
      <c r="G36" s="55"/>
      <c r="H36" s="55"/>
      <c r="I36" s="55"/>
      <c r="J36" s="55"/>
      <c r="K36" s="55"/>
      <c r="L36" s="55"/>
      <c r="M36" s="43"/>
      <c r="N36" s="43"/>
      <c r="O36" s="43"/>
      <c r="P36" s="43"/>
      <c r="Q36" s="43"/>
      <c r="R36" s="43"/>
      <c r="S36" s="43"/>
      <c r="T36" s="44"/>
      <c r="U36" s="45"/>
      <c r="V36" s="42"/>
      <c r="W36" s="44"/>
      <c r="X36" s="46">
        <f t="shared" si="4"/>
        <v>0</v>
      </c>
      <c r="Y36" s="42">
        <v>0</v>
      </c>
      <c r="Z36" s="43">
        <v>0</v>
      </c>
      <c r="AA36" s="44">
        <v>0</v>
      </c>
      <c r="AB36" s="51">
        <f t="shared" si="5"/>
        <v>0</v>
      </c>
      <c r="AC36" s="42">
        <v>0</v>
      </c>
      <c r="AD36" s="48">
        <v>0</v>
      </c>
      <c r="AE36" s="44">
        <v>0</v>
      </c>
      <c r="AF36" s="37">
        <v>0</v>
      </c>
      <c r="AG36" s="38">
        <v>0</v>
      </c>
      <c r="AH36" t="str">
        <f t="shared" si="6"/>
        <v/>
      </c>
      <c r="CB36" s="39" t="str">
        <f t="shared" si="7"/>
        <v/>
      </c>
      <c r="CC36" s="39" t="str">
        <f t="shared" si="8"/>
        <v/>
      </c>
      <c r="CD36" s="39" t="str">
        <f t="shared" si="0"/>
        <v/>
      </c>
      <c r="CM36" s="40">
        <f t="shared" si="1"/>
        <v>0</v>
      </c>
      <c r="CN36" s="40">
        <f t="shared" si="2"/>
        <v>0</v>
      </c>
      <c r="CO36" s="40">
        <f t="shared" si="3"/>
        <v>0</v>
      </c>
    </row>
    <row r="37" spans="1:93" x14ac:dyDescent="0.25">
      <c r="A37" s="53" t="s">
        <v>64</v>
      </c>
      <c r="B37" s="26">
        <f t="shared" si="10"/>
        <v>0</v>
      </c>
      <c r="C37" s="56"/>
      <c r="D37" s="55"/>
      <c r="E37" s="55"/>
      <c r="F37" s="55"/>
      <c r="G37" s="55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  <c r="U37" s="45"/>
      <c r="V37" s="42"/>
      <c r="W37" s="44"/>
      <c r="X37" s="46">
        <f>SUM(Y37+Z37+AA37)</f>
        <v>0</v>
      </c>
      <c r="Y37" s="42">
        <v>0</v>
      </c>
      <c r="Z37" s="43">
        <v>0</v>
      </c>
      <c r="AA37" s="44">
        <v>0</v>
      </c>
      <c r="AB37" s="51">
        <f t="shared" si="5"/>
        <v>0</v>
      </c>
      <c r="AC37" s="42">
        <v>0</v>
      </c>
      <c r="AD37" s="48">
        <v>0</v>
      </c>
      <c r="AE37" s="44">
        <v>0</v>
      </c>
      <c r="AF37" s="37">
        <v>0</v>
      </c>
      <c r="AG37" s="38">
        <v>0</v>
      </c>
      <c r="AH37" t="str">
        <f t="shared" si="6"/>
        <v/>
      </c>
      <c r="CB37" s="39" t="str">
        <f t="shared" si="7"/>
        <v/>
      </c>
      <c r="CC37" s="39" t="str">
        <f t="shared" si="8"/>
        <v/>
      </c>
      <c r="CD37" s="39" t="str">
        <f t="shared" si="0"/>
        <v/>
      </c>
      <c r="CM37" s="40">
        <f t="shared" si="1"/>
        <v>0</v>
      </c>
      <c r="CN37" s="40">
        <f t="shared" si="2"/>
        <v>0</v>
      </c>
      <c r="CO37" s="40">
        <f t="shared" si="3"/>
        <v>0</v>
      </c>
    </row>
    <row r="38" spans="1:93" x14ac:dyDescent="0.25">
      <c r="A38" s="41" t="s">
        <v>65</v>
      </c>
      <c r="B38" s="26">
        <f t="shared" si="10"/>
        <v>198</v>
      </c>
      <c r="C38" s="56">
        <v>41</v>
      </c>
      <c r="D38" s="55">
        <v>65</v>
      </c>
      <c r="E38" s="55">
        <v>74</v>
      </c>
      <c r="F38" s="55">
        <v>15</v>
      </c>
      <c r="G38" s="55">
        <v>3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4">
        <v>0</v>
      </c>
      <c r="U38" s="45">
        <v>198</v>
      </c>
      <c r="V38" s="42">
        <v>145</v>
      </c>
      <c r="W38" s="44">
        <v>53</v>
      </c>
      <c r="X38" s="46">
        <f>SUM(Y38+Z38+AA38)</f>
        <v>71</v>
      </c>
      <c r="Y38" s="42">
        <v>56</v>
      </c>
      <c r="Z38" s="43">
        <v>15</v>
      </c>
      <c r="AA38" s="44">
        <v>0</v>
      </c>
      <c r="AB38" s="51">
        <f>SUM(AC38+AD38+AE38)</f>
        <v>2</v>
      </c>
      <c r="AC38" s="42">
        <v>0</v>
      </c>
      <c r="AD38" s="48">
        <v>2</v>
      </c>
      <c r="AE38" s="44">
        <v>0</v>
      </c>
      <c r="AF38" s="37">
        <v>0</v>
      </c>
      <c r="AG38" s="38">
        <v>0</v>
      </c>
      <c r="AH38" t="str">
        <f t="shared" si="6"/>
        <v/>
      </c>
      <c r="CB38" s="39" t="str">
        <f t="shared" si="7"/>
        <v/>
      </c>
      <c r="CC38" s="39" t="str">
        <f t="shared" si="8"/>
        <v/>
      </c>
      <c r="CD38" s="39" t="str">
        <f t="shared" si="0"/>
        <v/>
      </c>
      <c r="CM38" s="40">
        <f t="shared" si="1"/>
        <v>0</v>
      </c>
      <c r="CN38" s="40">
        <f t="shared" si="2"/>
        <v>0</v>
      </c>
      <c r="CO38" s="40">
        <f t="shared" si="3"/>
        <v>0</v>
      </c>
    </row>
    <row r="39" spans="1:93" x14ac:dyDescent="0.25">
      <c r="A39" s="41" t="s">
        <v>66</v>
      </c>
      <c r="B39" s="26">
        <f t="shared" si="10"/>
        <v>249</v>
      </c>
      <c r="C39" s="56">
        <v>0</v>
      </c>
      <c r="D39" s="55">
        <v>0</v>
      </c>
      <c r="E39" s="55">
        <v>0</v>
      </c>
      <c r="F39" s="55">
        <v>11</v>
      </c>
      <c r="G39" s="43">
        <v>6</v>
      </c>
      <c r="H39" s="43">
        <v>15</v>
      </c>
      <c r="I39" s="43">
        <v>8</v>
      </c>
      <c r="J39" s="43">
        <v>5</v>
      </c>
      <c r="K39" s="43">
        <v>7</v>
      </c>
      <c r="L39" s="43">
        <v>11</v>
      </c>
      <c r="M39" s="43">
        <v>6</v>
      </c>
      <c r="N39" s="43">
        <v>11</v>
      </c>
      <c r="O39" s="43">
        <v>26</v>
      </c>
      <c r="P39" s="43">
        <v>36</v>
      </c>
      <c r="Q39" s="43">
        <v>21</v>
      </c>
      <c r="R39" s="43">
        <v>24</v>
      </c>
      <c r="S39" s="43">
        <v>18</v>
      </c>
      <c r="T39" s="44">
        <v>44</v>
      </c>
      <c r="U39" s="45">
        <v>249</v>
      </c>
      <c r="V39" s="42">
        <v>114</v>
      </c>
      <c r="W39" s="44">
        <v>135</v>
      </c>
      <c r="X39" s="46">
        <f>SUM(Y39+Z39+AA39)</f>
        <v>11</v>
      </c>
      <c r="Y39" s="42">
        <v>4</v>
      </c>
      <c r="Z39" s="43">
        <v>7</v>
      </c>
      <c r="AA39" s="44">
        <v>0</v>
      </c>
      <c r="AB39" s="51">
        <f>SUM(AC39+AD39+AE39)</f>
        <v>103</v>
      </c>
      <c r="AC39" s="42">
        <v>53</v>
      </c>
      <c r="AD39" s="48">
        <v>50</v>
      </c>
      <c r="AE39" s="44">
        <v>0</v>
      </c>
      <c r="AF39" s="37">
        <v>0</v>
      </c>
      <c r="AG39" s="38">
        <v>0</v>
      </c>
      <c r="AH39" t="str">
        <f t="shared" si="6"/>
        <v/>
      </c>
      <c r="CB39" s="39" t="str">
        <f t="shared" si="7"/>
        <v/>
      </c>
      <c r="CC39" s="39" t="str">
        <f t="shared" si="8"/>
        <v/>
      </c>
      <c r="CD39" s="39" t="str">
        <f t="shared" si="0"/>
        <v/>
      </c>
      <c r="CM39" s="40">
        <f t="shared" si="1"/>
        <v>0</v>
      </c>
      <c r="CN39" s="40">
        <f t="shared" si="2"/>
        <v>0</v>
      </c>
      <c r="CO39" s="40">
        <f t="shared" si="3"/>
        <v>0</v>
      </c>
    </row>
    <row r="40" spans="1:93" x14ac:dyDescent="0.25">
      <c r="A40" s="41" t="s">
        <v>67</v>
      </c>
      <c r="B40" s="26">
        <f t="shared" si="10"/>
        <v>0</v>
      </c>
      <c r="C40" s="56">
        <v>0</v>
      </c>
      <c r="D40" s="55">
        <v>0</v>
      </c>
      <c r="E40" s="55">
        <v>0</v>
      </c>
      <c r="F40" s="55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4">
        <v>0</v>
      </c>
      <c r="U40" s="45">
        <v>0</v>
      </c>
      <c r="V40" s="42">
        <v>0</v>
      </c>
      <c r="W40" s="44">
        <v>0</v>
      </c>
      <c r="X40" s="46">
        <f>SUM(Y40+Z40+AA40)</f>
        <v>0</v>
      </c>
      <c r="Y40" s="42">
        <v>0</v>
      </c>
      <c r="Z40" s="43">
        <v>0</v>
      </c>
      <c r="AA40" s="44">
        <v>0</v>
      </c>
      <c r="AB40" s="51">
        <f>SUM(AC40+AD40+AE40)</f>
        <v>0</v>
      </c>
      <c r="AC40" s="42">
        <v>0</v>
      </c>
      <c r="AD40" s="48">
        <v>0</v>
      </c>
      <c r="AE40" s="44">
        <v>0</v>
      </c>
      <c r="AF40" s="37">
        <v>0</v>
      </c>
      <c r="AG40" s="38">
        <v>0</v>
      </c>
      <c r="AH40" t="str">
        <f t="shared" si="6"/>
        <v/>
      </c>
      <c r="CB40" s="39" t="str">
        <f t="shared" si="7"/>
        <v/>
      </c>
      <c r="CC40" s="39" t="str">
        <f t="shared" si="8"/>
        <v/>
      </c>
      <c r="CD40" s="39" t="str">
        <f t="shared" si="0"/>
        <v/>
      </c>
      <c r="CM40" s="40">
        <f t="shared" si="1"/>
        <v>0</v>
      </c>
      <c r="CN40" s="40">
        <f t="shared" si="2"/>
        <v>0</v>
      </c>
      <c r="CO40" s="40">
        <f t="shared" si="3"/>
        <v>0</v>
      </c>
    </row>
    <row r="41" spans="1:93" x14ac:dyDescent="0.25">
      <c r="A41" s="41" t="s">
        <v>68</v>
      </c>
      <c r="B41" s="26">
        <f t="shared" si="10"/>
        <v>60</v>
      </c>
      <c r="C41" s="56">
        <v>0</v>
      </c>
      <c r="D41" s="55">
        <v>8</v>
      </c>
      <c r="E41" s="55">
        <v>22</v>
      </c>
      <c r="F41" s="55">
        <v>30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4">
        <v>0</v>
      </c>
      <c r="U41" s="45">
        <v>60</v>
      </c>
      <c r="V41" s="42">
        <v>27</v>
      </c>
      <c r="W41" s="44">
        <v>33</v>
      </c>
      <c r="X41" s="46">
        <f>SUM(Y41+Z41+AA41)</f>
        <v>16</v>
      </c>
      <c r="Y41" s="42">
        <v>9</v>
      </c>
      <c r="Z41" s="43">
        <v>7</v>
      </c>
      <c r="AA41" s="44">
        <v>0</v>
      </c>
      <c r="AB41" s="51">
        <f>SUM(AC41+AD41+AE41)</f>
        <v>0</v>
      </c>
      <c r="AC41" s="42">
        <v>0</v>
      </c>
      <c r="AD41" s="48">
        <v>0</v>
      </c>
      <c r="AE41" s="44">
        <v>0</v>
      </c>
      <c r="AF41" s="37">
        <v>0</v>
      </c>
      <c r="AG41" s="38">
        <v>0</v>
      </c>
      <c r="AH41" t="str">
        <f t="shared" si="6"/>
        <v/>
      </c>
      <c r="CB41" s="39" t="str">
        <f t="shared" si="7"/>
        <v/>
      </c>
      <c r="CC41" s="39" t="str">
        <f t="shared" si="8"/>
        <v/>
      </c>
      <c r="CD41" s="39" t="str">
        <f t="shared" si="0"/>
        <v/>
      </c>
      <c r="CM41" s="40">
        <f t="shared" si="1"/>
        <v>0</v>
      </c>
      <c r="CN41" s="40">
        <f t="shared" si="2"/>
        <v>0</v>
      </c>
      <c r="CO41" s="40">
        <f t="shared" si="3"/>
        <v>0</v>
      </c>
    </row>
    <row r="42" spans="1:93" x14ac:dyDescent="0.25">
      <c r="A42" s="41" t="s">
        <v>69</v>
      </c>
      <c r="B42" s="26">
        <f t="shared" si="10"/>
        <v>259</v>
      </c>
      <c r="C42" s="42">
        <v>0</v>
      </c>
      <c r="D42" s="43">
        <v>0</v>
      </c>
      <c r="E42" s="43">
        <v>0</v>
      </c>
      <c r="F42" s="43">
        <v>0</v>
      </c>
      <c r="G42" s="43">
        <v>9</v>
      </c>
      <c r="H42" s="43">
        <v>27</v>
      </c>
      <c r="I42" s="43">
        <v>22</v>
      </c>
      <c r="J42" s="43">
        <v>23</v>
      </c>
      <c r="K42" s="43">
        <v>25</v>
      </c>
      <c r="L42" s="43">
        <v>26</v>
      </c>
      <c r="M42" s="43">
        <v>33</v>
      </c>
      <c r="N42" s="43">
        <v>27</v>
      </c>
      <c r="O42" s="43">
        <v>27</v>
      </c>
      <c r="P42" s="43">
        <v>20</v>
      </c>
      <c r="Q42" s="43">
        <v>8</v>
      </c>
      <c r="R42" s="43">
        <v>10</v>
      </c>
      <c r="S42" s="43">
        <v>2</v>
      </c>
      <c r="T42" s="44">
        <v>0</v>
      </c>
      <c r="U42" s="45">
        <v>259</v>
      </c>
      <c r="V42" s="42">
        <v>99</v>
      </c>
      <c r="W42" s="44">
        <v>160</v>
      </c>
      <c r="X42" s="46">
        <f t="shared" ref="X42:X63" si="11">SUM(Y42+Z42+AA42)</f>
        <v>0</v>
      </c>
      <c r="Y42" s="42">
        <v>0</v>
      </c>
      <c r="Z42" s="43">
        <v>0</v>
      </c>
      <c r="AA42" s="44">
        <v>0</v>
      </c>
      <c r="AB42" s="51">
        <f>SUM(AC42+AD42+AE42)</f>
        <v>69</v>
      </c>
      <c r="AC42" s="42">
        <v>31</v>
      </c>
      <c r="AD42" s="48">
        <v>23</v>
      </c>
      <c r="AE42" s="44">
        <v>15</v>
      </c>
      <c r="AF42" s="37">
        <v>0</v>
      </c>
      <c r="AG42" s="38">
        <v>67</v>
      </c>
      <c r="AH42" t="str">
        <f t="shared" si="6"/>
        <v/>
      </c>
      <c r="CB42" s="39" t="str">
        <f t="shared" si="7"/>
        <v/>
      </c>
      <c r="CC42" s="39" t="str">
        <f t="shared" si="8"/>
        <v/>
      </c>
      <c r="CD42" s="39" t="str">
        <f t="shared" si="0"/>
        <v/>
      </c>
      <c r="CM42" s="40">
        <f t="shared" si="1"/>
        <v>0</v>
      </c>
      <c r="CN42" s="40">
        <f t="shared" si="2"/>
        <v>0</v>
      </c>
      <c r="CO42" s="40">
        <f t="shared" si="3"/>
        <v>0</v>
      </c>
    </row>
    <row r="43" spans="1:93" x14ac:dyDescent="0.25">
      <c r="A43" s="57" t="s">
        <v>70</v>
      </c>
      <c r="B43" s="26">
        <f t="shared" si="10"/>
        <v>105</v>
      </c>
      <c r="C43" s="42">
        <v>43</v>
      </c>
      <c r="D43" s="43">
        <v>45</v>
      </c>
      <c r="E43" s="43">
        <v>17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4">
        <v>0</v>
      </c>
      <c r="U43" s="45">
        <v>105</v>
      </c>
      <c r="V43" s="42">
        <v>89</v>
      </c>
      <c r="W43" s="44">
        <v>16</v>
      </c>
      <c r="X43" s="46">
        <f t="shared" si="11"/>
        <v>48</v>
      </c>
      <c r="Y43" s="42">
        <v>11</v>
      </c>
      <c r="Z43" s="43">
        <v>36</v>
      </c>
      <c r="AA43" s="44">
        <v>1</v>
      </c>
      <c r="AB43" s="51">
        <f t="shared" ref="AB43:AB66" si="12">SUM(AC43+AD43+AE43)</f>
        <v>0</v>
      </c>
      <c r="AC43" s="42">
        <v>0</v>
      </c>
      <c r="AD43" s="48">
        <v>0</v>
      </c>
      <c r="AE43" s="44">
        <v>0</v>
      </c>
      <c r="AF43" s="37">
        <v>0</v>
      </c>
      <c r="AG43" s="38">
        <v>0</v>
      </c>
      <c r="AH43" t="str">
        <f t="shared" si="6"/>
        <v/>
      </c>
      <c r="CB43" s="39" t="str">
        <f t="shared" si="7"/>
        <v/>
      </c>
      <c r="CC43" s="39" t="str">
        <f t="shared" si="8"/>
        <v/>
      </c>
      <c r="CD43" s="39" t="str">
        <f t="shared" si="0"/>
        <v/>
      </c>
      <c r="CM43" s="40">
        <f t="shared" si="1"/>
        <v>0</v>
      </c>
      <c r="CN43" s="40">
        <f t="shared" si="2"/>
        <v>0</v>
      </c>
      <c r="CO43" s="40">
        <f t="shared" si="3"/>
        <v>0</v>
      </c>
    </row>
    <row r="44" spans="1:93" x14ac:dyDescent="0.25">
      <c r="A44" s="41" t="s">
        <v>71</v>
      </c>
      <c r="B44" s="26">
        <f t="shared" si="10"/>
        <v>451</v>
      </c>
      <c r="C44" s="42">
        <v>0</v>
      </c>
      <c r="D44" s="43">
        <v>0</v>
      </c>
      <c r="E44" s="43">
        <v>0</v>
      </c>
      <c r="F44" s="43">
        <v>1</v>
      </c>
      <c r="G44" s="43">
        <v>1</v>
      </c>
      <c r="H44" s="43">
        <v>9</v>
      </c>
      <c r="I44" s="43">
        <v>14</v>
      </c>
      <c r="J44" s="43">
        <v>18</v>
      </c>
      <c r="K44" s="43">
        <v>31</v>
      </c>
      <c r="L44" s="43">
        <v>37</v>
      </c>
      <c r="M44" s="43">
        <v>48</v>
      </c>
      <c r="N44" s="43">
        <v>30</v>
      </c>
      <c r="O44" s="43">
        <v>44</v>
      </c>
      <c r="P44" s="43">
        <v>48</v>
      </c>
      <c r="Q44" s="43">
        <v>45</v>
      </c>
      <c r="R44" s="43">
        <v>46</v>
      </c>
      <c r="S44" s="43">
        <v>42</v>
      </c>
      <c r="T44" s="44">
        <v>37</v>
      </c>
      <c r="U44" s="45">
        <v>451</v>
      </c>
      <c r="V44" s="42">
        <v>132</v>
      </c>
      <c r="W44" s="44">
        <v>319</v>
      </c>
      <c r="X44" s="46">
        <f t="shared" si="11"/>
        <v>1</v>
      </c>
      <c r="Y44" s="42">
        <v>1</v>
      </c>
      <c r="Z44" s="43">
        <v>0</v>
      </c>
      <c r="AA44" s="44">
        <v>0</v>
      </c>
      <c r="AB44" s="51">
        <f t="shared" si="12"/>
        <v>146</v>
      </c>
      <c r="AC44" s="42">
        <v>66</v>
      </c>
      <c r="AD44" s="48">
        <v>79</v>
      </c>
      <c r="AE44" s="44">
        <v>1</v>
      </c>
      <c r="AF44" s="37">
        <v>0</v>
      </c>
      <c r="AG44" s="38">
        <v>33</v>
      </c>
      <c r="AH44" t="str">
        <f t="shared" si="6"/>
        <v/>
      </c>
      <c r="CB44" s="39" t="str">
        <f t="shared" si="7"/>
        <v/>
      </c>
      <c r="CC44" s="39" t="str">
        <f t="shared" si="8"/>
        <v/>
      </c>
      <c r="CD44" s="39" t="str">
        <f t="shared" si="0"/>
        <v/>
      </c>
      <c r="CM44" s="40">
        <f t="shared" si="1"/>
        <v>0</v>
      </c>
      <c r="CN44" s="40">
        <f t="shared" si="2"/>
        <v>0</v>
      </c>
      <c r="CO44" s="40">
        <f t="shared" si="3"/>
        <v>0</v>
      </c>
    </row>
    <row r="45" spans="1:93" x14ac:dyDescent="0.25">
      <c r="A45" s="8" t="s">
        <v>72</v>
      </c>
      <c r="B45" s="26">
        <f t="shared" si="10"/>
        <v>28</v>
      </c>
      <c r="C45" s="56">
        <v>0</v>
      </c>
      <c r="D45" s="55">
        <v>0</v>
      </c>
      <c r="E45" s="55">
        <v>0</v>
      </c>
      <c r="F45" s="55">
        <v>0</v>
      </c>
      <c r="G45" s="55">
        <v>0</v>
      </c>
      <c r="H45" s="43">
        <v>0</v>
      </c>
      <c r="I45" s="43">
        <v>0</v>
      </c>
      <c r="J45" s="43">
        <v>1</v>
      </c>
      <c r="K45" s="43">
        <v>0</v>
      </c>
      <c r="L45" s="43">
        <v>0</v>
      </c>
      <c r="M45" s="43">
        <v>0</v>
      </c>
      <c r="N45" s="43">
        <v>5</v>
      </c>
      <c r="O45" s="43">
        <v>3</v>
      </c>
      <c r="P45" s="43">
        <v>2</v>
      </c>
      <c r="Q45" s="43">
        <v>2</v>
      </c>
      <c r="R45" s="43">
        <v>8</v>
      </c>
      <c r="S45" s="43">
        <v>2</v>
      </c>
      <c r="T45" s="44">
        <v>5</v>
      </c>
      <c r="U45" s="45">
        <v>28</v>
      </c>
      <c r="V45" s="42">
        <v>15</v>
      </c>
      <c r="W45" s="44">
        <v>13</v>
      </c>
      <c r="X45" s="46">
        <f t="shared" si="11"/>
        <v>0</v>
      </c>
      <c r="Y45" s="42">
        <v>0</v>
      </c>
      <c r="Z45" s="43">
        <v>0</v>
      </c>
      <c r="AA45" s="44">
        <v>0</v>
      </c>
      <c r="AB45" s="51">
        <f t="shared" si="12"/>
        <v>16</v>
      </c>
      <c r="AC45" s="42">
        <v>1</v>
      </c>
      <c r="AD45" s="48">
        <v>15</v>
      </c>
      <c r="AE45" s="44">
        <v>0</v>
      </c>
      <c r="AF45" s="37">
        <v>0</v>
      </c>
      <c r="AG45" s="38">
        <v>0</v>
      </c>
      <c r="AH45" t="str">
        <f t="shared" si="6"/>
        <v/>
      </c>
      <c r="CB45" s="39" t="str">
        <f t="shared" si="7"/>
        <v/>
      </c>
      <c r="CC45" s="39" t="str">
        <f t="shared" si="8"/>
        <v/>
      </c>
      <c r="CD45" s="39" t="str">
        <f t="shared" si="0"/>
        <v/>
      </c>
      <c r="CM45" s="40">
        <f t="shared" si="1"/>
        <v>0</v>
      </c>
      <c r="CN45" s="40">
        <f t="shared" si="2"/>
        <v>0</v>
      </c>
      <c r="CO45" s="40">
        <f t="shared" si="3"/>
        <v>0</v>
      </c>
    </row>
    <row r="46" spans="1:93" x14ac:dyDescent="0.25">
      <c r="A46" s="58" t="s">
        <v>73</v>
      </c>
      <c r="B46" s="26">
        <f t="shared" si="10"/>
        <v>0</v>
      </c>
      <c r="C46" s="56"/>
      <c r="D46" s="55"/>
      <c r="E46" s="55"/>
      <c r="F46" s="55"/>
      <c r="G46" s="55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4"/>
      <c r="U46" s="45"/>
      <c r="V46" s="42"/>
      <c r="W46" s="44"/>
      <c r="X46" s="46">
        <f t="shared" si="11"/>
        <v>0</v>
      </c>
      <c r="Y46" s="42">
        <v>0</v>
      </c>
      <c r="Z46" s="43">
        <v>0</v>
      </c>
      <c r="AA46" s="44">
        <v>0</v>
      </c>
      <c r="AB46" s="51">
        <f t="shared" si="12"/>
        <v>0</v>
      </c>
      <c r="AC46" s="42">
        <v>0</v>
      </c>
      <c r="AD46" s="48">
        <v>0</v>
      </c>
      <c r="AE46" s="44">
        <v>0</v>
      </c>
      <c r="AF46" s="37">
        <v>0</v>
      </c>
      <c r="AG46" s="38">
        <v>0</v>
      </c>
      <c r="AH46" t="str">
        <f t="shared" si="6"/>
        <v/>
      </c>
      <c r="CB46" s="39" t="str">
        <f t="shared" si="7"/>
        <v/>
      </c>
      <c r="CC46" s="39" t="str">
        <f t="shared" si="8"/>
        <v/>
      </c>
      <c r="CD46" s="39" t="str">
        <f t="shared" si="0"/>
        <v/>
      </c>
      <c r="CM46" s="40">
        <f t="shared" si="1"/>
        <v>0</v>
      </c>
      <c r="CN46" s="40">
        <f t="shared" si="2"/>
        <v>0</v>
      </c>
      <c r="CO46" s="40">
        <f t="shared" si="3"/>
        <v>0</v>
      </c>
    </row>
    <row r="47" spans="1:93" x14ac:dyDescent="0.25">
      <c r="A47" s="41" t="s">
        <v>74</v>
      </c>
      <c r="B47" s="26">
        <f t="shared" si="10"/>
        <v>0</v>
      </c>
      <c r="C47" s="56"/>
      <c r="D47" s="55"/>
      <c r="E47" s="55"/>
      <c r="F47" s="55"/>
      <c r="G47" s="55"/>
      <c r="H47" s="55"/>
      <c r="I47" s="55"/>
      <c r="J47" s="55"/>
      <c r="K47" s="55"/>
      <c r="L47" s="55"/>
      <c r="M47" s="43"/>
      <c r="N47" s="43"/>
      <c r="O47" s="43"/>
      <c r="P47" s="43"/>
      <c r="Q47" s="43"/>
      <c r="R47" s="43"/>
      <c r="S47" s="43"/>
      <c r="T47" s="44"/>
      <c r="U47" s="45"/>
      <c r="V47" s="42"/>
      <c r="W47" s="44"/>
      <c r="X47" s="46">
        <f t="shared" si="11"/>
        <v>0</v>
      </c>
      <c r="Y47" s="42">
        <v>0</v>
      </c>
      <c r="Z47" s="43">
        <v>0</v>
      </c>
      <c r="AA47" s="44">
        <v>0</v>
      </c>
      <c r="AB47" s="51">
        <f t="shared" si="12"/>
        <v>0</v>
      </c>
      <c r="AC47" s="42">
        <v>0</v>
      </c>
      <c r="AD47" s="48">
        <v>0</v>
      </c>
      <c r="AE47" s="44">
        <v>0</v>
      </c>
      <c r="AF47" s="37">
        <v>0</v>
      </c>
      <c r="AG47" s="38">
        <v>0</v>
      </c>
      <c r="AH47" t="str">
        <f t="shared" si="6"/>
        <v/>
      </c>
      <c r="CB47" s="39" t="str">
        <f t="shared" si="7"/>
        <v/>
      </c>
      <c r="CC47" s="39" t="str">
        <f t="shared" si="8"/>
        <v/>
      </c>
      <c r="CD47" s="39" t="str">
        <f t="shared" si="0"/>
        <v/>
      </c>
      <c r="CM47" s="40">
        <f t="shared" si="1"/>
        <v>0</v>
      </c>
      <c r="CN47" s="40">
        <f t="shared" si="2"/>
        <v>0</v>
      </c>
      <c r="CO47" s="40">
        <f t="shared" si="3"/>
        <v>0</v>
      </c>
    </row>
    <row r="48" spans="1:93" x14ac:dyDescent="0.25">
      <c r="A48" s="41" t="s">
        <v>75</v>
      </c>
      <c r="B48" s="26">
        <f t="shared" si="10"/>
        <v>0</v>
      </c>
      <c r="C48" s="56"/>
      <c r="D48" s="55"/>
      <c r="E48" s="55"/>
      <c r="F48" s="55"/>
      <c r="G48" s="55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31"/>
      <c r="V48" s="32"/>
      <c r="W48" s="33"/>
      <c r="X48" s="34">
        <f t="shared" si="11"/>
        <v>0</v>
      </c>
      <c r="Y48" s="42">
        <v>0</v>
      </c>
      <c r="Z48" s="43">
        <v>0</v>
      </c>
      <c r="AA48" s="44">
        <v>0</v>
      </c>
      <c r="AB48" s="51">
        <f t="shared" si="12"/>
        <v>0</v>
      </c>
      <c r="AC48" s="42">
        <v>0</v>
      </c>
      <c r="AD48" s="48">
        <v>0</v>
      </c>
      <c r="AE48" s="44">
        <v>0</v>
      </c>
      <c r="AF48" s="37">
        <v>0</v>
      </c>
      <c r="AG48" s="38">
        <v>0</v>
      </c>
      <c r="AH48" t="str">
        <f t="shared" si="6"/>
        <v/>
      </c>
      <c r="CB48" s="39" t="str">
        <f t="shared" si="7"/>
        <v/>
      </c>
      <c r="CC48" s="39" t="str">
        <f t="shared" si="8"/>
        <v/>
      </c>
      <c r="CD48" s="39" t="str">
        <f t="shared" si="0"/>
        <v/>
      </c>
      <c r="CM48" s="40">
        <f t="shared" si="1"/>
        <v>0</v>
      </c>
      <c r="CN48" s="40">
        <f t="shared" si="2"/>
        <v>0</v>
      </c>
      <c r="CO48" s="40">
        <f t="shared" si="3"/>
        <v>0</v>
      </c>
    </row>
    <row r="49" spans="1:93" x14ac:dyDescent="0.25">
      <c r="A49" s="41" t="s">
        <v>76</v>
      </c>
      <c r="B49" s="26">
        <f t="shared" si="10"/>
        <v>0</v>
      </c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  <c r="U49" s="45"/>
      <c r="V49" s="42"/>
      <c r="W49" s="44"/>
      <c r="X49" s="46">
        <f t="shared" si="11"/>
        <v>0</v>
      </c>
      <c r="Y49" s="42">
        <v>0</v>
      </c>
      <c r="Z49" s="43">
        <v>0</v>
      </c>
      <c r="AA49" s="44">
        <v>0</v>
      </c>
      <c r="AB49" s="51">
        <f t="shared" si="12"/>
        <v>0</v>
      </c>
      <c r="AC49" s="42">
        <v>0</v>
      </c>
      <c r="AD49" s="48">
        <v>0</v>
      </c>
      <c r="AE49" s="44">
        <v>0</v>
      </c>
      <c r="AF49" s="37">
        <v>0</v>
      </c>
      <c r="AG49" s="38">
        <v>0</v>
      </c>
      <c r="AH49" t="str">
        <f t="shared" si="6"/>
        <v/>
      </c>
      <c r="CB49" s="39" t="str">
        <f t="shared" si="7"/>
        <v/>
      </c>
      <c r="CC49" s="39" t="str">
        <f t="shared" si="8"/>
        <v/>
      </c>
      <c r="CD49" s="39" t="str">
        <f t="shared" si="0"/>
        <v/>
      </c>
      <c r="CM49" s="40">
        <f t="shared" si="1"/>
        <v>0</v>
      </c>
      <c r="CN49" s="40">
        <f t="shared" si="2"/>
        <v>0</v>
      </c>
      <c r="CO49" s="40">
        <f t="shared" si="3"/>
        <v>0</v>
      </c>
    </row>
    <row r="50" spans="1:93" x14ac:dyDescent="0.25">
      <c r="A50" s="41" t="s">
        <v>77</v>
      </c>
      <c r="B50" s="26">
        <f t="shared" si="10"/>
        <v>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4"/>
      <c r="U50" s="45"/>
      <c r="V50" s="42"/>
      <c r="W50" s="44"/>
      <c r="X50" s="46">
        <f t="shared" si="11"/>
        <v>0</v>
      </c>
      <c r="Y50" s="42">
        <v>0</v>
      </c>
      <c r="Z50" s="43">
        <v>0</v>
      </c>
      <c r="AA50" s="44">
        <v>0</v>
      </c>
      <c r="AB50" s="51">
        <f t="shared" si="12"/>
        <v>0</v>
      </c>
      <c r="AC50" s="42">
        <v>0</v>
      </c>
      <c r="AD50" s="48">
        <v>0</v>
      </c>
      <c r="AE50" s="44">
        <v>0</v>
      </c>
      <c r="AF50" s="37">
        <v>0</v>
      </c>
      <c r="AG50" s="38">
        <v>0</v>
      </c>
      <c r="AH50" t="str">
        <f t="shared" si="6"/>
        <v/>
      </c>
      <c r="CB50" s="39" t="str">
        <f t="shared" si="7"/>
        <v/>
      </c>
      <c r="CC50" s="39" t="str">
        <f t="shared" si="8"/>
        <v/>
      </c>
      <c r="CD50" s="39" t="str">
        <f t="shared" si="0"/>
        <v/>
      </c>
      <c r="CM50" s="40">
        <f t="shared" si="1"/>
        <v>0</v>
      </c>
      <c r="CN50" s="40">
        <f t="shared" si="2"/>
        <v>0</v>
      </c>
      <c r="CO50" s="40">
        <f t="shared" si="3"/>
        <v>0</v>
      </c>
    </row>
    <row r="51" spans="1:93" x14ac:dyDescent="0.25">
      <c r="A51" s="41" t="s">
        <v>78</v>
      </c>
      <c r="B51" s="26">
        <f t="shared" si="10"/>
        <v>3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1</v>
      </c>
      <c r="P51" s="43">
        <v>0</v>
      </c>
      <c r="Q51" s="43">
        <v>1</v>
      </c>
      <c r="R51" s="43">
        <v>1</v>
      </c>
      <c r="S51" s="43">
        <v>0</v>
      </c>
      <c r="T51" s="44">
        <v>0</v>
      </c>
      <c r="U51" s="45">
        <v>3</v>
      </c>
      <c r="V51" s="42">
        <v>0</v>
      </c>
      <c r="W51" s="44">
        <v>3</v>
      </c>
      <c r="X51" s="46">
        <f t="shared" si="11"/>
        <v>0</v>
      </c>
      <c r="Y51" s="42">
        <v>0</v>
      </c>
      <c r="Z51" s="43">
        <v>0</v>
      </c>
      <c r="AA51" s="44">
        <v>0</v>
      </c>
      <c r="AB51" s="51">
        <f t="shared" si="12"/>
        <v>3</v>
      </c>
      <c r="AC51" s="42">
        <v>0</v>
      </c>
      <c r="AD51" s="48">
        <v>3</v>
      </c>
      <c r="AE51" s="44">
        <v>0</v>
      </c>
      <c r="AF51" s="37">
        <v>0</v>
      </c>
      <c r="AG51" s="38">
        <v>0</v>
      </c>
      <c r="AH51" t="str">
        <f t="shared" si="6"/>
        <v/>
      </c>
      <c r="CB51" s="39" t="str">
        <f t="shared" si="7"/>
        <v/>
      </c>
      <c r="CC51" s="39" t="str">
        <f t="shared" si="8"/>
        <v/>
      </c>
      <c r="CD51" s="39" t="str">
        <f t="shared" si="0"/>
        <v/>
      </c>
      <c r="CM51" s="40">
        <f t="shared" si="1"/>
        <v>0</v>
      </c>
      <c r="CN51" s="40">
        <f t="shared" si="2"/>
        <v>0</v>
      </c>
      <c r="CO51" s="40">
        <f t="shared" si="3"/>
        <v>0</v>
      </c>
    </row>
    <row r="52" spans="1:93" x14ac:dyDescent="0.25">
      <c r="A52" s="41" t="s">
        <v>79</v>
      </c>
      <c r="B52" s="26">
        <f t="shared" si="10"/>
        <v>0</v>
      </c>
      <c r="C52" s="42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4">
        <v>0</v>
      </c>
      <c r="U52" s="45">
        <v>0</v>
      </c>
      <c r="V52" s="42">
        <v>0</v>
      </c>
      <c r="W52" s="44">
        <v>0</v>
      </c>
      <c r="X52" s="46">
        <f t="shared" si="11"/>
        <v>0</v>
      </c>
      <c r="Y52" s="42">
        <v>0</v>
      </c>
      <c r="Z52" s="43">
        <v>0</v>
      </c>
      <c r="AA52" s="44">
        <v>0</v>
      </c>
      <c r="AB52" s="51">
        <f t="shared" si="12"/>
        <v>0</v>
      </c>
      <c r="AC52" s="42">
        <v>0</v>
      </c>
      <c r="AD52" s="48">
        <v>0</v>
      </c>
      <c r="AE52" s="44">
        <v>0</v>
      </c>
      <c r="AF52" s="37">
        <v>0</v>
      </c>
      <c r="AG52" s="38">
        <v>0</v>
      </c>
      <c r="AH52" t="str">
        <f t="shared" si="6"/>
        <v/>
      </c>
      <c r="CB52" s="39" t="str">
        <f t="shared" si="7"/>
        <v/>
      </c>
      <c r="CC52" s="39" t="str">
        <f t="shared" si="8"/>
        <v/>
      </c>
      <c r="CD52" s="39" t="str">
        <f t="shared" si="0"/>
        <v/>
      </c>
      <c r="CM52" s="40">
        <f t="shared" si="1"/>
        <v>0</v>
      </c>
      <c r="CN52" s="40">
        <f t="shared" si="2"/>
        <v>0</v>
      </c>
      <c r="CO52" s="40">
        <f t="shared" si="3"/>
        <v>0</v>
      </c>
    </row>
    <row r="53" spans="1:93" x14ac:dyDescent="0.25">
      <c r="A53" s="41" t="s">
        <v>80</v>
      </c>
      <c r="B53" s="26">
        <f t="shared" si="10"/>
        <v>0</v>
      </c>
      <c r="C53" s="42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4">
        <v>0</v>
      </c>
      <c r="U53" s="45">
        <v>0</v>
      </c>
      <c r="V53" s="42">
        <v>0</v>
      </c>
      <c r="W53" s="44">
        <v>0</v>
      </c>
      <c r="X53" s="46">
        <f t="shared" si="11"/>
        <v>0</v>
      </c>
      <c r="Y53" s="42">
        <v>0</v>
      </c>
      <c r="Z53" s="43">
        <v>0</v>
      </c>
      <c r="AA53" s="44">
        <v>0</v>
      </c>
      <c r="AB53" s="51">
        <f t="shared" si="12"/>
        <v>0</v>
      </c>
      <c r="AC53" s="42">
        <v>0</v>
      </c>
      <c r="AD53" s="48">
        <v>0</v>
      </c>
      <c r="AE53" s="44">
        <v>0</v>
      </c>
      <c r="AF53" s="37">
        <v>0</v>
      </c>
      <c r="AG53" s="38">
        <v>0</v>
      </c>
      <c r="AH53" t="str">
        <f t="shared" si="6"/>
        <v/>
      </c>
      <c r="CB53" s="39" t="str">
        <f t="shared" si="7"/>
        <v/>
      </c>
      <c r="CC53" s="39" t="str">
        <f t="shared" si="8"/>
        <v/>
      </c>
      <c r="CD53" s="39" t="str">
        <f t="shared" si="0"/>
        <v/>
      </c>
      <c r="CM53" s="40">
        <f t="shared" si="1"/>
        <v>0</v>
      </c>
      <c r="CN53" s="40">
        <f t="shared" si="2"/>
        <v>0</v>
      </c>
      <c r="CO53" s="40">
        <f t="shared" si="3"/>
        <v>0</v>
      </c>
    </row>
    <row r="54" spans="1:93" x14ac:dyDescent="0.25">
      <c r="A54" s="25" t="s">
        <v>81</v>
      </c>
      <c r="B54" s="26">
        <f t="shared" si="10"/>
        <v>128</v>
      </c>
      <c r="C54" s="42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3</v>
      </c>
      <c r="K54" s="43">
        <v>7</v>
      </c>
      <c r="L54" s="43">
        <v>3</v>
      </c>
      <c r="M54" s="43">
        <v>13</v>
      </c>
      <c r="N54" s="43">
        <v>6</v>
      </c>
      <c r="O54" s="43">
        <v>13</v>
      </c>
      <c r="P54" s="43">
        <v>16</v>
      </c>
      <c r="Q54" s="43">
        <v>16</v>
      </c>
      <c r="R54" s="43">
        <v>17</v>
      </c>
      <c r="S54" s="43">
        <v>15</v>
      </c>
      <c r="T54" s="44">
        <v>19</v>
      </c>
      <c r="U54" s="45">
        <v>128</v>
      </c>
      <c r="V54" s="42">
        <v>63</v>
      </c>
      <c r="W54" s="44">
        <v>65</v>
      </c>
      <c r="X54" s="46">
        <f t="shared" si="11"/>
        <v>0</v>
      </c>
      <c r="Y54" s="42">
        <v>0</v>
      </c>
      <c r="Z54" s="43">
        <v>0</v>
      </c>
      <c r="AA54" s="44">
        <v>0</v>
      </c>
      <c r="AB54" s="51">
        <f t="shared" si="12"/>
        <v>122</v>
      </c>
      <c r="AC54" s="42">
        <v>0</v>
      </c>
      <c r="AD54" s="48">
        <v>122</v>
      </c>
      <c r="AE54" s="44">
        <v>0</v>
      </c>
      <c r="AF54" s="37">
        <v>0</v>
      </c>
      <c r="AG54" s="38">
        <v>0</v>
      </c>
      <c r="AH54" t="str">
        <f t="shared" si="6"/>
        <v/>
      </c>
      <c r="CB54" s="39" t="str">
        <f t="shared" si="7"/>
        <v/>
      </c>
      <c r="CC54" s="39" t="str">
        <f t="shared" si="8"/>
        <v/>
      </c>
      <c r="CD54" s="39" t="str">
        <f t="shared" si="0"/>
        <v/>
      </c>
      <c r="CM54" s="40">
        <f t="shared" si="1"/>
        <v>0</v>
      </c>
      <c r="CN54" s="40">
        <f t="shared" si="2"/>
        <v>0</v>
      </c>
      <c r="CO54" s="40">
        <f t="shared" si="3"/>
        <v>0</v>
      </c>
    </row>
    <row r="55" spans="1:93" x14ac:dyDescent="0.25">
      <c r="A55" s="58" t="s">
        <v>82</v>
      </c>
      <c r="B55" s="26">
        <f t="shared" si="10"/>
        <v>803</v>
      </c>
      <c r="C55" s="42">
        <v>0</v>
      </c>
      <c r="D55" s="43">
        <v>11</v>
      </c>
      <c r="E55" s="43">
        <v>15</v>
      </c>
      <c r="F55" s="43">
        <v>9</v>
      </c>
      <c r="G55" s="43">
        <v>16</v>
      </c>
      <c r="H55" s="43">
        <v>38</v>
      </c>
      <c r="I55" s="43">
        <v>108</v>
      </c>
      <c r="J55" s="43">
        <v>132</v>
      </c>
      <c r="K55" s="43">
        <v>161</v>
      </c>
      <c r="L55" s="43">
        <v>61</v>
      </c>
      <c r="M55" s="43">
        <v>64</v>
      </c>
      <c r="N55" s="43">
        <v>51</v>
      </c>
      <c r="O55" s="43">
        <v>41</v>
      </c>
      <c r="P55" s="43">
        <v>39</v>
      </c>
      <c r="Q55" s="43">
        <v>18</v>
      </c>
      <c r="R55" s="43">
        <v>24</v>
      </c>
      <c r="S55" s="43">
        <v>6</v>
      </c>
      <c r="T55" s="44">
        <v>9</v>
      </c>
      <c r="U55" s="45">
        <v>803</v>
      </c>
      <c r="V55" s="42">
        <v>0</v>
      </c>
      <c r="W55" s="44">
        <v>803</v>
      </c>
      <c r="X55" s="46">
        <f t="shared" si="11"/>
        <v>27</v>
      </c>
      <c r="Y55" s="42">
        <v>3</v>
      </c>
      <c r="Z55" s="43">
        <v>24</v>
      </c>
      <c r="AA55" s="44">
        <v>0</v>
      </c>
      <c r="AB55" s="51">
        <f t="shared" si="12"/>
        <v>318</v>
      </c>
      <c r="AC55" s="42">
        <v>122</v>
      </c>
      <c r="AD55" s="48">
        <v>196</v>
      </c>
      <c r="AE55" s="44">
        <v>0</v>
      </c>
      <c r="AF55" s="37">
        <v>0</v>
      </c>
      <c r="AG55" s="38">
        <v>0</v>
      </c>
      <c r="AH55" t="str">
        <f t="shared" si="6"/>
        <v/>
      </c>
      <c r="CB55" s="39" t="str">
        <f t="shared" si="7"/>
        <v/>
      </c>
      <c r="CC55" s="39" t="str">
        <f t="shared" si="8"/>
        <v/>
      </c>
      <c r="CD55" s="39" t="str">
        <f t="shared" si="0"/>
        <v/>
      </c>
      <c r="CM55" s="40">
        <f t="shared" si="1"/>
        <v>0</v>
      </c>
      <c r="CN55" s="40">
        <f t="shared" si="2"/>
        <v>0</v>
      </c>
      <c r="CO55" s="40">
        <f t="shared" si="3"/>
        <v>0</v>
      </c>
    </row>
    <row r="56" spans="1:93" x14ac:dyDescent="0.25">
      <c r="A56" s="58" t="s">
        <v>83</v>
      </c>
      <c r="B56" s="26">
        <f t="shared" si="10"/>
        <v>0</v>
      </c>
      <c r="C56" s="42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4">
        <v>0</v>
      </c>
      <c r="U56" s="45">
        <v>0</v>
      </c>
      <c r="V56" s="42">
        <v>0</v>
      </c>
      <c r="W56" s="44">
        <v>0</v>
      </c>
      <c r="X56" s="46">
        <f t="shared" si="11"/>
        <v>0</v>
      </c>
      <c r="Y56" s="42">
        <v>0</v>
      </c>
      <c r="Z56" s="43">
        <v>0</v>
      </c>
      <c r="AA56" s="44">
        <v>0</v>
      </c>
      <c r="AB56" s="51">
        <f t="shared" si="12"/>
        <v>0</v>
      </c>
      <c r="AC56" s="42">
        <v>0</v>
      </c>
      <c r="AD56" s="48">
        <v>0</v>
      </c>
      <c r="AE56" s="44">
        <v>0</v>
      </c>
      <c r="AF56" s="37">
        <v>0</v>
      </c>
      <c r="AG56" s="38">
        <v>0</v>
      </c>
      <c r="AH56" t="str">
        <f t="shared" si="6"/>
        <v/>
      </c>
      <c r="CB56" s="39" t="str">
        <f t="shared" si="7"/>
        <v/>
      </c>
      <c r="CC56" s="39" t="str">
        <f t="shared" si="8"/>
        <v/>
      </c>
      <c r="CD56" s="39" t="str">
        <f t="shared" si="0"/>
        <v/>
      </c>
      <c r="CM56" s="40">
        <f t="shared" si="1"/>
        <v>0</v>
      </c>
      <c r="CN56" s="40">
        <f t="shared" si="2"/>
        <v>0</v>
      </c>
      <c r="CO56" s="40">
        <f t="shared" si="3"/>
        <v>0</v>
      </c>
    </row>
    <row r="57" spans="1:93" x14ac:dyDescent="0.25">
      <c r="A57" s="53" t="s">
        <v>84</v>
      </c>
      <c r="B57" s="26">
        <f t="shared" si="10"/>
        <v>0</v>
      </c>
      <c r="C57" s="42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4">
        <v>0</v>
      </c>
      <c r="U57" s="45">
        <v>0</v>
      </c>
      <c r="V57" s="42">
        <v>0</v>
      </c>
      <c r="W57" s="44">
        <v>0</v>
      </c>
      <c r="X57" s="46">
        <f t="shared" si="11"/>
        <v>0</v>
      </c>
      <c r="Y57" s="42">
        <v>0</v>
      </c>
      <c r="Z57" s="43">
        <v>0</v>
      </c>
      <c r="AA57" s="44">
        <v>0</v>
      </c>
      <c r="AB57" s="51">
        <f t="shared" si="12"/>
        <v>0</v>
      </c>
      <c r="AC57" s="42">
        <v>0</v>
      </c>
      <c r="AD57" s="48">
        <v>0</v>
      </c>
      <c r="AE57" s="44">
        <v>0</v>
      </c>
      <c r="AF57" s="37">
        <v>0</v>
      </c>
      <c r="AG57" s="38">
        <v>0</v>
      </c>
      <c r="AH57" t="str">
        <f t="shared" si="6"/>
        <v/>
      </c>
      <c r="CB57" s="39" t="str">
        <f t="shared" si="7"/>
        <v/>
      </c>
      <c r="CC57" s="39" t="str">
        <f t="shared" si="8"/>
        <v/>
      </c>
      <c r="CD57" s="39" t="str">
        <f t="shared" si="0"/>
        <v/>
      </c>
      <c r="CM57" s="40">
        <f t="shared" si="1"/>
        <v>0</v>
      </c>
      <c r="CN57" s="40">
        <f t="shared" si="2"/>
        <v>0</v>
      </c>
      <c r="CO57" s="40">
        <f t="shared" si="3"/>
        <v>0</v>
      </c>
    </row>
    <row r="58" spans="1:93" x14ac:dyDescent="0.25">
      <c r="A58" s="41" t="s">
        <v>85</v>
      </c>
      <c r="B58" s="26">
        <f t="shared" si="10"/>
        <v>943</v>
      </c>
      <c r="C58" s="42">
        <v>14</v>
      </c>
      <c r="D58" s="43">
        <v>7</v>
      </c>
      <c r="E58" s="43">
        <v>11</v>
      </c>
      <c r="F58" s="43">
        <v>7</v>
      </c>
      <c r="G58" s="43">
        <v>1</v>
      </c>
      <c r="H58" s="43">
        <v>4</v>
      </c>
      <c r="I58" s="43">
        <v>3</v>
      </c>
      <c r="J58" s="43">
        <v>4</v>
      </c>
      <c r="K58" s="43">
        <v>12</v>
      </c>
      <c r="L58" s="43">
        <v>19</v>
      </c>
      <c r="M58" s="43">
        <v>27</v>
      </c>
      <c r="N58" s="43">
        <v>49</v>
      </c>
      <c r="O58" s="43">
        <v>78</v>
      </c>
      <c r="P58" s="43">
        <v>114</v>
      </c>
      <c r="Q58" s="43">
        <v>141</v>
      </c>
      <c r="R58" s="43">
        <v>127</v>
      </c>
      <c r="S58" s="43">
        <v>162</v>
      </c>
      <c r="T58" s="44">
        <v>163</v>
      </c>
      <c r="U58" s="45">
        <v>943</v>
      </c>
      <c r="V58" s="42">
        <v>396</v>
      </c>
      <c r="W58" s="44">
        <v>547</v>
      </c>
      <c r="X58" s="46">
        <f t="shared" si="11"/>
        <v>38</v>
      </c>
      <c r="Y58" s="42">
        <v>19</v>
      </c>
      <c r="Z58" s="43">
        <v>18</v>
      </c>
      <c r="AA58" s="44">
        <v>1</v>
      </c>
      <c r="AB58" s="51">
        <f t="shared" si="12"/>
        <v>602</v>
      </c>
      <c r="AC58" s="42">
        <v>325</v>
      </c>
      <c r="AD58" s="48">
        <v>261</v>
      </c>
      <c r="AE58" s="44">
        <v>16</v>
      </c>
      <c r="AF58" s="37">
        <v>0</v>
      </c>
      <c r="AG58" s="38">
        <v>0</v>
      </c>
      <c r="AH58" t="str">
        <f t="shared" si="6"/>
        <v/>
      </c>
      <c r="CB58" s="39" t="str">
        <f t="shared" si="7"/>
        <v/>
      </c>
      <c r="CC58" s="39" t="str">
        <f t="shared" si="8"/>
        <v/>
      </c>
      <c r="CD58" s="39" t="str">
        <f t="shared" si="0"/>
        <v/>
      </c>
      <c r="CM58" s="40">
        <f t="shared" si="1"/>
        <v>0</v>
      </c>
      <c r="CN58" s="40">
        <f t="shared" si="2"/>
        <v>0</v>
      </c>
      <c r="CO58" s="40">
        <f t="shared" si="3"/>
        <v>0</v>
      </c>
    </row>
    <row r="59" spans="1:93" x14ac:dyDescent="0.25">
      <c r="A59" s="41" t="s">
        <v>86</v>
      </c>
      <c r="B59" s="26">
        <f t="shared" si="10"/>
        <v>445</v>
      </c>
      <c r="C59" s="42">
        <v>23</v>
      </c>
      <c r="D59" s="43">
        <v>49</v>
      </c>
      <c r="E59" s="43">
        <v>37</v>
      </c>
      <c r="F59" s="43">
        <v>14</v>
      </c>
      <c r="G59" s="43">
        <v>10</v>
      </c>
      <c r="H59" s="43">
        <v>8</v>
      </c>
      <c r="I59" s="43">
        <v>15</v>
      </c>
      <c r="J59" s="43">
        <v>5</v>
      </c>
      <c r="K59" s="43">
        <v>8</v>
      </c>
      <c r="L59" s="43">
        <v>6</v>
      </c>
      <c r="M59" s="43">
        <v>8</v>
      </c>
      <c r="N59" s="43">
        <v>16</v>
      </c>
      <c r="O59" s="43">
        <v>25</v>
      </c>
      <c r="P59" s="43">
        <v>19</v>
      </c>
      <c r="Q59" s="43">
        <v>25</v>
      </c>
      <c r="R59" s="43">
        <v>50</v>
      </c>
      <c r="S59" s="43">
        <v>54</v>
      </c>
      <c r="T59" s="44">
        <v>73</v>
      </c>
      <c r="U59" s="45">
        <v>445</v>
      </c>
      <c r="V59" s="42">
        <v>218</v>
      </c>
      <c r="W59" s="44">
        <v>227</v>
      </c>
      <c r="X59" s="46">
        <f t="shared" si="11"/>
        <v>51</v>
      </c>
      <c r="Y59" s="42">
        <v>18</v>
      </c>
      <c r="Z59" s="43">
        <v>27</v>
      </c>
      <c r="AA59" s="44">
        <v>6</v>
      </c>
      <c r="AB59" s="51">
        <f t="shared" si="12"/>
        <v>205</v>
      </c>
      <c r="AC59" s="42">
        <v>66</v>
      </c>
      <c r="AD59" s="48">
        <v>129</v>
      </c>
      <c r="AE59" s="44">
        <v>10</v>
      </c>
      <c r="AF59" s="37">
        <v>0</v>
      </c>
      <c r="AG59" s="38">
        <v>0</v>
      </c>
      <c r="AH59" t="str">
        <f t="shared" si="6"/>
        <v/>
      </c>
      <c r="CB59" s="39" t="str">
        <f t="shared" si="7"/>
        <v/>
      </c>
      <c r="CC59" s="39" t="str">
        <f t="shared" si="8"/>
        <v/>
      </c>
      <c r="CD59" s="39" t="str">
        <f t="shared" si="0"/>
        <v/>
      </c>
      <c r="CM59" s="40">
        <f t="shared" si="1"/>
        <v>0</v>
      </c>
      <c r="CN59" s="40">
        <f t="shared" si="2"/>
        <v>0</v>
      </c>
      <c r="CO59" s="40">
        <f t="shared" si="3"/>
        <v>0</v>
      </c>
    </row>
    <row r="60" spans="1:93" x14ac:dyDescent="0.25">
      <c r="A60" s="41" t="s">
        <v>87</v>
      </c>
      <c r="B60" s="26">
        <f t="shared" si="10"/>
        <v>947</v>
      </c>
      <c r="C60" s="42">
        <v>94</v>
      </c>
      <c r="D60" s="43">
        <v>63</v>
      </c>
      <c r="E60" s="43">
        <v>101</v>
      </c>
      <c r="F60" s="43">
        <v>39</v>
      </c>
      <c r="G60" s="43">
        <v>8</v>
      </c>
      <c r="H60" s="43">
        <v>16</v>
      </c>
      <c r="I60" s="43">
        <v>23</v>
      </c>
      <c r="J60" s="43">
        <v>24</v>
      </c>
      <c r="K60" s="43">
        <v>46</v>
      </c>
      <c r="L60" s="43">
        <v>35</v>
      </c>
      <c r="M60" s="43">
        <v>37</v>
      </c>
      <c r="N60" s="43">
        <v>62</v>
      </c>
      <c r="O60" s="43">
        <v>68</v>
      </c>
      <c r="P60" s="43">
        <v>82</v>
      </c>
      <c r="Q60" s="43">
        <v>82</v>
      </c>
      <c r="R60" s="43">
        <v>63</v>
      </c>
      <c r="S60" s="43">
        <v>65</v>
      </c>
      <c r="T60" s="44">
        <v>39</v>
      </c>
      <c r="U60" s="45">
        <v>947</v>
      </c>
      <c r="V60" s="42">
        <v>399</v>
      </c>
      <c r="W60" s="44">
        <v>548</v>
      </c>
      <c r="X60" s="46">
        <f t="shared" si="11"/>
        <v>138</v>
      </c>
      <c r="Y60" s="42">
        <v>29</v>
      </c>
      <c r="Z60" s="43">
        <v>89</v>
      </c>
      <c r="AA60" s="44">
        <v>20</v>
      </c>
      <c r="AB60" s="51">
        <f t="shared" si="12"/>
        <v>235</v>
      </c>
      <c r="AC60" s="42">
        <v>97</v>
      </c>
      <c r="AD60" s="48">
        <v>111</v>
      </c>
      <c r="AE60" s="44">
        <v>27</v>
      </c>
      <c r="AF60" s="37">
        <v>0</v>
      </c>
      <c r="AG60" s="38">
        <v>0</v>
      </c>
      <c r="AH60" t="str">
        <f t="shared" si="6"/>
        <v/>
      </c>
      <c r="CB60" s="39" t="str">
        <f t="shared" si="7"/>
        <v/>
      </c>
      <c r="CC60" s="39" t="str">
        <f t="shared" si="8"/>
        <v/>
      </c>
      <c r="CD60" s="39" t="str">
        <f t="shared" si="0"/>
        <v/>
      </c>
      <c r="CM60" s="40">
        <f t="shared" si="1"/>
        <v>0</v>
      </c>
      <c r="CN60" s="40">
        <f t="shared" si="2"/>
        <v>0</v>
      </c>
      <c r="CO60" s="40">
        <f t="shared" si="3"/>
        <v>0</v>
      </c>
    </row>
    <row r="61" spans="1:93" x14ac:dyDescent="0.25">
      <c r="A61" s="41" t="s">
        <v>88</v>
      </c>
      <c r="B61" s="26">
        <f t="shared" si="10"/>
        <v>586</v>
      </c>
      <c r="C61" s="42">
        <v>0</v>
      </c>
      <c r="D61" s="43">
        <v>0</v>
      </c>
      <c r="E61" s="43">
        <v>0</v>
      </c>
      <c r="F61" s="43">
        <v>3</v>
      </c>
      <c r="G61" s="43">
        <v>2</v>
      </c>
      <c r="H61" s="43">
        <v>8</v>
      </c>
      <c r="I61" s="43">
        <v>5</v>
      </c>
      <c r="J61" s="43">
        <v>10</v>
      </c>
      <c r="K61" s="43">
        <v>10</v>
      </c>
      <c r="L61" s="43">
        <v>9</v>
      </c>
      <c r="M61" s="43">
        <v>19</v>
      </c>
      <c r="N61" s="43">
        <v>29</v>
      </c>
      <c r="O61" s="43">
        <v>29</v>
      </c>
      <c r="P61" s="43">
        <v>66</v>
      </c>
      <c r="Q61" s="43">
        <v>97</v>
      </c>
      <c r="R61" s="43">
        <v>98</v>
      </c>
      <c r="S61" s="43">
        <v>99</v>
      </c>
      <c r="T61" s="44">
        <v>102</v>
      </c>
      <c r="U61" s="45">
        <v>586</v>
      </c>
      <c r="V61" s="42">
        <v>515</v>
      </c>
      <c r="W61" s="44">
        <v>71</v>
      </c>
      <c r="X61" s="46">
        <f t="shared" si="11"/>
        <v>3</v>
      </c>
      <c r="Y61" s="42">
        <v>1</v>
      </c>
      <c r="Z61" s="43">
        <v>2</v>
      </c>
      <c r="AA61" s="44">
        <v>0</v>
      </c>
      <c r="AB61" s="51">
        <f t="shared" si="12"/>
        <v>180</v>
      </c>
      <c r="AC61" s="42">
        <v>109</v>
      </c>
      <c r="AD61" s="48">
        <v>65</v>
      </c>
      <c r="AE61" s="44">
        <v>6</v>
      </c>
      <c r="AF61" s="37">
        <v>0</v>
      </c>
      <c r="AG61" s="38">
        <v>143</v>
      </c>
      <c r="AH61" t="str">
        <f t="shared" si="6"/>
        <v/>
      </c>
      <c r="CB61" s="39" t="str">
        <f t="shared" si="7"/>
        <v/>
      </c>
      <c r="CC61" s="39" t="str">
        <f t="shared" si="8"/>
        <v/>
      </c>
      <c r="CD61" s="39" t="str">
        <f t="shared" si="0"/>
        <v/>
      </c>
      <c r="CM61" s="40">
        <f t="shared" si="1"/>
        <v>0</v>
      </c>
      <c r="CN61" s="40">
        <f t="shared" si="2"/>
        <v>0</v>
      </c>
      <c r="CO61" s="40">
        <f t="shared" si="3"/>
        <v>0</v>
      </c>
    </row>
    <row r="62" spans="1:93" x14ac:dyDescent="0.25">
      <c r="A62" s="41" t="s">
        <v>89</v>
      </c>
      <c r="B62" s="26">
        <f t="shared" si="10"/>
        <v>83</v>
      </c>
      <c r="C62" s="42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3</v>
      </c>
      <c r="M62" s="43">
        <v>6</v>
      </c>
      <c r="N62" s="43">
        <v>4</v>
      </c>
      <c r="O62" s="43">
        <v>5</v>
      </c>
      <c r="P62" s="43">
        <v>11</v>
      </c>
      <c r="Q62" s="43">
        <v>6</v>
      </c>
      <c r="R62" s="43">
        <v>18</v>
      </c>
      <c r="S62" s="43">
        <v>11</v>
      </c>
      <c r="T62" s="44">
        <v>19</v>
      </c>
      <c r="U62" s="45">
        <v>83</v>
      </c>
      <c r="V62" s="42">
        <v>34</v>
      </c>
      <c r="W62" s="44">
        <v>49</v>
      </c>
      <c r="X62" s="46">
        <f t="shared" si="11"/>
        <v>0</v>
      </c>
      <c r="Y62" s="42"/>
      <c r="Z62" s="43"/>
      <c r="AA62" s="44"/>
      <c r="AB62" s="51">
        <f t="shared" si="12"/>
        <v>19</v>
      </c>
      <c r="AC62" s="42">
        <v>0</v>
      </c>
      <c r="AD62" s="48">
        <v>19</v>
      </c>
      <c r="AE62" s="44">
        <v>0</v>
      </c>
      <c r="AF62" s="37">
        <v>0</v>
      </c>
      <c r="AG62" s="38">
        <v>0</v>
      </c>
      <c r="AH62" t="str">
        <f t="shared" si="6"/>
        <v/>
      </c>
      <c r="CB62" s="39" t="str">
        <f t="shared" si="7"/>
        <v/>
      </c>
      <c r="CC62" s="39" t="str">
        <f t="shared" si="8"/>
        <v/>
      </c>
      <c r="CD62" s="39" t="str">
        <f t="shared" si="0"/>
        <v/>
      </c>
      <c r="CM62" s="40">
        <f t="shared" si="1"/>
        <v>0</v>
      </c>
      <c r="CN62" s="40">
        <f t="shared" si="2"/>
        <v>0</v>
      </c>
      <c r="CO62" s="40">
        <f t="shared" si="3"/>
        <v>0</v>
      </c>
    </row>
    <row r="63" spans="1:93" x14ac:dyDescent="0.25">
      <c r="A63" s="41" t="s">
        <v>90</v>
      </c>
      <c r="B63" s="26">
        <f>SUM(C63:T63)</f>
        <v>0</v>
      </c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4"/>
      <c r="U63" s="45"/>
      <c r="V63" s="42"/>
      <c r="W63" s="44"/>
      <c r="X63" s="46">
        <f t="shared" si="11"/>
        <v>0</v>
      </c>
      <c r="Y63" s="42"/>
      <c r="Z63" s="43"/>
      <c r="AA63" s="44"/>
      <c r="AB63" s="51">
        <f t="shared" si="12"/>
        <v>0</v>
      </c>
      <c r="AC63" s="42"/>
      <c r="AD63" s="48"/>
      <c r="AE63" s="44"/>
      <c r="AF63" s="37"/>
      <c r="AG63" s="38"/>
      <c r="AH63" t="str">
        <f t="shared" si="6"/>
        <v/>
      </c>
      <c r="CB63" s="39" t="str">
        <f t="shared" si="7"/>
        <v/>
      </c>
      <c r="CC63" s="39" t="str">
        <f t="shared" si="8"/>
        <v/>
      </c>
      <c r="CD63" s="39" t="str">
        <f t="shared" si="0"/>
        <v/>
      </c>
      <c r="CM63" s="40">
        <f t="shared" si="1"/>
        <v>0</v>
      </c>
      <c r="CN63" s="40">
        <f t="shared" si="2"/>
        <v>0</v>
      </c>
      <c r="CO63" s="40">
        <f t="shared" si="3"/>
        <v>0</v>
      </c>
    </row>
    <row r="64" spans="1:93" x14ac:dyDescent="0.25">
      <c r="A64" s="41" t="s">
        <v>91</v>
      </c>
      <c r="B64" s="26">
        <f>SUM(C64:T64)</f>
        <v>0</v>
      </c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4"/>
      <c r="U64" s="45"/>
      <c r="V64" s="42"/>
      <c r="W64" s="44"/>
      <c r="X64" s="46">
        <f>SUM(Y64+Z64+AA64)</f>
        <v>0</v>
      </c>
      <c r="Y64" s="42"/>
      <c r="Z64" s="43"/>
      <c r="AA64" s="44"/>
      <c r="AB64" s="51">
        <f t="shared" si="12"/>
        <v>0</v>
      </c>
      <c r="AC64" s="42"/>
      <c r="AD64" s="48"/>
      <c r="AE64" s="44"/>
      <c r="AF64" s="37"/>
      <c r="AG64" s="38"/>
      <c r="AH64" t="str">
        <f t="shared" si="6"/>
        <v/>
      </c>
      <c r="CB64" s="39" t="str">
        <f t="shared" si="7"/>
        <v/>
      </c>
      <c r="CC64" s="39" t="str">
        <f t="shared" si="8"/>
        <v/>
      </c>
      <c r="CD64" s="39" t="str">
        <f t="shared" si="0"/>
        <v/>
      </c>
      <c r="CM64" s="40">
        <f t="shared" si="1"/>
        <v>0</v>
      </c>
      <c r="CN64" s="40">
        <f t="shared" si="2"/>
        <v>0</v>
      </c>
      <c r="CO64" s="40">
        <f t="shared" si="3"/>
        <v>0</v>
      </c>
    </row>
    <row r="65" spans="1:98" x14ac:dyDescent="0.25">
      <c r="A65" s="25" t="s">
        <v>92</v>
      </c>
      <c r="B65" s="26">
        <f>SUM(C65:T65)</f>
        <v>0</v>
      </c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4"/>
      <c r="U65" s="31"/>
      <c r="V65" s="59"/>
      <c r="W65" s="33"/>
      <c r="X65" s="34">
        <f>SUM(Y65+Z65+AA65)</f>
        <v>0</v>
      </c>
      <c r="Y65" s="42"/>
      <c r="Z65" s="43"/>
      <c r="AA65" s="44"/>
      <c r="AB65" s="60">
        <f t="shared" si="12"/>
        <v>0</v>
      </c>
      <c r="AC65" s="42"/>
      <c r="AD65" s="48"/>
      <c r="AE65" s="44"/>
      <c r="AF65" s="37"/>
      <c r="AG65" s="38"/>
      <c r="AH65" t="str">
        <f t="shared" si="6"/>
        <v/>
      </c>
      <c r="CB65" s="39" t="str">
        <f t="shared" si="7"/>
        <v/>
      </c>
      <c r="CC65" s="39" t="str">
        <f t="shared" si="8"/>
        <v/>
      </c>
      <c r="CD65" s="39" t="str">
        <f t="shared" si="0"/>
        <v/>
      </c>
      <c r="CM65" s="40">
        <f t="shared" si="1"/>
        <v>0</v>
      </c>
      <c r="CN65" s="40">
        <f t="shared" si="2"/>
        <v>0</v>
      </c>
      <c r="CO65" s="40">
        <f t="shared" si="3"/>
        <v>0</v>
      </c>
    </row>
    <row r="66" spans="1:98" x14ac:dyDescent="0.25">
      <c r="A66" s="52" t="s">
        <v>93</v>
      </c>
      <c r="B66" s="61">
        <f>SUM(C66:T66)</f>
        <v>0</v>
      </c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4"/>
      <c r="U66" s="65"/>
      <c r="V66" s="66"/>
      <c r="W66" s="64"/>
      <c r="X66" s="67">
        <f>SUM(Y66+Z66+AA66)</f>
        <v>0</v>
      </c>
      <c r="Y66" s="62"/>
      <c r="Z66" s="63"/>
      <c r="AA66" s="64"/>
      <c r="AB66" s="68">
        <f t="shared" si="12"/>
        <v>0</v>
      </c>
      <c r="AC66" s="62"/>
      <c r="AD66" s="69"/>
      <c r="AE66" s="64"/>
      <c r="AF66" s="70"/>
      <c r="AG66" s="71"/>
      <c r="AH66" t="str">
        <f t="shared" si="6"/>
        <v/>
      </c>
      <c r="CB66" s="39" t="str">
        <f t="shared" si="7"/>
        <v/>
      </c>
      <c r="CC66" s="39" t="str">
        <f t="shared" si="8"/>
        <v/>
      </c>
      <c r="CD66" s="39" t="str">
        <f t="shared" si="0"/>
        <v/>
      </c>
      <c r="CM66" s="40">
        <f t="shared" si="1"/>
        <v>0</v>
      </c>
      <c r="CN66" s="40">
        <f t="shared" si="2"/>
        <v>0</v>
      </c>
      <c r="CO66" s="40">
        <f t="shared" si="3"/>
        <v>0</v>
      </c>
    </row>
    <row r="67" spans="1:98" x14ac:dyDescent="0.25">
      <c r="A67" s="1611" t="s">
        <v>94</v>
      </c>
      <c r="B67" s="1612">
        <f t="shared" ref="B67:AG67" si="13">SUM(B12:B66)</f>
        <v>7381</v>
      </c>
      <c r="C67" s="74">
        <f t="shared" si="13"/>
        <v>439</v>
      </c>
      <c r="D67" s="75">
        <f t="shared" si="13"/>
        <v>350</v>
      </c>
      <c r="E67" s="75">
        <f t="shared" si="13"/>
        <v>382</v>
      </c>
      <c r="F67" s="75">
        <f t="shared" si="13"/>
        <v>163</v>
      </c>
      <c r="G67" s="75">
        <f t="shared" si="13"/>
        <v>69</v>
      </c>
      <c r="H67" s="75">
        <f t="shared" si="13"/>
        <v>155</v>
      </c>
      <c r="I67" s="75">
        <f t="shared" si="13"/>
        <v>240</v>
      </c>
      <c r="J67" s="75">
        <f t="shared" si="13"/>
        <v>270</v>
      </c>
      <c r="K67" s="75">
        <f t="shared" si="13"/>
        <v>396</v>
      </c>
      <c r="L67" s="75">
        <f t="shared" si="13"/>
        <v>304</v>
      </c>
      <c r="M67" s="75">
        <f t="shared" si="13"/>
        <v>370</v>
      </c>
      <c r="N67" s="75">
        <f t="shared" si="13"/>
        <v>407</v>
      </c>
      <c r="O67" s="75">
        <f t="shared" si="13"/>
        <v>499</v>
      </c>
      <c r="P67" s="75">
        <f t="shared" si="13"/>
        <v>645</v>
      </c>
      <c r="Q67" s="75">
        <f t="shared" si="13"/>
        <v>661</v>
      </c>
      <c r="R67" s="75">
        <f t="shared" si="13"/>
        <v>670</v>
      </c>
      <c r="S67" s="75">
        <f t="shared" si="13"/>
        <v>646</v>
      </c>
      <c r="T67" s="76">
        <f t="shared" si="13"/>
        <v>715</v>
      </c>
      <c r="U67" s="77">
        <f t="shared" si="13"/>
        <v>7381</v>
      </c>
      <c r="V67" s="78">
        <f t="shared" si="13"/>
        <v>3102</v>
      </c>
      <c r="W67" s="76">
        <f t="shared" si="13"/>
        <v>4279</v>
      </c>
      <c r="X67" s="79">
        <f t="shared" si="13"/>
        <v>556</v>
      </c>
      <c r="Y67" s="78">
        <f t="shared" si="13"/>
        <v>174</v>
      </c>
      <c r="Z67" s="75">
        <f t="shared" si="13"/>
        <v>353</v>
      </c>
      <c r="AA67" s="80">
        <f t="shared" si="13"/>
        <v>29</v>
      </c>
      <c r="AB67" s="81">
        <f t="shared" si="13"/>
        <v>2665</v>
      </c>
      <c r="AC67" s="78">
        <f t="shared" si="13"/>
        <v>1053</v>
      </c>
      <c r="AD67" s="75">
        <f t="shared" si="13"/>
        <v>1536</v>
      </c>
      <c r="AE67" s="76">
        <f t="shared" si="13"/>
        <v>76</v>
      </c>
      <c r="AF67" s="82">
        <f t="shared" si="13"/>
        <v>0</v>
      </c>
      <c r="AG67" s="83">
        <f t="shared" si="13"/>
        <v>418</v>
      </c>
    </row>
    <row r="68" spans="1:98" s="14" customFormat="1" ht="18" customHeight="1" x14ac:dyDescent="0.2">
      <c r="A68" s="84" t="s">
        <v>95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ht="31.5" customHeight="1" x14ac:dyDescent="0.25">
      <c r="A69" s="911" t="s">
        <v>96</v>
      </c>
      <c r="B69" s="912" t="s">
        <v>97</v>
      </c>
      <c r="C69" s="913"/>
      <c r="D69" s="913"/>
      <c r="E69" s="914"/>
      <c r="F69" s="912" t="s">
        <v>98</v>
      </c>
      <c r="G69" s="913"/>
      <c r="H69" s="913"/>
      <c r="I69" s="914"/>
      <c r="J69" s="913" t="s">
        <v>99</v>
      </c>
      <c r="K69" s="913"/>
      <c r="L69" s="913"/>
      <c r="M69" s="914"/>
      <c r="N69" s="1613" t="s">
        <v>100</v>
      </c>
      <c r="O69" s="1614"/>
      <c r="P69" s="1615"/>
      <c r="Q69" s="918" t="s">
        <v>101</v>
      </c>
      <c r="R69" s="919"/>
      <c r="S69" s="918" t="s">
        <v>102</v>
      </c>
      <c r="T69" s="919"/>
      <c r="U69" s="918" t="s">
        <v>103</v>
      </c>
      <c r="V69" s="919"/>
      <c r="W69" s="911" t="s">
        <v>104</v>
      </c>
      <c r="X69" s="918" t="s">
        <v>105</v>
      </c>
      <c r="Y69" s="919"/>
      <c r="Z69" s="918" t="s">
        <v>106</v>
      </c>
      <c r="AA69" s="919"/>
      <c r="AB69" s="1571" t="s">
        <v>107</v>
      </c>
      <c r="AC69" s="1616"/>
      <c r="AD69" s="911" t="s">
        <v>108</v>
      </c>
      <c r="AE69" s="922" t="s">
        <v>109</v>
      </c>
      <c r="AF69" s="923"/>
      <c r="AG69" s="1617" t="s">
        <v>110</v>
      </c>
      <c r="AH69" s="1617"/>
      <c r="AI69" s="1617"/>
    </row>
    <row r="70" spans="1:98" ht="34.5" customHeight="1" x14ac:dyDescent="0.25">
      <c r="A70" s="461"/>
      <c r="B70" s="925" t="s">
        <v>33</v>
      </c>
      <c r="C70" s="1618" t="s">
        <v>34</v>
      </c>
      <c r="D70" s="1619" t="s">
        <v>111</v>
      </c>
      <c r="E70" s="1620" t="s">
        <v>37</v>
      </c>
      <c r="F70" s="1621" t="s">
        <v>33</v>
      </c>
      <c r="G70" s="1618" t="s">
        <v>34</v>
      </c>
      <c r="H70" s="1619" t="s">
        <v>111</v>
      </c>
      <c r="I70" s="1620" t="s">
        <v>37</v>
      </c>
      <c r="J70" s="925" t="s">
        <v>33</v>
      </c>
      <c r="K70" s="1618" t="s">
        <v>34</v>
      </c>
      <c r="L70" s="1619" t="s">
        <v>111</v>
      </c>
      <c r="M70" s="1619" t="s">
        <v>37</v>
      </c>
      <c r="N70" s="91" t="s">
        <v>33</v>
      </c>
      <c r="O70" s="92" t="s">
        <v>112</v>
      </c>
      <c r="P70" s="93" t="s">
        <v>113</v>
      </c>
      <c r="Q70" s="1622" t="s">
        <v>114</v>
      </c>
      <c r="R70" s="1623" t="s">
        <v>115</v>
      </c>
      <c r="S70" s="1622" t="s">
        <v>114</v>
      </c>
      <c r="T70" s="1623" t="s">
        <v>115</v>
      </c>
      <c r="U70" s="1622" t="s">
        <v>116</v>
      </c>
      <c r="V70" s="1623" t="s">
        <v>117</v>
      </c>
      <c r="W70" s="461"/>
      <c r="X70" s="1622" t="s">
        <v>114</v>
      </c>
      <c r="Y70" s="1623" t="s">
        <v>115</v>
      </c>
      <c r="Z70" s="1624" t="s">
        <v>118</v>
      </c>
      <c r="AA70" s="1624" t="s">
        <v>119</v>
      </c>
      <c r="AB70" s="97" t="s">
        <v>120</v>
      </c>
      <c r="AC70" s="97" t="s">
        <v>121</v>
      </c>
      <c r="AD70" s="461"/>
      <c r="AE70" s="1625" t="s">
        <v>112</v>
      </c>
      <c r="AF70" s="1626" t="s">
        <v>113</v>
      </c>
      <c r="AG70" s="1627" t="s">
        <v>122</v>
      </c>
      <c r="AH70" s="1628" t="s">
        <v>123</v>
      </c>
      <c r="AI70" s="1629" t="s">
        <v>124</v>
      </c>
    </row>
    <row r="71" spans="1:98" x14ac:dyDescent="0.25">
      <c r="A71" s="25" t="s">
        <v>39</v>
      </c>
      <c r="B71" s="938">
        <f>SUM(C71:E71)</f>
        <v>0</v>
      </c>
      <c r="C71" s="939"/>
      <c r="D71" s="1553"/>
      <c r="E71" s="1553"/>
      <c r="F71" s="938">
        <f>SUM(G71:I71)</f>
        <v>11</v>
      </c>
      <c r="G71" s="939">
        <v>8</v>
      </c>
      <c r="H71" s="1553">
        <v>3</v>
      </c>
      <c r="I71" s="1553">
        <v>0</v>
      </c>
      <c r="J71" s="938">
        <f>SUM(K71:M71)</f>
        <v>13</v>
      </c>
      <c r="K71" s="939">
        <v>9</v>
      </c>
      <c r="L71" s="1553">
        <v>4</v>
      </c>
      <c r="M71" s="1453">
        <v>0</v>
      </c>
      <c r="N71" s="104">
        <f>SUM(O71:P71)</f>
        <v>16</v>
      </c>
      <c r="O71" s="105">
        <v>16</v>
      </c>
      <c r="P71" s="106">
        <v>0</v>
      </c>
      <c r="Q71" s="107">
        <v>2</v>
      </c>
      <c r="R71" s="38">
        <v>0</v>
      </c>
      <c r="S71" s="27">
        <v>26</v>
      </c>
      <c r="T71" s="108">
        <v>1</v>
      </c>
      <c r="U71" s="109">
        <v>19</v>
      </c>
      <c r="V71" s="108">
        <v>29</v>
      </c>
      <c r="W71" s="37">
        <v>237</v>
      </c>
      <c r="X71" s="107">
        <v>0</v>
      </c>
      <c r="Y71" s="38">
        <v>0</v>
      </c>
      <c r="Z71" s="110">
        <v>0</v>
      </c>
      <c r="AA71" s="110">
        <v>0</v>
      </c>
      <c r="AB71" s="110">
        <v>0</v>
      </c>
      <c r="AC71" s="110">
        <v>0</v>
      </c>
      <c r="AD71" s="110"/>
      <c r="AE71" s="111"/>
      <c r="AF71" s="112"/>
      <c r="AG71" s="27"/>
      <c r="AH71" s="28"/>
      <c r="AI71" s="31"/>
    </row>
    <row r="72" spans="1:98" x14ac:dyDescent="0.25">
      <c r="A72" s="41" t="s">
        <v>40</v>
      </c>
      <c r="B72" s="113">
        <f>SUM(C72:E72)</f>
        <v>0</v>
      </c>
      <c r="C72" s="114"/>
      <c r="D72" s="115"/>
      <c r="E72" s="115"/>
      <c r="F72" s="113">
        <f t="shared" ref="F72:F125" si="14">SUM(G72:I72)</f>
        <v>37</v>
      </c>
      <c r="G72" s="114">
        <v>24</v>
      </c>
      <c r="H72" s="115">
        <v>12</v>
      </c>
      <c r="I72" s="115">
        <v>1</v>
      </c>
      <c r="J72" s="113">
        <f>SUM(K72:M72)</f>
        <v>27</v>
      </c>
      <c r="K72" s="114">
        <v>18</v>
      </c>
      <c r="L72" s="115">
        <v>8</v>
      </c>
      <c r="M72" s="116">
        <v>1</v>
      </c>
      <c r="N72" s="117">
        <f t="shared" ref="N72:N125" si="15">SUM(O72:P72)</f>
        <v>39</v>
      </c>
      <c r="O72" s="118">
        <v>0</v>
      </c>
      <c r="P72" s="119">
        <v>39</v>
      </c>
      <c r="Q72" s="107">
        <v>0</v>
      </c>
      <c r="R72" s="38">
        <v>5</v>
      </c>
      <c r="S72" s="42">
        <v>0</v>
      </c>
      <c r="T72" s="38">
        <v>97</v>
      </c>
      <c r="U72" s="48">
        <v>39</v>
      </c>
      <c r="V72" s="38">
        <v>60</v>
      </c>
      <c r="W72" s="37">
        <v>1317</v>
      </c>
      <c r="X72" s="107">
        <v>0</v>
      </c>
      <c r="Y72" s="38">
        <v>11</v>
      </c>
      <c r="Z72" s="110">
        <v>0</v>
      </c>
      <c r="AA72" s="110">
        <v>0</v>
      </c>
      <c r="AB72" s="110">
        <v>0</v>
      </c>
      <c r="AC72" s="110">
        <v>0</v>
      </c>
      <c r="AD72" s="110"/>
      <c r="AE72" s="111"/>
      <c r="AF72" s="112"/>
      <c r="AG72" s="32"/>
      <c r="AH72" s="35"/>
      <c r="AI72" s="31"/>
    </row>
    <row r="73" spans="1:98" x14ac:dyDescent="0.25">
      <c r="A73" s="41" t="s">
        <v>41</v>
      </c>
      <c r="B73" s="117">
        <f t="shared" ref="B73:B125" si="16">SUM(C73:E73)</f>
        <v>0</v>
      </c>
      <c r="C73" s="42"/>
      <c r="D73" s="43"/>
      <c r="E73" s="43"/>
      <c r="F73" s="117">
        <f t="shared" si="14"/>
        <v>0</v>
      </c>
      <c r="G73" s="42">
        <v>0</v>
      </c>
      <c r="H73" s="43">
        <v>0</v>
      </c>
      <c r="I73" s="43">
        <v>0</v>
      </c>
      <c r="J73" s="117">
        <f>SUM(K73:M73)</f>
        <v>0</v>
      </c>
      <c r="K73" s="42">
        <v>0</v>
      </c>
      <c r="L73" s="43">
        <v>0</v>
      </c>
      <c r="M73" s="120">
        <v>0</v>
      </c>
      <c r="N73" s="117">
        <f t="shared" si="15"/>
        <v>0</v>
      </c>
      <c r="O73" s="48">
        <v>0</v>
      </c>
      <c r="P73" s="37">
        <v>0</v>
      </c>
      <c r="Q73" s="107">
        <v>0</v>
      </c>
      <c r="R73" s="38">
        <v>0</v>
      </c>
      <c r="S73" s="42">
        <v>0</v>
      </c>
      <c r="T73" s="38">
        <v>0</v>
      </c>
      <c r="U73" s="48">
        <v>0</v>
      </c>
      <c r="V73" s="38">
        <v>0</v>
      </c>
      <c r="W73" s="37">
        <v>0</v>
      </c>
      <c r="X73" s="107">
        <v>0</v>
      </c>
      <c r="Y73" s="38">
        <v>0</v>
      </c>
      <c r="Z73" s="110">
        <v>0</v>
      </c>
      <c r="AA73" s="110">
        <v>0</v>
      </c>
      <c r="AB73" s="110">
        <v>0</v>
      </c>
      <c r="AC73" s="110">
        <v>0</v>
      </c>
      <c r="AD73" s="110"/>
      <c r="AE73" s="111"/>
      <c r="AF73" s="112"/>
      <c r="AG73" s="32"/>
      <c r="AH73" s="35"/>
      <c r="AI73" s="31"/>
    </row>
    <row r="74" spans="1:98" x14ac:dyDescent="0.25">
      <c r="A74" s="41" t="s">
        <v>42</v>
      </c>
      <c r="B74" s="117">
        <f t="shared" si="16"/>
        <v>0</v>
      </c>
      <c r="C74" s="42"/>
      <c r="D74" s="43"/>
      <c r="E74" s="43"/>
      <c r="F74" s="117">
        <f>SUM(G74:I74)</f>
        <v>0</v>
      </c>
      <c r="G74" s="42">
        <v>0</v>
      </c>
      <c r="H74" s="43">
        <v>0</v>
      </c>
      <c r="I74" s="43">
        <v>0</v>
      </c>
      <c r="J74" s="117">
        <f>SUM(K74:M74)</f>
        <v>0</v>
      </c>
      <c r="K74" s="42">
        <v>0</v>
      </c>
      <c r="L74" s="43">
        <v>0</v>
      </c>
      <c r="M74" s="120">
        <v>0</v>
      </c>
      <c r="N74" s="117">
        <f t="shared" si="15"/>
        <v>0</v>
      </c>
      <c r="O74" s="48">
        <v>0</v>
      </c>
      <c r="P74" s="37">
        <v>0</v>
      </c>
      <c r="Q74" s="107">
        <v>0</v>
      </c>
      <c r="R74" s="38">
        <v>0</v>
      </c>
      <c r="S74" s="42">
        <v>1</v>
      </c>
      <c r="T74" s="38">
        <v>0</v>
      </c>
      <c r="U74" s="48">
        <v>1</v>
      </c>
      <c r="V74" s="38">
        <v>8</v>
      </c>
      <c r="W74" s="37">
        <v>0</v>
      </c>
      <c r="X74" s="107">
        <v>0</v>
      </c>
      <c r="Y74" s="38">
        <v>0</v>
      </c>
      <c r="Z74" s="110">
        <v>0</v>
      </c>
      <c r="AA74" s="110">
        <v>0</v>
      </c>
      <c r="AB74" s="110">
        <v>0</v>
      </c>
      <c r="AC74" s="110">
        <v>0</v>
      </c>
      <c r="AD74" s="110"/>
      <c r="AE74" s="111"/>
      <c r="AF74" s="112"/>
      <c r="AG74" s="32"/>
      <c r="AH74" s="35"/>
      <c r="AI74" s="31"/>
    </row>
    <row r="75" spans="1:98" x14ac:dyDescent="0.25">
      <c r="A75" s="41" t="s">
        <v>43</v>
      </c>
      <c r="B75" s="117">
        <f>SUM(C75:E75)</f>
        <v>0</v>
      </c>
      <c r="C75" s="42"/>
      <c r="D75" s="43"/>
      <c r="E75" s="43"/>
      <c r="F75" s="117">
        <f t="shared" si="14"/>
        <v>8</v>
      </c>
      <c r="G75" s="42">
        <v>4</v>
      </c>
      <c r="H75" s="43">
        <v>4</v>
      </c>
      <c r="I75" s="43">
        <v>0</v>
      </c>
      <c r="J75" s="117">
        <f t="shared" ref="J75:J125" si="17">SUM(K75:M75)</f>
        <v>6</v>
      </c>
      <c r="K75" s="42">
        <v>2</v>
      </c>
      <c r="L75" s="43">
        <v>4</v>
      </c>
      <c r="M75" s="120">
        <v>0</v>
      </c>
      <c r="N75" s="117">
        <f t="shared" si="15"/>
        <v>8</v>
      </c>
      <c r="O75" s="48">
        <v>0</v>
      </c>
      <c r="P75" s="37">
        <v>8</v>
      </c>
      <c r="Q75" s="107">
        <v>0</v>
      </c>
      <c r="R75" s="38">
        <v>3</v>
      </c>
      <c r="S75" s="42">
        <v>0</v>
      </c>
      <c r="T75" s="38">
        <v>24</v>
      </c>
      <c r="U75" s="48">
        <v>5</v>
      </c>
      <c r="V75" s="38">
        <v>22</v>
      </c>
      <c r="W75" s="37">
        <v>40</v>
      </c>
      <c r="X75" s="107">
        <v>0</v>
      </c>
      <c r="Y75" s="38">
        <v>10</v>
      </c>
      <c r="Z75" s="110">
        <v>0</v>
      </c>
      <c r="AA75" s="110">
        <v>0</v>
      </c>
      <c r="AB75" s="110">
        <v>0</v>
      </c>
      <c r="AC75" s="110">
        <v>0</v>
      </c>
      <c r="AD75" s="110"/>
      <c r="AE75" s="111"/>
      <c r="AF75" s="112"/>
      <c r="AG75" s="32"/>
      <c r="AH75" s="35"/>
      <c r="AI75" s="31"/>
    </row>
    <row r="76" spans="1:98" x14ac:dyDescent="0.25">
      <c r="A76" s="41" t="s">
        <v>125</v>
      </c>
      <c r="B76" s="117">
        <f t="shared" si="16"/>
        <v>0</v>
      </c>
      <c r="C76" s="42"/>
      <c r="D76" s="43"/>
      <c r="E76" s="43"/>
      <c r="F76" s="117">
        <f t="shared" si="14"/>
        <v>16</v>
      </c>
      <c r="G76" s="42">
        <v>13</v>
      </c>
      <c r="H76" s="43">
        <v>3</v>
      </c>
      <c r="I76" s="43">
        <v>0</v>
      </c>
      <c r="J76" s="117">
        <f t="shared" si="17"/>
        <v>16</v>
      </c>
      <c r="K76" s="42">
        <v>13</v>
      </c>
      <c r="L76" s="43">
        <v>3</v>
      </c>
      <c r="M76" s="120">
        <v>0</v>
      </c>
      <c r="N76" s="117">
        <f t="shared" si="15"/>
        <v>16</v>
      </c>
      <c r="O76" s="48">
        <v>0</v>
      </c>
      <c r="P76" s="37">
        <v>16</v>
      </c>
      <c r="Q76" s="107">
        <v>0</v>
      </c>
      <c r="R76" s="38">
        <v>3</v>
      </c>
      <c r="S76" s="42">
        <v>2</v>
      </c>
      <c r="T76" s="38">
        <v>25</v>
      </c>
      <c r="U76" s="48">
        <v>10</v>
      </c>
      <c r="V76" s="38">
        <v>12</v>
      </c>
      <c r="W76" s="37">
        <v>505</v>
      </c>
      <c r="X76" s="107">
        <v>6</v>
      </c>
      <c r="Y76" s="38">
        <v>21</v>
      </c>
      <c r="Z76" s="110">
        <v>0</v>
      </c>
      <c r="AA76" s="110">
        <v>0</v>
      </c>
      <c r="AB76" s="110">
        <v>5</v>
      </c>
      <c r="AC76" s="110">
        <v>45</v>
      </c>
      <c r="AD76" s="110"/>
      <c r="AE76" s="111"/>
      <c r="AF76" s="112"/>
      <c r="AG76" s="32"/>
      <c r="AH76" s="35"/>
      <c r="AI76" s="31"/>
    </row>
    <row r="77" spans="1:98" x14ac:dyDescent="0.25">
      <c r="A77" s="53" t="s">
        <v>45</v>
      </c>
      <c r="B77" s="117">
        <f t="shared" si="16"/>
        <v>0</v>
      </c>
      <c r="C77" s="42"/>
      <c r="D77" s="43"/>
      <c r="E77" s="43"/>
      <c r="F77" s="117">
        <f t="shared" si="14"/>
        <v>0</v>
      </c>
      <c r="G77" s="42">
        <v>0</v>
      </c>
      <c r="H77" s="43">
        <v>0</v>
      </c>
      <c r="I77" s="43">
        <v>0</v>
      </c>
      <c r="J77" s="117">
        <f t="shared" si="17"/>
        <v>0</v>
      </c>
      <c r="K77" s="42">
        <v>0</v>
      </c>
      <c r="L77" s="43">
        <v>0</v>
      </c>
      <c r="M77" s="120">
        <v>0</v>
      </c>
      <c r="N77" s="117">
        <f t="shared" si="15"/>
        <v>0</v>
      </c>
      <c r="O77" s="48">
        <v>0</v>
      </c>
      <c r="P77" s="37">
        <v>0</v>
      </c>
      <c r="Q77" s="107">
        <v>0</v>
      </c>
      <c r="R77" s="38">
        <v>0</v>
      </c>
      <c r="S77" s="42">
        <v>0</v>
      </c>
      <c r="T77" s="38">
        <v>6</v>
      </c>
      <c r="U77" s="48">
        <v>0</v>
      </c>
      <c r="V77" s="38">
        <v>0</v>
      </c>
      <c r="W77" s="37">
        <v>17</v>
      </c>
      <c r="X77" s="107">
        <v>0</v>
      </c>
      <c r="Y77" s="38">
        <v>0</v>
      </c>
      <c r="Z77" s="110">
        <v>0</v>
      </c>
      <c r="AA77" s="110">
        <v>0</v>
      </c>
      <c r="AB77" s="110">
        <v>0</v>
      </c>
      <c r="AC77" s="110">
        <v>0</v>
      </c>
      <c r="AD77" s="110"/>
      <c r="AE77" s="111"/>
      <c r="AF77" s="112"/>
      <c r="AG77" s="32"/>
      <c r="AH77" s="35"/>
      <c r="AI77" s="31"/>
    </row>
    <row r="78" spans="1:98" x14ac:dyDescent="0.25">
      <c r="A78" s="41" t="s">
        <v>46</v>
      </c>
      <c r="B78" s="117">
        <f t="shared" si="16"/>
        <v>0</v>
      </c>
      <c r="C78" s="42"/>
      <c r="D78" s="43"/>
      <c r="E78" s="43"/>
      <c r="F78" s="117">
        <f t="shared" si="14"/>
        <v>0</v>
      </c>
      <c r="G78" s="42">
        <v>0</v>
      </c>
      <c r="H78" s="43">
        <v>0</v>
      </c>
      <c r="I78" s="43">
        <v>0</v>
      </c>
      <c r="J78" s="117">
        <f t="shared" si="17"/>
        <v>0</v>
      </c>
      <c r="K78" s="42">
        <v>0</v>
      </c>
      <c r="L78" s="43">
        <v>0</v>
      </c>
      <c r="M78" s="120">
        <v>0</v>
      </c>
      <c r="N78" s="117">
        <f t="shared" si="15"/>
        <v>0</v>
      </c>
      <c r="O78" s="48">
        <v>0</v>
      </c>
      <c r="P78" s="37">
        <v>0</v>
      </c>
      <c r="Q78" s="107">
        <v>0</v>
      </c>
      <c r="R78" s="38">
        <v>0</v>
      </c>
      <c r="S78" s="42">
        <v>0</v>
      </c>
      <c r="T78" s="38">
        <v>0</v>
      </c>
      <c r="U78" s="48">
        <v>0</v>
      </c>
      <c r="V78" s="38">
        <v>0</v>
      </c>
      <c r="W78" s="37">
        <v>0</v>
      </c>
      <c r="X78" s="107">
        <v>0</v>
      </c>
      <c r="Y78" s="38">
        <v>0</v>
      </c>
      <c r="Z78" s="110">
        <v>0</v>
      </c>
      <c r="AA78" s="110">
        <v>0</v>
      </c>
      <c r="AB78" s="110">
        <v>0</v>
      </c>
      <c r="AC78" s="110">
        <v>0</v>
      </c>
      <c r="AD78" s="110"/>
      <c r="AE78" s="111"/>
      <c r="AF78" s="112"/>
      <c r="AG78" s="32"/>
      <c r="AH78" s="35"/>
      <c r="AI78" s="31"/>
    </row>
    <row r="79" spans="1:98" x14ac:dyDescent="0.25">
      <c r="A79" s="41" t="s">
        <v>47</v>
      </c>
      <c r="B79" s="117">
        <f t="shared" si="16"/>
        <v>0</v>
      </c>
      <c r="C79" s="42"/>
      <c r="D79" s="43"/>
      <c r="E79" s="43"/>
      <c r="F79" s="117">
        <f t="shared" si="14"/>
        <v>14</v>
      </c>
      <c r="G79" s="42">
        <v>13</v>
      </c>
      <c r="H79" s="43">
        <v>1</v>
      </c>
      <c r="I79" s="43">
        <v>0</v>
      </c>
      <c r="J79" s="117">
        <f t="shared" si="17"/>
        <v>14</v>
      </c>
      <c r="K79" s="42">
        <v>13</v>
      </c>
      <c r="L79" s="43">
        <v>1</v>
      </c>
      <c r="M79" s="120">
        <v>0</v>
      </c>
      <c r="N79" s="117">
        <f t="shared" si="15"/>
        <v>14</v>
      </c>
      <c r="O79" s="48">
        <v>0</v>
      </c>
      <c r="P79" s="37">
        <v>14</v>
      </c>
      <c r="Q79" s="107">
        <v>0</v>
      </c>
      <c r="R79" s="38">
        <v>0</v>
      </c>
      <c r="S79" s="42">
        <v>0</v>
      </c>
      <c r="T79" s="38">
        <v>10</v>
      </c>
      <c r="U79" s="48">
        <v>6</v>
      </c>
      <c r="V79" s="38">
        <v>9</v>
      </c>
      <c r="W79" s="37">
        <v>59</v>
      </c>
      <c r="X79" s="107">
        <v>0</v>
      </c>
      <c r="Y79" s="38">
        <v>2</v>
      </c>
      <c r="Z79" s="110">
        <v>0</v>
      </c>
      <c r="AA79" s="110">
        <v>0</v>
      </c>
      <c r="AB79" s="110">
        <v>0</v>
      </c>
      <c r="AC79" s="110">
        <v>0</v>
      </c>
      <c r="AD79" s="110"/>
      <c r="AE79" s="111"/>
      <c r="AF79" s="112"/>
      <c r="AG79" s="32"/>
      <c r="AH79" s="35"/>
      <c r="AI79" s="31"/>
    </row>
    <row r="80" spans="1:98" x14ac:dyDescent="0.25">
      <c r="A80" s="41" t="s">
        <v>48</v>
      </c>
      <c r="B80" s="117">
        <f t="shared" si="16"/>
        <v>0</v>
      </c>
      <c r="C80" s="42"/>
      <c r="D80" s="43"/>
      <c r="E80" s="43"/>
      <c r="F80" s="117">
        <f t="shared" si="14"/>
        <v>0</v>
      </c>
      <c r="G80" s="42">
        <v>0</v>
      </c>
      <c r="H80" s="43">
        <v>0</v>
      </c>
      <c r="I80" s="43">
        <v>0</v>
      </c>
      <c r="J80" s="117">
        <f t="shared" si="17"/>
        <v>0</v>
      </c>
      <c r="K80" s="42">
        <v>0</v>
      </c>
      <c r="L80" s="43">
        <v>0</v>
      </c>
      <c r="M80" s="120">
        <v>0</v>
      </c>
      <c r="N80" s="117">
        <f t="shared" si="15"/>
        <v>0</v>
      </c>
      <c r="O80" s="48">
        <v>0</v>
      </c>
      <c r="P80" s="37">
        <v>0</v>
      </c>
      <c r="Q80" s="107">
        <v>0</v>
      </c>
      <c r="R80" s="38">
        <v>0</v>
      </c>
      <c r="S80" s="42">
        <v>0</v>
      </c>
      <c r="T80" s="38">
        <v>0</v>
      </c>
      <c r="U80" s="48">
        <v>0</v>
      </c>
      <c r="V80" s="38">
        <v>0</v>
      </c>
      <c r="W80" s="37">
        <v>0</v>
      </c>
      <c r="X80" s="107">
        <v>0</v>
      </c>
      <c r="Y80" s="38">
        <v>0</v>
      </c>
      <c r="Z80" s="110">
        <v>0</v>
      </c>
      <c r="AA80" s="110">
        <v>0</v>
      </c>
      <c r="AB80" s="110">
        <v>0</v>
      </c>
      <c r="AC80" s="110">
        <v>0</v>
      </c>
      <c r="AD80" s="110"/>
      <c r="AE80" s="111"/>
      <c r="AF80" s="112"/>
      <c r="AG80" s="32"/>
      <c r="AH80" s="35"/>
      <c r="AI80" s="31"/>
    </row>
    <row r="81" spans="1:35" x14ac:dyDescent="0.25">
      <c r="A81" s="41" t="s">
        <v>49</v>
      </c>
      <c r="B81" s="117">
        <f t="shared" si="16"/>
        <v>0</v>
      </c>
      <c r="C81" s="42"/>
      <c r="D81" s="43"/>
      <c r="E81" s="43"/>
      <c r="F81" s="117">
        <f t="shared" si="14"/>
        <v>11</v>
      </c>
      <c r="G81" s="42">
        <v>9</v>
      </c>
      <c r="H81" s="43">
        <v>2</v>
      </c>
      <c r="I81" s="43">
        <v>0</v>
      </c>
      <c r="J81" s="117">
        <f t="shared" si="17"/>
        <v>12</v>
      </c>
      <c r="K81" s="42">
        <v>10</v>
      </c>
      <c r="L81" s="43">
        <v>2</v>
      </c>
      <c r="M81" s="120">
        <v>0</v>
      </c>
      <c r="N81" s="117">
        <f t="shared" si="15"/>
        <v>12</v>
      </c>
      <c r="O81" s="48">
        <v>0</v>
      </c>
      <c r="P81" s="37">
        <v>12</v>
      </c>
      <c r="Q81" s="107">
        <v>0</v>
      </c>
      <c r="R81" s="38">
        <v>2</v>
      </c>
      <c r="S81" s="42">
        <v>0</v>
      </c>
      <c r="T81" s="38">
        <v>16</v>
      </c>
      <c r="U81" s="48">
        <v>4</v>
      </c>
      <c r="V81" s="38">
        <v>8</v>
      </c>
      <c r="W81" s="37">
        <v>13</v>
      </c>
      <c r="X81" s="107">
        <v>0</v>
      </c>
      <c r="Y81" s="38">
        <v>19</v>
      </c>
      <c r="Z81" s="110">
        <v>0</v>
      </c>
      <c r="AA81" s="110">
        <v>0</v>
      </c>
      <c r="AB81" s="110">
        <v>14</v>
      </c>
      <c r="AC81" s="110">
        <v>0</v>
      </c>
      <c r="AD81" s="110"/>
      <c r="AE81" s="111"/>
      <c r="AF81" s="112"/>
      <c r="AG81" s="32"/>
      <c r="AH81" s="35"/>
      <c r="AI81" s="31"/>
    </row>
    <row r="82" spans="1:35" x14ac:dyDescent="0.25">
      <c r="A82" s="41" t="s">
        <v>50</v>
      </c>
      <c r="B82" s="117">
        <f t="shared" si="16"/>
        <v>0</v>
      </c>
      <c r="C82" s="42"/>
      <c r="D82" s="43"/>
      <c r="E82" s="43"/>
      <c r="F82" s="117">
        <f t="shared" si="14"/>
        <v>0</v>
      </c>
      <c r="G82" s="42">
        <v>0</v>
      </c>
      <c r="H82" s="43">
        <v>0</v>
      </c>
      <c r="I82" s="43">
        <v>0</v>
      </c>
      <c r="J82" s="117">
        <f t="shared" si="17"/>
        <v>0</v>
      </c>
      <c r="K82" s="42">
        <v>0</v>
      </c>
      <c r="L82" s="43">
        <v>0</v>
      </c>
      <c r="M82" s="120">
        <v>0</v>
      </c>
      <c r="N82" s="117">
        <f t="shared" si="15"/>
        <v>0</v>
      </c>
      <c r="O82" s="48">
        <v>0</v>
      </c>
      <c r="P82" s="37">
        <v>0</v>
      </c>
      <c r="Q82" s="107">
        <v>0</v>
      </c>
      <c r="R82" s="38">
        <v>0</v>
      </c>
      <c r="S82" s="42">
        <v>0</v>
      </c>
      <c r="T82" s="38">
        <v>0</v>
      </c>
      <c r="U82" s="48">
        <v>0</v>
      </c>
      <c r="V82" s="38">
        <v>0</v>
      </c>
      <c r="W82" s="37">
        <v>0</v>
      </c>
      <c r="X82" s="107">
        <v>0</v>
      </c>
      <c r="Y82" s="38">
        <v>0</v>
      </c>
      <c r="Z82" s="110">
        <v>0</v>
      </c>
      <c r="AA82" s="110">
        <v>0</v>
      </c>
      <c r="AB82" s="110">
        <v>0</v>
      </c>
      <c r="AC82" s="110">
        <v>0</v>
      </c>
      <c r="AD82" s="110"/>
      <c r="AE82" s="111"/>
      <c r="AF82" s="112"/>
      <c r="AG82" s="32"/>
      <c r="AH82" s="35"/>
      <c r="AI82" s="31"/>
    </row>
    <row r="83" spans="1:35" x14ac:dyDescent="0.25">
      <c r="A83" s="41" t="s">
        <v>51</v>
      </c>
      <c r="B83" s="117">
        <f t="shared" si="16"/>
        <v>0</v>
      </c>
      <c r="C83" s="42"/>
      <c r="D83" s="43"/>
      <c r="E83" s="43"/>
      <c r="F83" s="117">
        <f t="shared" si="14"/>
        <v>0</v>
      </c>
      <c r="G83" s="42">
        <v>0</v>
      </c>
      <c r="H83" s="43">
        <v>0</v>
      </c>
      <c r="I83" s="43">
        <v>0</v>
      </c>
      <c r="J83" s="117">
        <f t="shared" si="17"/>
        <v>0</v>
      </c>
      <c r="K83" s="42">
        <v>0</v>
      </c>
      <c r="L83" s="43">
        <v>0</v>
      </c>
      <c r="M83" s="120">
        <v>0</v>
      </c>
      <c r="N83" s="117">
        <f t="shared" si="15"/>
        <v>0</v>
      </c>
      <c r="O83" s="48">
        <v>0</v>
      </c>
      <c r="P83" s="37">
        <v>0</v>
      </c>
      <c r="Q83" s="107">
        <v>0</v>
      </c>
      <c r="R83" s="38">
        <v>0</v>
      </c>
      <c r="S83" s="42">
        <v>0</v>
      </c>
      <c r="T83" s="38">
        <v>0</v>
      </c>
      <c r="U83" s="48">
        <v>0</v>
      </c>
      <c r="V83" s="38">
        <v>0</v>
      </c>
      <c r="W83" s="37">
        <v>0</v>
      </c>
      <c r="X83" s="107">
        <v>0</v>
      </c>
      <c r="Y83" s="38">
        <v>0</v>
      </c>
      <c r="Z83" s="110">
        <v>0</v>
      </c>
      <c r="AA83" s="110">
        <v>0</v>
      </c>
      <c r="AB83" s="110">
        <v>0</v>
      </c>
      <c r="AC83" s="110">
        <v>0</v>
      </c>
      <c r="AD83" s="110"/>
      <c r="AE83" s="111"/>
      <c r="AF83" s="112"/>
      <c r="AG83" s="32"/>
      <c r="AH83" s="35"/>
      <c r="AI83" s="31"/>
    </row>
    <row r="84" spans="1:35" x14ac:dyDescent="0.25">
      <c r="A84" s="52" t="s">
        <v>52</v>
      </c>
      <c r="B84" s="117">
        <f t="shared" si="16"/>
        <v>0</v>
      </c>
      <c r="C84" s="42"/>
      <c r="D84" s="43"/>
      <c r="E84" s="43"/>
      <c r="F84" s="117">
        <f t="shared" si="14"/>
        <v>0</v>
      </c>
      <c r="G84" s="42">
        <v>0</v>
      </c>
      <c r="H84" s="43">
        <v>0</v>
      </c>
      <c r="I84" s="43">
        <v>0</v>
      </c>
      <c r="J84" s="117">
        <f t="shared" si="17"/>
        <v>0</v>
      </c>
      <c r="K84" s="42">
        <v>0</v>
      </c>
      <c r="L84" s="43">
        <v>0</v>
      </c>
      <c r="M84" s="120">
        <v>0</v>
      </c>
      <c r="N84" s="117">
        <f t="shared" si="15"/>
        <v>0</v>
      </c>
      <c r="O84" s="48">
        <v>0</v>
      </c>
      <c r="P84" s="37">
        <v>0</v>
      </c>
      <c r="Q84" s="107">
        <v>0</v>
      </c>
      <c r="R84" s="38">
        <v>0</v>
      </c>
      <c r="S84" s="42">
        <v>0</v>
      </c>
      <c r="T84" s="38">
        <v>0</v>
      </c>
      <c r="U84" s="48">
        <v>0</v>
      </c>
      <c r="V84" s="38">
        <v>0</v>
      </c>
      <c r="W84" s="37">
        <v>0</v>
      </c>
      <c r="X84" s="107">
        <v>0</v>
      </c>
      <c r="Y84" s="38">
        <v>0</v>
      </c>
      <c r="Z84" s="110">
        <v>0</v>
      </c>
      <c r="AA84" s="110">
        <v>0</v>
      </c>
      <c r="AB84" s="110">
        <v>0</v>
      </c>
      <c r="AC84" s="110">
        <v>0</v>
      </c>
      <c r="AD84" s="110"/>
      <c r="AE84" s="111"/>
      <c r="AF84" s="112"/>
      <c r="AG84" s="32"/>
      <c r="AH84" s="35"/>
      <c r="AI84" s="31"/>
    </row>
    <row r="85" spans="1:35" x14ac:dyDescent="0.25">
      <c r="A85" s="41" t="s">
        <v>53</v>
      </c>
      <c r="B85" s="117">
        <f t="shared" si="16"/>
        <v>0</v>
      </c>
      <c r="C85" s="42"/>
      <c r="D85" s="43"/>
      <c r="E85" s="43"/>
      <c r="F85" s="117">
        <f t="shared" si="14"/>
        <v>0</v>
      </c>
      <c r="G85" s="42">
        <v>0</v>
      </c>
      <c r="H85" s="43">
        <v>0</v>
      </c>
      <c r="I85" s="43">
        <v>0</v>
      </c>
      <c r="J85" s="117">
        <f t="shared" si="17"/>
        <v>0</v>
      </c>
      <c r="K85" s="42">
        <v>0</v>
      </c>
      <c r="L85" s="43">
        <v>0</v>
      </c>
      <c r="M85" s="120">
        <v>0</v>
      </c>
      <c r="N85" s="117">
        <f t="shared" si="15"/>
        <v>0</v>
      </c>
      <c r="O85" s="48">
        <v>0</v>
      </c>
      <c r="P85" s="37">
        <v>0</v>
      </c>
      <c r="Q85" s="107">
        <v>0</v>
      </c>
      <c r="R85" s="38">
        <v>0</v>
      </c>
      <c r="S85" s="42">
        <v>0</v>
      </c>
      <c r="T85" s="38">
        <v>0</v>
      </c>
      <c r="U85" s="48">
        <v>0</v>
      </c>
      <c r="V85" s="38">
        <v>0</v>
      </c>
      <c r="W85" s="37">
        <v>0</v>
      </c>
      <c r="X85" s="107">
        <v>0</v>
      </c>
      <c r="Y85" s="38">
        <v>0</v>
      </c>
      <c r="Z85" s="110">
        <v>0</v>
      </c>
      <c r="AA85" s="110">
        <v>0</v>
      </c>
      <c r="AB85" s="110">
        <v>0</v>
      </c>
      <c r="AC85" s="110">
        <v>0</v>
      </c>
      <c r="AD85" s="110"/>
      <c r="AE85" s="111"/>
      <c r="AF85" s="112"/>
      <c r="AG85" s="32"/>
      <c r="AH85" s="35"/>
      <c r="AI85" s="31"/>
    </row>
    <row r="86" spans="1:35" x14ac:dyDescent="0.25">
      <c r="A86" s="41" t="s">
        <v>54</v>
      </c>
      <c r="B86" s="117">
        <f t="shared" si="16"/>
        <v>0</v>
      </c>
      <c r="C86" s="42"/>
      <c r="D86" s="43"/>
      <c r="E86" s="43"/>
      <c r="F86" s="117">
        <f t="shared" si="14"/>
        <v>0</v>
      </c>
      <c r="G86" s="42">
        <v>0</v>
      </c>
      <c r="H86" s="43">
        <v>0</v>
      </c>
      <c r="I86" s="43">
        <v>0</v>
      </c>
      <c r="J86" s="117">
        <f t="shared" si="17"/>
        <v>0</v>
      </c>
      <c r="K86" s="42">
        <v>0</v>
      </c>
      <c r="L86" s="43">
        <v>0</v>
      </c>
      <c r="M86" s="120">
        <v>0</v>
      </c>
      <c r="N86" s="117">
        <f t="shared" si="15"/>
        <v>0</v>
      </c>
      <c r="O86" s="48">
        <v>0</v>
      </c>
      <c r="P86" s="37">
        <v>0</v>
      </c>
      <c r="Q86" s="107">
        <v>0</v>
      </c>
      <c r="R86" s="38">
        <v>0</v>
      </c>
      <c r="S86" s="42">
        <v>0</v>
      </c>
      <c r="T86" s="38">
        <v>0</v>
      </c>
      <c r="U86" s="48">
        <v>0</v>
      </c>
      <c r="V86" s="38">
        <v>0</v>
      </c>
      <c r="W86" s="37">
        <v>0</v>
      </c>
      <c r="X86" s="107">
        <v>0</v>
      </c>
      <c r="Y86" s="38">
        <v>0</v>
      </c>
      <c r="Z86" s="110">
        <v>0</v>
      </c>
      <c r="AA86" s="110">
        <v>0</v>
      </c>
      <c r="AB86" s="110">
        <v>0</v>
      </c>
      <c r="AC86" s="110">
        <v>0</v>
      </c>
      <c r="AD86" s="110"/>
      <c r="AE86" s="111"/>
      <c r="AF86" s="112"/>
      <c r="AG86" s="32"/>
      <c r="AH86" s="35"/>
      <c r="AI86" s="31"/>
    </row>
    <row r="87" spans="1:35" x14ac:dyDescent="0.25">
      <c r="A87" s="41" t="s">
        <v>55</v>
      </c>
      <c r="B87" s="117">
        <f t="shared" si="16"/>
        <v>0</v>
      </c>
      <c r="C87" s="42"/>
      <c r="D87" s="43"/>
      <c r="E87" s="43"/>
      <c r="F87" s="117">
        <f t="shared" si="14"/>
        <v>0</v>
      </c>
      <c r="G87" s="42">
        <v>0</v>
      </c>
      <c r="H87" s="43">
        <v>0</v>
      </c>
      <c r="I87" s="43">
        <v>0</v>
      </c>
      <c r="J87" s="117">
        <f t="shared" si="17"/>
        <v>0</v>
      </c>
      <c r="K87" s="42">
        <v>0</v>
      </c>
      <c r="L87" s="43">
        <v>0</v>
      </c>
      <c r="M87" s="120">
        <v>0</v>
      </c>
      <c r="N87" s="117">
        <f t="shared" si="15"/>
        <v>0</v>
      </c>
      <c r="O87" s="48">
        <v>0</v>
      </c>
      <c r="P87" s="37">
        <v>0</v>
      </c>
      <c r="Q87" s="107">
        <v>0</v>
      </c>
      <c r="R87" s="38">
        <v>0</v>
      </c>
      <c r="S87" s="42">
        <v>0</v>
      </c>
      <c r="T87" s="38">
        <v>0</v>
      </c>
      <c r="U87" s="48">
        <v>0</v>
      </c>
      <c r="V87" s="38">
        <v>0</v>
      </c>
      <c r="W87" s="37">
        <v>0</v>
      </c>
      <c r="X87" s="107">
        <v>0</v>
      </c>
      <c r="Y87" s="38">
        <v>0</v>
      </c>
      <c r="Z87" s="110">
        <v>0</v>
      </c>
      <c r="AA87" s="110">
        <v>0</v>
      </c>
      <c r="AB87" s="110">
        <v>0</v>
      </c>
      <c r="AC87" s="110">
        <v>0</v>
      </c>
      <c r="AD87" s="110"/>
      <c r="AE87" s="111"/>
      <c r="AF87" s="112"/>
      <c r="AG87" s="32"/>
      <c r="AH87" s="35"/>
      <c r="AI87" s="31"/>
    </row>
    <row r="88" spans="1:35" x14ac:dyDescent="0.25">
      <c r="A88" s="53" t="s">
        <v>56</v>
      </c>
      <c r="B88" s="117">
        <f t="shared" si="16"/>
        <v>0</v>
      </c>
      <c r="C88" s="42"/>
      <c r="D88" s="43"/>
      <c r="E88" s="43"/>
      <c r="F88" s="117">
        <f t="shared" si="14"/>
        <v>0</v>
      </c>
      <c r="G88" s="42">
        <v>0</v>
      </c>
      <c r="H88" s="43">
        <v>0</v>
      </c>
      <c r="I88" s="43">
        <v>0</v>
      </c>
      <c r="J88" s="117">
        <f t="shared" si="17"/>
        <v>0</v>
      </c>
      <c r="K88" s="42">
        <v>0</v>
      </c>
      <c r="L88" s="43">
        <v>0</v>
      </c>
      <c r="M88" s="120">
        <v>0</v>
      </c>
      <c r="N88" s="117">
        <f t="shared" si="15"/>
        <v>0</v>
      </c>
      <c r="O88" s="48">
        <v>0</v>
      </c>
      <c r="P88" s="37">
        <v>0</v>
      </c>
      <c r="Q88" s="107">
        <v>0</v>
      </c>
      <c r="R88" s="38">
        <v>0</v>
      </c>
      <c r="S88" s="42">
        <v>0</v>
      </c>
      <c r="T88" s="38">
        <v>0</v>
      </c>
      <c r="U88" s="48">
        <v>0</v>
      </c>
      <c r="V88" s="38">
        <v>0</v>
      </c>
      <c r="W88" s="37">
        <v>0</v>
      </c>
      <c r="X88" s="107">
        <v>0</v>
      </c>
      <c r="Y88" s="38">
        <v>0</v>
      </c>
      <c r="Z88" s="110">
        <v>0</v>
      </c>
      <c r="AA88" s="110">
        <v>0</v>
      </c>
      <c r="AB88" s="110">
        <v>0</v>
      </c>
      <c r="AC88" s="110">
        <v>0</v>
      </c>
      <c r="AD88" s="110"/>
      <c r="AE88" s="111"/>
      <c r="AF88" s="112"/>
      <c r="AG88" s="32"/>
      <c r="AH88" s="35"/>
      <c r="AI88" s="31"/>
    </row>
    <row r="89" spans="1:35" x14ac:dyDescent="0.25">
      <c r="A89" s="41" t="s">
        <v>126</v>
      </c>
      <c r="B89" s="117">
        <f t="shared" si="16"/>
        <v>0</v>
      </c>
      <c r="C89" s="42"/>
      <c r="D89" s="43"/>
      <c r="E89" s="43"/>
      <c r="F89" s="117">
        <f t="shared" si="14"/>
        <v>0</v>
      </c>
      <c r="G89" s="42">
        <v>0</v>
      </c>
      <c r="H89" s="43">
        <v>0</v>
      </c>
      <c r="I89" s="43">
        <v>0</v>
      </c>
      <c r="J89" s="117">
        <f t="shared" si="17"/>
        <v>0</v>
      </c>
      <c r="K89" s="42">
        <v>0</v>
      </c>
      <c r="L89" s="43">
        <v>0</v>
      </c>
      <c r="M89" s="120">
        <v>0</v>
      </c>
      <c r="N89" s="117">
        <f t="shared" si="15"/>
        <v>0</v>
      </c>
      <c r="O89" s="48">
        <v>0</v>
      </c>
      <c r="P89" s="37">
        <v>0</v>
      </c>
      <c r="Q89" s="107">
        <v>0</v>
      </c>
      <c r="R89" s="38">
        <v>0</v>
      </c>
      <c r="S89" s="42">
        <v>0</v>
      </c>
      <c r="T89" s="38">
        <v>0</v>
      </c>
      <c r="U89" s="48">
        <v>0</v>
      </c>
      <c r="V89" s="38">
        <v>0</v>
      </c>
      <c r="W89" s="37">
        <v>0</v>
      </c>
      <c r="X89" s="107">
        <v>0</v>
      </c>
      <c r="Y89" s="38">
        <v>0</v>
      </c>
      <c r="Z89" s="110">
        <v>0</v>
      </c>
      <c r="AA89" s="110">
        <v>0</v>
      </c>
      <c r="AB89" s="110">
        <v>0</v>
      </c>
      <c r="AC89" s="110">
        <v>0</v>
      </c>
      <c r="AD89" s="110"/>
      <c r="AE89" s="111"/>
      <c r="AF89" s="112"/>
      <c r="AG89" s="32"/>
      <c r="AH89" s="35"/>
      <c r="AI89" s="31"/>
    </row>
    <row r="90" spans="1:35" x14ac:dyDescent="0.25">
      <c r="A90" s="41" t="s">
        <v>58</v>
      </c>
      <c r="B90" s="117">
        <f t="shared" si="16"/>
        <v>0</v>
      </c>
      <c r="C90" s="42"/>
      <c r="D90" s="43"/>
      <c r="E90" s="43"/>
      <c r="F90" s="117">
        <f t="shared" si="14"/>
        <v>0</v>
      </c>
      <c r="G90" s="42">
        <v>0</v>
      </c>
      <c r="H90" s="43">
        <v>0</v>
      </c>
      <c r="I90" s="43">
        <v>0</v>
      </c>
      <c r="J90" s="117">
        <f t="shared" si="17"/>
        <v>0</v>
      </c>
      <c r="K90" s="42">
        <v>0</v>
      </c>
      <c r="L90" s="43">
        <v>0</v>
      </c>
      <c r="M90" s="120">
        <v>0</v>
      </c>
      <c r="N90" s="117">
        <f t="shared" si="15"/>
        <v>0</v>
      </c>
      <c r="O90" s="48">
        <v>0</v>
      </c>
      <c r="P90" s="37">
        <v>0</v>
      </c>
      <c r="Q90" s="107">
        <v>0</v>
      </c>
      <c r="R90" s="38">
        <v>0</v>
      </c>
      <c r="S90" s="42">
        <v>0</v>
      </c>
      <c r="T90" s="38">
        <v>0</v>
      </c>
      <c r="U90" s="48">
        <v>0</v>
      </c>
      <c r="V90" s="38">
        <v>0</v>
      </c>
      <c r="W90" s="37">
        <v>0</v>
      </c>
      <c r="X90" s="107">
        <v>0</v>
      </c>
      <c r="Y90" s="38">
        <v>0</v>
      </c>
      <c r="Z90" s="110">
        <v>0</v>
      </c>
      <c r="AA90" s="110">
        <v>0</v>
      </c>
      <c r="AB90" s="110">
        <v>0</v>
      </c>
      <c r="AC90" s="110">
        <v>0</v>
      </c>
      <c r="AD90" s="110"/>
      <c r="AE90" s="111"/>
      <c r="AF90" s="112"/>
      <c r="AG90" s="32"/>
      <c r="AH90" s="35"/>
      <c r="AI90" s="31"/>
    </row>
    <row r="91" spans="1:35" x14ac:dyDescent="0.25">
      <c r="A91" s="41" t="s">
        <v>59</v>
      </c>
      <c r="B91" s="117">
        <f t="shared" si="16"/>
        <v>0</v>
      </c>
      <c r="C91" s="42"/>
      <c r="D91" s="43"/>
      <c r="E91" s="43"/>
      <c r="F91" s="117">
        <f t="shared" si="14"/>
        <v>4</v>
      </c>
      <c r="G91" s="42">
        <v>1</v>
      </c>
      <c r="H91" s="43">
        <v>3</v>
      </c>
      <c r="I91" s="43">
        <v>0</v>
      </c>
      <c r="J91" s="117">
        <f t="shared" si="17"/>
        <v>3</v>
      </c>
      <c r="K91" s="42">
        <v>0</v>
      </c>
      <c r="L91" s="43">
        <v>3</v>
      </c>
      <c r="M91" s="120">
        <v>0</v>
      </c>
      <c r="N91" s="117">
        <f t="shared" si="15"/>
        <v>4</v>
      </c>
      <c r="O91" s="48">
        <v>0</v>
      </c>
      <c r="P91" s="37">
        <v>4</v>
      </c>
      <c r="Q91" s="107">
        <v>0</v>
      </c>
      <c r="R91" s="38">
        <v>2</v>
      </c>
      <c r="S91" s="42">
        <v>0</v>
      </c>
      <c r="T91" s="38">
        <v>4</v>
      </c>
      <c r="U91" s="48">
        <v>0</v>
      </c>
      <c r="V91" s="38">
        <v>3</v>
      </c>
      <c r="W91" s="37">
        <v>1</v>
      </c>
      <c r="X91" s="107">
        <v>0</v>
      </c>
      <c r="Y91" s="38">
        <v>0</v>
      </c>
      <c r="Z91" s="110">
        <v>0</v>
      </c>
      <c r="AA91" s="110">
        <v>0</v>
      </c>
      <c r="AB91" s="110">
        <v>0</v>
      </c>
      <c r="AC91" s="110">
        <v>0</v>
      </c>
      <c r="AD91" s="110"/>
      <c r="AE91" s="111"/>
      <c r="AF91" s="112"/>
      <c r="AG91" s="32"/>
      <c r="AH91" s="35"/>
      <c r="AI91" s="31"/>
    </row>
    <row r="92" spans="1:35" x14ac:dyDescent="0.25">
      <c r="A92" s="41" t="s">
        <v>60</v>
      </c>
      <c r="B92" s="117">
        <f t="shared" si="16"/>
        <v>0</v>
      </c>
      <c r="C92" s="42"/>
      <c r="D92" s="43"/>
      <c r="E92" s="43"/>
      <c r="F92" s="117">
        <f t="shared" si="14"/>
        <v>0</v>
      </c>
      <c r="G92" s="42">
        <v>0</v>
      </c>
      <c r="H92" s="43">
        <v>0</v>
      </c>
      <c r="I92" s="43">
        <v>0</v>
      </c>
      <c r="J92" s="117">
        <f t="shared" si="17"/>
        <v>0</v>
      </c>
      <c r="K92" s="42">
        <v>0</v>
      </c>
      <c r="L92" s="43">
        <v>0</v>
      </c>
      <c r="M92" s="120">
        <v>0</v>
      </c>
      <c r="N92" s="117">
        <f t="shared" si="15"/>
        <v>0</v>
      </c>
      <c r="O92" s="48">
        <v>0</v>
      </c>
      <c r="P92" s="37">
        <v>0</v>
      </c>
      <c r="Q92" s="107">
        <v>0</v>
      </c>
      <c r="R92" s="38">
        <v>0</v>
      </c>
      <c r="S92" s="42">
        <v>0</v>
      </c>
      <c r="T92" s="38">
        <v>0</v>
      </c>
      <c r="U92" s="48">
        <v>1</v>
      </c>
      <c r="V92" s="38">
        <v>3</v>
      </c>
      <c r="W92" s="37">
        <v>26</v>
      </c>
      <c r="X92" s="107">
        <v>0</v>
      </c>
      <c r="Y92" s="38">
        <v>70</v>
      </c>
      <c r="Z92" s="110">
        <v>0</v>
      </c>
      <c r="AA92" s="110">
        <v>0</v>
      </c>
      <c r="AB92" s="110">
        <v>0</v>
      </c>
      <c r="AC92" s="110">
        <v>0</v>
      </c>
      <c r="AD92" s="110"/>
      <c r="AE92" s="111"/>
      <c r="AF92" s="112"/>
      <c r="AG92" s="32"/>
      <c r="AH92" s="35"/>
      <c r="AI92" s="31"/>
    </row>
    <row r="93" spans="1:35" x14ac:dyDescent="0.25">
      <c r="A93" s="41" t="s">
        <v>61</v>
      </c>
      <c r="B93" s="117">
        <f t="shared" si="16"/>
        <v>0</v>
      </c>
      <c r="C93" s="42"/>
      <c r="D93" s="43"/>
      <c r="E93" s="43"/>
      <c r="F93" s="117">
        <f t="shared" si="14"/>
        <v>0</v>
      </c>
      <c r="G93" s="42">
        <v>0</v>
      </c>
      <c r="H93" s="43">
        <v>0</v>
      </c>
      <c r="I93" s="43">
        <v>0</v>
      </c>
      <c r="J93" s="117">
        <f t="shared" si="17"/>
        <v>0</v>
      </c>
      <c r="K93" s="42">
        <v>0</v>
      </c>
      <c r="L93" s="43">
        <v>0</v>
      </c>
      <c r="M93" s="120">
        <v>0</v>
      </c>
      <c r="N93" s="117">
        <f t="shared" si="15"/>
        <v>0</v>
      </c>
      <c r="O93" s="48">
        <v>0</v>
      </c>
      <c r="P93" s="37">
        <v>0</v>
      </c>
      <c r="Q93" s="107">
        <v>0</v>
      </c>
      <c r="R93" s="38">
        <v>0</v>
      </c>
      <c r="S93" s="42">
        <v>0</v>
      </c>
      <c r="T93" s="38">
        <v>0</v>
      </c>
      <c r="U93" s="48">
        <v>0</v>
      </c>
      <c r="V93" s="38">
        <v>0</v>
      </c>
      <c r="W93" s="37">
        <v>0</v>
      </c>
      <c r="X93" s="107">
        <v>0</v>
      </c>
      <c r="Y93" s="38">
        <v>0</v>
      </c>
      <c r="Z93" s="110">
        <v>0</v>
      </c>
      <c r="AA93" s="110">
        <v>0</v>
      </c>
      <c r="AB93" s="110">
        <v>0</v>
      </c>
      <c r="AC93" s="110">
        <v>0</v>
      </c>
      <c r="AD93" s="110"/>
      <c r="AE93" s="111"/>
      <c r="AF93" s="112"/>
      <c r="AG93" s="32"/>
      <c r="AH93" s="35"/>
      <c r="AI93" s="31"/>
    </row>
    <row r="94" spans="1:35" x14ac:dyDescent="0.25">
      <c r="A94" s="41" t="s">
        <v>62</v>
      </c>
      <c r="B94" s="117">
        <f t="shared" si="16"/>
        <v>0</v>
      </c>
      <c r="C94" s="42"/>
      <c r="D94" s="43"/>
      <c r="E94" s="43"/>
      <c r="F94" s="117">
        <f t="shared" si="14"/>
        <v>0</v>
      </c>
      <c r="G94" s="42">
        <v>0</v>
      </c>
      <c r="H94" s="43">
        <v>0</v>
      </c>
      <c r="I94" s="43">
        <v>0</v>
      </c>
      <c r="J94" s="117">
        <f t="shared" si="17"/>
        <v>0</v>
      </c>
      <c r="K94" s="42">
        <v>0</v>
      </c>
      <c r="L94" s="43">
        <v>0</v>
      </c>
      <c r="M94" s="120">
        <v>0</v>
      </c>
      <c r="N94" s="117">
        <f t="shared" si="15"/>
        <v>0</v>
      </c>
      <c r="O94" s="48">
        <v>0</v>
      </c>
      <c r="P94" s="37">
        <v>0</v>
      </c>
      <c r="Q94" s="107">
        <v>0</v>
      </c>
      <c r="R94" s="38">
        <v>0</v>
      </c>
      <c r="S94" s="42">
        <v>0</v>
      </c>
      <c r="T94" s="38">
        <v>0</v>
      </c>
      <c r="U94" s="48">
        <v>0</v>
      </c>
      <c r="V94" s="38">
        <v>0</v>
      </c>
      <c r="W94" s="37">
        <v>0</v>
      </c>
      <c r="X94" s="107">
        <v>0</v>
      </c>
      <c r="Y94" s="38">
        <v>0</v>
      </c>
      <c r="Z94" s="110">
        <v>0</v>
      </c>
      <c r="AA94" s="110">
        <v>0</v>
      </c>
      <c r="AB94" s="110">
        <v>0</v>
      </c>
      <c r="AC94" s="110">
        <v>0</v>
      </c>
      <c r="AD94" s="110"/>
      <c r="AE94" s="111"/>
      <c r="AF94" s="112"/>
      <c r="AG94" s="32"/>
      <c r="AH94" s="35"/>
      <c r="AI94" s="31"/>
    </row>
    <row r="95" spans="1:35" x14ac:dyDescent="0.25">
      <c r="A95" s="41" t="s">
        <v>63</v>
      </c>
      <c r="B95" s="117">
        <f t="shared" si="16"/>
        <v>0</v>
      </c>
      <c r="C95" s="42"/>
      <c r="D95" s="43"/>
      <c r="E95" s="43"/>
      <c r="F95" s="117">
        <f t="shared" si="14"/>
        <v>0</v>
      </c>
      <c r="G95" s="42">
        <v>0</v>
      </c>
      <c r="H95" s="43">
        <v>0</v>
      </c>
      <c r="I95" s="43">
        <v>0</v>
      </c>
      <c r="J95" s="117">
        <f t="shared" si="17"/>
        <v>0</v>
      </c>
      <c r="K95" s="42">
        <v>0</v>
      </c>
      <c r="L95" s="43">
        <v>0</v>
      </c>
      <c r="M95" s="120">
        <v>0</v>
      </c>
      <c r="N95" s="117">
        <f t="shared" si="15"/>
        <v>0</v>
      </c>
      <c r="O95" s="48">
        <v>0</v>
      </c>
      <c r="P95" s="37">
        <v>0</v>
      </c>
      <c r="Q95" s="107">
        <v>0</v>
      </c>
      <c r="R95" s="38">
        <v>0</v>
      </c>
      <c r="S95" s="42">
        <v>0</v>
      </c>
      <c r="T95" s="38">
        <v>0</v>
      </c>
      <c r="U95" s="48">
        <v>0</v>
      </c>
      <c r="V95" s="38">
        <v>0</v>
      </c>
      <c r="W95" s="37">
        <v>0</v>
      </c>
      <c r="X95" s="107">
        <v>0</v>
      </c>
      <c r="Y95" s="38">
        <v>0</v>
      </c>
      <c r="Z95" s="110">
        <v>0</v>
      </c>
      <c r="AA95" s="110">
        <v>0</v>
      </c>
      <c r="AB95" s="110">
        <v>0</v>
      </c>
      <c r="AC95" s="110">
        <v>0</v>
      </c>
      <c r="AD95" s="110"/>
      <c r="AE95" s="111"/>
      <c r="AF95" s="112"/>
      <c r="AG95" s="32"/>
      <c r="AH95" s="35"/>
      <c r="AI95" s="31"/>
    </row>
    <row r="96" spans="1:35" x14ac:dyDescent="0.25">
      <c r="A96" s="53" t="s">
        <v>64</v>
      </c>
      <c r="B96" s="117">
        <f t="shared" si="16"/>
        <v>0</v>
      </c>
      <c r="C96" s="42"/>
      <c r="D96" s="43"/>
      <c r="E96" s="43"/>
      <c r="F96" s="117">
        <f t="shared" si="14"/>
        <v>0</v>
      </c>
      <c r="G96" s="42">
        <v>0</v>
      </c>
      <c r="H96" s="43">
        <v>0</v>
      </c>
      <c r="I96" s="43">
        <v>0</v>
      </c>
      <c r="J96" s="117">
        <f t="shared" si="17"/>
        <v>0</v>
      </c>
      <c r="K96" s="42">
        <v>0</v>
      </c>
      <c r="L96" s="43">
        <v>0</v>
      </c>
      <c r="M96" s="120">
        <v>0</v>
      </c>
      <c r="N96" s="117">
        <f t="shared" si="15"/>
        <v>0</v>
      </c>
      <c r="O96" s="48">
        <v>0</v>
      </c>
      <c r="P96" s="37">
        <v>0</v>
      </c>
      <c r="Q96" s="107">
        <v>0</v>
      </c>
      <c r="R96" s="38">
        <v>0</v>
      </c>
      <c r="S96" s="42">
        <v>0</v>
      </c>
      <c r="T96" s="38">
        <v>0</v>
      </c>
      <c r="U96" s="48">
        <v>0</v>
      </c>
      <c r="V96" s="38">
        <v>0</v>
      </c>
      <c r="W96" s="37">
        <v>0</v>
      </c>
      <c r="X96" s="107">
        <v>0</v>
      </c>
      <c r="Y96" s="38">
        <v>0</v>
      </c>
      <c r="Z96" s="110">
        <v>0</v>
      </c>
      <c r="AA96" s="110">
        <v>0</v>
      </c>
      <c r="AB96" s="110">
        <v>0</v>
      </c>
      <c r="AC96" s="110">
        <v>0</v>
      </c>
      <c r="AD96" s="110"/>
      <c r="AE96" s="111"/>
      <c r="AF96" s="112"/>
      <c r="AG96" s="32"/>
      <c r="AH96" s="35"/>
      <c r="AI96" s="31"/>
    </row>
    <row r="97" spans="1:35" x14ac:dyDescent="0.25">
      <c r="A97" s="41" t="s">
        <v>65</v>
      </c>
      <c r="B97" s="117">
        <f t="shared" si="16"/>
        <v>0</v>
      </c>
      <c r="C97" s="42"/>
      <c r="D97" s="43"/>
      <c r="E97" s="43"/>
      <c r="F97" s="117">
        <f t="shared" si="14"/>
        <v>45</v>
      </c>
      <c r="G97" s="42">
        <v>44</v>
      </c>
      <c r="H97" s="43">
        <v>1</v>
      </c>
      <c r="I97" s="43">
        <v>0</v>
      </c>
      <c r="J97" s="117">
        <f t="shared" si="17"/>
        <v>45</v>
      </c>
      <c r="K97" s="42">
        <v>44</v>
      </c>
      <c r="L97" s="43">
        <v>1</v>
      </c>
      <c r="M97" s="120">
        <v>0</v>
      </c>
      <c r="N97" s="117">
        <f t="shared" si="15"/>
        <v>45</v>
      </c>
      <c r="O97" s="48">
        <v>45</v>
      </c>
      <c r="P97" s="37">
        <v>0</v>
      </c>
      <c r="Q97" s="107">
        <v>0</v>
      </c>
      <c r="R97" s="38">
        <v>0</v>
      </c>
      <c r="S97" s="42">
        <v>4</v>
      </c>
      <c r="T97" s="38">
        <v>1</v>
      </c>
      <c r="U97" s="48">
        <v>0</v>
      </c>
      <c r="V97" s="38">
        <v>0</v>
      </c>
      <c r="W97" s="37">
        <v>136</v>
      </c>
      <c r="X97" s="107">
        <v>2</v>
      </c>
      <c r="Y97" s="38">
        <v>0</v>
      </c>
      <c r="Z97" s="110">
        <v>0</v>
      </c>
      <c r="AA97" s="110">
        <v>0</v>
      </c>
      <c r="AB97" s="110">
        <v>27</v>
      </c>
      <c r="AC97" s="110">
        <v>0</v>
      </c>
      <c r="AD97" s="110"/>
      <c r="AE97" s="111"/>
      <c r="AF97" s="112"/>
      <c r="AG97" s="32"/>
      <c r="AH97" s="35"/>
      <c r="AI97" s="31"/>
    </row>
    <row r="98" spans="1:35" x14ac:dyDescent="0.25">
      <c r="A98" s="41" t="s">
        <v>66</v>
      </c>
      <c r="B98" s="121">
        <f t="shared" si="16"/>
        <v>0</v>
      </c>
      <c r="C98" s="122"/>
      <c r="D98" s="123"/>
      <c r="E98" s="123"/>
      <c r="F98" s="121">
        <f t="shared" si="14"/>
        <v>41</v>
      </c>
      <c r="G98" s="122">
        <v>35</v>
      </c>
      <c r="H98" s="123">
        <v>6</v>
      </c>
      <c r="I98" s="123">
        <v>0</v>
      </c>
      <c r="J98" s="121">
        <f t="shared" si="17"/>
        <v>38</v>
      </c>
      <c r="K98" s="122">
        <v>32</v>
      </c>
      <c r="L98" s="123">
        <v>6</v>
      </c>
      <c r="M98" s="124">
        <v>0</v>
      </c>
      <c r="N98" s="117">
        <f t="shared" si="15"/>
        <v>41</v>
      </c>
      <c r="O98" s="105">
        <v>1</v>
      </c>
      <c r="P98" s="106">
        <v>40</v>
      </c>
      <c r="Q98" s="107">
        <v>0</v>
      </c>
      <c r="R98" s="38">
        <v>4</v>
      </c>
      <c r="S98" s="42">
        <v>2</v>
      </c>
      <c r="T98" s="38">
        <v>46</v>
      </c>
      <c r="U98" s="48">
        <v>11</v>
      </c>
      <c r="V98" s="38">
        <v>23</v>
      </c>
      <c r="W98" s="37">
        <v>63</v>
      </c>
      <c r="X98" s="107">
        <v>0</v>
      </c>
      <c r="Y98" s="38">
        <v>48</v>
      </c>
      <c r="Z98" s="110">
        <v>0</v>
      </c>
      <c r="AA98" s="110">
        <v>0</v>
      </c>
      <c r="AB98" s="110">
        <v>0</v>
      </c>
      <c r="AC98" s="110">
        <v>0</v>
      </c>
      <c r="AD98" s="110"/>
      <c r="AE98" s="111"/>
      <c r="AF98" s="112"/>
      <c r="AG98" s="32"/>
      <c r="AH98" s="35"/>
      <c r="AI98" s="31"/>
    </row>
    <row r="99" spans="1:35" x14ac:dyDescent="0.25">
      <c r="A99" s="41" t="s">
        <v>67</v>
      </c>
      <c r="B99" s="117">
        <f t="shared" si="16"/>
        <v>0</v>
      </c>
      <c r="C99" s="42"/>
      <c r="D99" s="43"/>
      <c r="E99" s="43"/>
      <c r="F99" s="117">
        <f t="shared" si="14"/>
        <v>0</v>
      </c>
      <c r="G99" s="42">
        <v>0</v>
      </c>
      <c r="H99" s="43">
        <v>0</v>
      </c>
      <c r="I99" s="43">
        <v>0</v>
      </c>
      <c r="J99" s="117">
        <f t="shared" si="17"/>
        <v>0</v>
      </c>
      <c r="K99" s="42">
        <v>0</v>
      </c>
      <c r="L99" s="43">
        <v>0</v>
      </c>
      <c r="M99" s="120">
        <v>0</v>
      </c>
      <c r="N99" s="117">
        <f t="shared" si="15"/>
        <v>0</v>
      </c>
      <c r="O99" s="48">
        <v>0</v>
      </c>
      <c r="P99" s="37">
        <v>0</v>
      </c>
      <c r="Q99" s="107">
        <v>0</v>
      </c>
      <c r="R99" s="38">
        <v>0</v>
      </c>
      <c r="S99" s="42">
        <v>0</v>
      </c>
      <c r="T99" s="38">
        <v>0</v>
      </c>
      <c r="U99" s="48">
        <v>0</v>
      </c>
      <c r="V99" s="38">
        <v>0</v>
      </c>
      <c r="W99" s="37">
        <v>0</v>
      </c>
      <c r="X99" s="107">
        <v>0</v>
      </c>
      <c r="Y99" s="38">
        <v>0</v>
      </c>
      <c r="Z99" s="110">
        <v>0</v>
      </c>
      <c r="AA99" s="110">
        <v>0</v>
      </c>
      <c r="AB99" s="110">
        <v>0</v>
      </c>
      <c r="AC99" s="110">
        <v>0</v>
      </c>
      <c r="AD99" s="110"/>
      <c r="AE99" s="111"/>
      <c r="AF99" s="112"/>
      <c r="AG99" s="32"/>
      <c r="AH99" s="35"/>
      <c r="AI99" s="31"/>
    </row>
    <row r="100" spans="1:35" x14ac:dyDescent="0.25">
      <c r="A100" s="41" t="s">
        <v>127</v>
      </c>
      <c r="B100" s="117">
        <f t="shared" si="16"/>
        <v>0</v>
      </c>
      <c r="C100" s="42"/>
      <c r="D100" s="43"/>
      <c r="E100" s="43"/>
      <c r="F100" s="117">
        <f t="shared" si="14"/>
        <v>0</v>
      </c>
      <c r="G100" s="42">
        <v>0</v>
      </c>
      <c r="H100" s="43">
        <v>0</v>
      </c>
      <c r="I100" s="43">
        <v>0</v>
      </c>
      <c r="J100" s="117">
        <f t="shared" si="17"/>
        <v>0</v>
      </c>
      <c r="K100" s="42">
        <v>0</v>
      </c>
      <c r="L100" s="43">
        <v>0</v>
      </c>
      <c r="M100" s="120">
        <v>0</v>
      </c>
      <c r="N100" s="117">
        <f t="shared" si="15"/>
        <v>0</v>
      </c>
      <c r="O100" s="48">
        <v>0</v>
      </c>
      <c r="P100" s="37">
        <v>0</v>
      </c>
      <c r="Q100" s="107">
        <v>0</v>
      </c>
      <c r="R100" s="38">
        <v>0</v>
      </c>
      <c r="S100" s="42">
        <v>5</v>
      </c>
      <c r="T100" s="38">
        <v>0</v>
      </c>
      <c r="U100" s="48">
        <v>0</v>
      </c>
      <c r="V100" s="38">
        <v>0</v>
      </c>
      <c r="W100" s="37">
        <v>14</v>
      </c>
      <c r="X100" s="107">
        <v>12</v>
      </c>
      <c r="Y100" s="38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/>
      <c r="AE100" s="111"/>
      <c r="AF100" s="112"/>
      <c r="AG100" s="32"/>
      <c r="AH100" s="35"/>
      <c r="AI100" s="31"/>
    </row>
    <row r="101" spans="1:35" x14ac:dyDescent="0.25">
      <c r="A101" s="41" t="s">
        <v>69</v>
      </c>
      <c r="B101" s="117">
        <f t="shared" si="16"/>
        <v>0</v>
      </c>
      <c r="C101" s="42"/>
      <c r="D101" s="43"/>
      <c r="E101" s="43"/>
      <c r="F101" s="117">
        <f t="shared" si="14"/>
        <v>0</v>
      </c>
      <c r="G101" s="42">
        <v>0</v>
      </c>
      <c r="H101" s="43">
        <v>0</v>
      </c>
      <c r="I101" s="43">
        <v>0</v>
      </c>
      <c r="J101" s="117">
        <f t="shared" si="17"/>
        <v>0</v>
      </c>
      <c r="K101" s="42">
        <v>0</v>
      </c>
      <c r="L101" s="43">
        <v>0</v>
      </c>
      <c r="M101" s="120">
        <v>0</v>
      </c>
      <c r="N101" s="117">
        <f t="shared" si="15"/>
        <v>0</v>
      </c>
      <c r="O101" s="48">
        <v>0</v>
      </c>
      <c r="P101" s="37">
        <v>0</v>
      </c>
      <c r="Q101" s="107">
        <v>0</v>
      </c>
      <c r="R101" s="38">
        <v>0</v>
      </c>
      <c r="S101" s="42">
        <v>0</v>
      </c>
      <c r="T101" s="38">
        <v>27</v>
      </c>
      <c r="U101" s="48">
        <v>3</v>
      </c>
      <c r="V101" s="38">
        <v>21</v>
      </c>
      <c r="W101" s="37">
        <v>321</v>
      </c>
      <c r="X101" s="107">
        <v>0</v>
      </c>
      <c r="Y101" s="38">
        <v>27</v>
      </c>
      <c r="Z101" s="110">
        <v>0</v>
      </c>
      <c r="AA101" s="110">
        <v>0</v>
      </c>
      <c r="AB101" s="110">
        <v>0</v>
      </c>
      <c r="AC101" s="110">
        <v>19</v>
      </c>
      <c r="AD101" s="110"/>
      <c r="AE101" s="111"/>
      <c r="AF101" s="112"/>
      <c r="AG101" s="32">
        <v>2</v>
      </c>
      <c r="AH101" s="35">
        <v>9</v>
      </c>
      <c r="AI101" s="31">
        <v>9</v>
      </c>
    </row>
    <row r="102" spans="1:35" x14ac:dyDescent="0.25">
      <c r="A102" s="41" t="s">
        <v>70</v>
      </c>
      <c r="B102" s="125">
        <f t="shared" si="16"/>
        <v>0</v>
      </c>
      <c r="C102" s="32"/>
      <c r="D102" s="35"/>
      <c r="E102" s="35"/>
      <c r="F102" s="125">
        <f t="shared" si="14"/>
        <v>7</v>
      </c>
      <c r="G102" s="32">
        <v>6</v>
      </c>
      <c r="H102" s="35">
        <v>0</v>
      </c>
      <c r="I102" s="35">
        <v>1</v>
      </c>
      <c r="J102" s="125">
        <f t="shared" si="17"/>
        <v>7</v>
      </c>
      <c r="K102" s="32">
        <v>6</v>
      </c>
      <c r="L102" s="35">
        <v>0</v>
      </c>
      <c r="M102" s="126">
        <v>1</v>
      </c>
      <c r="N102" s="117">
        <f t="shared" si="15"/>
        <v>7</v>
      </c>
      <c r="O102" s="127">
        <v>7</v>
      </c>
      <c r="P102" s="128">
        <v>0</v>
      </c>
      <c r="Q102" s="107">
        <v>0</v>
      </c>
      <c r="R102" s="38">
        <v>0</v>
      </c>
      <c r="S102" s="42">
        <v>50</v>
      </c>
      <c r="T102" s="38">
        <v>0</v>
      </c>
      <c r="U102" s="48">
        <v>5</v>
      </c>
      <c r="V102" s="38">
        <v>9</v>
      </c>
      <c r="W102" s="37">
        <v>0</v>
      </c>
      <c r="X102" s="107">
        <v>0</v>
      </c>
      <c r="Y102" s="38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/>
      <c r="AE102" s="111"/>
      <c r="AF102" s="112"/>
      <c r="AG102" s="32"/>
      <c r="AH102" s="35"/>
      <c r="AI102" s="31"/>
    </row>
    <row r="103" spans="1:35" x14ac:dyDescent="0.25">
      <c r="A103" s="41" t="s">
        <v>128</v>
      </c>
      <c r="B103" s="121">
        <f t="shared" si="16"/>
        <v>0</v>
      </c>
      <c r="C103" s="122"/>
      <c r="D103" s="123"/>
      <c r="E103" s="123"/>
      <c r="F103" s="121">
        <f t="shared" si="14"/>
        <v>53</v>
      </c>
      <c r="G103" s="122">
        <v>49</v>
      </c>
      <c r="H103" s="123">
        <v>4</v>
      </c>
      <c r="I103" s="123">
        <v>0</v>
      </c>
      <c r="J103" s="121">
        <f t="shared" si="17"/>
        <v>52</v>
      </c>
      <c r="K103" s="122">
        <v>48</v>
      </c>
      <c r="L103" s="123">
        <v>4</v>
      </c>
      <c r="M103" s="124">
        <v>0</v>
      </c>
      <c r="N103" s="117">
        <f t="shared" si="15"/>
        <v>53</v>
      </c>
      <c r="O103" s="105">
        <v>0</v>
      </c>
      <c r="P103" s="106">
        <v>53</v>
      </c>
      <c r="Q103" s="107">
        <v>0</v>
      </c>
      <c r="R103" s="38">
        <v>0</v>
      </c>
      <c r="S103" s="42">
        <v>0</v>
      </c>
      <c r="T103" s="38">
        <v>69</v>
      </c>
      <c r="U103" s="48">
        <v>0</v>
      </c>
      <c r="V103" s="38">
        <v>0</v>
      </c>
      <c r="W103" s="45">
        <v>58</v>
      </c>
      <c r="X103" s="107">
        <v>0</v>
      </c>
      <c r="Y103" s="38">
        <v>28</v>
      </c>
      <c r="Z103" s="110">
        <v>0</v>
      </c>
      <c r="AA103" s="110">
        <v>0</v>
      </c>
      <c r="AB103" s="110">
        <v>0</v>
      </c>
      <c r="AC103" s="110">
        <v>0</v>
      </c>
      <c r="AD103" s="110"/>
      <c r="AE103" s="111"/>
      <c r="AF103" s="112"/>
      <c r="AG103" s="32"/>
      <c r="AH103" s="35"/>
      <c r="AI103" s="31"/>
    </row>
    <row r="104" spans="1:35" x14ac:dyDescent="0.25">
      <c r="A104" s="8" t="s">
        <v>72</v>
      </c>
      <c r="B104" s="117">
        <f t="shared" si="16"/>
        <v>0</v>
      </c>
      <c r="C104" s="42"/>
      <c r="D104" s="43"/>
      <c r="E104" s="43"/>
      <c r="F104" s="117">
        <f t="shared" si="14"/>
        <v>1</v>
      </c>
      <c r="G104" s="42">
        <v>0</v>
      </c>
      <c r="H104" s="43">
        <v>1</v>
      </c>
      <c r="I104" s="43">
        <v>0</v>
      </c>
      <c r="J104" s="117">
        <f t="shared" si="17"/>
        <v>1</v>
      </c>
      <c r="K104" s="42">
        <v>0</v>
      </c>
      <c r="L104" s="43">
        <v>1</v>
      </c>
      <c r="M104" s="120">
        <v>0</v>
      </c>
      <c r="N104" s="117">
        <f t="shared" si="15"/>
        <v>1</v>
      </c>
      <c r="O104" s="48">
        <v>0</v>
      </c>
      <c r="P104" s="37">
        <v>1</v>
      </c>
      <c r="Q104" s="107">
        <v>0</v>
      </c>
      <c r="R104" s="38">
        <v>0</v>
      </c>
      <c r="S104" s="42">
        <v>0</v>
      </c>
      <c r="T104" s="38">
        <v>2</v>
      </c>
      <c r="U104" s="48">
        <v>0</v>
      </c>
      <c r="V104" s="38">
        <v>0</v>
      </c>
      <c r="W104" s="37">
        <v>2</v>
      </c>
      <c r="X104" s="107">
        <v>0</v>
      </c>
      <c r="Y104" s="38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/>
      <c r="AE104" s="111"/>
      <c r="AF104" s="112"/>
      <c r="AG104" s="32"/>
      <c r="AH104" s="35"/>
      <c r="AI104" s="31"/>
    </row>
    <row r="105" spans="1:35" x14ac:dyDescent="0.25">
      <c r="A105" s="58" t="s">
        <v>73</v>
      </c>
      <c r="B105" s="121">
        <f t="shared" si="16"/>
        <v>0</v>
      </c>
      <c r="C105" s="122"/>
      <c r="D105" s="123"/>
      <c r="E105" s="123"/>
      <c r="F105" s="121">
        <f t="shared" si="14"/>
        <v>0</v>
      </c>
      <c r="G105" s="122">
        <v>0</v>
      </c>
      <c r="H105" s="123">
        <v>0</v>
      </c>
      <c r="I105" s="123">
        <v>0</v>
      </c>
      <c r="J105" s="121">
        <f t="shared" si="17"/>
        <v>0</v>
      </c>
      <c r="K105" s="122">
        <v>0</v>
      </c>
      <c r="L105" s="123">
        <v>0</v>
      </c>
      <c r="M105" s="124">
        <v>0</v>
      </c>
      <c r="N105" s="117">
        <f t="shared" si="15"/>
        <v>0</v>
      </c>
      <c r="O105" s="105">
        <v>0</v>
      </c>
      <c r="P105" s="106">
        <v>0</v>
      </c>
      <c r="Q105" s="107">
        <v>0</v>
      </c>
      <c r="R105" s="38">
        <v>0</v>
      </c>
      <c r="S105" s="42">
        <v>0</v>
      </c>
      <c r="T105" s="38">
        <v>0</v>
      </c>
      <c r="U105" s="48">
        <v>0</v>
      </c>
      <c r="V105" s="38">
        <v>0</v>
      </c>
      <c r="W105" s="37">
        <v>0</v>
      </c>
      <c r="X105" s="107">
        <v>0</v>
      </c>
      <c r="Y105" s="38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/>
      <c r="AE105" s="111"/>
      <c r="AF105" s="112"/>
      <c r="AG105" s="32"/>
      <c r="AH105" s="35"/>
      <c r="AI105" s="31"/>
    </row>
    <row r="106" spans="1:35" x14ac:dyDescent="0.25">
      <c r="A106" s="41" t="s">
        <v>74</v>
      </c>
      <c r="B106" s="117">
        <f t="shared" si="16"/>
        <v>0</v>
      </c>
      <c r="C106" s="42"/>
      <c r="D106" s="43"/>
      <c r="E106" s="43"/>
      <c r="F106" s="117">
        <f t="shared" si="14"/>
        <v>0</v>
      </c>
      <c r="G106" s="42">
        <v>0</v>
      </c>
      <c r="H106" s="43">
        <v>0</v>
      </c>
      <c r="I106" s="43">
        <v>0</v>
      </c>
      <c r="J106" s="117">
        <f t="shared" si="17"/>
        <v>0</v>
      </c>
      <c r="K106" s="42">
        <v>0</v>
      </c>
      <c r="L106" s="43">
        <v>0</v>
      </c>
      <c r="M106" s="120">
        <v>0</v>
      </c>
      <c r="N106" s="117">
        <f t="shared" si="15"/>
        <v>0</v>
      </c>
      <c r="O106" s="48">
        <v>0</v>
      </c>
      <c r="P106" s="37">
        <v>0</v>
      </c>
      <c r="Q106" s="107">
        <v>0</v>
      </c>
      <c r="R106" s="38">
        <v>0</v>
      </c>
      <c r="S106" s="42">
        <v>0</v>
      </c>
      <c r="T106" s="38">
        <v>0</v>
      </c>
      <c r="U106" s="48">
        <v>0</v>
      </c>
      <c r="V106" s="38">
        <v>0</v>
      </c>
      <c r="W106" s="37">
        <v>0</v>
      </c>
      <c r="X106" s="107">
        <v>0</v>
      </c>
      <c r="Y106" s="38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/>
      <c r="AE106" s="111"/>
      <c r="AF106" s="112"/>
      <c r="AG106" s="32"/>
      <c r="AH106" s="35"/>
      <c r="AI106" s="31"/>
    </row>
    <row r="107" spans="1:35" x14ac:dyDescent="0.25">
      <c r="A107" s="41" t="s">
        <v>75</v>
      </c>
      <c r="B107" s="117">
        <f t="shared" si="16"/>
        <v>0</v>
      </c>
      <c r="C107" s="42"/>
      <c r="D107" s="43"/>
      <c r="E107" s="43"/>
      <c r="F107" s="117">
        <f t="shared" si="14"/>
        <v>0</v>
      </c>
      <c r="G107" s="42">
        <v>0</v>
      </c>
      <c r="H107" s="43">
        <v>0</v>
      </c>
      <c r="I107" s="43">
        <v>0</v>
      </c>
      <c r="J107" s="117">
        <f t="shared" si="17"/>
        <v>0</v>
      </c>
      <c r="K107" s="42">
        <v>0</v>
      </c>
      <c r="L107" s="43">
        <v>0</v>
      </c>
      <c r="M107" s="120">
        <v>0</v>
      </c>
      <c r="N107" s="117">
        <f t="shared" si="15"/>
        <v>0</v>
      </c>
      <c r="O107" s="48">
        <v>0</v>
      </c>
      <c r="P107" s="37">
        <v>0</v>
      </c>
      <c r="Q107" s="107">
        <v>0</v>
      </c>
      <c r="R107" s="38">
        <v>0</v>
      </c>
      <c r="S107" s="42">
        <v>0</v>
      </c>
      <c r="T107" s="38">
        <v>0</v>
      </c>
      <c r="U107" s="48">
        <v>0</v>
      </c>
      <c r="V107" s="38">
        <v>0</v>
      </c>
      <c r="W107" s="37">
        <v>0</v>
      </c>
      <c r="X107" s="107">
        <v>0</v>
      </c>
      <c r="Y107" s="38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/>
      <c r="AE107" s="111"/>
      <c r="AF107" s="112"/>
      <c r="AG107" s="32"/>
      <c r="AH107" s="35"/>
      <c r="AI107" s="31"/>
    </row>
    <row r="108" spans="1:35" x14ac:dyDescent="0.25">
      <c r="A108" s="41" t="s">
        <v>76</v>
      </c>
      <c r="B108" s="121">
        <f t="shared" si="16"/>
        <v>0</v>
      </c>
      <c r="C108" s="122"/>
      <c r="D108" s="123"/>
      <c r="E108" s="123"/>
      <c r="F108" s="121">
        <f t="shared" si="14"/>
        <v>0</v>
      </c>
      <c r="G108" s="122">
        <v>0</v>
      </c>
      <c r="H108" s="123">
        <v>0</v>
      </c>
      <c r="I108" s="123">
        <v>0</v>
      </c>
      <c r="J108" s="121">
        <f t="shared" si="17"/>
        <v>0</v>
      </c>
      <c r="K108" s="122">
        <v>0</v>
      </c>
      <c r="L108" s="123">
        <v>0</v>
      </c>
      <c r="M108" s="124">
        <v>0</v>
      </c>
      <c r="N108" s="117">
        <f t="shared" si="15"/>
        <v>0</v>
      </c>
      <c r="O108" s="105">
        <v>0</v>
      </c>
      <c r="P108" s="106">
        <v>0</v>
      </c>
      <c r="Q108" s="107">
        <v>0</v>
      </c>
      <c r="R108" s="38">
        <v>0</v>
      </c>
      <c r="S108" s="42">
        <v>0</v>
      </c>
      <c r="T108" s="38">
        <v>0</v>
      </c>
      <c r="U108" s="48">
        <v>0</v>
      </c>
      <c r="V108" s="38">
        <v>0</v>
      </c>
      <c r="W108" s="37">
        <v>0</v>
      </c>
      <c r="X108" s="107">
        <v>0</v>
      </c>
      <c r="Y108" s="38">
        <v>0</v>
      </c>
      <c r="Z108" s="110">
        <v>0</v>
      </c>
      <c r="AA108" s="110">
        <v>0</v>
      </c>
      <c r="AB108" s="110">
        <v>0</v>
      </c>
      <c r="AC108" s="110">
        <v>0</v>
      </c>
      <c r="AD108" s="110"/>
      <c r="AE108" s="111"/>
      <c r="AF108" s="112"/>
      <c r="AG108" s="32"/>
      <c r="AH108" s="35"/>
      <c r="AI108" s="31"/>
    </row>
    <row r="109" spans="1:35" x14ac:dyDescent="0.25">
      <c r="A109" s="41" t="s">
        <v>77</v>
      </c>
      <c r="B109" s="117">
        <f t="shared" si="16"/>
        <v>0</v>
      </c>
      <c r="C109" s="42"/>
      <c r="D109" s="43"/>
      <c r="E109" s="43"/>
      <c r="F109" s="117">
        <f t="shared" si="14"/>
        <v>0</v>
      </c>
      <c r="G109" s="42">
        <v>0</v>
      </c>
      <c r="H109" s="43">
        <v>0</v>
      </c>
      <c r="I109" s="43">
        <v>0</v>
      </c>
      <c r="J109" s="117">
        <f t="shared" si="17"/>
        <v>0</v>
      </c>
      <c r="K109" s="42">
        <v>0</v>
      </c>
      <c r="L109" s="43">
        <v>0</v>
      </c>
      <c r="M109" s="120">
        <v>0</v>
      </c>
      <c r="N109" s="117">
        <f t="shared" si="15"/>
        <v>0</v>
      </c>
      <c r="O109" s="48">
        <v>0</v>
      </c>
      <c r="P109" s="37">
        <v>0</v>
      </c>
      <c r="Q109" s="107">
        <v>0</v>
      </c>
      <c r="R109" s="38">
        <v>0</v>
      </c>
      <c r="S109" s="42">
        <v>0</v>
      </c>
      <c r="T109" s="38">
        <v>0</v>
      </c>
      <c r="U109" s="48">
        <v>0</v>
      </c>
      <c r="V109" s="38">
        <v>0</v>
      </c>
      <c r="W109" s="37">
        <v>0</v>
      </c>
      <c r="X109" s="107">
        <v>0</v>
      </c>
      <c r="Y109" s="38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/>
      <c r="AE109" s="111"/>
      <c r="AF109" s="112"/>
      <c r="AG109" s="32"/>
      <c r="AH109" s="35"/>
      <c r="AI109" s="31"/>
    </row>
    <row r="110" spans="1:35" x14ac:dyDescent="0.25">
      <c r="A110" s="41" t="s">
        <v>78</v>
      </c>
      <c r="B110" s="113">
        <f t="shared" si="16"/>
        <v>0</v>
      </c>
      <c r="C110" s="114"/>
      <c r="D110" s="115"/>
      <c r="E110" s="115"/>
      <c r="F110" s="113">
        <f t="shared" si="14"/>
        <v>0</v>
      </c>
      <c r="G110" s="114">
        <v>0</v>
      </c>
      <c r="H110" s="115">
        <v>0</v>
      </c>
      <c r="I110" s="115">
        <v>0</v>
      </c>
      <c r="J110" s="113">
        <f t="shared" si="17"/>
        <v>0</v>
      </c>
      <c r="K110" s="114">
        <v>0</v>
      </c>
      <c r="L110" s="115">
        <v>0</v>
      </c>
      <c r="M110" s="116">
        <v>0</v>
      </c>
      <c r="N110" s="117">
        <f t="shared" si="15"/>
        <v>0</v>
      </c>
      <c r="O110" s="118">
        <v>0</v>
      </c>
      <c r="P110" s="119">
        <v>0</v>
      </c>
      <c r="Q110" s="107">
        <v>0</v>
      </c>
      <c r="R110" s="38">
        <v>0</v>
      </c>
      <c r="S110" s="42">
        <v>0</v>
      </c>
      <c r="T110" s="38">
        <v>0</v>
      </c>
      <c r="U110" s="48">
        <v>0</v>
      </c>
      <c r="V110" s="38">
        <v>0</v>
      </c>
      <c r="W110" s="37">
        <v>0</v>
      </c>
      <c r="X110" s="107">
        <v>0</v>
      </c>
      <c r="Y110" s="38">
        <v>2</v>
      </c>
      <c r="Z110" s="129">
        <v>0</v>
      </c>
      <c r="AA110" s="38">
        <v>0</v>
      </c>
      <c r="AB110" s="110">
        <v>0</v>
      </c>
      <c r="AC110" s="110">
        <v>0</v>
      </c>
      <c r="AD110" s="110"/>
      <c r="AE110" s="111"/>
      <c r="AF110" s="112"/>
      <c r="AG110" s="32"/>
      <c r="AH110" s="35"/>
      <c r="AI110" s="31"/>
    </row>
    <row r="111" spans="1:35" x14ac:dyDescent="0.25">
      <c r="A111" s="41" t="s">
        <v>79</v>
      </c>
      <c r="B111" s="113">
        <f t="shared" si="16"/>
        <v>0</v>
      </c>
      <c r="C111" s="114"/>
      <c r="D111" s="115"/>
      <c r="E111" s="115"/>
      <c r="F111" s="113">
        <f t="shared" si="14"/>
        <v>0</v>
      </c>
      <c r="G111" s="114">
        <v>0</v>
      </c>
      <c r="H111" s="115">
        <v>0</v>
      </c>
      <c r="I111" s="115">
        <v>0</v>
      </c>
      <c r="J111" s="113">
        <f t="shared" si="17"/>
        <v>0</v>
      </c>
      <c r="K111" s="114">
        <v>0</v>
      </c>
      <c r="L111" s="115">
        <v>0</v>
      </c>
      <c r="M111" s="116">
        <v>0</v>
      </c>
      <c r="N111" s="117">
        <f t="shared" si="15"/>
        <v>0</v>
      </c>
      <c r="O111" s="118">
        <v>0</v>
      </c>
      <c r="P111" s="119">
        <v>0</v>
      </c>
      <c r="Q111" s="107">
        <v>0</v>
      </c>
      <c r="R111" s="38">
        <v>0</v>
      </c>
      <c r="S111" s="42">
        <v>0</v>
      </c>
      <c r="T111" s="38">
        <v>0</v>
      </c>
      <c r="U111" s="48">
        <v>0</v>
      </c>
      <c r="V111" s="38">
        <v>0</v>
      </c>
      <c r="W111" s="37">
        <v>0</v>
      </c>
      <c r="X111" s="107">
        <v>0</v>
      </c>
      <c r="Y111" s="38">
        <v>0</v>
      </c>
      <c r="Z111" s="129">
        <v>0</v>
      </c>
      <c r="AA111" s="38">
        <v>0</v>
      </c>
      <c r="AB111" s="110">
        <v>0</v>
      </c>
      <c r="AC111" s="110">
        <v>0</v>
      </c>
      <c r="AD111" s="110"/>
      <c r="AE111" s="111"/>
      <c r="AF111" s="112"/>
      <c r="AG111" s="32"/>
      <c r="AH111" s="35"/>
      <c r="AI111" s="31"/>
    </row>
    <row r="112" spans="1:35" x14ac:dyDescent="0.25">
      <c r="A112" s="41" t="s">
        <v>80</v>
      </c>
      <c r="B112" s="113">
        <f t="shared" si="16"/>
        <v>0</v>
      </c>
      <c r="C112" s="114"/>
      <c r="D112" s="115"/>
      <c r="E112" s="115"/>
      <c r="F112" s="113">
        <f t="shared" si="14"/>
        <v>0</v>
      </c>
      <c r="G112" s="114">
        <v>0</v>
      </c>
      <c r="H112" s="115">
        <v>0</v>
      </c>
      <c r="I112" s="115">
        <v>0</v>
      </c>
      <c r="J112" s="113">
        <f t="shared" si="17"/>
        <v>0</v>
      </c>
      <c r="K112" s="114">
        <v>0</v>
      </c>
      <c r="L112" s="115">
        <v>0</v>
      </c>
      <c r="M112" s="116">
        <v>0</v>
      </c>
      <c r="N112" s="117">
        <f t="shared" si="15"/>
        <v>0</v>
      </c>
      <c r="O112" s="118">
        <v>0</v>
      </c>
      <c r="P112" s="119">
        <v>0</v>
      </c>
      <c r="Q112" s="107">
        <v>0</v>
      </c>
      <c r="R112" s="38">
        <v>0</v>
      </c>
      <c r="S112" s="42">
        <v>0</v>
      </c>
      <c r="T112" s="38">
        <v>0</v>
      </c>
      <c r="U112" s="48">
        <v>0</v>
      </c>
      <c r="V112" s="38">
        <v>0</v>
      </c>
      <c r="W112" s="37">
        <v>0</v>
      </c>
      <c r="X112" s="107">
        <v>0</v>
      </c>
      <c r="Y112" s="38">
        <v>0</v>
      </c>
      <c r="Z112" s="129">
        <v>0</v>
      </c>
      <c r="AA112" s="38">
        <v>0</v>
      </c>
      <c r="AB112" s="110">
        <v>0</v>
      </c>
      <c r="AC112" s="110">
        <v>0</v>
      </c>
      <c r="AD112" s="110"/>
      <c r="AE112" s="111"/>
      <c r="AF112" s="112"/>
      <c r="AG112" s="32"/>
      <c r="AH112" s="35"/>
      <c r="AI112" s="31"/>
    </row>
    <row r="113" spans="1:98" x14ac:dyDescent="0.25">
      <c r="A113" s="25" t="s">
        <v>81</v>
      </c>
      <c r="B113" s="113">
        <f t="shared" si="16"/>
        <v>0</v>
      </c>
      <c r="C113" s="114"/>
      <c r="D113" s="115"/>
      <c r="E113" s="115"/>
      <c r="F113" s="113">
        <f t="shared" si="14"/>
        <v>0</v>
      </c>
      <c r="G113" s="114">
        <v>0</v>
      </c>
      <c r="H113" s="115">
        <v>0</v>
      </c>
      <c r="I113" s="115">
        <v>0</v>
      </c>
      <c r="J113" s="113">
        <f t="shared" si="17"/>
        <v>0</v>
      </c>
      <c r="K113" s="114">
        <v>0</v>
      </c>
      <c r="L113" s="115">
        <v>0</v>
      </c>
      <c r="M113" s="116">
        <v>0</v>
      </c>
      <c r="N113" s="117">
        <f t="shared" si="15"/>
        <v>0</v>
      </c>
      <c r="O113" s="118">
        <v>0</v>
      </c>
      <c r="P113" s="119">
        <v>0</v>
      </c>
      <c r="Q113" s="107">
        <v>0</v>
      </c>
      <c r="R113" s="38">
        <v>0</v>
      </c>
      <c r="S113" s="42">
        <v>0</v>
      </c>
      <c r="T113" s="38">
        <v>107</v>
      </c>
      <c r="U113" s="48">
        <v>15</v>
      </c>
      <c r="V113" s="38">
        <v>0</v>
      </c>
      <c r="W113" s="37">
        <v>1</v>
      </c>
      <c r="X113" s="107">
        <v>0</v>
      </c>
      <c r="Y113" s="38">
        <v>0</v>
      </c>
      <c r="Z113" s="129">
        <v>0</v>
      </c>
      <c r="AA113" s="38">
        <v>0</v>
      </c>
      <c r="AB113" s="110">
        <v>0</v>
      </c>
      <c r="AC113" s="110">
        <v>0</v>
      </c>
      <c r="AD113" s="110"/>
      <c r="AE113" s="111"/>
      <c r="AF113" s="112"/>
      <c r="AG113" s="32"/>
      <c r="AH113" s="35"/>
      <c r="AI113" s="31"/>
    </row>
    <row r="114" spans="1:98" x14ac:dyDescent="0.25">
      <c r="A114" s="58" t="s">
        <v>82</v>
      </c>
      <c r="B114" s="113">
        <f t="shared" si="16"/>
        <v>0</v>
      </c>
      <c r="C114" s="114"/>
      <c r="D114" s="115"/>
      <c r="E114" s="115"/>
      <c r="F114" s="113">
        <f t="shared" si="14"/>
        <v>40</v>
      </c>
      <c r="G114" s="114">
        <v>39</v>
      </c>
      <c r="H114" s="115">
        <v>1</v>
      </c>
      <c r="I114" s="115">
        <v>0</v>
      </c>
      <c r="J114" s="113">
        <f t="shared" si="17"/>
        <v>32</v>
      </c>
      <c r="K114" s="114">
        <v>31</v>
      </c>
      <c r="L114" s="115">
        <v>1</v>
      </c>
      <c r="M114" s="116">
        <v>0</v>
      </c>
      <c r="N114" s="117">
        <f t="shared" si="15"/>
        <v>40</v>
      </c>
      <c r="O114" s="118">
        <v>2</v>
      </c>
      <c r="P114" s="119">
        <v>38</v>
      </c>
      <c r="Q114" s="107">
        <v>0</v>
      </c>
      <c r="R114" s="38">
        <v>2</v>
      </c>
      <c r="S114" s="42">
        <v>3</v>
      </c>
      <c r="T114" s="38">
        <v>87</v>
      </c>
      <c r="U114" s="48">
        <v>63</v>
      </c>
      <c r="V114" s="38">
        <v>96</v>
      </c>
      <c r="W114" s="37">
        <v>75</v>
      </c>
      <c r="X114" s="107">
        <v>0</v>
      </c>
      <c r="Y114" s="38">
        <v>0</v>
      </c>
      <c r="Z114" s="129">
        <v>0</v>
      </c>
      <c r="AA114" s="38">
        <v>0</v>
      </c>
      <c r="AB114" s="110">
        <v>0</v>
      </c>
      <c r="AC114" s="110">
        <v>0</v>
      </c>
      <c r="AD114" s="110"/>
      <c r="AE114" s="111"/>
      <c r="AF114" s="112"/>
      <c r="AG114" s="32"/>
      <c r="AH114" s="35"/>
      <c r="AI114" s="31"/>
    </row>
    <row r="115" spans="1:98" x14ac:dyDescent="0.25">
      <c r="A115" s="58" t="s">
        <v>83</v>
      </c>
      <c r="B115" s="113">
        <f t="shared" si="16"/>
        <v>0</v>
      </c>
      <c r="C115" s="114"/>
      <c r="D115" s="115"/>
      <c r="E115" s="115"/>
      <c r="F115" s="113">
        <f t="shared" si="14"/>
        <v>0</v>
      </c>
      <c r="G115" s="114">
        <v>0</v>
      </c>
      <c r="H115" s="115">
        <v>0</v>
      </c>
      <c r="I115" s="115">
        <v>0</v>
      </c>
      <c r="J115" s="113">
        <f t="shared" si="17"/>
        <v>0</v>
      </c>
      <c r="K115" s="114">
        <v>0</v>
      </c>
      <c r="L115" s="115">
        <v>0</v>
      </c>
      <c r="M115" s="116">
        <v>0</v>
      </c>
      <c r="N115" s="117">
        <f t="shared" si="15"/>
        <v>0</v>
      </c>
      <c r="O115" s="118">
        <v>0</v>
      </c>
      <c r="P115" s="119">
        <v>0</v>
      </c>
      <c r="Q115" s="107">
        <v>0</v>
      </c>
      <c r="R115" s="38">
        <v>0</v>
      </c>
      <c r="S115" s="42">
        <v>0</v>
      </c>
      <c r="T115" s="38">
        <v>0</v>
      </c>
      <c r="U115" s="48">
        <v>0</v>
      </c>
      <c r="V115" s="38">
        <v>0</v>
      </c>
      <c r="W115" s="37">
        <v>0</v>
      </c>
      <c r="X115" s="107">
        <v>0</v>
      </c>
      <c r="Y115" s="38">
        <v>0</v>
      </c>
      <c r="Z115" s="129">
        <v>0</v>
      </c>
      <c r="AA115" s="38">
        <v>0</v>
      </c>
      <c r="AB115" s="110">
        <v>0</v>
      </c>
      <c r="AC115" s="110">
        <v>0</v>
      </c>
      <c r="AD115" s="110"/>
      <c r="AE115" s="111"/>
      <c r="AF115" s="112"/>
      <c r="AG115" s="32"/>
      <c r="AH115" s="35"/>
      <c r="AI115" s="31"/>
    </row>
    <row r="116" spans="1:98" x14ac:dyDescent="0.25">
      <c r="A116" s="58" t="s">
        <v>129</v>
      </c>
      <c r="B116" s="113">
        <f t="shared" si="16"/>
        <v>0</v>
      </c>
      <c r="C116" s="114"/>
      <c r="D116" s="115"/>
      <c r="E116" s="115"/>
      <c r="F116" s="113">
        <f t="shared" si="14"/>
        <v>0</v>
      </c>
      <c r="G116" s="114">
        <v>0</v>
      </c>
      <c r="H116" s="115">
        <v>0</v>
      </c>
      <c r="I116" s="115">
        <v>0</v>
      </c>
      <c r="J116" s="113">
        <f t="shared" si="17"/>
        <v>0</v>
      </c>
      <c r="K116" s="114">
        <v>0</v>
      </c>
      <c r="L116" s="115">
        <v>0</v>
      </c>
      <c r="M116" s="116">
        <v>0</v>
      </c>
      <c r="N116" s="117">
        <f t="shared" si="15"/>
        <v>0</v>
      </c>
      <c r="O116" s="118">
        <v>0</v>
      </c>
      <c r="P116" s="119">
        <v>0</v>
      </c>
      <c r="Q116" s="107">
        <v>0</v>
      </c>
      <c r="R116" s="38">
        <v>0</v>
      </c>
      <c r="S116" s="42">
        <v>0</v>
      </c>
      <c r="T116" s="38">
        <v>0</v>
      </c>
      <c r="U116" s="48">
        <v>0</v>
      </c>
      <c r="V116" s="38">
        <v>0</v>
      </c>
      <c r="W116" s="37">
        <v>0</v>
      </c>
      <c r="X116" s="107">
        <v>0</v>
      </c>
      <c r="Y116" s="38">
        <v>0</v>
      </c>
      <c r="Z116" s="129">
        <v>0</v>
      </c>
      <c r="AA116" s="38">
        <v>0</v>
      </c>
      <c r="AB116" s="110">
        <v>0</v>
      </c>
      <c r="AC116" s="110">
        <v>0</v>
      </c>
      <c r="AD116" s="110"/>
      <c r="AE116" s="111"/>
      <c r="AF116" s="112"/>
      <c r="AG116" s="32"/>
      <c r="AH116" s="35"/>
      <c r="AI116" s="31"/>
    </row>
    <row r="117" spans="1:98" x14ac:dyDescent="0.25">
      <c r="A117" s="41" t="s">
        <v>85</v>
      </c>
      <c r="B117" s="113">
        <f t="shared" si="16"/>
        <v>0</v>
      </c>
      <c r="C117" s="114"/>
      <c r="D117" s="115"/>
      <c r="E117" s="115"/>
      <c r="F117" s="113">
        <f t="shared" si="14"/>
        <v>190</v>
      </c>
      <c r="G117" s="114">
        <v>150</v>
      </c>
      <c r="H117" s="115">
        <v>30</v>
      </c>
      <c r="I117" s="115">
        <v>10</v>
      </c>
      <c r="J117" s="113">
        <f t="shared" si="17"/>
        <v>182</v>
      </c>
      <c r="K117" s="114">
        <v>142</v>
      </c>
      <c r="L117" s="115">
        <v>30</v>
      </c>
      <c r="M117" s="116">
        <v>10</v>
      </c>
      <c r="N117" s="117">
        <f t="shared" si="15"/>
        <v>216</v>
      </c>
      <c r="O117" s="118">
        <v>12</v>
      </c>
      <c r="P117" s="119">
        <v>204</v>
      </c>
      <c r="Q117" s="107">
        <v>5</v>
      </c>
      <c r="R117" s="38">
        <v>35</v>
      </c>
      <c r="S117" s="42">
        <v>13</v>
      </c>
      <c r="T117" s="38">
        <v>87</v>
      </c>
      <c r="U117" s="48">
        <v>74</v>
      </c>
      <c r="V117" s="38">
        <v>13</v>
      </c>
      <c r="W117" s="37">
        <v>73</v>
      </c>
      <c r="X117" s="107">
        <v>0</v>
      </c>
      <c r="Y117" s="38">
        <v>0</v>
      </c>
      <c r="Z117" s="129">
        <v>0</v>
      </c>
      <c r="AA117" s="38">
        <v>0</v>
      </c>
      <c r="AB117" s="110">
        <v>81</v>
      </c>
      <c r="AC117" s="110">
        <v>630</v>
      </c>
      <c r="AD117" s="110"/>
      <c r="AE117" s="111"/>
      <c r="AF117" s="112"/>
      <c r="AG117" s="32"/>
      <c r="AH117" s="35"/>
      <c r="AI117" s="31"/>
    </row>
    <row r="118" spans="1:98" x14ac:dyDescent="0.25">
      <c r="A118" s="41" t="s">
        <v>86</v>
      </c>
      <c r="B118" s="117">
        <f t="shared" si="16"/>
        <v>0</v>
      </c>
      <c r="C118" s="42"/>
      <c r="D118" s="43"/>
      <c r="E118" s="43"/>
      <c r="F118" s="117">
        <f t="shared" si="14"/>
        <v>37</v>
      </c>
      <c r="G118" s="42">
        <v>29</v>
      </c>
      <c r="H118" s="43">
        <v>1</v>
      </c>
      <c r="I118" s="43">
        <v>7</v>
      </c>
      <c r="J118" s="117">
        <f t="shared" si="17"/>
        <v>37</v>
      </c>
      <c r="K118" s="42">
        <v>29</v>
      </c>
      <c r="L118" s="43">
        <v>1</v>
      </c>
      <c r="M118" s="120">
        <v>7</v>
      </c>
      <c r="N118" s="117">
        <f t="shared" si="15"/>
        <v>39</v>
      </c>
      <c r="O118" s="48">
        <v>10</v>
      </c>
      <c r="P118" s="37">
        <v>29</v>
      </c>
      <c r="Q118" s="107">
        <v>2</v>
      </c>
      <c r="R118" s="38">
        <v>3</v>
      </c>
      <c r="S118" s="42">
        <v>34</v>
      </c>
      <c r="T118" s="38">
        <v>86</v>
      </c>
      <c r="U118" s="48">
        <v>26</v>
      </c>
      <c r="V118" s="38">
        <v>7</v>
      </c>
      <c r="W118" s="37">
        <v>1</v>
      </c>
      <c r="X118" s="107">
        <v>0</v>
      </c>
      <c r="Y118" s="38">
        <v>9</v>
      </c>
      <c r="Z118" s="129">
        <v>0</v>
      </c>
      <c r="AA118" s="38">
        <v>0</v>
      </c>
      <c r="AB118" s="110">
        <v>0</v>
      </c>
      <c r="AC118" s="110">
        <v>202</v>
      </c>
      <c r="AD118" s="110"/>
      <c r="AE118" s="111"/>
      <c r="AF118" s="112"/>
      <c r="AG118" s="32"/>
      <c r="AH118" s="35"/>
      <c r="AI118" s="31"/>
    </row>
    <row r="119" spans="1:98" x14ac:dyDescent="0.25">
      <c r="A119" s="41" t="s">
        <v>130</v>
      </c>
      <c r="B119" s="117">
        <f t="shared" si="16"/>
        <v>0</v>
      </c>
      <c r="C119" s="42"/>
      <c r="D119" s="43"/>
      <c r="E119" s="43"/>
      <c r="F119" s="117">
        <f t="shared" si="14"/>
        <v>104</v>
      </c>
      <c r="G119" s="42">
        <v>65</v>
      </c>
      <c r="H119" s="43">
        <v>14</v>
      </c>
      <c r="I119" s="43">
        <v>25</v>
      </c>
      <c r="J119" s="117">
        <f t="shared" si="17"/>
        <v>100</v>
      </c>
      <c r="K119" s="42">
        <v>61</v>
      </c>
      <c r="L119" s="43">
        <v>14</v>
      </c>
      <c r="M119" s="120">
        <v>25</v>
      </c>
      <c r="N119" s="117">
        <f t="shared" si="15"/>
        <v>112</v>
      </c>
      <c r="O119" s="48">
        <v>22</v>
      </c>
      <c r="P119" s="37">
        <v>90</v>
      </c>
      <c r="Q119" s="107">
        <v>0</v>
      </c>
      <c r="R119" s="38">
        <v>10</v>
      </c>
      <c r="S119" s="42">
        <v>48</v>
      </c>
      <c r="T119" s="38">
        <v>56</v>
      </c>
      <c r="U119" s="48">
        <v>48</v>
      </c>
      <c r="V119" s="38">
        <v>65</v>
      </c>
      <c r="W119" s="37">
        <v>43</v>
      </c>
      <c r="X119" s="107">
        <v>0</v>
      </c>
      <c r="Y119" s="38">
        <v>56</v>
      </c>
      <c r="Z119" s="129">
        <v>0</v>
      </c>
      <c r="AA119" s="38">
        <v>0</v>
      </c>
      <c r="AB119" s="110">
        <v>0</v>
      </c>
      <c r="AC119" s="110">
        <v>0</v>
      </c>
      <c r="AD119" s="110"/>
      <c r="AE119" s="111"/>
      <c r="AF119" s="112"/>
      <c r="AG119" s="32"/>
      <c r="AH119" s="35"/>
      <c r="AI119" s="31"/>
    </row>
    <row r="120" spans="1:98" x14ac:dyDescent="0.25">
      <c r="A120" s="41" t="s">
        <v>131</v>
      </c>
      <c r="B120" s="113">
        <f t="shared" si="16"/>
        <v>0</v>
      </c>
      <c r="C120" s="114"/>
      <c r="D120" s="115"/>
      <c r="E120" s="115"/>
      <c r="F120" s="113">
        <f t="shared" si="14"/>
        <v>88</v>
      </c>
      <c r="G120" s="114">
        <v>74</v>
      </c>
      <c r="H120" s="115">
        <v>12</v>
      </c>
      <c r="I120" s="115">
        <v>2</v>
      </c>
      <c r="J120" s="113">
        <f t="shared" si="17"/>
        <v>88</v>
      </c>
      <c r="K120" s="114">
        <v>74</v>
      </c>
      <c r="L120" s="115">
        <v>12</v>
      </c>
      <c r="M120" s="116">
        <v>2</v>
      </c>
      <c r="N120" s="117">
        <f t="shared" si="15"/>
        <v>88</v>
      </c>
      <c r="O120" s="118">
        <v>0</v>
      </c>
      <c r="P120" s="119">
        <v>88</v>
      </c>
      <c r="Q120" s="107">
        <v>0</v>
      </c>
      <c r="R120" s="38">
        <v>1</v>
      </c>
      <c r="S120" s="42">
        <v>2</v>
      </c>
      <c r="T120" s="38">
        <v>1</v>
      </c>
      <c r="U120" s="48">
        <v>7</v>
      </c>
      <c r="V120" s="38">
        <v>7</v>
      </c>
      <c r="W120" s="37">
        <v>18</v>
      </c>
      <c r="X120" s="107">
        <v>0</v>
      </c>
      <c r="Y120" s="38">
        <v>26</v>
      </c>
      <c r="Z120" s="129">
        <v>0</v>
      </c>
      <c r="AA120" s="38">
        <v>0</v>
      </c>
      <c r="AB120" s="110">
        <v>1</v>
      </c>
      <c r="AC120" s="110">
        <v>349</v>
      </c>
      <c r="AD120" s="110"/>
      <c r="AE120" s="111"/>
      <c r="AF120" s="112"/>
      <c r="AG120" s="32"/>
      <c r="AH120" s="35"/>
      <c r="AI120" s="31"/>
    </row>
    <row r="121" spans="1:98" x14ac:dyDescent="0.25">
      <c r="A121" s="41" t="s">
        <v>89</v>
      </c>
      <c r="B121" s="117">
        <f t="shared" si="16"/>
        <v>0</v>
      </c>
      <c r="C121" s="42"/>
      <c r="D121" s="43"/>
      <c r="E121" s="43"/>
      <c r="F121" s="117">
        <f t="shared" si="14"/>
        <v>0</v>
      </c>
      <c r="G121" s="42"/>
      <c r="H121" s="43"/>
      <c r="I121" s="43"/>
      <c r="J121" s="117">
        <f t="shared" si="17"/>
        <v>0</v>
      </c>
      <c r="K121" s="42"/>
      <c r="L121" s="43"/>
      <c r="M121" s="120"/>
      <c r="N121" s="117">
        <f t="shared" si="15"/>
        <v>0</v>
      </c>
      <c r="O121" s="48">
        <v>0</v>
      </c>
      <c r="P121" s="37">
        <v>0</v>
      </c>
      <c r="Q121" s="107">
        <v>0</v>
      </c>
      <c r="R121" s="38">
        <v>0</v>
      </c>
      <c r="S121" s="42">
        <v>0</v>
      </c>
      <c r="T121" s="38">
        <v>0</v>
      </c>
      <c r="U121" s="48">
        <v>3</v>
      </c>
      <c r="V121" s="38">
        <v>10</v>
      </c>
      <c r="W121" s="37">
        <v>109</v>
      </c>
      <c r="X121" s="107">
        <v>0</v>
      </c>
      <c r="Y121" s="38">
        <v>0</v>
      </c>
      <c r="Z121" s="129">
        <v>0</v>
      </c>
      <c r="AA121" s="38">
        <v>0</v>
      </c>
      <c r="AB121" s="110">
        <v>0</v>
      </c>
      <c r="AC121" s="110">
        <v>0</v>
      </c>
      <c r="AD121" s="110"/>
      <c r="AE121" s="111"/>
      <c r="AF121" s="112"/>
      <c r="AG121" s="32"/>
      <c r="AH121" s="35"/>
      <c r="AI121" s="31"/>
    </row>
    <row r="122" spans="1:98" x14ac:dyDescent="0.25">
      <c r="A122" s="41" t="s">
        <v>90</v>
      </c>
      <c r="B122" s="117">
        <f t="shared" si="16"/>
        <v>0</v>
      </c>
      <c r="C122" s="42"/>
      <c r="D122" s="43"/>
      <c r="E122" s="43"/>
      <c r="F122" s="117">
        <f t="shared" si="14"/>
        <v>0</v>
      </c>
      <c r="G122" s="42"/>
      <c r="H122" s="43"/>
      <c r="I122" s="43"/>
      <c r="J122" s="117">
        <f t="shared" si="17"/>
        <v>0</v>
      </c>
      <c r="K122" s="42"/>
      <c r="L122" s="43"/>
      <c r="M122" s="120"/>
      <c r="N122" s="117">
        <f t="shared" si="15"/>
        <v>0</v>
      </c>
      <c r="O122" s="48">
        <v>0</v>
      </c>
      <c r="P122" s="37">
        <v>0</v>
      </c>
      <c r="Q122" s="107">
        <v>0</v>
      </c>
      <c r="R122" s="38">
        <v>0</v>
      </c>
      <c r="S122" s="42">
        <v>0</v>
      </c>
      <c r="T122" s="38">
        <v>0</v>
      </c>
      <c r="U122" s="48">
        <v>0</v>
      </c>
      <c r="V122" s="38">
        <v>0</v>
      </c>
      <c r="W122" s="37">
        <v>0</v>
      </c>
      <c r="X122" s="107">
        <v>0</v>
      </c>
      <c r="Y122" s="38">
        <v>0</v>
      </c>
      <c r="Z122" s="129">
        <v>0</v>
      </c>
      <c r="AA122" s="38">
        <v>0</v>
      </c>
      <c r="AB122" s="110">
        <v>0</v>
      </c>
      <c r="AC122" s="110">
        <v>0</v>
      </c>
      <c r="AD122" s="110"/>
      <c r="AE122" s="130"/>
      <c r="AF122" s="112"/>
      <c r="AG122" s="32"/>
      <c r="AH122" s="35"/>
      <c r="AI122" s="31"/>
    </row>
    <row r="123" spans="1:98" x14ac:dyDescent="0.25">
      <c r="A123" s="41" t="s">
        <v>91</v>
      </c>
      <c r="B123" s="117">
        <f t="shared" si="16"/>
        <v>0</v>
      </c>
      <c r="C123" s="42"/>
      <c r="D123" s="43"/>
      <c r="E123" s="43"/>
      <c r="F123" s="117">
        <f t="shared" si="14"/>
        <v>0</v>
      </c>
      <c r="G123" s="42"/>
      <c r="H123" s="43"/>
      <c r="I123" s="43"/>
      <c r="J123" s="117">
        <f t="shared" si="17"/>
        <v>0</v>
      </c>
      <c r="K123" s="42"/>
      <c r="L123" s="43"/>
      <c r="M123" s="120"/>
      <c r="N123" s="117">
        <f t="shared" si="15"/>
        <v>0</v>
      </c>
      <c r="O123" s="48">
        <v>0</v>
      </c>
      <c r="P123" s="37">
        <v>0</v>
      </c>
      <c r="Q123" s="107">
        <v>0</v>
      </c>
      <c r="R123" s="38">
        <v>0</v>
      </c>
      <c r="S123" s="42">
        <v>0</v>
      </c>
      <c r="T123" s="38">
        <v>0</v>
      </c>
      <c r="U123" s="48">
        <v>0</v>
      </c>
      <c r="V123" s="38">
        <v>0</v>
      </c>
      <c r="W123" s="37">
        <v>0</v>
      </c>
      <c r="X123" s="107">
        <v>0</v>
      </c>
      <c r="Y123" s="38">
        <v>0</v>
      </c>
      <c r="Z123" s="129">
        <v>0</v>
      </c>
      <c r="AA123" s="38">
        <v>0</v>
      </c>
      <c r="AB123" s="129">
        <v>0</v>
      </c>
      <c r="AC123" s="129">
        <v>0</v>
      </c>
      <c r="AD123" s="38"/>
      <c r="AE123" s="130"/>
      <c r="AF123" s="131"/>
      <c r="AG123" s="42"/>
      <c r="AH123" s="43"/>
      <c r="AI123" s="45"/>
    </row>
    <row r="124" spans="1:98" x14ac:dyDescent="0.25">
      <c r="A124" s="25" t="s">
        <v>92</v>
      </c>
      <c r="B124" s="125">
        <f t="shared" si="16"/>
        <v>0</v>
      </c>
      <c r="C124" s="32"/>
      <c r="D124" s="35"/>
      <c r="E124" s="35"/>
      <c r="F124" s="125">
        <f t="shared" si="14"/>
        <v>0</v>
      </c>
      <c r="G124" s="32"/>
      <c r="H124" s="35"/>
      <c r="I124" s="35"/>
      <c r="J124" s="125">
        <f t="shared" si="17"/>
        <v>0</v>
      </c>
      <c r="K124" s="32"/>
      <c r="L124" s="35"/>
      <c r="M124" s="126"/>
      <c r="N124" s="117">
        <f t="shared" si="15"/>
        <v>0</v>
      </c>
      <c r="O124" s="127">
        <v>0</v>
      </c>
      <c r="P124" s="128">
        <v>0</v>
      </c>
      <c r="Q124" s="107">
        <v>0</v>
      </c>
      <c r="R124" s="38">
        <v>0</v>
      </c>
      <c r="S124" s="32">
        <v>0</v>
      </c>
      <c r="T124" s="110">
        <v>0</v>
      </c>
      <c r="U124" s="127">
        <v>0</v>
      </c>
      <c r="V124" s="110">
        <v>0</v>
      </c>
      <c r="W124" s="128">
        <v>436</v>
      </c>
      <c r="X124" s="107">
        <v>0</v>
      </c>
      <c r="Y124" s="38">
        <v>0</v>
      </c>
      <c r="Z124" s="31">
        <v>0</v>
      </c>
      <c r="AA124" s="31">
        <v>0</v>
      </c>
      <c r="AB124" s="31">
        <v>0</v>
      </c>
      <c r="AC124" s="31">
        <v>0</v>
      </c>
      <c r="AD124" s="31"/>
      <c r="AE124" s="111"/>
      <c r="AF124" s="132"/>
      <c r="AG124" s="32"/>
      <c r="AH124" s="35"/>
      <c r="AI124" s="31"/>
    </row>
    <row r="125" spans="1:98" x14ac:dyDescent="0.25">
      <c r="A125" s="52" t="s">
        <v>93</v>
      </c>
      <c r="B125" s="133">
        <f t="shared" si="16"/>
        <v>0</v>
      </c>
      <c r="C125" s="62"/>
      <c r="D125" s="63"/>
      <c r="E125" s="63"/>
      <c r="F125" s="133">
        <f t="shared" si="14"/>
        <v>0</v>
      </c>
      <c r="G125" s="62"/>
      <c r="H125" s="63"/>
      <c r="I125" s="63"/>
      <c r="J125" s="133">
        <f t="shared" si="17"/>
        <v>0</v>
      </c>
      <c r="K125" s="62"/>
      <c r="L125" s="63"/>
      <c r="M125" s="134"/>
      <c r="N125" s="133">
        <f t="shared" si="15"/>
        <v>0</v>
      </c>
      <c r="O125" s="69">
        <v>0</v>
      </c>
      <c r="P125" s="70">
        <v>0</v>
      </c>
      <c r="Q125" s="66">
        <v>0</v>
      </c>
      <c r="R125" s="71">
        <v>0</v>
      </c>
      <c r="S125" s="62">
        <v>0</v>
      </c>
      <c r="T125" s="71">
        <v>0</v>
      </c>
      <c r="U125" s="69">
        <v>0</v>
      </c>
      <c r="V125" s="71">
        <v>0</v>
      </c>
      <c r="W125" s="70">
        <v>0</v>
      </c>
      <c r="X125" s="66">
        <v>0</v>
      </c>
      <c r="Y125" s="71">
        <v>0</v>
      </c>
      <c r="Z125" s="65">
        <v>0</v>
      </c>
      <c r="AA125" s="65">
        <v>0</v>
      </c>
      <c r="AB125" s="65">
        <v>0</v>
      </c>
      <c r="AC125" s="65">
        <v>0</v>
      </c>
      <c r="AD125" s="65"/>
      <c r="AE125" s="135"/>
      <c r="AF125" s="136"/>
      <c r="AG125" s="62"/>
      <c r="AH125" s="63"/>
      <c r="AI125" s="65"/>
    </row>
    <row r="126" spans="1:98" x14ac:dyDescent="0.25">
      <c r="A126" s="1630" t="s">
        <v>94</v>
      </c>
      <c r="B126" s="138">
        <f t="shared" ref="B126:AI126" si="18">SUM(B71:B125)</f>
        <v>0</v>
      </c>
      <c r="C126" s="74">
        <f t="shared" si="18"/>
        <v>0</v>
      </c>
      <c r="D126" s="75">
        <f t="shared" si="18"/>
        <v>0</v>
      </c>
      <c r="E126" s="75">
        <f t="shared" si="18"/>
        <v>0</v>
      </c>
      <c r="F126" s="138">
        <f t="shared" si="18"/>
        <v>707</v>
      </c>
      <c r="G126" s="74">
        <f t="shared" si="18"/>
        <v>563</v>
      </c>
      <c r="H126" s="75">
        <f t="shared" si="18"/>
        <v>98</v>
      </c>
      <c r="I126" s="75">
        <f t="shared" si="18"/>
        <v>46</v>
      </c>
      <c r="J126" s="138">
        <f t="shared" si="18"/>
        <v>673</v>
      </c>
      <c r="K126" s="74">
        <f t="shared" si="18"/>
        <v>532</v>
      </c>
      <c r="L126" s="75">
        <f t="shared" si="18"/>
        <v>95</v>
      </c>
      <c r="M126" s="75">
        <f t="shared" si="18"/>
        <v>46</v>
      </c>
      <c r="N126" s="138">
        <f t="shared" si="18"/>
        <v>751</v>
      </c>
      <c r="O126" s="81">
        <f t="shared" si="18"/>
        <v>115</v>
      </c>
      <c r="P126" s="77">
        <f t="shared" si="18"/>
        <v>636</v>
      </c>
      <c r="Q126" s="74">
        <f t="shared" si="18"/>
        <v>9</v>
      </c>
      <c r="R126" s="139">
        <f t="shared" si="18"/>
        <v>70</v>
      </c>
      <c r="S126" s="1631">
        <f t="shared" si="18"/>
        <v>190</v>
      </c>
      <c r="T126" s="1632">
        <f t="shared" si="18"/>
        <v>752</v>
      </c>
      <c r="U126" s="81">
        <f t="shared" si="18"/>
        <v>340</v>
      </c>
      <c r="V126" s="142">
        <f t="shared" si="18"/>
        <v>405</v>
      </c>
      <c r="W126" s="139">
        <f t="shared" si="18"/>
        <v>3565</v>
      </c>
      <c r="X126" s="78">
        <f t="shared" si="18"/>
        <v>20</v>
      </c>
      <c r="Y126" s="142">
        <f t="shared" si="18"/>
        <v>329</v>
      </c>
      <c r="Z126" s="139">
        <f t="shared" si="18"/>
        <v>0</v>
      </c>
      <c r="AA126" s="139">
        <f t="shared" si="18"/>
        <v>0</v>
      </c>
      <c r="AB126" s="139">
        <f t="shared" si="18"/>
        <v>128</v>
      </c>
      <c r="AC126" s="139">
        <f t="shared" si="18"/>
        <v>1245</v>
      </c>
      <c r="AD126" s="138">
        <f t="shared" si="18"/>
        <v>0</v>
      </c>
      <c r="AE126" s="74">
        <f t="shared" si="18"/>
        <v>0</v>
      </c>
      <c r="AF126" s="77">
        <f t="shared" si="18"/>
        <v>0</v>
      </c>
      <c r="AG126" s="74">
        <f t="shared" si="18"/>
        <v>2</v>
      </c>
      <c r="AH126" s="75">
        <f t="shared" si="18"/>
        <v>9</v>
      </c>
      <c r="AI126" s="139">
        <f t="shared" si="18"/>
        <v>9</v>
      </c>
    </row>
    <row r="127" spans="1:98" s="14" customFormat="1" ht="18" customHeight="1" x14ac:dyDescent="0.2">
      <c r="A127" s="143" t="s">
        <v>132</v>
      </c>
      <c r="B127" s="144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98" x14ac:dyDescent="0.25">
      <c r="A128" s="1630" t="s">
        <v>133</v>
      </c>
      <c r="B128" s="945" t="s">
        <v>94</v>
      </c>
      <c r="C128" s="1622" t="s">
        <v>13</v>
      </c>
      <c r="D128" s="1603" t="s">
        <v>14</v>
      </c>
      <c r="E128" s="1427" t="s">
        <v>15</v>
      </c>
      <c r="F128" s="1427" t="s">
        <v>16</v>
      </c>
      <c r="G128" s="1427" t="s">
        <v>134</v>
      </c>
      <c r="H128" s="1427" t="s">
        <v>18</v>
      </c>
      <c r="I128" s="1428" t="s">
        <v>19</v>
      </c>
      <c r="J128" s="1428" t="s">
        <v>20</v>
      </c>
      <c r="K128" s="1428" t="s">
        <v>21</v>
      </c>
      <c r="L128" s="1428" t="s">
        <v>22</v>
      </c>
      <c r="M128" s="1428" t="s">
        <v>23</v>
      </c>
      <c r="N128" s="1428" t="s">
        <v>24</v>
      </c>
      <c r="O128" s="1428" t="s">
        <v>25</v>
      </c>
      <c r="P128" s="1428" t="s">
        <v>26</v>
      </c>
      <c r="Q128" s="1428" t="s">
        <v>27</v>
      </c>
      <c r="R128" s="1428" t="s">
        <v>28</v>
      </c>
      <c r="S128" s="1428" t="s">
        <v>29</v>
      </c>
      <c r="T128" s="1633" t="s">
        <v>135</v>
      </c>
      <c r="U128" s="1634" t="s">
        <v>136</v>
      </c>
      <c r="V128" s="1634" t="s">
        <v>137</v>
      </c>
    </row>
    <row r="129" spans="1:93" ht="15" customHeight="1" x14ac:dyDescent="0.25">
      <c r="A129" s="152" t="s">
        <v>138</v>
      </c>
      <c r="B129" s="1635">
        <f t="shared" ref="B129:B145" si="19">SUM(C129:T129)</f>
        <v>0</v>
      </c>
      <c r="C129" s="27"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154"/>
      <c r="U129" s="1420"/>
      <c r="V129" s="1420"/>
      <c r="W129" t="str">
        <f t="shared" ref="W129:W143" si="20">CB129&amp;CC129&amp;CD129</f>
        <v/>
      </c>
      <c r="CB129" s="39" t="str">
        <f t="shared" ref="CB129:CB144" si="21">IF(AND(B129&gt;0,U129="")," * No olvide digitar Trans Masculino. (Digite CERO si no tiene).","")</f>
        <v/>
      </c>
      <c r="CC129" s="39" t="str">
        <f t="shared" ref="CC129:CC145" si="22">IF(AND(B129&gt;0,V129="")," * No olvide digitar Trans Femenino. (Digite CERO si no tiene).","")</f>
        <v/>
      </c>
      <c r="CD129" s="39" t="str">
        <f t="shared" ref="CD129:CD145" si="23">IF((U129+V129)&gt;B129," * La suma de Trans Masculino + Trans Femenino No puede ser Mayor al Total.","")</f>
        <v/>
      </c>
      <c r="CM129" s="40">
        <f t="shared" ref="CM129:CM145" si="24">IF(AND(B129&gt;0,U129=""),1,0)</f>
        <v>0</v>
      </c>
      <c r="CN129" s="40">
        <f t="shared" ref="CN129:CN145" si="25">IF(AND(B129&gt;0,V129=""),1,0)</f>
        <v>0</v>
      </c>
      <c r="CO129" s="40">
        <f t="shared" ref="CO129:CO145" si="26">IF((U129+V129)&gt;B129,1,0)</f>
        <v>0</v>
      </c>
    </row>
    <row r="130" spans="1:93" ht="15" customHeight="1" x14ac:dyDescent="0.25">
      <c r="A130" s="155" t="s">
        <v>139</v>
      </c>
      <c r="B130" s="47">
        <f t="shared" si="19"/>
        <v>117</v>
      </c>
      <c r="C130" s="42">
        <v>1</v>
      </c>
      <c r="D130" s="43">
        <v>10</v>
      </c>
      <c r="E130" s="43">
        <v>16</v>
      </c>
      <c r="F130" s="43">
        <v>6</v>
      </c>
      <c r="G130" s="43">
        <v>4</v>
      </c>
      <c r="H130" s="43">
        <v>4</v>
      </c>
      <c r="I130" s="43">
        <v>2</v>
      </c>
      <c r="J130" s="43">
        <v>2</v>
      </c>
      <c r="K130" s="43">
        <v>3</v>
      </c>
      <c r="L130" s="43">
        <v>4</v>
      </c>
      <c r="M130" s="43">
        <v>6</v>
      </c>
      <c r="N130" s="43">
        <v>7</v>
      </c>
      <c r="O130" s="43">
        <v>11</v>
      </c>
      <c r="P130" s="43">
        <v>13</v>
      </c>
      <c r="Q130" s="43">
        <v>16</v>
      </c>
      <c r="R130" s="43">
        <v>6</v>
      </c>
      <c r="S130" s="43">
        <v>6</v>
      </c>
      <c r="T130" s="44">
        <v>0</v>
      </c>
      <c r="U130" s="45">
        <v>0</v>
      </c>
      <c r="V130" s="45">
        <v>0</v>
      </c>
      <c r="W130" t="str">
        <f t="shared" si="20"/>
        <v/>
      </c>
      <c r="CB130" s="39" t="str">
        <f t="shared" si="21"/>
        <v/>
      </c>
      <c r="CC130" s="39" t="str">
        <f t="shared" si="22"/>
        <v/>
      </c>
      <c r="CD130" s="39" t="str">
        <f t="shared" si="23"/>
        <v/>
      </c>
      <c r="CM130" s="40">
        <f t="shared" si="24"/>
        <v>0</v>
      </c>
      <c r="CN130" s="40">
        <f t="shared" si="25"/>
        <v>0</v>
      </c>
      <c r="CO130" s="40">
        <f t="shared" si="26"/>
        <v>0</v>
      </c>
    </row>
    <row r="131" spans="1:93" ht="15" customHeight="1" x14ac:dyDescent="0.25">
      <c r="A131" s="155" t="s">
        <v>140</v>
      </c>
      <c r="B131" s="47">
        <f t="shared" si="19"/>
        <v>107</v>
      </c>
      <c r="C131" s="42">
        <v>0</v>
      </c>
      <c r="D131" s="43">
        <v>0</v>
      </c>
      <c r="E131" s="43">
        <v>0</v>
      </c>
      <c r="F131" s="43">
        <v>1</v>
      </c>
      <c r="G131" s="43">
        <v>2</v>
      </c>
      <c r="H131" s="43">
        <v>3</v>
      </c>
      <c r="I131" s="43">
        <v>3</v>
      </c>
      <c r="J131" s="43">
        <v>6</v>
      </c>
      <c r="K131" s="43">
        <v>12</v>
      </c>
      <c r="L131" s="43">
        <v>11</v>
      </c>
      <c r="M131" s="43">
        <v>8</v>
      </c>
      <c r="N131" s="43">
        <v>9</v>
      </c>
      <c r="O131" s="43">
        <v>12</v>
      </c>
      <c r="P131" s="43">
        <v>10</v>
      </c>
      <c r="Q131" s="43">
        <v>12</v>
      </c>
      <c r="R131" s="43">
        <v>11</v>
      </c>
      <c r="S131" s="43">
        <v>7</v>
      </c>
      <c r="T131" s="44">
        <v>0</v>
      </c>
      <c r="U131" s="45">
        <v>0</v>
      </c>
      <c r="V131" s="45">
        <v>0</v>
      </c>
      <c r="W131" t="str">
        <f t="shared" si="20"/>
        <v/>
      </c>
      <c r="CB131" s="39" t="str">
        <f t="shared" si="21"/>
        <v/>
      </c>
      <c r="CC131" s="39" t="str">
        <f t="shared" si="22"/>
        <v/>
      </c>
      <c r="CD131" s="39" t="str">
        <f t="shared" si="23"/>
        <v/>
      </c>
      <c r="CM131" s="40">
        <f t="shared" si="24"/>
        <v>0</v>
      </c>
      <c r="CN131" s="40">
        <f t="shared" si="25"/>
        <v>0</v>
      </c>
      <c r="CO131" s="40">
        <f t="shared" si="26"/>
        <v>0</v>
      </c>
    </row>
    <row r="132" spans="1:93" ht="15" customHeight="1" x14ac:dyDescent="0.25">
      <c r="A132" s="155" t="s">
        <v>141</v>
      </c>
      <c r="B132" s="47">
        <f t="shared" si="19"/>
        <v>257</v>
      </c>
      <c r="C132" s="42">
        <v>0</v>
      </c>
      <c r="D132" s="43">
        <v>0</v>
      </c>
      <c r="E132" s="43">
        <v>1</v>
      </c>
      <c r="F132" s="43">
        <v>1</v>
      </c>
      <c r="G132" s="43">
        <v>12</v>
      </c>
      <c r="H132" s="43">
        <v>29</v>
      </c>
      <c r="I132" s="43">
        <v>68</v>
      </c>
      <c r="J132" s="43">
        <v>60</v>
      </c>
      <c r="K132" s="43">
        <v>74</v>
      </c>
      <c r="L132" s="43">
        <v>11</v>
      </c>
      <c r="M132" s="43">
        <v>1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/>
      <c r="T132" s="44">
        <v>0</v>
      </c>
      <c r="U132" s="45">
        <v>0</v>
      </c>
      <c r="V132" s="45">
        <v>0</v>
      </c>
      <c r="W132" t="str">
        <f t="shared" si="20"/>
        <v/>
      </c>
      <c r="CB132" s="39" t="str">
        <f t="shared" si="21"/>
        <v/>
      </c>
      <c r="CC132" s="39" t="str">
        <f t="shared" si="22"/>
        <v/>
      </c>
      <c r="CD132" s="39" t="str">
        <f t="shared" si="23"/>
        <v/>
      </c>
      <c r="CM132" s="40">
        <f t="shared" si="24"/>
        <v>0</v>
      </c>
      <c r="CN132" s="40">
        <f t="shared" si="25"/>
        <v>0</v>
      </c>
      <c r="CO132" s="40">
        <f t="shared" si="26"/>
        <v>0</v>
      </c>
    </row>
    <row r="133" spans="1:93" ht="15" customHeight="1" x14ac:dyDescent="0.25">
      <c r="A133" s="155" t="s">
        <v>142</v>
      </c>
      <c r="B133" s="47">
        <f t="shared" si="19"/>
        <v>0</v>
      </c>
      <c r="C133" s="42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/>
      <c r="T133" s="44">
        <v>0</v>
      </c>
      <c r="U133" s="45">
        <v>0</v>
      </c>
      <c r="V133" s="45">
        <v>0</v>
      </c>
      <c r="W133" t="str">
        <f t="shared" si="20"/>
        <v/>
      </c>
      <c r="CB133" s="39" t="str">
        <f t="shared" si="21"/>
        <v/>
      </c>
      <c r="CC133" s="39" t="str">
        <f t="shared" si="22"/>
        <v/>
      </c>
      <c r="CD133" s="39" t="str">
        <f t="shared" si="23"/>
        <v/>
      </c>
      <c r="CM133" s="40">
        <f t="shared" si="24"/>
        <v>0</v>
      </c>
      <c r="CN133" s="40">
        <f t="shared" si="25"/>
        <v>0</v>
      </c>
      <c r="CO133" s="40">
        <f t="shared" si="26"/>
        <v>0</v>
      </c>
    </row>
    <row r="134" spans="1:93" ht="15" customHeight="1" x14ac:dyDescent="0.25">
      <c r="A134" s="155" t="s">
        <v>143</v>
      </c>
      <c r="B134" s="47">
        <f t="shared" si="19"/>
        <v>181</v>
      </c>
      <c r="C134" s="42">
        <v>0</v>
      </c>
      <c r="D134" s="43">
        <v>0</v>
      </c>
      <c r="E134" s="43">
        <v>0</v>
      </c>
      <c r="F134" s="43">
        <v>0</v>
      </c>
      <c r="G134" s="43">
        <v>1</v>
      </c>
      <c r="H134" s="43">
        <v>2</v>
      </c>
      <c r="I134" s="43">
        <v>3</v>
      </c>
      <c r="J134" s="43">
        <v>5</v>
      </c>
      <c r="K134" s="43">
        <v>4</v>
      </c>
      <c r="L134" s="43">
        <v>12</v>
      </c>
      <c r="M134" s="43">
        <v>18</v>
      </c>
      <c r="N134" s="43">
        <v>19</v>
      </c>
      <c r="O134" s="43">
        <v>33</v>
      </c>
      <c r="P134" s="43">
        <v>35</v>
      </c>
      <c r="Q134" s="43">
        <v>49</v>
      </c>
      <c r="R134" s="43">
        <v>0</v>
      </c>
      <c r="S134" s="43">
        <v>0</v>
      </c>
      <c r="T134" s="44">
        <v>0</v>
      </c>
      <c r="U134" s="45">
        <v>0</v>
      </c>
      <c r="V134" s="45">
        <v>0</v>
      </c>
      <c r="W134" t="str">
        <f t="shared" si="20"/>
        <v/>
      </c>
      <c r="CB134" s="39" t="str">
        <f t="shared" si="21"/>
        <v/>
      </c>
      <c r="CC134" s="39" t="str">
        <f t="shared" si="22"/>
        <v/>
      </c>
      <c r="CD134" s="39" t="str">
        <f t="shared" si="23"/>
        <v/>
      </c>
      <c r="CM134" s="40">
        <f t="shared" si="24"/>
        <v>0</v>
      </c>
      <c r="CN134" s="40">
        <f t="shared" si="25"/>
        <v>0</v>
      </c>
      <c r="CO134" s="40">
        <f t="shared" si="26"/>
        <v>0</v>
      </c>
    </row>
    <row r="135" spans="1:93" ht="15" customHeight="1" x14ac:dyDescent="0.25">
      <c r="A135" s="155" t="s">
        <v>144</v>
      </c>
      <c r="B135" s="47">
        <f t="shared" si="19"/>
        <v>96</v>
      </c>
      <c r="C135" s="42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1</v>
      </c>
      <c r="L135" s="43">
        <v>1</v>
      </c>
      <c r="M135" s="43">
        <v>5</v>
      </c>
      <c r="N135" s="43">
        <v>7</v>
      </c>
      <c r="O135" s="43">
        <v>7</v>
      </c>
      <c r="P135" s="43">
        <v>13</v>
      </c>
      <c r="Q135" s="43">
        <v>14</v>
      </c>
      <c r="R135" s="43">
        <v>15</v>
      </c>
      <c r="S135" s="43">
        <v>22</v>
      </c>
      <c r="T135" s="44">
        <v>11</v>
      </c>
      <c r="U135" s="45">
        <v>0</v>
      </c>
      <c r="V135" s="45">
        <v>0</v>
      </c>
      <c r="W135" t="str">
        <f t="shared" si="20"/>
        <v/>
      </c>
      <c r="CB135" s="39" t="str">
        <f t="shared" si="21"/>
        <v/>
      </c>
      <c r="CC135" s="39" t="str">
        <f t="shared" si="22"/>
        <v/>
      </c>
      <c r="CD135" s="39" t="str">
        <f t="shared" si="23"/>
        <v/>
      </c>
      <c r="CM135" s="40">
        <f t="shared" si="24"/>
        <v>0</v>
      </c>
      <c r="CN135" s="40">
        <f t="shared" si="25"/>
        <v>0</v>
      </c>
      <c r="CO135" s="40">
        <f t="shared" si="26"/>
        <v>0</v>
      </c>
    </row>
    <row r="136" spans="1:93" ht="15" customHeight="1" x14ac:dyDescent="0.25">
      <c r="A136" s="155" t="s">
        <v>145</v>
      </c>
      <c r="B136" s="47">
        <f t="shared" si="19"/>
        <v>0</v>
      </c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4"/>
      <c r="U136" s="45">
        <v>0</v>
      </c>
      <c r="V136" s="45">
        <v>0</v>
      </c>
      <c r="W136" t="str">
        <f t="shared" si="20"/>
        <v/>
      </c>
      <c r="CB136" s="39" t="str">
        <f t="shared" si="21"/>
        <v/>
      </c>
      <c r="CC136" s="39" t="str">
        <f t="shared" si="22"/>
        <v/>
      </c>
      <c r="CD136" s="39" t="str">
        <f t="shared" si="23"/>
        <v/>
      </c>
      <c r="CM136" s="40">
        <f t="shared" si="24"/>
        <v>0</v>
      </c>
      <c r="CN136" s="40">
        <f t="shared" si="25"/>
        <v>0</v>
      </c>
      <c r="CO136" s="40">
        <f t="shared" si="26"/>
        <v>0</v>
      </c>
    </row>
    <row r="137" spans="1:93" ht="15" customHeight="1" x14ac:dyDescent="0.25">
      <c r="A137" s="155" t="s">
        <v>146</v>
      </c>
      <c r="B137" s="47">
        <f t="shared" si="19"/>
        <v>256</v>
      </c>
      <c r="C137" s="42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6</v>
      </c>
      <c r="I137" s="43">
        <v>27</v>
      </c>
      <c r="J137" s="43">
        <v>50</v>
      </c>
      <c r="K137" s="43">
        <v>52</v>
      </c>
      <c r="L137" s="43">
        <v>24</v>
      </c>
      <c r="M137" s="43">
        <v>27</v>
      </c>
      <c r="N137" s="43">
        <v>20</v>
      </c>
      <c r="O137" s="43">
        <v>24</v>
      </c>
      <c r="P137" s="43">
        <v>16</v>
      </c>
      <c r="Q137" s="43">
        <v>6</v>
      </c>
      <c r="R137" s="43">
        <v>4</v>
      </c>
      <c r="S137" s="43">
        <v>0</v>
      </c>
      <c r="T137" s="44">
        <v>0</v>
      </c>
      <c r="U137" s="45">
        <v>0</v>
      </c>
      <c r="V137" s="45">
        <v>0</v>
      </c>
      <c r="W137" t="str">
        <f t="shared" si="20"/>
        <v/>
      </c>
      <c r="CB137" s="39" t="str">
        <f t="shared" si="21"/>
        <v/>
      </c>
      <c r="CC137" s="39" t="str">
        <f t="shared" si="22"/>
        <v/>
      </c>
      <c r="CD137" s="39" t="str">
        <f t="shared" si="23"/>
        <v/>
      </c>
      <c r="CM137" s="40">
        <f t="shared" si="24"/>
        <v>0</v>
      </c>
      <c r="CN137" s="40">
        <f t="shared" si="25"/>
        <v>0</v>
      </c>
      <c r="CO137" s="40">
        <f t="shared" si="26"/>
        <v>0</v>
      </c>
    </row>
    <row r="138" spans="1:93" ht="15" customHeight="1" x14ac:dyDescent="0.25">
      <c r="A138" s="155" t="s">
        <v>147</v>
      </c>
      <c r="B138" s="47">
        <f t="shared" si="19"/>
        <v>178</v>
      </c>
      <c r="C138" s="42">
        <v>0</v>
      </c>
      <c r="D138" s="43">
        <v>0</v>
      </c>
      <c r="E138" s="43">
        <v>0</v>
      </c>
      <c r="F138" s="43">
        <v>0</v>
      </c>
      <c r="G138" s="43">
        <v>1</v>
      </c>
      <c r="H138" s="43">
        <v>1</v>
      </c>
      <c r="I138" s="43">
        <v>6</v>
      </c>
      <c r="J138" s="43">
        <v>11</v>
      </c>
      <c r="K138" s="43">
        <v>14</v>
      </c>
      <c r="L138" s="43">
        <v>10</v>
      </c>
      <c r="M138" s="43">
        <v>23</v>
      </c>
      <c r="N138" s="43">
        <v>19</v>
      </c>
      <c r="O138" s="43">
        <v>22</v>
      </c>
      <c r="P138" s="43">
        <v>24</v>
      </c>
      <c r="Q138" s="43">
        <v>17</v>
      </c>
      <c r="R138" s="43">
        <v>12</v>
      </c>
      <c r="S138" s="43">
        <v>6</v>
      </c>
      <c r="T138" s="44">
        <v>12</v>
      </c>
      <c r="U138" s="45">
        <v>0</v>
      </c>
      <c r="V138" s="45">
        <v>0</v>
      </c>
      <c r="W138" t="str">
        <f t="shared" si="20"/>
        <v/>
      </c>
      <c r="CB138" s="39" t="str">
        <f t="shared" si="21"/>
        <v/>
      </c>
      <c r="CC138" s="39" t="str">
        <f t="shared" si="22"/>
        <v/>
      </c>
      <c r="CD138" s="39" t="str">
        <f t="shared" si="23"/>
        <v/>
      </c>
      <c r="CM138" s="40">
        <f t="shared" si="24"/>
        <v>0</v>
      </c>
      <c r="CN138" s="40">
        <f t="shared" si="25"/>
        <v>0</v>
      </c>
      <c r="CO138" s="40">
        <f t="shared" si="26"/>
        <v>0</v>
      </c>
    </row>
    <row r="139" spans="1:93" ht="15" customHeight="1" x14ac:dyDescent="0.25">
      <c r="A139" s="155" t="s">
        <v>148</v>
      </c>
      <c r="B139" s="47">
        <f t="shared" si="19"/>
        <v>94</v>
      </c>
      <c r="C139" s="42">
        <v>0</v>
      </c>
      <c r="D139" s="43">
        <v>18</v>
      </c>
      <c r="E139" s="43">
        <v>36</v>
      </c>
      <c r="F139" s="43">
        <v>38</v>
      </c>
      <c r="G139" s="43">
        <v>1</v>
      </c>
      <c r="H139" s="43">
        <v>1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4">
        <v>0</v>
      </c>
      <c r="U139" s="45">
        <v>0</v>
      </c>
      <c r="V139" s="45">
        <v>0</v>
      </c>
      <c r="W139" t="str">
        <f t="shared" si="20"/>
        <v/>
      </c>
      <c r="CB139" s="39" t="str">
        <f t="shared" si="21"/>
        <v/>
      </c>
      <c r="CC139" s="39" t="str">
        <f t="shared" si="22"/>
        <v/>
      </c>
      <c r="CD139" s="39" t="str">
        <f t="shared" si="23"/>
        <v/>
      </c>
      <c r="CM139" s="40">
        <f t="shared" si="24"/>
        <v>0</v>
      </c>
      <c r="CN139" s="40">
        <f t="shared" si="25"/>
        <v>0</v>
      </c>
      <c r="CO139" s="40">
        <f t="shared" si="26"/>
        <v>0</v>
      </c>
    </row>
    <row r="140" spans="1:93" ht="15" customHeight="1" x14ac:dyDescent="0.25">
      <c r="A140" s="155" t="s">
        <v>149</v>
      </c>
      <c r="B140" s="47">
        <f t="shared" si="19"/>
        <v>19</v>
      </c>
      <c r="C140" s="42">
        <v>12</v>
      </c>
      <c r="D140" s="43">
        <v>4</v>
      </c>
      <c r="E140" s="43">
        <v>1</v>
      </c>
      <c r="F140" s="43">
        <v>1</v>
      </c>
      <c r="G140" s="43">
        <v>1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3">
        <v>0</v>
      </c>
      <c r="O140" s="43"/>
      <c r="P140" s="43"/>
      <c r="Q140" s="43"/>
      <c r="R140" s="43"/>
      <c r="S140" s="43"/>
      <c r="T140" s="44"/>
      <c r="U140" s="45">
        <v>0</v>
      </c>
      <c r="V140" s="45">
        <v>0</v>
      </c>
      <c r="W140" t="str">
        <f t="shared" si="20"/>
        <v/>
      </c>
      <c r="CB140" s="39" t="str">
        <f t="shared" si="21"/>
        <v/>
      </c>
      <c r="CC140" s="39" t="str">
        <f t="shared" si="22"/>
        <v/>
      </c>
      <c r="CD140" s="39" t="str">
        <f t="shared" si="23"/>
        <v/>
      </c>
      <c r="CM140" s="40">
        <f t="shared" si="24"/>
        <v>0</v>
      </c>
      <c r="CN140" s="40">
        <f t="shared" si="25"/>
        <v>0</v>
      </c>
      <c r="CO140" s="40">
        <f t="shared" si="26"/>
        <v>0</v>
      </c>
    </row>
    <row r="141" spans="1:93" ht="15" customHeight="1" x14ac:dyDescent="0.25">
      <c r="A141" s="155" t="s">
        <v>150</v>
      </c>
      <c r="B141" s="47">
        <f t="shared" si="19"/>
        <v>39</v>
      </c>
      <c r="C141" s="42">
        <v>0</v>
      </c>
      <c r="D141" s="43">
        <v>0</v>
      </c>
      <c r="E141" s="43">
        <v>0</v>
      </c>
      <c r="F141" s="43">
        <v>0</v>
      </c>
      <c r="G141" s="43">
        <v>1</v>
      </c>
      <c r="H141" s="43">
        <v>2</v>
      </c>
      <c r="I141" s="43">
        <v>2</v>
      </c>
      <c r="J141" s="43">
        <v>5</v>
      </c>
      <c r="K141" s="43">
        <v>5</v>
      </c>
      <c r="L141" s="43">
        <v>4</v>
      </c>
      <c r="M141" s="43">
        <v>3</v>
      </c>
      <c r="N141" s="43">
        <v>4</v>
      </c>
      <c r="O141" s="43">
        <v>6</v>
      </c>
      <c r="P141" s="43">
        <v>1</v>
      </c>
      <c r="Q141" s="43">
        <v>3</v>
      </c>
      <c r="R141" s="43">
        <v>1</v>
      </c>
      <c r="S141" s="43">
        <v>1</v>
      </c>
      <c r="T141" s="44">
        <v>1</v>
      </c>
      <c r="U141" s="45">
        <v>0</v>
      </c>
      <c r="V141" s="45">
        <v>0</v>
      </c>
      <c r="W141" t="str">
        <f t="shared" si="20"/>
        <v/>
      </c>
      <c r="CB141" s="39" t="str">
        <f t="shared" si="21"/>
        <v/>
      </c>
      <c r="CC141" s="39" t="str">
        <f t="shared" si="22"/>
        <v/>
      </c>
      <c r="CD141" s="39" t="str">
        <f t="shared" si="23"/>
        <v/>
      </c>
      <c r="CM141" s="40">
        <f t="shared" si="24"/>
        <v>0</v>
      </c>
      <c r="CN141" s="40">
        <f t="shared" si="25"/>
        <v>0</v>
      </c>
      <c r="CO141" s="40">
        <f t="shared" si="26"/>
        <v>0</v>
      </c>
    </row>
    <row r="142" spans="1:93" ht="15" customHeight="1" x14ac:dyDescent="0.25">
      <c r="A142" s="155" t="s">
        <v>151</v>
      </c>
      <c r="B142" s="47">
        <f t="shared" si="19"/>
        <v>12</v>
      </c>
      <c r="C142" s="42">
        <v>0</v>
      </c>
      <c r="D142" s="43">
        <v>0</v>
      </c>
      <c r="E142" s="43">
        <v>0</v>
      </c>
      <c r="F142" s="43">
        <v>0</v>
      </c>
      <c r="G142" s="43">
        <v>0</v>
      </c>
      <c r="H142" s="43">
        <v>0</v>
      </c>
      <c r="I142" s="43">
        <v>1</v>
      </c>
      <c r="J142" s="43">
        <v>1</v>
      </c>
      <c r="K142" s="43">
        <v>5</v>
      </c>
      <c r="L142" s="43">
        <v>1</v>
      </c>
      <c r="M142" s="43">
        <v>2</v>
      </c>
      <c r="N142" s="43">
        <v>2</v>
      </c>
      <c r="O142" s="43">
        <v>0</v>
      </c>
      <c r="P142" s="43">
        <v>0</v>
      </c>
      <c r="Q142" s="43">
        <v>0</v>
      </c>
      <c r="R142" s="43">
        <v>0</v>
      </c>
      <c r="S142" s="43"/>
      <c r="T142" s="44">
        <v>0</v>
      </c>
      <c r="U142" s="45">
        <v>0</v>
      </c>
      <c r="V142" s="45">
        <v>0</v>
      </c>
      <c r="W142" t="str">
        <f t="shared" si="20"/>
        <v/>
      </c>
      <c r="CB142" s="39" t="str">
        <f t="shared" si="21"/>
        <v/>
      </c>
      <c r="CC142" s="39" t="str">
        <f t="shared" si="22"/>
        <v/>
      </c>
      <c r="CD142" s="39" t="str">
        <f t="shared" si="23"/>
        <v/>
      </c>
      <c r="CM142" s="40">
        <f t="shared" si="24"/>
        <v>0</v>
      </c>
      <c r="CN142" s="40">
        <f t="shared" si="25"/>
        <v>0</v>
      </c>
      <c r="CO142" s="40">
        <f t="shared" si="26"/>
        <v>0</v>
      </c>
    </row>
    <row r="143" spans="1:93" ht="15" customHeight="1" x14ac:dyDescent="0.25">
      <c r="A143" s="155" t="s">
        <v>152</v>
      </c>
      <c r="B143" s="156">
        <f t="shared" si="19"/>
        <v>161</v>
      </c>
      <c r="C143" s="42">
        <v>0</v>
      </c>
      <c r="D143" s="43">
        <v>0</v>
      </c>
      <c r="E143" s="43">
        <v>0</v>
      </c>
      <c r="F143" s="43">
        <v>0</v>
      </c>
      <c r="G143" s="43">
        <v>0</v>
      </c>
      <c r="H143" s="43">
        <v>3</v>
      </c>
      <c r="I143" s="43">
        <v>7</v>
      </c>
      <c r="J143" s="43">
        <v>14</v>
      </c>
      <c r="K143" s="43">
        <v>25</v>
      </c>
      <c r="L143" s="43">
        <v>32</v>
      </c>
      <c r="M143" s="43">
        <v>21</v>
      </c>
      <c r="N143" s="43">
        <v>24</v>
      </c>
      <c r="O143" s="43">
        <v>14</v>
      </c>
      <c r="P143" s="43">
        <v>13</v>
      </c>
      <c r="Q143" s="43">
        <v>6</v>
      </c>
      <c r="R143" s="43">
        <v>2</v>
      </c>
      <c r="S143" s="43">
        <v>0</v>
      </c>
      <c r="T143" s="44">
        <v>0</v>
      </c>
      <c r="U143" s="45">
        <v>0</v>
      </c>
      <c r="V143" s="45">
        <v>0</v>
      </c>
      <c r="W143" t="str">
        <f t="shared" si="20"/>
        <v/>
      </c>
      <c r="CB143" s="39" t="str">
        <f t="shared" si="21"/>
        <v/>
      </c>
      <c r="CC143" s="39" t="str">
        <f t="shared" si="22"/>
        <v/>
      </c>
      <c r="CD143" s="39" t="str">
        <f t="shared" si="23"/>
        <v/>
      </c>
      <c r="CM143" s="40">
        <f t="shared" si="24"/>
        <v>0</v>
      </c>
      <c r="CN143" s="40">
        <f t="shared" si="25"/>
        <v>0</v>
      </c>
      <c r="CO143" s="40">
        <f t="shared" si="26"/>
        <v>0</v>
      </c>
    </row>
    <row r="144" spans="1:93" ht="15" customHeight="1" x14ac:dyDescent="0.25">
      <c r="A144" s="155" t="s">
        <v>153</v>
      </c>
      <c r="B144" s="47">
        <f t="shared" si="19"/>
        <v>0</v>
      </c>
      <c r="C144" s="42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/>
      <c r="T144" s="44">
        <v>0</v>
      </c>
      <c r="U144" s="45">
        <v>0</v>
      </c>
      <c r="V144" s="45">
        <v>0</v>
      </c>
      <c r="CB144" s="39" t="str">
        <f t="shared" si="21"/>
        <v/>
      </c>
      <c r="CC144" s="39" t="str">
        <f t="shared" si="22"/>
        <v/>
      </c>
      <c r="CD144" s="39" t="str">
        <f t="shared" si="23"/>
        <v/>
      </c>
      <c r="CM144" s="40">
        <f t="shared" si="24"/>
        <v>0</v>
      </c>
      <c r="CN144" s="40">
        <f t="shared" si="25"/>
        <v>0</v>
      </c>
      <c r="CO144" s="40">
        <f t="shared" si="26"/>
        <v>0</v>
      </c>
    </row>
    <row r="145" spans="1:98" ht="23.25" customHeight="1" x14ac:dyDescent="0.25">
      <c r="A145" s="157" t="s">
        <v>154</v>
      </c>
      <c r="B145" s="158">
        <f t="shared" si="19"/>
        <v>0</v>
      </c>
      <c r="C145" s="159"/>
      <c r="D145" s="160"/>
      <c r="E145" s="160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4"/>
      <c r="U145" s="65"/>
      <c r="V145" s="65"/>
      <c r="CB145" s="39" t="str">
        <f>IF(AND(B145&gt;0,U145="")," * No olvide digitar Trans Masculino. (Digite CERO si no tiene).","")</f>
        <v/>
      </c>
      <c r="CC145" s="39" t="str">
        <f t="shared" si="22"/>
        <v/>
      </c>
      <c r="CD145" s="39" t="str">
        <f t="shared" si="23"/>
        <v/>
      </c>
      <c r="CM145" s="40">
        <f t="shared" si="24"/>
        <v>0</v>
      </c>
      <c r="CN145" s="40">
        <f t="shared" si="25"/>
        <v>0</v>
      </c>
      <c r="CO145" s="40">
        <f t="shared" si="26"/>
        <v>0</v>
      </c>
    </row>
    <row r="146" spans="1:98" ht="15" customHeight="1" x14ac:dyDescent="0.25">
      <c r="A146" s="161" t="s">
        <v>155</v>
      </c>
      <c r="B146" s="138">
        <f t="shared" ref="B146:V146" si="27">SUM(B129:B145)</f>
        <v>1517</v>
      </c>
      <c r="C146" s="74">
        <f t="shared" si="27"/>
        <v>13</v>
      </c>
      <c r="D146" s="75">
        <f t="shared" si="27"/>
        <v>32</v>
      </c>
      <c r="E146" s="75">
        <f t="shared" si="27"/>
        <v>54</v>
      </c>
      <c r="F146" s="75">
        <f t="shared" si="27"/>
        <v>47</v>
      </c>
      <c r="G146" s="75">
        <f>SUM(G129:G145)</f>
        <v>23</v>
      </c>
      <c r="H146" s="75">
        <f t="shared" si="27"/>
        <v>51</v>
      </c>
      <c r="I146" s="75">
        <f t="shared" si="27"/>
        <v>119</v>
      </c>
      <c r="J146" s="75">
        <f t="shared" si="27"/>
        <v>154</v>
      </c>
      <c r="K146" s="75">
        <f t="shared" si="27"/>
        <v>195</v>
      </c>
      <c r="L146" s="75">
        <f t="shared" si="27"/>
        <v>110</v>
      </c>
      <c r="M146" s="75">
        <f t="shared" si="27"/>
        <v>114</v>
      </c>
      <c r="N146" s="75">
        <f t="shared" si="27"/>
        <v>111</v>
      </c>
      <c r="O146" s="75">
        <f t="shared" si="27"/>
        <v>129</v>
      </c>
      <c r="P146" s="75">
        <f t="shared" si="27"/>
        <v>125</v>
      </c>
      <c r="Q146" s="75">
        <f t="shared" si="27"/>
        <v>123</v>
      </c>
      <c r="R146" s="75">
        <f t="shared" si="27"/>
        <v>51</v>
      </c>
      <c r="S146" s="75">
        <f t="shared" si="27"/>
        <v>42</v>
      </c>
      <c r="T146" s="76">
        <f t="shared" si="27"/>
        <v>24</v>
      </c>
      <c r="U146" s="139">
        <f t="shared" si="27"/>
        <v>0</v>
      </c>
      <c r="V146" s="139">
        <f t="shared" si="27"/>
        <v>0</v>
      </c>
    </row>
    <row r="147" spans="1:98" s="14" customFormat="1" ht="18" customHeight="1" x14ac:dyDescent="0.2">
      <c r="A147" s="84" t="s">
        <v>156</v>
      </c>
      <c r="B147" s="162"/>
      <c r="C147" s="162"/>
      <c r="D147" s="162"/>
      <c r="E147" s="162"/>
      <c r="F147" s="9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ht="15" customHeight="1" x14ac:dyDescent="0.25">
      <c r="A148" s="952" t="s">
        <v>157</v>
      </c>
      <c r="B148" s="953"/>
      <c r="C148" s="952" t="s">
        <v>155</v>
      </c>
      <c r="D148" s="954"/>
      <c r="E148" s="953"/>
      <c r="F148" s="1594" t="s">
        <v>158</v>
      </c>
      <c r="G148" s="1600"/>
      <c r="H148" s="1600"/>
      <c r="I148" s="1600"/>
      <c r="J148" s="1600"/>
      <c r="K148" s="1600"/>
      <c r="L148" s="1600"/>
      <c r="M148" s="1600"/>
      <c r="N148" s="1600"/>
      <c r="O148" s="1600"/>
      <c r="P148" s="1600"/>
      <c r="Q148" s="1600"/>
      <c r="R148" s="1600"/>
      <c r="S148" s="1600"/>
      <c r="T148" s="1600"/>
      <c r="U148" s="1600"/>
      <c r="V148" s="1600"/>
      <c r="W148" s="1600"/>
      <c r="X148" s="1600"/>
      <c r="Y148" s="1600"/>
      <c r="Z148" s="1600"/>
      <c r="AA148" s="1600"/>
      <c r="AB148" s="1600"/>
      <c r="AC148" s="1600"/>
      <c r="AD148" s="1600"/>
      <c r="AE148" s="1600"/>
      <c r="AF148" s="1600"/>
      <c r="AG148" s="1600"/>
      <c r="AH148" s="1600"/>
      <c r="AI148" s="1600"/>
      <c r="AJ148" s="1600"/>
      <c r="AK148" s="1600"/>
      <c r="AL148" s="1600"/>
      <c r="AM148" s="1600"/>
      <c r="AN148" s="1600"/>
      <c r="AO148" s="1596"/>
      <c r="AP148" s="1461" t="s">
        <v>9</v>
      </c>
      <c r="AQ148" s="1494" t="s">
        <v>159</v>
      </c>
      <c r="AR148" s="1494" t="s">
        <v>160</v>
      </c>
      <c r="AS148" s="1384" t="s">
        <v>161</v>
      </c>
      <c r="AT148" s="485" t="s">
        <v>162</v>
      </c>
      <c r="AU148" s="486"/>
      <c r="AV148" s="918" t="s">
        <v>163</v>
      </c>
      <c r="AW148" s="919"/>
    </row>
    <row r="149" spans="1:98" x14ac:dyDescent="0.25">
      <c r="A149" s="516"/>
      <c r="B149" s="517"/>
      <c r="C149" s="518"/>
      <c r="D149" s="521"/>
      <c r="E149" s="519"/>
      <c r="F149" s="1571" t="s">
        <v>13</v>
      </c>
      <c r="G149" s="1616"/>
      <c r="H149" s="1571" t="s">
        <v>14</v>
      </c>
      <c r="I149" s="1616"/>
      <c r="J149" s="1571" t="s">
        <v>15</v>
      </c>
      <c r="K149" s="1616"/>
      <c r="L149" s="1571" t="s">
        <v>16</v>
      </c>
      <c r="M149" s="1616"/>
      <c r="N149" s="1571" t="s">
        <v>164</v>
      </c>
      <c r="O149" s="1616"/>
      <c r="P149" s="1571" t="s">
        <v>18</v>
      </c>
      <c r="Q149" s="1616"/>
      <c r="R149" s="1594" t="s">
        <v>19</v>
      </c>
      <c r="S149" s="1595"/>
      <c r="T149" s="1594" t="s">
        <v>20</v>
      </c>
      <c r="U149" s="1595"/>
      <c r="V149" s="1594" t="s">
        <v>21</v>
      </c>
      <c r="W149" s="1595"/>
      <c r="X149" s="1594" t="s">
        <v>22</v>
      </c>
      <c r="Y149" s="1595"/>
      <c r="Z149" s="1594" t="s">
        <v>23</v>
      </c>
      <c r="AA149" s="1595"/>
      <c r="AB149" s="1594" t="s">
        <v>24</v>
      </c>
      <c r="AC149" s="1595"/>
      <c r="AD149" s="1594" t="s">
        <v>25</v>
      </c>
      <c r="AE149" s="1595"/>
      <c r="AF149" s="1594" t="s">
        <v>26</v>
      </c>
      <c r="AG149" s="1595"/>
      <c r="AH149" s="1594" t="s">
        <v>27</v>
      </c>
      <c r="AI149" s="1595"/>
      <c r="AJ149" s="1594" t="s">
        <v>28</v>
      </c>
      <c r="AK149" s="1595"/>
      <c r="AL149" s="1594" t="s">
        <v>29</v>
      </c>
      <c r="AM149" s="1595"/>
      <c r="AN149" s="1594" t="s">
        <v>30</v>
      </c>
      <c r="AO149" s="1596"/>
      <c r="AP149" s="496"/>
      <c r="AQ149" s="499"/>
      <c r="AR149" s="499"/>
      <c r="AS149" s="483"/>
      <c r="AT149" s="487"/>
      <c r="AU149" s="488"/>
      <c r="AV149" s="489"/>
      <c r="AW149" s="490"/>
    </row>
    <row r="150" spans="1:98" x14ac:dyDescent="0.25">
      <c r="A150" s="518"/>
      <c r="B150" s="519"/>
      <c r="C150" s="1636" t="s">
        <v>165</v>
      </c>
      <c r="D150" s="1428" t="s">
        <v>31</v>
      </c>
      <c r="E150" s="1637" t="s">
        <v>32</v>
      </c>
      <c r="F150" s="1622" t="s">
        <v>31</v>
      </c>
      <c r="G150" s="964" t="s">
        <v>32</v>
      </c>
      <c r="H150" s="1622" t="s">
        <v>31</v>
      </c>
      <c r="I150" s="964" t="s">
        <v>32</v>
      </c>
      <c r="J150" s="1622" t="s">
        <v>31</v>
      </c>
      <c r="K150" s="964" t="s">
        <v>32</v>
      </c>
      <c r="L150" s="1622" t="s">
        <v>31</v>
      </c>
      <c r="M150" s="964" t="s">
        <v>32</v>
      </c>
      <c r="N150" s="1622" t="s">
        <v>31</v>
      </c>
      <c r="O150" s="964" t="s">
        <v>32</v>
      </c>
      <c r="P150" s="1622" t="s">
        <v>31</v>
      </c>
      <c r="Q150" s="964" t="s">
        <v>32</v>
      </c>
      <c r="R150" s="1622" t="s">
        <v>31</v>
      </c>
      <c r="S150" s="964" t="s">
        <v>32</v>
      </c>
      <c r="T150" s="1622" t="s">
        <v>31</v>
      </c>
      <c r="U150" s="964" t="s">
        <v>32</v>
      </c>
      <c r="V150" s="1622" t="s">
        <v>31</v>
      </c>
      <c r="W150" s="964" t="s">
        <v>32</v>
      </c>
      <c r="X150" s="1622" t="s">
        <v>31</v>
      </c>
      <c r="Y150" s="964" t="s">
        <v>32</v>
      </c>
      <c r="Z150" s="1622" t="s">
        <v>31</v>
      </c>
      <c r="AA150" s="964" t="s">
        <v>32</v>
      </c>
      <c r="AB150" s="1622" t="s">
        <v>31</v>
      </c>
      <c r="AC150" s="964" t="s">
        <v>32</v>
      </c>
      <c r="AD150" s="1622" t="s">
        <v>31</v>
      </c>
      <c r="AE150" s="964" t="s">
        <v>32</v>
      </c>
      <c r="AF150" s="1622" t="s">
        <v>31</v>
      </c>
      <c r="AG150" s="964" t="s">
        <v>32</v>
      </c>
      <c r="AH150" s="1622" t="s">
        <v>31</v>
      </c>
      <c r="AI150" s="964" t="s">
        <v>32</v>
      </c>
      <c r="AJ150" s="1622" t="s">
        <v>31</v>
      </c>
      <c r="AK150" s="964" t="s">
        <v>32</v>
      </c>
      <c r="AL150" s="1622" t="s">
        <v>31</v>
      </c>
      <c r="AM150" s="964" t="s">
        <v>32</v>
      </c>
      <c r="AN150" s="1622" t="s">
        <v>31</v>
      </c>
      <c r="AO150" s="1638" t="s">
        <v>32</v>
      </c>
      <c r="AP150" s="497"/>
      <c r="AQ150" s="500"/>
      <c r="AR150" s="500"/>
      <c r="AS150" s="484"/>
      <c r="AT150" s="167" t="s">
        <v>38</v>
      </c>
      <c r="AU150" s="168" t="s">
        <v>113</v>
      </c>
      <c r="AV150" s="169" t="s">
        <v>166</v>
      </c>
      <c r="AW150" s="170" t="s">
        <v>167</v>
      </c>
    </row>
    <row r="151" spans="1:98" x14ac:dyDescent="0.25">
      <c r="A151" s="966" t="s">
        <v>168</v>
      </c>
      <c r="B151" s="967"/>
      <c r="C151" s="1639">
        <f>SUM(D151+E151)</f>
        <v>1251</v>
      </c>
      <c r="D151" s="1561">
        <f>SUM(F151+H151+J151+L151+N151+P151+R151+T151+V151+X151+Z151+AB151+AD151+AF151+AH151+AJ151+AL151+AN151)</f>
        <v>572</v>
      </c>
      <c r="E151" s="970">
        <f>SUM(G151+I151+K151+M151+O151+Q151+S151+U151+W151+Y151+AA151+AC151+AE151+AG151+AI151+AK151+AM151+AO151)</f>
        <v>679</v>
      </c>
      <c r="F151" s="939">
        <v>0</v>
      </c>
      <c r="G151" s="971">
        <v>2</v>
      </c>
      <c r="H151" s="939">
        <v>2</v>
      </c>
      <c r="I151" s="971">
        <v>2</v>
      </c>
      <c r="J151" s="939">
        <v>4</v>
      </c>
      <c r="K151" s="1466">
        <v>6</v>
      </c>
      <c r="L151" s="939">
        <v>5</v>
      </c>
      <c r="M151" s="1466">
        <v>4</v>
      </c>
      <c r="N151" s="939">
        <v>5</v>
      </c>
      <c r="O151" s="1466">
        <v>3</v>
      </c>
      <c r="P151" s="939">
        <v>6</v>
      </c>
      <c r="Q151" s="1466">
        <v>4</v>
      </c>
      <c r="R151" s="939">
        <v>5</v>
      </c>
      <c r="S151" s="1466">
        <v>16</v>
      </c>
      <c r="T151" s="939">
        <v>7</v>
      </c>
      <c r="U151" s="1466">
        <v>12</v>
      </c>
      <c r="V151" s="939">
        <v>12</v>
      </c>
      <c r="W151" s="1466">
        <v>30</v>
      </c>
      <c r="X151" s="939">
        <v>18</v>
      </c>
      <c r="Y151" s="1466">
        <v>26</v>
      </c>
      <c r="Z151" s="939">
        <v>23</v>
      </c>
      <c r="AA151" s="1466">
        <v>60</v>
      </c>
      <c r="AB151" s="939">
        <v>19</v>
      </c>
      <c r="AC151" s="1466">
        <v>54</v>
      </c>
      <c r="AD151" s="939">
        <v>33</v>
      </c>
      <c r="AE151" s="1466">
        <v>71</v>
      </c>
      <c r="AF151" s="939">
        <v>82</v>
      </c>
      <c r="AG151" s="1466">
        <v>80</v>
      </c>
      <c r="AH151" s="939">
        <v>86</v>
      </c>
      <c r="AI151" s="1466">
        <v>85</v>
      </c>
      <c r="AJ151" s="939">
        <v>81</v>
      </c>
      <c r="AK151" s="1466">
        <v>89</v>
      </c>
      <c r="AL151" s="939">
        <v>99</v>
      </c>
      <c r="AM151" s="1466">
        <v>67</v>
      </c>
      <c r="AN151" s="973">
        <v>85</v>
      </c>
      <c r="AO151" s="1467">
        <v>68</v>
      </c>
      <c r="AP151" s="174">
        <v>1251</v>
      </c>
      <c r="AQ151" s="123">
        <v>212</v>
      </c>
      <c r="AR151" s="123">
        <v>1</v>
      </c>
      <c r="AS151" s="175">
        <v>3</v>
      </c>
      <c r="AT151" s="939">
        <v>0</v>
      </c>
      <c r="AU151" s="1466">
        <v>143</v>
      </c>
      <c r="AV151" s="1640"/>
      <c r="AW151" s="1641"/>
      <c r="AX151" t="str">
        <f t="shared" ref="AX151:AX156" si="28">CB151&amp;CC151&amp;CD151&amp;CE151&amp;CF151&amp;CG151</f>
        <v/>
      </c>
      <c r="CB151" s="39" t="str">
        <f t="shared" ref="CB151:CB161" si="29">IF(AND(C151&gt;0,AP151="")," * No olvide digitar la variable Beneficiarios. Digite Cero si no tiene.",IF(AP151&gt;C151," *  La variable Beneficiarios No puede ser mayor al Total Ambos Sexos.",""))</f>
        <v/>
      </c>
      <c r="CC151" s="39" t="str">
        <f t="shared" ref="CC151:CC161" si="30">IF(AND(C151&gt;0,AQ151="")," * No olvide digitar la variable Total de Controles. Digite Cero si no tiene.",IF(AQ151&gt;C151,"  * La variable Total de Controles No puede ser mayor al Total Ambos Sexos.",""))</f>
        <v/>
      </c>
      <c r="CD151" s="39" t="str">
        <f t="shared" ref="CD151:CD161" si="31">IF(AND(C151&gt;0,AR151="")," * No olvide digitar la variable Pueblos Originarios. Digite Cero si no tiene.",IF(AR151&gt;C151," * La variable Pueblos Originarios No puede ser mayor al Total Ambos Sexos.",""))</f>
        <v/>
      </c>
      <c r="CE151" s="39" t="str">
        <f t="shared" ref="CE151:CE161" si="32">IF(AND($C151&gt;0,AS151="")," * No olvide digitar la variable Migrantes. Digite Cero si no tiene.",IF(AS151&gt;$C151," * La variable Migrantes No puede ser mayor al Total Ambos Sexos.",""))</f>
        <v/>
      </c>
      <c r="CF151" s="39" t="str">
        <f t="shared" ref="CF151:CF161" si="33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76"/>
      <c r="CN151" s="40">
        <f t="shared" ref="CN151:CN161" si="34">IF(AND(C151&gt;0,AP151=""),1,IF(AP151&gt;C151,1,0))</f>
        <v>0</v>
      </c>
      <c r="CO151" s="40">
        <f t="shared" ref="CO151:CO161" si="35">IF(AND(C151&gt;0,AQ151=""),1,IF(AQ151&gt;C151,1,0))</f>
        <v>0</v>
      </c>
      <c r="CP151" s="40">
        <f t="shared" ref="CP151:CP161" si="36">IF(AND(C151&gt;0,AR151=""),1,IF(AR151&gt;C151,1,0))</f>
        <v>0</v>
      </c>
      <c r="CQ151" s="40">
        <f t="shared" ref="CQ151:CQ161" si="37">IF(AND(C151&gt;0,AS151=""),1,IF(AS151&gt;C151,1,0))</f>
        <v>0</v>
      </c>
      <c r="CR151" s="177">
        <f t="shared" ref="CR151:CR161" si="38">IF(AND($C151&gt;0,AT151="",AU151=""),1,IF(AT151+AU151&gt;$C151,1,0))</f>
        <v>0</v>
      </c>
      <c r="CS151" s="176"/>
    </row>
    <row r="152" spans="1:98" x14ac:dyDescent="0.25">
      <c r="A152" s="911" t="s">
        <v>169</v>
      </c>
      <c r="B152" s="152" t="s">
        <v>170</v>
      </c>
      <c r="C152" s="178">
        <f>SUM(D152:E152)</f>
        <v>230</v>
      </c>
      <c r="D152" s="179"/>
      <c r="E152" s="180">
        <f>SUM(K152+M152+O152+Q152+S152+U152+W152+Y152+AA152+AC152+AE152+AG152+AI152+AK152+AM152+AO152)</f>
        <v>230</v>
      </c>
      <c r="F152" s="181"/>
      <c r="G152" s="1642"/>
      <c r="H152" s="181"/>
      <c r="I152" s="1642"/>
      <c r="J152" s="181"/>
      <c r="K152" s="108">
        <v>2</v>
      </c>
      <c r="L152" s="181"/>
      <c r="M152" s="108">
        <v>7</v>
      </c>
      <c r="N152" s="181"/>
      <c r="O152" s="108">
        <v>6</v>
      </c>
      <c r="P152" s="181"/>
      <c r="Q152" s="108">
        <v>26</v>
      </c>
      <c r="R152" s="181"/>
      <c r="S152" s="108">
        <v>63</v>
      </c>
      <c r="T152" s="181"/>
      <c r="U152" s="108">
        <v>48</v>
      </c>
      <c r="V152" s="181"/>
      <c r="W152" s="108">
        <v>67</v>
      </c>
      <c r="X152" s="181"/>
      <c r="Y152" s="108">
        <v>10</v>
      </c>
      <c r="Z152" s="181"/>
      <c r="AA152" s="108">
        <v>1</v>
      </c>
      <c r="AB152" s="181"/>
      <c r="AC152" s="108"/>
      <c r="AD152" s="181"/>
      <c r="AE152" s="108"/>
      <c r="AF152" s="181"/>
      <c r="AG152" s="108"/>
      <c r="AH152" s="181"/>
      <c r="AI152" s="108"/>
      <c r="AJ152" s="181"/>
      <c r="AK152" s="108"/>
      <c r="AL152" s="181"/>
      <c r="AM152" s="108"/>
      <c r="AN152" s="181"/>
      <c r="AO152" s="154"/>
      <c r="AP152" s="182">
        <v>230</v>
      </c>
      <c r="AQ152" s="28">
        <v>0</v>
      </c>
      <c r="AR152" s="28">
        <v>0</v>
      </c>
      <c r="AS152" s="108">
        <v>0</v>
      </c>
      <c r="AT152" s="27">
        <v>0</v>
      </c>
      <c r="AU152" s="108">
        <v>0</v>
      </c>
      <c r="AV152" s="183"/>
      <c r="AW152" s="184"/>
      <c r="AX152" t="str">
        <f t="shared" si="28"/>
        <v/>
      </c>
      <c r="CB152" s="39" t="str">
        <f t="shared" si="29"/>
        <v/>
      </c>
      <c r="CC152" s="39" t="str">
        <f t="shared" si="30"/>
        <v/>
      </c>
      <c r="CD152" s="39" t="str">
        <f t="shared" si="31"/>
        <v/>
      </c>
      <c r="CE152" s="39" t="str">
        <f t="shared" si="32"/>
        <v/>
      </c>
      <c r="CF152" s="39" t="str">
        <f t="shared" si="33"/>
        <v/>
      </c>
      <c r="CG152" s="176"/>
      <c r="CN152" s="40">
        <f t="shared" si="34"/>
        <v>0</v>
      </c>
      <c r="CO152" s="40">
        <f t="shared" si="35"/>
        <v>0</v>
      </c>
      <c r="CP152" s="40">
        <f t="shared" si="36"/>
        <v>0</v>
      </c>
      <c r="CQ152" s="40">
        <f t="shared" si="37"/>
        <v>0</v>
      </c>
      <c r="CR152" s="177">
        <f t="shared" si="38"/>
        <v>0</v>
      </c>
      <c r="CS152" s="176"/>
    </row>
    <row r="153" spans="1:98" x14ac:dyDescent="0.25">
      <c r="A153" s="460"/>
      <c r="B153" s="155" t="s">
        <v>171</v>
      </c>
      <c r="C153" s="178">
        <f>SUM(D153:E153)</f>
        <v>0</v>
      </c>
      <c r="D153" s="185"/>
      <c r="E153" s="186">
        <f>SUM(K153+M153+O153+Q153+S153+U153+W153+Y153+AA153+AC153+AE153+AG153+AI153+AK153+AM153+AO153)</f>
        <v>0</v>
      </c>
      <c r="F153" s="187"/>
      <c r="G153" s="188"/>
      <c r="H153" s="187"/>
      <c r="I153" s="188"/>
      <c r="J153" s="187"/>
      <c r="K153" s="110"/>
      <c r="L153" s="187"/>
      <c r="M153" s="110"/>
      <c r="N153" s="187"/>
      <c r="O153" s="110"/>
      <c r="P153" s="187"/>
      <c r="Q153" s="110"/>
      <c r="R153" s="187"/>
      <c r="S153" s="110"/>
      <c r="T153" s="187"/>
      <c r="U153" s="110"/>
      <c r="V153" s="187"/>
      <c r="W153" s="110"/>
      <c r="X153" s="187"/>
      <c r="Y153" s="110"/>
      <c r="Z153" s="187"/>
      <c r="AA153" s="110"/>
      <c r="AB153" s="187"/>
      <c r="AC153" s="110"/>
      <c r="AD153" s="187"/>
      <c r="AE153" s="110"/>
      <c r="AF153" s="187"/>
      <c r="AG153" s="110"/>
      <c r="AH153" s="187"/>
      <c r="AI153" s="110"/>
      <c r="AJ153" s="187"/>
      <c r="AK153" s="110"/>
      <c r="AL153" s="187"/>
      <c r="AM153" s="110"/>
      <c r="AN153" s="189"/>
      <c r="AO153" s="33"/>
      <c r="AP153" s="190">
        <v>0</v>
      </c>
      <c r="AQ153" s="35">
        <v>0</v>
      </c>
      <c r="AR153" s="35">
        <v>0</v>
      </c>
      <c r="AS153" s="110">
        <v>0</v>
      </c>
      <c r="AT153" s="32">
        <v>0</v>
      </c>
      <c r="AU153" s="110">
        <v>0</v>
      </c>
      <c r="AV153" s="191"/>
      <c r="AW153" s="192"/>
      <c r="AX153" t="str">
        <f t="shared" si="28"/>
        <v/>
      </c>
      <c r="CB153" s="39" t="str">
        <f t="shared" si="29"/>
        <v/>
      </c>
      <c r="CC153" s="39" t="str">
        <f t="shared" si="30"/>
        <v/>
      </c>
      <c r="CD153" s="39" t="str">
        <f t="shared" si="31"/>
        <v/>
      </c>
      <c r="CE153" s="39" t="str">
        <f t="shared" si="32"/>
        <v/>
      </c>
      <c r="CF153" s="39" t="str">
        <f t="shared" si="33"/>
        <v/>
      </c>
      <c r="CG153" s="176"/>
      <c r="CN153" s="40">
        <f t="shared" si="34"/>
        <v>0</v>
      </c>
      <c r="CO153" s="40">
        <f t="shared" si="35"/>
        <v>0</v>
      </c>
      <c r="CP153" s="40">
        <f t="shared" si="36"/>
        <v>0</v>
      </c>
      <c r="CQ153" s="40">
        <f t="shared" si="37"/>
        <v>0</v>
      </c>
      <c r="CR153" s="177">
        <f t="shared" si="38"/>
        <v>0</v>
      </c>
      <c r="CS153" s="176"/>
    </row>
    <row r="154" spans="1:98" x14ac:dyDescent="0.25">
      <c r="A154" s="460"/>
      <c r="B154" s="193" t="s">
        <v>172</v>
      </c>
      <c r="C154" s="194">
        <f t="shared" ref="C154:C161" si="39">SUM(D154+E154)</f>
        <v>335</v>
      </c>
      <c r="D154" s="195">
        <f>SUM(F154+H154+J154+L154+N154+P154+R154+T154+V154+X154+Z154+AB154+AD154+AF154+AH154+AJ154+AL154+AN154)</f>
        <v>98</v>
      </c>
      <c r="E154" s="196">
        <f>SUM(G154+I154+K154+M154+O154+Q154+S154+U154+W154+Y154+AA154+AC154+AE154+AG154+AI154+AK154+AM154+AO154)</f>
        <v>237</v>
      </c>
      <c r="F154" s="42"/>
      <c r="G154" s="38"/>
      <c r="H154" s="42"/>
      <c r="I154" s="38"/>
      <c r="J154" s="42"/>
      <c r="K154" s="38"/>
      <c r="L154" s="42"/>
      <c r="M154" s="38">
        <v>1</v>
      </c>
      <c r="N154" s="42"/>
      <c r="O154" s="38">
        <v>1</v>
      </c>
      <c r="P154" s="42">
        <v>7</v>
      </c>
      <c r="Q154" s="38">
        <v>5</v>
      </c>
      <c r="R154" s="42">
        <v>13</v>
      </c>
      <c r="S154" s="38">
        <v>17</v>
      </c>
      <c r="T154" s="42">
        <v>9</v>
      </c>
      <c r="U154" s="38">
        <v>35</v>
      </c>
      <c r="V154" s="42">
        <v>13</v>
      </c>
      <c r="W154" s="38">
        <v>42</v>
      </c>
      <c r="X154" s="42">
        <v>16</v>
      </c>
      <c r="Y154" s="38">
        <v>27</v>
      </c>
      <c r="Z154" s="42">
        <v>12</v>
      </c>
      <c r="AA154" s="38">
        <v>26</v>
      </c>
      <c r="AB154" s="42">
        <v>14</v>
      </c>
      <c r="AC154" s="38">
        <v>24</v>
      </c>
      <c r="AD154" s="42">
        <v>7</v>
      </c>
      <c r="AE154" s="38">
        <v>18</v>
      </c>
      <c r="AF154" s="42">
        <v>2</v>
      </c>
      <c r="AG154" s="38">
        <v>18</v>
      </c>
      <c r="AH154" s="42">
        <v>2</v>
      </c>
      <c r="AI154" s="38">
        <v>11</v>
      </c>
      <c r="AJ154" s="42">
        <v>2</v>
      </c>
      <c r="AK154" s="38">
        <v>7</v>
      </c>
      <c r="AL154" s="42">
        <v>0</v>
      </c>
      <c r="AM154" s="38">
        <v>3</v>
      </c>
      <c r="AN154" s="107">
        <v>1</v>
      </c>
      <c r="AO154" s="44">
        <v>2</v>
      </c>
      <c r="AP154" s="197">
        <v>335</v>
      </c>
      <c r="AQ154" s="43">
        <v>325</v>
      </c>
      <c r="AR154" s="43">
        <v>27</v>
      </c>
      <c r="AS154" s="38">
        <v>3</v>
      </c>
      <c r="AT154" s="42">
        <v>0</v>
      </c>
      <c r="AU154" s="38">
        <v>0</v>
      </c>
      <c r="AV154" s="191"/>
      <c r="AW154" s="192"/>
      <c r="AX154" t="str">
        <f t="shared" si="28"/>
        <v/>
      </c>
      <c r="CB154" s="39" t="str">
        <f t="shared" si="29"/>
        <v/>
      </c>
      <c r="CC154" s="39" t="str">
        <f t="shared" si="30"/>
        <v/>
      </c>
      <c r="CD154" s="39" t="str">
        <f t="shared" si="31"/>
        <v/>
      </c>
      <c r="CE154" s="39" t="str">
        <f t="shared" si="32"/>
        <v/>
      </c>
      <c r="CF154" s="39" t="str">
        <f t="shared" si="33"/>
        <v/>
      </c>
      <c r="CG154" s="176"/>
      <c r="CN154" s="40">
        <f t="shared" si="34"/>
        <v>0</v>
      </c>
      <c r="CO154" s="40">
        <f t="shared" si="35"/>
        <v>0</v>
      </c>
      <c r="CP154" s="40">
        <f t="shared" si="36"/>
        <v>0</v>
      </c>
      <c r="CQ154" s="40">
        <f t="shared" si="37"/>
        <v>0</v>
      </c>
      <c r="CR154" s="177">
        <f t="shared" si="38"/>
        <v>0</v>
      </c>
      <c r="CS154" s="176"/>
    </row>
    <row r="155" spans="1:98" x14ac:dyDescent="0.25">
      <c r="A155" s="461"/>
      <c r="B155" s="198" t="s">
        <v>173</v>
      </c>
      <c r="C155" s="199">
        <f t="shared" si="39"/>
        <v>0</v>
      </c>
      <c r="D155" s="200">
        <f>SUM(P155+R155+T155+V155+X155+Z155+AB155+AD155)</f>
        <v>0</v>
      </c>
      <c r="E155" s="201">
        <f>SUM(Q155+S155+U155+W155+Y155+AA155+AC155+AE155)</f>
        <v>0</v>
      </c>
      <c r="F155" s="202"/>
      <c r="G155" s="203"/>
      <c r="H155" s="202"/>
      <c r="I155" s="203"/>
      <c r="J155" s="202"/>
      <c r="K155" s="203"/>
      <c r="L155" s="202"/>
      <c r="M155" s="203"/>
      <c r="N155" s="202"/>
      <c r="O155" s="203"/>
      <c r="P155" s="62"/>
      <c r="Q155" s="71"/>
      <c r="R155" s="62"/>
      <c r="S155" s="71"/>
      <c r="T155" s="62"/>
      <c r="U155" s="71"/>
      <c r="V155" s="62"/>
      <c r="W155" s="71"/>
      <c r="X155" s="62"/>
      <c r="Y155" s="71"/>
      <c r="Z155" s="62"/>
      <c r="AA155" s="71"/>
      <c r="AB155" s="62"/>
      <c r="AC155" s="65"/>
      <c r="AD155" s="62"/>
      <c r="AE155" s="71"/>
      <c r="AF155" s="202"/>
      <c r="AG155" s="203"/>
      <c r="AH155" s="202"/>
      <c r="AI155" s="203"/>
      <c r="AJ155" s="202"/>
      <c r="AK155" s="203"/>
      <c r="AL155" s="202"/>
      <c r="AM155" s="203"/>
      <c r="AN155" s="202"/>
      <c r="AO155" s="204"/>
      <c r="AP155" s="205">
        <v>0</v>
      </c>
      <c r="AQ155" s="63">
        <v>0</v>
      </c>
      <c r="AR155" s="63">
        <v>0</v>
      </c>
      <c r="AS155" s="71">
        <v>0</v>
      </c>
      <c r="AT155" s="62">
        <v>0</v>
      </c>
      <c r="AU155" s="71">
        <v>0</v>
      </c>
      <c r="AV155" s="206"/>
      <c r="AW155" s="207"/>
      <c r="AX155" t="str">
        <f t="shared" si="28"/>
        <v/>
      </c>
      <c r="CB155" s="39" t="str">
        <f t="shared" si="29"/>
        <v/>
      </c>
      <c r="CC155" s="39" t="str">
        <f t="shared" si="30"/>
        <v/>
      </c>
      <c r="CD155" s="39" t="str">
        <f t="shared" si="31"/>
        <v/>
      </c>
      <c r="CE155" s="39" t="str">
        <f t="shared" si="32"/>
        <v/>
      </c>
      <c r="CF155" s="39" t="str">
        <f t="shared" si="33"/>
        <v/>
      </c>
      <c r="CG155" s="176"/>
      <c r="CN155" s="40">
        <f t="shared" si="34"/>
        <v>0</v>
      </c>
      <c r="CO155" s="40">
        <f t="shared" si="35"/>
        <v>0</v>
      </c>
      <c r="CP155" s="40">
        <f t="shared" si="36"/>
        <v>0</v>
      </c>
      <c r="CQ155" s="40">
        <f t="shared" si="37"/>
        <v>0</v>
      </c>
      <c r="CR155" s="177">
        <f t="shared" si="38"/>
        <v>0</v>
      </c>
      <c r="CS155" s="176"/>
    </row>
    <row r="156" spans="1:98" x14ac:dyDescent="0.25">
      <c r="A156" s="510" t="s">
        <v>174</v>
      </c>
      <c r="B156" s="1643"/>
      <c r="C156" s="208">
        <f t="shared" si="39"/>
        <v>321</v>
      </c>
      <c r="D156" s="209">
        <f>SUM(F156+H156+J156+L156+N156+P156+R156+T156+V156+X156+Z156+AB156+AD156+AF156+AH156+AJ156+AL156+AN156)</f>
        <v>129</v>
      </c>
      <c r="E156" s="196">
        <f>SUM(G156+I156+K156+M156+O156+Q156+S156+U156+W156+Y156+AA156+AC156+AE156+AG156+AI156+AK156+AM156+AO156)</f>
        <v>192</v>
      </c>
      <c r="F156" s="32">
        <v>38</v>
      </c>
      <c r="G156" s="31">
        <v>24</v>
      </c>
      <c r="H156" s="32">
        <v>14</v>
      </c>
      <c r="I156" s="31">
        <v>10</v>
      </c>
      <c r="J156" s="32">
        <v>9</v>
      </c>
      <c r="K156" s="110">
        <v>9</v>
      </c>
      <c r="L156" s="32">
        <v>4</v>
      </c>
      <c r="M156" s="110">
        <v>3</v>
      </c>
      <c r="N156" s="32">
        <v>4</v>
      </c>
      <c r="O156" s="110">
        <v>4</v>
      </c>
      <c r="P156" s="32">
        <v>0</v>
      </c>
      <c r="Q156" s="110">
        <v>2</v>
      </c>
      <c r="R156" s="32">
        <v>0</v>
      </c>
      <c r="S156" s="110">
        <v>2</v>
      </c>
      <c r="T156" s="32">
        <v>0</v>
      </c>
      <c r="U156" s="110">
        <v>7</v>
      </c>
      <c r="V156" s="32">
        <v>0</v>
      </c>
      <c r="W156" s="110">
        <v>6</v>
      </c>
      <c r="X156" s="32">
        <v>0</v>
      </c>
      <c r="Y156" s="110">
        <v>15</v>
      </c>
      <c r="Z156" s="32">
        <v>2</v>
      </c>
      <c r="AA156" s="110">
        <v>13</v>
      </c>
      <c r="AB156" s="32">
        <v>2</v>
      </c>
      <c r="AC156" s="110">
        <v>12</v>
      </c>
      <c r="AD156" s="32">
        <v>6</v>
      </c>
      <c r="AE156" s="110">
        <v>13</v>
      </c>
      <c r="AF156" s="32">
        <v>6</v>
      </c>
      <c r="AG156" s="110">
        <v>17</v>
      </c>
      <c r="AH156" s="32">
        <v>13</v>
      </c>
      <c r="AI156" s="110">
        <v>15</v>
      </c>
      <c r="AJ156" s="32">
        <v>5</v>
      </c>
      <c r="AK156" s="31">
        <v>12</v>
      </c>
      <c r="AL156" s="32">
        <v>11</v>
      </c>
      <c r="AM156" s="31">
        <v>13</v>
      </c>
      <c r="AN156" s="59">
        <v>15</v>
      </c>
      <c r="AO156" s="33">
        <v>15</v>
      </c>
      <c r="AP156" s="190">
        <v>321</v>
      </c>
      <c r="AQ156" s="35">
        <v>286</v>
      </c>
      <c r="AR156" s="35">
        <v>1</v>
      </c>
      <c r="AS156" s="110">
        <v>0</v>
      </c>
      <c r="AT156" s="32">
        <v>0</v>
      </c>
      <c r="AU156" s="110">
        <v>0</v>
      </c>
      <c r="AV156" s="183"/>
      <c r="AW156" s="184"/>
      <c r="AX156" t="str">
        <f t="shared" si="28"/>
        <v/>
      </c>
      <c r="CB156" s="39" t="str">
        <f t="shared" si="29"/>
        <v/>
      </c>
      <c r="CC156" s="39" t="str">
        <f t="shared" si="30"/>
        <v/>
      </c>
      <c r="CD156" s="39" t="str">
        <f t="shared" si="31"/>
        <v/>
      </c>
      <c r="CE156" s="39" t="str">
        <f t="shared" si="32"/>
        <v/>
      </c>
      <c r="CF156" s="39" t="str">
        <f t="shared" si="33"/>
        <v/>
      </c>
      <c r="CG156" s="176"/>
      <c r="CN156" s="40">
        <f t="shared" si="34"/>
        <v>0</v>
      </c>
      <c r="CO156" s="40">
        <f t="shared" si="35"/>
        <v>0</v>
      </c>
      <c r="CP156" s="40">
        <f t="shared" si="36"/>
        <v>0</v>
      </c>
      <c r="CQ156" s="40">
        <f t="shared" si="37"/>
        <v>0</v>
      </c>
      <c r="CR156" s="177">
        <f t="shared" si="38"/>
        <v>0</v>
      </c>
      <c r="CS156" s="176"/>
    </row>
    <row r="157" spans="1:98" x14ac:dyDescent="0.25">
      <c r="A157" s="501" t="s">
        <v>175</v>
      </c>
      <c r="B157" s="502"/>
      <c r="C157" s="210">
        <f t="shared" si="39"/>
        <v>174</v>
      </c>
      <c r="D157" s="195">
        <f>SUM(F157+H157+J157+N157+L157+P157+R157+T157+V157+X157+Z157+AB157+AD157+AF157+AH157+AJ157+AL157+AN157)</f>
        <v>39</v>
      </c>
      <c r="E157" s="196">
        <f>SUM(G157+I157+K157+M157+O157+Q157+S157+U157+W157+Y157+AA157+AC157+AE157+AG157+AI157+AK157+AM157+AO157)</f>
        <v>135</v>
      </c>
      <c r="F157" s="42">
        <v>0</v>
      </c>
      <c r="G157" s="45">
        <v>0</v>
      </c>
      <c r="H157" s="42">
        <v>0</v>
      </c>
      <c r="I157" s="45">
        <v>0</v>
      </c>
      <c r="J157" s="42">
        <v>0</v>
      </c>
      <c r="K157" s="38">
        <v>0</v>
      </c>
      <c r="L157" s="42">
        <v>1</v>
      </c>
      <c r="M157" s="38">
        <v>2</v>
      </c>
      <c r="N157" s="42"/>
      <c r="O157" s="38">
        <v>2</v>
      </c>
      <c r="P157" s="42">
        <v>0</v>
      </c>
      <c r="Q157" s="38">
        <v>1</v>
      </c>
      <c r="R157" s="42">
        <v>1</v>
      </c>
      <c r="S157" s="38">
        <v>2</v>
      </c>
      <c r="T157" s="42">
        <v>1</v>
      </c>
      <c r="U157" s="38">
        <v>9</v>
      </c>
      <c r="V157" s="42">
        <v>0</v>
      </c>
      <c r="W157" s="38">
        <v>16</v>
      </c>
      <c r="X157" s="42">
        <v>2</v>
      </c>
      <c r="Y157" s="38">
        <v>14</v>
      </c>
      <c r="Z157" s="42">
        <v>5</v>
      </c>
      <c r="AA157" s="38">
        <v>13</v>
      </c>
      <c r="AB157" s="42">
        <v>3</v>
      </c>
      <c r="AC157" s="38">
        <v>14</v>
      </c>
      <c r="AD157" s="42">
        <v>6</v>
      </c>
      <c r="AE157" s="45">
        <v>21</v>
      </c>
      <c r="AF157" s="42">
        <v>3</v>
      </c>
      <c r="AG157" s="45">
        <v>16</v>
      </c>
      <c r="AH157" s="42">
        <v>8</v>
      </c>
      <c r="AI157" s="45">
        <v>6</v>
      </c>
      <c r="AJ157" s="42">
        <v>2</v>
      </c>
      <c r="AK157" s="45">
        <v>9</v>
      </c>
      <c r="AL157" s="42">
        <v>5</v>
      </c>
      <c r="AM157" s="45">
        <v>8</v>
      </c>
      <c r="AN157" s="107">
        <v>2</v>
      </c>
      <c r="AO157" s="44">
        <v>2</v>
      </c>
      <c r="AP157" s="197">
        <v>174</v>
      </c>
      <c r="AQ157" s="43">
        <v>71</v>
      </c>
      <c r="AR157" s="43">
        <v>35</v>
      </c>
      <c r="AS157" s="38">
        <v>0</v>
      </c>
      <c r="AT157" s="42">
        <v>0</v>
      </c>
      <c r="AU157" s="38">
        <v>0</v>
      </c>
      <c r="AV157" s="42">
        <v>0</v>
      </c>
      <c r="AW157" s="38">
        <v>0</v>
      </c>
      <c r="AX157" t="str">
        <f>CB157&amp;CC157&amp;CD157&amp;CE157&amp;CF157&amp;CG157&amp;CH157</f>
        <v/>
      </c>
      <c r="CB157" s="39" t="str">
        <f t="shared" si="29"/>
        <v/>
      </c>
      <c r="CC157" s="39" t="str">
        <f t="shared" si="30"/>
        <v/>
      </c>
      <c r="CD157" s="39" t="str">
        <f t="shared" si="31"/>
        <v/>
      </c>
      <c r="CE157" s="39" t="str">
        <f t="shared" si="32"/>
        <v/>
      </c>
      <c r="CF157" s="39" t="str">
        <f t="shared" si="33"/>
        <v/>
      </c>
      <c r="CG157" s="39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39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40">
        <f t="shared" si="34"/>
        <v>0</v>
      </c>
      <c r="CO157" s="40">
        <f t="shared" si="35"/>
        <v>0</v>
      </c>
      <c r="CP157" s="40">
        <f t="shared" si="36"/>
        <v>0</v>
      </c>
      <c r="CQ157" s="40">
        <f t="shared" si="37"/>
        <v>0</v>
      </c>
      <c r="CR157" s="177">
        <f t="shared" si="38"/>
        <v>0</v>
      </c>
      <c r="CS157" s="177">
        <f>IF(AND(N157+O157+P157+Q157+R157+S157&gt;0,AV157=""),1,IF(AV157&gt;N157+O157+P157+Q157+R157+S157,1,0))</f>
        <v>0</v>
      </c>
      <c r="CT157" s="177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25">
      <c r="A158" s="512" t="s">
        <v>176</v>
      </c>
      <c r="B158" s="513"/>
      <c r="C158" s="211">
        <f t="shared" si="39"/>
        <v>61</v>
      </c>
      <c r="D158" s="195">
        <f>SUM(F158+H158+J158+N158+L158+P158+R158+T158+V158+X158+Z158+AB158+AD158+AF158+AH158+AJ158+AL158+AN158)</f>
        <v>51</v>
      </c>
      <c r="E158" s="196">
        <f>SUM(G158+I158+K158+M158+O158+Q158+S158+U158+W158+Y158+AA158+AC158+AE158+AG158+AI158+AK158+AM158+AO158)</f>
        <v>10</v>
      </c>
      <c r="F158" s="42">
        <v>25</v>
      </c>
      <c r="G158" s="45">
        <v>2</v>
      </c>
      <c r="H158" s="42">
        <v>21</v>
      </c>
      <c r="I158" s="45">
        <v>4</v>
      </c>
      <c r="J158" s="42">
        <v>2</v>
      </c>
      <c r="K158" s="38">
        <v>0</v>
      </c>
      <c r="L158" s="42"/>
      <c r="M158" s="38"/>
      <c r="N158" s="42"/>
      <c r="O158" s="38"/>
      <c r="P158" s="42">
        <v>0</v>
      </c>
      <c r="Q158" s="38">
        <v>0</v>
      </c>
      <c r="R158" s="42">
        <v>0</v>
      </c>
      <c r="S158" s="38">
        <v>0</v>
      </c>
      <c r="T158" s="42">
        <v>0</v>
      </c>
      <c r="U158" s="38">
        <v>0</v>
      </c>
      <c r="V158" s="42">
        <v>0</v>
      </c>
      <c r="W158" s="38">
        <v>0</v>
      </c>
      <c r="X158" s="42">
        <v>0</v>
      </c>
      <c r="Y158" s="38">
        <v>0</v>
      </c>
      <c r="Z158" s="42">
        <v>0</v>
      </c>
      <c r="AA158" s="38">
        <v>0</v>
      </c>
      <c r="AB158" s="42">
        <v>0</v>
      </c>
      <c r="AC158" s="38">
        <v>0</v>
      </c>
      <c r="AD158" s="42">
        <v>0</v>
      </c>
      <c r="AE158" s="45">
        <v>0</v>
      </c>
      <c r="AF158" s="42">
        <v>0</v>
      </c>
      <c r="AG158" s="45">
        <v>0</v>
      </c>
      <c r="AH158" s="42">
        <v>0</v>
      </c>
      <c r="AI158" s="45">
        <v>1</v>
      </c>
      <c r="AJ158" s="42">
        <v>2</v>
      </c>
      <c r="AK158" s="45">
        <v>1</v>
      </c>
      <c r="AL158" s="42">
        <v>0</v>
      </c>
      <c r="AM158" s="45">
        <v>0</v>
      </c>
      <c r="AN158" s="107">
        <v>1</v>
      </c>
      <c r="AO158" s="44">
        <v>2</v>
      </c>
      <c r="AP158" s="197">
        <v>61</v>
      </c>
      <c r="AQ158" s="43">
        <v>0</v>
      </c>
      <c r="AR158" s="43">
        <v>0</v>
      </c>
      <c r="AS158" s="38">
        <v>0</v>
      </c>
      <c r="AT158" s="42">
        <v>0</v>
      </c>
      <c r="AU158" s="38">
        <v>0</v>
      </c>
      <c r="AV158" s="191"/>
      <c r="AW158" s="192"/>
      <c r="AX158" t="str">
        <f>CB158&amp;CC158&amp;CD158&amp;CE158&amp;CF158&amp;CG158</f>
        <v/>
      </c>
      <c r="CB158" s="39" t="str">
        <f t="shared" si="29"/>
        <v/>
      </c>
      <c r="CC158" s="39" t="str">
        <f t="shared" si="30"/>
        <v/>
      </c>
      <c r="CD158" s="39" t="str">
        <f t="shared" si="31"/>
        <v/>
      </c>
      <c r="CE158" s="39" t="str">
        <f t="shared" si="32"/>
        <v/>
      </c>
      <c r="CF158" s="39" t="str">
        <f t="shared" si="33"/>
        <v/>
      </c>
      <c r="CG158" s="176"/>
      <c r="CN158" s="40">
        <f t="shared" si="34"/>
        <v>0</v>
      </c>
      <c r="CO158" s="40">
        <f t="shared" si="35"/>
        <v>0</v>
      </c>
      <c r="CP158" s="40">
        <f t="shared" si="36"/>
        <v>0</v>
      </c>
      <c r="CQ158" s="40">
        <f t="shared" si="37"/>
        <v>0</v>
      </c>
      <c r="CR158" s="177">
        <f t="shared" si="38"/>
        <v>0</v>
      </c>
      <c r="CS158" s="176"/>
    </row>
    <row r="159" spans="1:98" x14ac:dyDescent="0.25">
      <c r="A159" s="501" t="s">
        <v>177</v>
      </c>
      <c r="B159" s="502"/>
      <c r="C159" s="210">
        <f t="shared" si="39"/>
        <v>436</v>
      </c>
      <c r="D159" s="195">
        <f>SUM(F159+H159+J159+N159+L159+P159+R159+T159+V159+X159+Z159+AB159+AD159+AF159+AH159+AJ159+AL159+AN159)</f>
        <v>175</v>
      </c>
      <c r="E159" s="196">
        <f>SUM(G159+I159+K159+M159+O159+Q159+S159+U159+W159+Y159+AA159+AC159+AE159+AG159+AI159+AK159+AM159+AO159)</f>
        <v>261</v>
      </c>
      <c r="F159" s="42">
        <v>1</v>
      </c>
      <c r="G159" s="45">
        <v>3</v>
      </c>
      <c r="H159" s="42">
        <v>4</v>
      </c>
      <c r="I159" s="45">
        <v>9</v>
      </c>
      <c r="J159" s="42">
        <v>13</v>
      </c>
      <c r="K159" s="38">
        <v>12</v>
      </c>
      <c r="L159" s="42">
        <v>2</v>
      </c>
      <c r="M159" s="38"/>
      <c r="N159" s="42">
        <v>2</v>
      </c>
      <c r="O159" s="38"/>
      <c r="P159" s="42">
        <v>0</v>
      </c>
      <c r="Q159" s="38">
        <v>1</v>
      </c>
      <c r="R159" s="42">
        <v>2</v>
      </c>
      <c r="S159" s="38">
        <v>0</v>
      </c>
      <c r="T159" s="42">
        <v>2</v>
      </c>
      <c r="U159" s="38">
        <v>0</v>
      </c>
      <c r="V159" s="42">
        <v>5</v>
      </c>
      <c r="W159" s="38">
        <v>0</v>
      </c>
      <c r="X159" s="42">
        <v>3</v>
      </c>
      <c r="Y159" s="38">
        <v>0</v>
      </c>
      <c r="Z159" s="42">
        <v>4</v>
      </c>
      <c r="AA159" s="38">
        <v>3</v>
      </c>
      <c r="AB159" s="42">
        <v>3</v>
      </c>
      <c r="AC159" s="38">
        <v>3</v>
      </c>
      <c r="AD159" s="42">
        <v>6</v>
      </c>
      <c r="AE159" s="38">
        <v>5</v>
      </c>
      <c r="AF159" s="42">
        <v>6</v>
      </c>
      <c r="AG159" s="38">
        <v>11</v>
      </c>
      <c r="AH159" s="42">
        <v>38</v>
      </c>
      <c r="AI159" s="38">
        <v>69</v>
      </c>
      <c r="AJ159" s="42">
        <v>33</v>
      </c>
      <c r="AK159" s="45">
        <v>65</v>
      </c>
      <c r="AL159" s="42">
        <v>27</v>
      </c>
      <c r="AM159" s="45">
        <v>41</v>
      </c>
      <c r="AN159" s="107">
        <v>24</v>
      </c>
      <c r="AO159" s="44">
        <v>39</v>
      </c>
      <c r="AP159" s="197">
        <v>436</v>
      </c>
      <c r="AQ159" s="43">
        <v>0</v>
      </c>
      <c r="AR159" s="43">
        <v>0</v>
      </c>
      <c r="AS159" s="38">
        <v>0</v>
      </c>
      <c r="AT159" s="42">
        <v>0</v>
      </c>
      <c r="AU159" s="38">
        <v>0</v>
      </c>
      <c r="AV159" s="42">
        <v>0</v>
      </c>
      <c r="AW159" s="38">
        <v>0</v>
      </c>
      <c r="AX159" t="str">
        <f>CB159&amp;CC159&amp;CD159&amp;CE159&amp;CF159&amp;CG159&amp;CH159</f>
        <v/>
      </c>
      <c r="CB159" s="39" t="str">
        <f t="shared" si="29"/>
        <v/>
      </c>
      <c r="CC159" s="39" t="str">
        <f t="shared" si="30"/>
        <v/>
      </c>
      <c r="CD159" s="39" t="str">
        <f t="shared" si="31"/>
        <v/>
      </c>
      <c r="CE159" s="39" t="str">
        <f t="shared" si="32"/>
        <v/>
      </c>
      <c r="CF159" s="39" t="str">
        <f t="shared" si="33"/>
        <v/>
      </c>
      <c r="CG159" s="39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39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40">
        <f t="shared" si="34"/>
        <v>0</v>
      </c>
      <c r="CO159" s="40">
        <f t="shared" si="35"/>
        <v>0</v>
      </c>
      <c r="CP159" s="40">
        <f t="shared" si="36"/>
        <v>0</v>
      </c>
      <c r="CQ159" s="40">
        <f t="shared" si="37"/>
        <v>0</v>
      </c>
      <c r="CR159" s="177">
        <f t="shared" si="38"/>
        <v>0</v>
      </c>
      <c r="CS159" s="177">
        <f t="shared" ref="CS159:CS161" si="40">IF(AND(N159+O159+P159+Q159+R159+S159&gt;0,AV159=""),1,IF(AV159&gt;N159+O159+P159+Q159+R159+S159,1,0))</f>
        <v>0</v>
      </c>
      <c r="CT159" s="177">
        <f t="shared" ref="CT159:CT161" si="41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25">
      <c r="A160" s="501" t="s">
        <v>178</v>
      </c>
      <c r="B160" s="502"/>
      <c r="C160" s="212">
        <f>SUM(D160+E160)</f>
        <v>169</v>
      </c>
      <c r="D160" s="195">
        <f>SUM(F160+H160+J160+N160+L160+P160+R160+T160+V160+X160+Z160+AB160+AD160+AF160+AH160+AJ160+AL160+AN160)</f>
        <v>87</v>
      </c>
      <c r="E160" s="196">
        <f>SUM(G160+I160+K160+M160+O160+Q160+S160+U160+W160+Y160+AA160+AC160+AE160+AG160+AI160+AK160+AM160+AO160)</f>
        <v>82</v>
      </c>
      <c r="F160" s="114">
        <v>11</v>
      </c>
      <c r="G160" s="213">
        <v>3</v>
      </c>
      <c r="H160" s="114">
        <v>1</v>
      </c>
      <c r="I160" s="213">
        <v>3</v>
      </c>
      <c r="J160" s="114">
        <v>2</v>
      </c>
      <c r="K160" s="214">
        <v>6</v>
      </c>
      <c r="L160" s="114">
        <v>1</v>
      </c>
      <c r="M160" s="214">
        <v>4</v>
      </c>
      <c r="N160" s="114">
        <v>0</v>
      </c>
      <c r="O160" s="214">
        <v>0</v>
      </c>
      <c r="P160" s="114">
        <v>2</v>
      </c>
      <c r="Q160" s="214">
        <v>0</v>
      </c>
      <c r="R160" s="114">
        <v>0</v>
      </c>
      <c r="S160" s="214">
        <v>0</v>
      </c>
      <c r="T160" s="114">
        <v>0</v>
      </c>
      <c r="U160" s="214">
        <v>1</v>
      </c>
      <c r="V160" s="114">
        <v>0</v>
      </c>
      <c r="W160" s="214">
        <v>1</v>
      </c>
      <c r="X160" s="114">
        <v>1</v>
      </c>
      <c r="Y160" s="214">
        <v>2</v>
      </c>
      <c r="Z160" s="114">
        <v>3</v>
      </c>
      <c r="AA160" s="214">
        <v>3</v>
      </c>
      <c r="AB160" s="114">
        <v>3</v>
      </c>
      <c r="AC160" s="214">
        <v>7</v>
      </c>
      <c r="AD160" s="114">
        <v>8</v>
      </c>
      <c r="AE160" s="214">
        <v>0</v>
      </c>
      <c r="AF160" s="114">
        <v>11</v>
      </c>
      <c r="AG160" s="214">
        <v>20</v>
      </c>
      <c r="AH160" s="114">
        <v>19</v>
      </c>
      <c r="AI160" s="214">
        <v>13</v>
      </c>
      <c r="AJ160" s="114">
        <v>12</v>
      </c>
      <c r="AK160" s="213">
        <v>13</v>
      </c>
      <c r="AL160" s="114">
        <v>8</v>
      </c>
      <c r="AM160" s="213">
        <v>5</v>
      </c>
      <c r="AN160" s="215">
        <v>5</v>
      </c>
      <c r="AO160" s="216">
        <v>1</v>
      </c>
      <c r="AP160" s="217">
        <v>168</v>
      </c>
      <c r="AQ160" s="115">
        <v>73</v>
      </c>
      <c r="AR160" s="115">
        <v>0</v>
      </c>
      <c r="AS160" s="214">
        <v>2</v>
      </c>
      <c r="AT160" s="114">
        <v>0</v>
      </c>
      <c r="AU160" s="214">
        <v>11</v>
      </c>
      <c r="AV160" s="42">
        <v>0</v>
      </c>
      <c r="AW160" s="38">
        <v>0</v>
      </c>
      <c r="AX160" t="str">
        <f>CB160&amp;CC160&amp;CD160&amp;CE160&amp;CF160&amp;CG160&amp;CH160</f>
        <v/>
      </c>
      <c r="CB160" s="39" t="str">
        <f t="shared" si="29"/>
        <v/>
      </c>
      <c r="CC160" s="39" t="str">
        <f t="shared" si="30"/>
        <v/>
      </c>
      <c r="CD160" s="39" t="str">
        <f t="shared" si="31"/>
        <v/>
      </c>
      <c r="CE160" s="39" t="str">
        <f t="shared" si="32"/>
        <v/>
      </c>
      <c r="CF160" s="39" t="str">
        <f t="shared" si="33"/>
        <v/>
      </c>
      <c r="CG160" s="39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39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40">
        <f t="shared" si="34"/>
        <v>0</v>
      </c>
      <c r="CO160" s="40">
        <f t="shared" si="35"/>
        <v>0</v>
      </c>
      <c r="CP160" s="40">
        <f t="shared" si="36"/>
        <v>0</v>
      </c>
      <c r="CQ160" s="40">
        <f t="shared" si="37"/>
        <v>0</v>
      </c>
      <c r="CR160" s="177">
        <f t="shared" si="38"/>
        <v>0</v>
      </c>
      <c r="CS160" s="177">
        <f t="shared" si="40"/>
        <v>0</v>
      </c>
      <c r="CT160" s="177">
        <f t="shared" si="41"/>
        <v>0</v>
      </c>
    </row>
    <row r="161" spans="1:98" x14ac:dyDescent="0.25">
      <c r="A161" s="503" t="s">
        <v>179</v>
      </c>
      <c r="B161" s="504"/>
      <c r="C161" s="218">
        <f t="shared" si="39"/>
        <v>0</v>
      </c>
      <c r="D161" s="219">
        <f>SUM(F161+H161+J161+L161+N161+P161+R161+T161+V161+X161+Z161+AB161+AD161+AF161+AH161+AJ161+AL161+AN161)</f>
        <v>0</v>
      </c>
      <c r="E161" s="220">
        <f>SUM(G161+I161+K161+M161+O161+Q161+S161+U161+W161+Y161+AA161+AC161+AE161+AG161+AI161+AK161+AM161+AO161)</f>
        <v>0</v>
      </c>
      <c r="F161" s="62"/>
      <c r="G161" s="65"/>
      <c r="H161" s="62"/>
      <c r="I161" s="65"/>
      <c r="J161" s="62"/>
      <c r="K161" s="71"/>
      <c r="L161" s="62"/>
      <c r="M161" s="71"/>
      <c r="N161" s="62"/>
      <c r="O161" s="71"/>
      <c r="P161" s="62"/>
      <c r="Q161" s="71"/>
      <c r="R161" s="62"/>
      <c r="S161" s="71"/>
      <c r="T161" s="62"/>
      <c r="U161" s="71"/>
      <c r="V161" s="62"/>
      <c r="W161" s="71"/>
      <c r="X161" s="62"/>
      <c r="Y161" s="71"/>
      <c r="Z161" s="62"/>
      <c r="AA161" s="71"/>
      <c r="AB161" s="62"/>
      <c r="AC161" s="71"/>
      <c r="AD161" s="62"/>
      <c r="AE161" s="71"/>
      <c r="AF161" s="62"/>
      <c r="AG161" s="71"/>
      <c r="AH161" s="62"/>
      <c r="AI161" s="71"/>
      <c r="AJ161" s="62"/>
      <c r="AK161" s="71"/>
      <c r="AL161" s="62"/>
      <c r="AM161" s="71"/>
      <c r="AN161" s="66"/>
      <c r="AO161" s="64"/>
      <c r="AP161" s="205"/>
      <c r="AQ161" s="63"/>
      <c r="AR161" s="63"/>
      <c r="AS161" s="71"/>
      <c r="AT161" s="62"/>
      <c r="AU161" s="71"/>
      <c r="AV161" s="62"/>
      <c r="AW161" s="71"/>
      <c r="AX161" t="str">
        <f>CB161&amp;CC161&amp;CD161&amp;CE161&amp;CF161&amp;CG161&amp;CH161</f>
        <v/>
      </c>
      <c r="CB161" s="39" t="str">
        <f t="shared" si="29"/>
        <v/>
      </c>
      <c r="CC161" s="39" t="str">
        <f t="shared" si="30"/>
        <v/>
      </c>
      <c r="CD161" s="39" t="str">
        <f t="shared" si="31"/>
        <v/>
      </c>
      <c r="CE161" s="39" t="str">
        <f t="shared" si="32"/>
        <v/>
      </c>
      <c r="CF161" s="39" t="str">
        <f t="shared" si="33"/>
        <v/>
      </c>
      <c r="CG161" s="39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39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40">
        <f t="shared" si="34"/>
        <v>0</v>
      </c>
      <c r="CO161" s="40">
        <f t="shared" si="35"/>
        <v>0</v>
      </c>
      <c r="CP161" s="40">
        <f t="shared" si="36"/>
        <v>0</v>
      </c>
      <c r="CQ161" s="40">
        <f t="shared" si="37"/>
        <v>0</v>
      </c>
      <c r="CR161" s="177">
        <f t="shared" si="38"/>
        <v>0</v>
      </c>
      <c r="CS161" s="177">
        <f t="shared" si="40"/>
        <v>0</v>
      </c>
      <c r="CT161" s="177">
        <f t="shared" si="41"/>
        <v>0</v>
      </c>
    </row>
    <row r="162" spans="1:98" x14ac:dyDescent="0.25">
      <c r="A162" s="1571" t="s">
        <v>94</v>
      </c>
      <c r="B162" s="1616"/>
      <c r="C162" s="221">
        <f t="shared" ref="C162:AS162" si="42">SUM(C151:C161)</f>
        <v>2977</v>
      </c>
      <c r="D162" s="222">
        <f t="shared" si="42"/>
        <v>1151</v>
      </c>
      <c r="E162" s="1644">
        <f t="shared" si="42"/>
        <v>1826</v>
      </c>
      <c r="F162" s="74">
        <f t="shared" si="42"/>
        <v>75</v>
      </c>
      <c r="G162" s="139">
        <f t="shared" si="42"/>
        <v>34</v>
      </c>
      <c r="H162" s="74">
        <f t="shared" si="42"/>
        <v>42</v>
      </c>
      <c r="I162" s="139">
        <f t="shared" si="42"/>
        <v>28</v>
      </c>
      <c r="J162" s="1631">
        <f t="shared" si="42"/>
        <v>30</v>
      </c>
      <c r="K162" s="1632">
        <f t="shared" si="42"/>
        <v>35</v>
      </c>
      <c r="L162" s="1631">
        <f t="shared" si="42"/>
        <v>13</v>
      </c>
      <c r="M162" s="1632">
        <f t="shared" si="42"/>
        <v>21</v>
      </c>
      <c r="N162" s="1631">
        <f t="shared" ref="N162:O162" si="43">SUM(N151:N161)</f>
        <v>11</v>
      </c>
      <c r="O162" s="1632">
        <f t="shared" si="43"/>
        <v>16</v>
      </c>
      <c r="P162" s="1631">
        <f t="shared" si="42"/>
        <v>15</v>
      </c>
      <c r="Q162" s="1632">
        <f t="shared" si="42"/>
        <v>39</v>
      </c>
      <c r="R162" s="1631">
        <f t="shared" si="42"/>
        <v>21</v>
      </c>
      <c r="S162" s="1632">
        <f t="shared" si="42"/>
        <v>100</v>
      </c>
      <c r="T162" s="1631">
        <f t="shared" si="42"/>
        <v>19</v>
      </c>
      <c r="U162" s="1632">
        <f t="shared" si="42"/>
        <v>112</v>
      </c>
      <c r="V162" s="1631">
        <f t="shared" si="42"/>
        <v>30</v>
      </c>
      <c r="W162" s="1632">
        <f t="shared" si="42"/>
        <v>162</v>
      </c>
      <c r="X162" s="1631">
        <f t="shared" si="42"/>
        <v>40</v>
      </c>
      <c r="Y162" s="1632">
        <f t="shared" si="42"/>
        <v>94</v>
      </c>
      <c r="Z162" s="1631">
        <f t="shared" si="42"/>
        <v>49</v>
      </c>
      <c r="AA162" s="1632">
        <f t="shared" si="42"/>
        <v>119</v>
      </c>
      <c r="AB162" s="1631">
        <f t="shared" si="42"/>
        <v>44</v>
      </c>
      <c r="AC162" s="1632">
        <f t="shared" si="42"/>
        <v>114</v>
      </c>
      <c r="AD162" s="1631">
        <f t="shared" si="42"/>
        <v>66</v>
      </c>
      <c r="AE162" s="1632">
        <f t="shared" si="42"/>
        <v>128</v>
      </c>
      <c r="AF162" s="1631">
        <f t="shared" si="42"/>
        <v>110</v>
      </c>
      <c r="AG162" s="1632">
        <f t="shared" si="42"/>
        <v>162</v>
      </c>
      <c r="AH162" s="1631">
        <f t="shared" si="42"/>
        <v>166</v>
      </c>
      <c r="AI162" s="1632">
        <f t="shared" si="42"/>
        <v>200</v>
      </c>
      <c r="AJ162" s="1631">
        <f t="shared" si="42"/>
        <v>137</v>
      </c>
      <c r="AK162" s="1632">
        <f t="shared" si="42"/>
        <v>196</v>
      </c>
      <c r="AL162" s="1631">
        <f t="shared" si="42"/>
        <v>150</v>
      </c>
      <c r="AM162" s="1632">
        <f t="shared" si="42"/>
        <v>137</v>
      </c>
      <c r="AN162" s="1645">
        <f t="shared" si="42"/>
        <v>133</v>
      </c>
      <c r="AO162" s="1646">
        <f t="shared" si="42"/>
        <v>129</v>
      </c>
      <c r="AP162" s="139">
        <f t="shared" si="42"/>
        <v>2976</v>
      </c>
      <c r="AQ162" s="138">
        <f t="shared" si="42"/>
        <v>967</v>
      </c>
      <c r="AR162" s="138">
        <f t="shared" si="42"/>
        <v>64</v>
      </c>
      <c r="AS162" s="139">
        <f t="shared" si="42"/>
        <v>8</v>
      </c>
      <c r="AT162" s="1612">
        <f>SUM(AT151:AT161)</f>
        <v>0</v>
      </c>
      <c r="AU162" s="1612">
        <f>SUM(AU151:AU161)</f>
        <v>154</v>
      </c>
      <c r="AV162" s="138">
        <f>SUM(AV159:AV161)+AV157</f>
        <v>0</v>
      </c>
      <c r="AW162" s="138">
        <f>SUM(AW159:AW161)+AW157</f>
        <v>0</v>
      </c>
    </row>
    <row r="163" spans="1:98" s="14" customFormat="1" ht="18" customHeight="1" x14ac:dyDescent="0.2">
      <c r="A163" s="162" t="s">
        <v>180</v>
      </c>
      <c r="B163" s="1647"/>
      <c r="C163" s="1647"/>
      <c r="D163" s="1647"/>
      <c r="E163" s="1647"/>
      <c r="F163" s="983"/>
      <c r="G163" s="983"/>
      <c r="H163" s="983"/>
      <c r="I163" s="983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CB163" s="2"/>
      <c r="CC163" s="2"/>
      <c r="CD163" s="2"/>
      <c r="CE163" s="2"/>
      <c r="CF163" s="2"/>
      <c r="CG163" s="2"/>
      <c r="CH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ht="15" customHeight="1" x14ac:dyDescent="0.25">
      <c r="A164" s="984" t="s">
        <v>181</v>
      </c>
      <c r="B164" s="911" t="s">
        <v>157</v>
      </c>
      <c r="C164" s="952" t="s">
        <v>155</v>
      </c>
      <c r="D164" s="954"/>
      <c r="E164" s="953"/>
      <c r="F164" s="1594" t="s">
        <v>158</v>
      </c>
      <c r="G164" s="1600"/>
      <c r="H164" s="1600"/>
      <c r="I164" s="1600"/>
      <c r="J164" s="1600"/>
      <c r="K164" s="1600"/>
      <c r="L164" s="1600"/>
      <c r="M164" s="1600"/>
      <c r="N164" s="1600"/>
      <c r="O164" s="1600"/>
      <c r="P164" s="1600"/>
      <c r="Q164" s="1600"/>
      <c r="R164" s="1600"/>
      <c r="S164" s="1600"/>
      <c r="T164" s="1600"/>
      <c r="U164" s="1600"/>
      <c r="V164" s="1600"/>
      <c r="W164" s="1600"/>
      <c r="X164" s="1600"/>
      <c r="Y164" s="1600"/>
      <c r="Z164" s="1600"/>
      <c r="AA164" s="1600"/>
      <c r="AB164" s="1600"/>
      <c r="AC164" s="1600"/>
      <c r="AD164" s="1600"/>
      <c r="AE164" s="1600"/>
      <c r="AF164" s="1600"/>
      <c r="AG164" s="1600"/>
      <c r="AH164" s="1600"/>
      <c r="AI164" s="1600"/>
      <c r="AJ164" s="1600"/>
      <c r="AK164" s="1600"/>
      <c r="AL164" s="1600"/>
      <c r="AM164" s="1600"/>
      <c r="AN164" s="1600"/>
      <c r="AO164" s="1596"/>
      <c r="AP164" s="919" t="s">
        <v>9</v>
      </c>
      <c r="AQ164" s="918" t="s">
        <v>182</v>
      </c>
      <c r="AR164" s="919"/>
      <c r="AS164" s="911" t="s">
        <v>160</v>
      </c>
      <c r="AT164" s="911" t="s">
        <v>161</v>
      </c>
      <c r="AU164" s="911" t="s">
        <v>183</v>
      </c>
      <c r="AV164" s="911" t="s">
        <v>184</v>
      </c>
    </row>
    <row r="165" spans="1:98" x14ac:dyDescent="0.25">
      <c r="A165" s="506"/>
      <c r="B165" s="460"/>
      <c r="C165" s="518"/>
      <c r="D165" s="521"/>
      <c r="E165" s="519"/>
      <c r="F165" s="1571" t="s">
        <v>13</v>
      </c>
      <c r="G165" s="1616"/>
      <c r="H165" s="1571" t="s">
        <v>14</v>
      </c>
      <c r="I165" s="1616"/>
      <c r="J165" s="1571" t="s">
        <v>15</v>
      </c>
      <c r="K165" s="1616"/>
      <c r="L165" s="1571" t="s">
        <v>16</v>
      </c>
      <c r="M165" s="1616"/>
      <c r="N165" s="1571" t="s">
        <v>17</v>
      </c>
      <c r="O165" s="1616"/>
      <c r="P165" s="1571" t="s">
        <v>18</v>
      </c>
      <c r="Q165" s="1616"/>
      <c r="R165" s="1594" t="s">
        <v>19</v>
      </c>
      <c r="S165" s="1595"/>
      <c r="T165" s="1594" t="s">
        <v>20</v>
      </c>
      <c r="U165" s="1595"/>
      <c r="V165" s="1594" t="s">
        <v>21</v>
      </c>
      <c r="W165" s="1595"/>
      <c r="X165" s="1594" t="s">
        <v>22</v>
      </c>
      <c r="Y165" s="1595"/>
      <c r="Z165" s="1594" t="s">
        <v>23</v>
      </c>
      <c r="AA165" s="1595"/>
      <c r="AB165" s="1594" t="s">
        <v>24</v>
      </c>
      <c r="AC165" s="1595"/>
      <c r="AD165" s="1594" t="s">
        <v>25</v>
      </c>
      <c r="AE165" s="1595"/>
      <c r="AF165" s="1594" t="s">
        <v>26</v>
      </c>
      <c r="AG165" s="1595"/>
      <c r="AH165" s="1594" t="s">
        <v>27</v>
      </c>
      <c r="AI165" s="1595"/>
      <c r="AJ165" s="1594" t="s">
        <v>28</v>
      </c>
      <c r="AK165" s="1595"/>
      <c r="AL165" s="1594" t="s">
        <v>29</v>
      </c>
      <c r="AM165" s="1595"/>
      <c r="AN165" s="1594" t="s">
        <v>30</v>
      </c>
      <c r="AO165" s="1596"/>
      <c r="AP165" s="463"/>
      <c r="AQ165" s="449"/>
      <c r="AR165" s="464"/>
      <c r="AS165" s="460"/>
      <c r="AT165" s="460"/>
      <c r="AU165" s="460"/>
      <c r="AV165" s="460"/>
    </row>
    <row r="166" spans="1:98" x14ac:dyDescent="0.25">
      <c r="A166" s="507"/>
      <c r="B166" s="461"/>
      <c r="C166" s="985" t="s">
        <v>165</v>
      </c>
      <c r="D166" s="1567" t="s">
        <v>31</v>
      </c>
      <c r="E166" s="230" t="s">
        <v>32</v>
      </c>
      <c r="F166" s="987" t="s">
        <v>185</v>
      </c>
      <c r="G166" s="1623" t="s">
        <v>186</v>
      </c>
      <c r="H166" s="1622" t="s">
        <v>185</v>
      </c>
      <c r="I166" s="964" t="s">
        <v>186</v>
      </c>
      <c r="J166" s="987" t="s">
        <v>185</v>
      </c>
      <c r="K166" s="1623" t="s">
        <v>186</v>
      </c>
      <c r="L166" s="987" t="s">
        <v>185</v>
      </c>
      <c r="M166" s="1623" t="s">
        <v>186</v>
      </c>
      <c r="N166" s="987" t="s">
        <v>185</v>
      </c>
      <c r="O166" s="1623" t="s">
        <v>186</v>
      </c>
      <c r="P166" s="987" t="s">
        <v>185</v>
      </c>
      <c r="Q166" s="1623" t="s">
        <v>186</v>
      </c>
      <c r="R166" s="1622" t="s">
        <v>185</v>
      </c>
      <c r="S166" s="964" t="s">
        <v>186</v>
      </c>
      <c r="T166" s="1622" t="s">
        <v>185</v>
      </c>
      <c r="U166" s="964" t="s">
        <v>186</v>
      </c>
      <c r="V166" s="987" t="s">
        <v>185</v>
      </c>
      <c r="W166" s="1623" t="s">
        <v>186</v>
      </c>
      <c r="X166" s="1622" t="s">
        <v>185</v>
      </c>
      <c r="Y166" s="964" t="s">
        <v>186</v>
      </c>
      <c r="Z166" s="1622" t="s">
        <v>185</v>
      </c>
      <c r="AA166" s="964" t="s">
        <v>186</v>
      </c>
      <c r="AB166" s="987" t="s">
        <v>185</v>
      </c>
      <c r="AC166" s="1623" t="s">
        <v>186</v>
      </c>
      <c r="AD166" s="987" t="s">
        <v>185</v>
      </c>
      <c r="AE166" s="1623" t="s">
        <v>186</v>
      </c>
      <c r="AF166" s="1622" t="s">
        <v>185</v>
      </c>
      <c r="AG166" s="964" t="s">
        <v>186</v>
      </c>
      <c r="AH166" s="1622" t="s">
        <v>185</v>
      </c>
      <c r="AI166" s="964" t="s">
        <v>186</v>
      </c>
      <c r="AJ166" s="987" t="s">
        <v>185</v>
      </c>
      <c r="AK166" s="1623" t="s">
        <v>186</v>
      </c>
      <c r="AL166" s="1622" t="s">
        <v>185</v>
      </c>
      <c r="AM166" s="964" t="s">
        <v>186</v>
      </c>
      <c r="AN166" s="987" t="s">
        <v>185</v>
      </c>
      <c r="AO166" s="1633" t="s">
        <v>186</v>
      </c>
      <c r="AP166" s="464"/>
      <c r="AQ166" s="988" t="s">
        <v>187</v>
      </c>
      <c r="AR166" s="1623" t="s">
        <v>188</v>
      </c>
      <c r="AS166" s="461"/>
      <c r="AT166" s="461"/>
      <c r="AU166" s="461"/>
      <c r="AV166" s="461"/>
    </row>
    <row r="167" spans="1:98" x14ac:dyDescent="0.25">
      <c r="A167" s="522" t="s">
        <v>189</v>
      </c>
      <c r="B167" s="233" t="s">
        <v>168</v>
      </c>
      <c r="C167" s="234">
        <f t="shared" ref="C167:C176" si="44">SUM(D167+E167)</f>
        <v>0</v>
      </c>
      <c r="D167" s="235">
        <f t="shared" ref="D167:E175" si="45">SUM(F167+H167+J167+L167+N167+P167+R167+T167+V167+X167+Z167+AB167+AD167+AF167+AH167+AJ167+AL167+AN167)</f>
        <v>0</v>
      </c>
      <c r="E167" s="1648">
        <f t="shared" si="45"/>
        <v>0</v>
      </c>
      <c r="F167" s="27"/>
      <c r="G167" s="1420"/>
      <c r="H167" s="27"/>
      <c r="I167" s="1420"/>
      <c r="J167" s="27"/>
      <c r="K167" s="108"/>
      <c r="L167" s="27"/>
      <c r="M167" s="108"/>
      <c r="N167" s="27"/>
      <c r="O167" s="108"/>
      <c r="P167" s="27"/>
      <c r="Q167" s="108"/>
      <c r="R167" s="27"/>
      <c r="S167" s="108"/>
      <c r="T167" s="27"/>
      <c r="U167" s="108"/>
      <c r="V167" s="27"/>
      <c r="W167" s="108"/>
      <c r="X167" s="27"/>
      <c r="Y167" s="108"/>
      <c r="Z167" s="27"/>
      <c r="AA167" s="108"/>
      <c r="AB167" s="27"/>
      <c r="AC167" s="108"/>
      <c r="AD167" s="27"/>
      <c r="AE167" s="108"/>
      <c r="AF167" s="27"/>
      <c r="AG167" s="108"/>
      <c r="AH167" s="27"/>
      <c r="AI167" s="108"/>
      <c r="AJ167" s="27"/>
      <c r="AK167" s="108"/>
      <c r="AL167" s="27"/>
      <c r="AM167" s="108"/>
      <c r="AN167" s="237"/>
      <c r="AO167" s="154"/>
      <c r="AP167" s="1420">
        <v>0</v>
      </c>
      <c r="AQ167" s="109"/>
      <c r="AR167" s="1420"/>
      <c r="AS167" s="27"/>
      <c r="AT167" s="28"/>
      <c r="AU167" s="28"/>
      <c r="AV167" s="108"/>
      <c r="AW167" t="str">
        <f t="shared" ref="AW167:AW177" si="46">CB167&amp;CC167&amp;CD167&amp;CE167&amp;CF167&amp;CG167&amp;CH167</f>
        <v/>
      </c>
      <c r="CB167" s="39" t="str">
        <f t="shared" ref="CB167:CB177" si="47">IF(AND(C167&gt;0,AP167="")," * No olvide digitar la variable Beneficiarios. Digite Cero si no tiene.",IF(AP167&gt;C167," * La variable Beneficiarios No puede ser mayor al Total Ambos Sexos.",""))</f>
        <v/>
      </c>
      <c r="CC167" s="39" t="str">
        <f t="shared" ref="CC167:CC177" si="48">IF(AND(E167&gt;0,OR(AQ167=""))," * No olvide digitar la variable Trans (Masculino). Digite Cero si no tiene.",IF((AQ167)&gt;E167," * La variable Trans (Masculino) No puede ser mayor al Total Mujeres.",""))</f>
        <v/>
      </c>
      <c r="CD167" s="39" t="str">
        <f t="shared" ref="CD167:CD177" si="49">IF(AND(D167&gt;0,OR(AR167=""))," * No olvide digitar la variable Trans (Femenino). Digite Cero si no tiene.",IF((AR167)&gt;D167," * La variable Trans (Femenino) No puede ser mayor al Total Hombres.",""))</f>
        <v/>
      </c>
      <c r="CE167" s="39" t="str">
        <f t="shared" ref="CE167:CE177" si="50">IF(AND(C167&gt;0,AS167="")," * No olvide digitar la variable Pueblos Originarios. Digite Cero si no tiene.",IF(AS167&gt;C167," * La variable Pueblos Originarios No puede ser mayor al Total Ambos Sexos.",""))</f>
        <v/>
      </c>
      <c r="CF167" s="39" t="str">
        <f t="shared" ref="CF167:CF177" si="51">IF(AND(C167&gt;0,AT167="")," * No olvide digitar la variable Migrantes. Digite Cero si no tiene.",IF(AT167&gt;C167," * La variable Migrantes No puede ser mayor al Total Ambos Sexos.",""))</f>
        <v/>
      </c>
      <c r="CG167" s="39" t="str">
        <f t="shared" ref="CG167:CG177" si="52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39" t="str">
        <f t="shared" ref="CH167:CH177" si="53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40">
        <f t="shared" ref="CN167:CN177" si="54">IF(AND(C167&gt;0,AP167=""),1,IF(AP167&gt;C167,1,0))</f>
        <v>0</v>
      </c>
      <c r="CO167" s="40">
        <f t="shared" ref="CO167:CO177" si="55">IF(AND(E167&gt;0,OR(AQ167="")),1,IF((AQ167)&gt;E167,1,0))</f>
        <v>0</v>
      </c>
      <c r="CP167" s="40">
        <f t="shared" ref="CP167:CP177" si="56">IF(AND(D167&gt;0,OR(AR167="")),1,IF((AR167)&gt;D167,1,0))</f>
        <v>0</v>
      </c>
      <c r="CQ167" s="40">
        <f t="shared" ref="CQ167:CQ177" si="57">IF(AND(C167&gt;0,AS167=""),1,IF(AS167&gt;C167,1,0))</f>
        <v>0</v>
      </c>
      <c r="CR167" s="40">
        <f t="shared" ref="CR167:CR177" si="58">IF(AND(C167&gt;0,AT167=""),1,IF(AT167&gt;C167,1,0))</f>
        <v>0</v>
      </c>
      <c r="CS167" s="40">
        <f t="shared" ref="CS167:CS177" si="59">IF(AND(C167&gt;0,AU167=""),1,IF(AU167&gt;C167,1,0))</f>
        <v>0</v>
      </c>
      <c r="CT167" s="40">
        <f t="shared" ref="CT167:CT177" si="60">IF(AND(C167&gt;0,AV167=""),1,IF(AV167&gt;C167,1,0))</f>
        <v>0</v>
      </c>
    </row>
    <row r="168" spans="1:98" x14ac:dyDescent="0.25">
      <c r="A168" s="523"/>
      <c r="B168" s="238" t="s">
        <v>169</v>
      </c>
      <c r="C168" s="218">
        <f t="shared" si="44"/>
        <v>44</v>
      </c>
      <c r="D168" s="219">
        <f t="shared" si="45"/>
        <v>16</v>
      </c>
      <c r="E168" s="239">
        <f t="shared" si="45"/>
        <v>28</v>
      </c>
      <c r="F168" s="62"/>
      <c r="G168" s="65"/>
      <c r="H168" s="62"/>
      <c r="I168" s="65"/>
      <c r="J168" s="62"/>
      <c r="K168" s="71"/>
      <c r="L168" s="62"/>
      <c r="M168" s="71">
        <v>1</v>
      </c>
      <c r="N168" s="62"/>
      <c r="O168" s="71">
        <v>1</v>
      </c>
      <c r="P168" s="62">
        <v>3</v>
      </c>
      <c r="Q168" s="71">
        <v>2</v>
      </c>
      <c r="R168" s="62">
        <v>2</v>
      </c>
      <c r="S168" s="71">
        <v>2</v>
      </c>
      <c r="T168" s="62">
        <v>1</v>
      </c>
      <c r="U168" s="71">
        <v>1</v>
      </c>
      <c r="V168" s="62">
        <v>1</v>
      </c>
      <c r="W168" s="71">
        <v>4</v>
      </c>
      <c r="X168" s="62">
        <v>0</v>
      </c>
      <c r="Y168" s="71">
        <v>3</v>
      </c>
      <c r="Z168" s="62">
        <v>6</v>
      </c>
      <c r="AA168" s="71">
        <v>2</v>
      </c>
      <c r="AB168" s="62">
        <v>1</v>
      </c>
      <c r="AC168" s="71">
        <v>5</v>
      </c>
      <c r="AD168" s="62">
        <v>0</v>
      </c>
      <c r="AE168" s="71">
        <v>2</v>
      </c>
      <c r="AF168" s="62">
        <v>1</v>
      </c>
      <c r="AG168" s="71">
        <v>4</v>
      </c>
      <c r="AH168" s="62">
        <v>0</v>
      </c>
      <c r="AI168" s="71">
        <v>0</v>
      </c>
      <c r="AJ168" s="62">
        <v>1</v>
      </c>
      <c r="AK168" s="71">
        <v>0</v>
      </c>
      <c r="AL168" s="62">
        <v>0</v>
      </c>
      <c r="AM168" s="71">
        <v>0</v>
      </c>
      <c r="AN168" s="66">
        <v>0</v>
      </c>
      <c r="AO168" s="64">
        <v>1</v>
      </c>
      <c r="AP168" s="65">
        <v>44</v>
      </c>
      <c r="AQ168" s="69">
        <v>2</v>
      </c>
      <c r="AR168" s="65">
        <v>0</v>
      </c>
      <c r="AS168" s="62">
        <v>2</v>
      </c>
      <c r="AT168" s="63">
        <v>2</v>
      </c>
      <c r="AU168" s="63">
        <v>0</v>
      </c>
      <c r="AV168" s="71">
        <v>0</v>
      </c>
      <c r="AW168" t="str">
        <f t="shared" si="46"/>
        <v/>
      </c>
      <c r="CB168" s="39" t="str">
        <f t="shared" si="47"/>
        <v/>
      </c>
      <c r="CC168" s="39" t="str">
        <f t="shared" si="48"/>
        <v/>
      </c>
      <c r="CD168" s="39" t="str">
        <f t="shared" si="49"/>
        <v/>
      </c>
      <c r="CE168" s="39" t="str">
        <f t="shared" si="50"/>
        <v/>
      </c>
      <c r="CF168" s="39" t="str">
        <f t="shared" si="51"/>
        <v/>
      </c>
      <c r="CG168" s="39" t="str">
        <f t="shared" si="52"/>
        <v/>
      </c>
      <c r="CH168" s="39" t="str">
        <f t="shared" si="53"/>
        <v/>
      </c>
      <c r="CN168" s="40">
        <f t="shared" si="54"/>
        <v>0</v>
      </c>
      <c r="CO168" s="40">
        <f t="shared" si="55"/>
        <v>0</v>
      </c>
      <c r="CP168" s="40">
        <f t="shared" si="56"/>
        <v>0</v>
      </c>
      <c r="CQ168" s="40">
        <f t="shared" si="57"/>
        <v>0</v>
      </c>
      <c r="CR168" s="40">
        <f t="shared" si="58"/>
        <v>0</v>
      </c>
      <c r="CS168" s="40">
        <f t="shared" si="59"/>
        <v>0</v>
      </c>
      <c r="CT168" s="40">
        <f t="shared" si="60"/>
        <v>0</v>
      </c>
    </row>
    <row r="169" spans="1:98" x14ac:dyDescent="0.25">
      <c r="A169" s="524" t="s">
        <v>190</v>
      </c>
      <c r="B169" s="233" t="s">
        <v>168</v>
      </c>
      <c r="C169" s="234">
        <f t="shared" si="44"/>
        <v>0</v>
      </c>
      <c r="D169" s="235">
        <f t="shared" si="45"/>
        <v>0</v>
      </c>
      <c r="E169" s="1648">
        <f t="shared" si="45"/>
        <v>0</v>
      </c>
      <c r="F169" s="27"/>
      <c r="G169" s="1420"/>
      <c r="H169" s="27"/>
      <c r="I169" s="1420"/>
      <c r="J169" s="27"/>
      <c r="K169" s="108"/>
      <c r="L169" s="27"/>
      <c r="M169" s="108"/>
      <c r="N169" s="27"/>
      <c r="O169" s="108"/>
      <c r="P169" s="27"/>
      <c r="Q169" s="108"/>
      <c r="R169" s="27"/>
      <c r="S169" s="108"/>
      <c r="T169" s="27"/>
      <c r="U169" s="108"/>
      <c r="V169" s="27"/>
      <c r="W169" s="108"/>
      <c r="X169" s="27"/>
      <c r="Y169" s="108"/>
      <c r="Z169" s="27"/>
      <c r="AA169" s="108"/>
      <c r="AB169" s="27"/>
      <c r="AC169" s="108"/>
      <c r="AD169" s="27"/>
      <c r="AE169" s="108"/>
      <c r="AF169" s="27"/>
      <c r="AG169" s="108"/>
      <c r="AH169" s="27"/>
      <c r="AI169" s="108"/>
      <c r="AJ169" s="27"/>
      <c r="AK169" s="108"/>
      <c r="AL169" s="27"/>
      <c r="AM169" s="108"/>
      <c r="AN169" s="237"/>
      <c r="AO169" s="154"/>
      <c r="AP169" s="1420">
        <v>0</v>
      </c>
      <c r="AQ169" s="109"/>
      <c r="AR169" s="1420"/>
      <c r="AS169" s="27"/>
      <c r="AT169" s="28"/>
      <c r="AU169" s="28"/>
      <c r="AV169" s="108"/>
      <c r="AW169" t="str">
        <f t="shared" si="46"/>
        <v/>
      </c>
      <c r="CB169" s="39" t="str">
        <f t="shared" si="47"/>
        <v/>
      </c>
      <c r="CC169" s="39" t="str">
        <f t="shared" si="48"/>
        <v/>
      </c>
      <c r="CD169" s="39" t="str">
        <f t="shared" si="49"/>
        <v/>
      </c>
      <c r="CE169" s="39" t="str">
        <f t="shared" si="50"/>
        <v/>
      </c>
      <c r="CF169" s="39" t="str">
        <f t="shared" si="51"/>
        <v/>
      </c>
      <c r="CG169" s="39" t="str">
        <f t="shared" si="52"/>
        <v/>
      </c>
      <c r="CH169" s="39" t="str">
        <f t="shared" si="53"/>
        <v/>
      </c>
      <c r="CN169" s="40">
        <f t="shared" si="54"/>
        <v>0</v>
      </c>
      <c r="CO169" s="40">
        <f t="shared" si="55"/>
        <v>0</v>
      </c>
      <c r="CP169" s="40">
        <f t="shared" si="56"/>
        <v>0</v>
      </c>
      <c r="CQ169" s="40">
        <f t="shared" si="57"/>
        <v>0</v>
      </c>
      <c r="CR169" s="40">
        <f t="shared" si="58"/>
        <v>0</v>
      </c>
      <c r="CS169" s="40">
        <f t="shared" si="59"/>
        <v>0</v>
      </c>
      <c r="CT169" s="40">
        <f t="shared" si="60"/>
        <v>0</v>
      </c>
    </row>
    <row r="170" spans="1:98" x14ac:dyDescent="0.25">
      <c r="A170" s="525"/>
      <c r="B170" s="240" t="s">
        <v>169</v>
      </c>
      <c r="C170" s="210">
        <f t="shared" si="44"/>
        <v>0</v>
      </c>
      <c r="D170" s="195">
        <f t="shared" si="45"/>
        <v>0</v>
      </c>
      <c r="E170" s="196">
        <f t="shared" si="45"/>
        <v>0</v>
      </c>
      <c r="F170" s="42"/>
      <c r="G170" s="45"/>
      <c r="H170" s="42"/>
      <c r="I170" s="45"/>
      <c r="J170" s="42"/>
      <c r="K170" s="38"/>
      <c r="L170" s="42"/>
      <c r="M170" s="38"/>
      <c r="N170" s="42"/>
      <c r="O170" s="38"/>
      <c r="P170" s="42"/>
      <c r="Q170" s="38"/>
      <c r="R170" s="42"/>
      <c r="S170" s="38"/>
      <c r="T170" s="42"/>
      <c r="U170" s="38"/>
      <c r="V170" s="42"/>
      <c r="W170" s="38"/>
      <c r="X170" s="42"/>
      <c r="Y170" s="38"/>
      <c r="Z170" s="42"/>
      <c r="AA170" s="38"/>
      <c r="AB170" s="42"/>
      <c r="AC170" s="38"/>
      <c r="AD170" s="42"/>
      <c r="AE170" s="38"/>
      <c r="AF170" s="42"/>
      <c r="AG170" s="38"/>
      <c r="AH170" s="42"/>
      <c r="AI170" s="38"/>
      <c r="AJ170" s="42"/>
      <c r="AK170" s="38"/>
      <c r="AL170" s="42"/>
      <c r="AM170" s="38"/>
      <c r="AN170" s="107"/>
      <c r="AO170" s="44"/>
      <c r="AP170" s="45">
        <v>0</v>
      </c>
      <c r="AQ170" s="48">
        <v>0</v>
      </c>
      <c r="AR170" s="45">
        <v>0</v>
      </c>
      <c r="AS170" s="42">
        <v>0</v>
      </c>
      <c r="AT170" s="43">
        <v>0</v>
      </c>
      <c r="AU170" s="43">
        <v>0</v>
      </c>
      <c r="AV170" s="38">
        <v>0</v>
      </c>
      <c r="AW170" t="str">
        <f t="shared" si="46"/>
        <v/>
      </c>
      <c r="CB170" s="39" t="str">
        <f t="shared" si="47"/>
        <v/>
      </c>
      <c r="CC170" s="39" t="str">
        <f t="shared" si="48"/>
        <v/>
      </c>
      <c r="CD170" s="39" t="str">
        <f t="shared" si="49"/>
        <v/>
      </c>
      <c r="CE170" s="39" t="str">
        <f t="shared" si="50"/>
        <v/>
      </c>
      <c r="CF170" s="39" t="str">
        <f t="shared" si="51"/>
        <v/>
      </c>
      <c r="CG170" s="39" t="str">
        <f t="shared" si="52"/>
        <v/>
      </c>
      <c r="CH170" s="39" t="str">
        <f t="shared" si="53"/>
        <v/>
      </c>
      <c r="CN170" s="40">
        <f t="shared" si="54"/>
        <v>0</v>
      </c>
      <c r="CO170" s="40">
        <f t="shared" si="55"/>
        <v>0</v>
      </c>
      <c r="CP170" s="40">
        <f t="shared" si="56"/>
        <v>0</v>
      </c>
      <c r="CQ170" s="40">
        <f t="shared" si="57"/>
        <v>0</v>
      </c>
      <c r="CR170" s="40">
        <f t="shared" si="58"/>
        <v>0</v>
      </c>
      <c r="CS170" s="40">
        <f t="shared" si="59"/>
        <v>0</v>
      </c>
      <c r="CT170" s="40">
        <f t="shared" si="60"/>
        <v>0</v>
      </c>
    </row>
    <row r="171" spans="1:98" x14ac:dyDescent="0.25">
      <c r="A171" s="526"/>
      <c r="B171" s="238" t="s">
        <v>191</v>
      </c>
      <c r="C171" s="218">
        <f t="shared" si="44"/>
        <v>0</v>
      </c>
      <c r="D171" s="219">
        <f t="shared" si="45"/>
        <v>0</v>
      </c>
      <c r="E171" s="239">
        <f t="shared" si="45"/>
        <v>0</v>
      </c>
      <c r="F171" s="62"/>
      <c r="G171" s="65"/>
      <c r="H171" s="62"/>
      <c r="I171" s="65"/>
      <c r="J171" s="62"/>
      <c r="K171" s="71"/>
      <c r="L171" s="62"/>
      <c r="M171" s="71"/>
      <c r="N171" s="62"/>
      <c r="O171" s="71"/>
      <c r="P171" s="62"/>
      <c r="Q171" s="71"/>
      <c r="R171" s="62"/>
      <c r="S171" s="71"/>
      <c r="T171" s="62"/>
      <c r="U171" s="71"/>
      <c r="V171" s="62"/>
      <c r="W171" s="71"/>
      <c r="X171" s="62"/>
      <c r="Y171" s="71"/>
      <c r="Z171" s="62"/>
      <c r="AA171" s="71"/>
      <c r="AB171" s="62"/>
      <c r="AC171" s="71"/>
      <c r="AD171" s="62"/>
      <c r="AE171" s="71"/>
      <c r="AF171" s="62"/>
      <c r="AG171" s="71"/>
      <c r="AH171" s="62"/>
      <c r="AI171" s="71"/>
      <c r="AJ171" s="62"/>
      <c r="AK171" s="71"/>
      <c r="AL171" s="62"/>
      <c r="AM171" s="71"/>
      <c r="AN171" s="66"/>
      <c r="AO171" s="64"/>
      <c r="AP171" s="65">
        <v>0</v>
      </c>
      <c r="AQ171" s="69"/>
      <c r="AR171" s="65"/>
      <c r="AS171" s="62"/>
      <c r="AT171" s="63"/>
      <c r="AU171" s="63"/>
      <c r="AV171" s="71"/>
      <c r="AW171" t="str">
        <f t="shared" si="46"/>
        <v/>
      </c>
      <c r="CB171" s="39" t="str">
        <f t="shared" si="47"/>
        <v/>
      </c>
      <c r="CC171" s="39" t="str">
        <f t="shared" si="48"/>
        <v/>
      </c>
      <c r="CD171" s="39" t="str">
        <f t="shared" si="49"/>
        <v/>
      </c>
      <c r="CE171" s="39" t="str">
        <f t="shared" si="50"/>
        <v/>
      </c>
      <c r="CF171" s="39" t="str">
        <f t="shared" si="51"/>
        <v/>
      </c>
      <c r="CG171" s="39" t="str">
        <f t="shared" si="52"/>
        <v/>
      </c>
      <c r="CH171" s="39" t="str">
        <f t="shared" si="53"/>
        <v/>
      </c>
      <c r="CN171" s="40">
        <f t="shared" si="54"/>
        <v>0</v>
      </c>
      <c r="CO171" s="40">
        <f t="shared" si="55"/>
        <v>0</v>
      </c>
      <c r="CP171" s="40">
        <f t="shared" si="56"/>
        <v>0</v>
      </c>
      <c r="CQ171" s="40">
        <f t="shared" si="57"/>
        <v>0</v>
      </c>
      <c r="CR171" s="40">
        <f t="shared" si="58"/>
        <v>0</v>
      </c>
      <c r="CS171" s="40">
        <f t="shared" si="59"/>
        <v>0</v>
      </c>
      <c r="CT171" s="40">
        <f t="shared" si="60"/>
        <v>0</v>
      </c>
    </row>
    <row r="172" spans="1:98" x14ac:dyDescent="0.25">
      <c r="A172" s="967" t="s">
        <v>192</v>
      </c>
      <c r="B172" s="233" t="s">
        <v>168</v>
      </c>
      <c r="C172" s="234">
        <f t="shared" si="44"/>
        <v>0</v>
      </c>
      <c r="D172" s="235">
        <f t="shared" si="45"/>
        <v>0</v>
      </c>
      <c r="E172" s="1648">
        <f t="shared" si="45"/>
        <v>0</v>
      </c>
      <c r="F172" s="27"/>
      <c r="G172" s="1420"/>
      <c r="H172" s="27"/>
      <c r="I172" s="1420"/>
      <c r="J172" s="27"/>
      <c r="K172" s="108"/>
      <c r="L172" s="27"/>
      <c r="M172" s="108"/>
      <c r="N172" s="27"/>
      <c r="O172" s="108"/>
      <c r="P172" s="27"/>
      <c r="Q172" s="108"/>
      <c r="R172" s="27"/>
      <c r="S172" s="108"/>
      <c r="T172" s="27"/>
      <c r="U172" s="108"/>
      <c r="V172" s="27"/>
      <c r="W172" s="108"/>
      <c r="X172" s="27"/>
      <c r="Y172" s="1420"/>
      <c r="Z172" s="27"/>
      <c r="AA172" s="108"/>
      <c r="AB172" s="27"/>
      <c r="AC172" s="108"/>
      <c r="AD172" s="27"/>
      <c r="AE172" s="108"/>
      <c r="AF172" s="27"/>
      <c r="AG172" s="108"/>
      <c r="AH172" s="27"/>
      <c r="AI172" s="108"/>
      <c r="AJ172" s="27"/>
      <c r="AK172" s="108"/>
      <c r="AL172" s="27"/>
      <c r="AM172" s="108"/>
      <c r="AN172" s="237"/>
      <c r="AO172" s="154"/>
      <c r="AP172" s="1420">
        <v>0</v>
      </c>
      <c r="AQ172" s="109"/>
      <c r="AR172" s="1420"/>
      <c r="AS172" s="27"/>
      <c r="AT172" s="28"/>
      <c r="AU172" s="28"/>
      <c r="AV172" s="108"/>
      <c r="AW172" t="str">
        <f t="shared" si="46"/>
        <v/>
      </c>
      <c r="CB172" s="39" t="str">
        <f t="shared" si="47"/>
        <v/>
      </c>
      <c r="CC172" s="39" t="str">
        <f t="shared" si="48"/>
        <v/>
      </c>
      <c r="CD172" s="39" t="str">
        <f t="shared" si="49"/>
        <v/>
      </c>
      <c r="CE172" s="39" t="str">
        <f t="shared" si="50"/>
        <v/>
      </c>
      <c r="CF172" s="39" t="str">
        <f t="shared" si="51"/>
        <v/>
      </c>
      <c r="CG172" s="39" t="str">
        <f t="shared" si="52"/>
        <v/>
      </c>
      <c r="CH172" s="39" t="str">
        <f t="shared" si="53"/>
        <v/>
      </c>
      <c r="CN172" s="40">
        <f t="shared" si="54"/>
        <v>0</v>
      </c>
      <c r="CO172" s="40">
        <f t="shared" si="55"/>
        <v>0</v>
      </c>
      <c r="CP172" s="40">
        <f t="shared" si="56"/>
        <v>0</v>
      </c>
      <c r="CQ172" s="40">
        <f t="shared" si="57"/>
        <v>0</v>
      </c>
      <c r="CR172" s="40">
        <f t="shared" si="58"/>
        <v>0</v>
      </c>
      <c r="CS172" s="40">
        <f t="shared" si="59"/>
        <v>0</v>
      </c>
      <c r="CT172" s="40">
        <f t="shared" si="60"/>
        <v>0</v>
      </c>
    </row>
    <row r="173" spans="1:98" x14ac:dyDescent="0.25">
      <c r="A173" s="527"/>
      <c r="B173" s="238" t="s">
        <v>169</v>
      </c>
      <c r="C173" s="210">
        <f t="shared" si="44"/>
        <v>103</v>
      </c>
      <c r="D173" s="219">
        <f t="shared" si="45"/>
        <v>82</v>
      </c>
      <c r="E173" s="239">
        <f t="shared" si="45"/>
        <v>21</v>
      </c>
      <c r="F173" s="62"/>
      <c r="G173" s="65"/>
      <c r="H173" s="62"/>
      <c r="I173" s="65"/>
      <c r="J173" s="62"/>
      <c r="K173" s="71"/>
      <c r="L173" s="62"/>
      <c r="M173" s="71"/>
      <c r="N173" s="62"/>
      <c r="O173" s="71"/>
      <c r="P173" s="62">
        <v>4</v>
      </c>
      <c r="Q173" s="71">
        <v>0</v>
      </c>
      <c r="R173" s="62">
        <v>11</v>
      </c>
      <c r="S173" s="71">
        <v>2</v>
      </c>
      <c r="T173" s="62">
        <v>8</v>
      </c>
      <c r="U173" s="71">
        <v>1</v>
      </c>
      <c r="V173" s="62">
        <v>12</v>
      </c>
      <c r="W173" s="71">
        <v>7</v>
      </c>
      <c r="X173" s="62">
        <v>16</v>
      </c>
      <c r="Y173" s="71">
        <v>3</v>
      </c>
      <c r="Z173" s="62">
        <v>6</v>
      </c>
      <c r="AA173" s="71">
        <v>3</v>
      </c>
      <c r="AB173" s="62">
        <v>13</v>
      </c>
      <c r="AC173" s="71">
        <v>1</v>
      </c>
      <c r="AD173" s="62">
        <v>7</v>
      </c>
      <c r="AE173" s="71">
        <v>2</v>
      </c>
      <c r="AF173" s="62">
        <v>1</v>
      </c>
      <c r="AG173" s="71">
        <v>0</v>
      </c>
      <c r="AH173" s="62">
        <v>2</v>
      </c>
      <c r="AI173" s="71">
        <v>2</v>
      </c>
      <c r="AJ173" s="62">
        <v>1</v>
      </c>
      <c r="AK173" s="71">
        <v>0</v>
      </c>
      <c r="AL173" s="62">
        <v>0</v>
      </c>
      <c r="AM173" s="71">
        <v>0</v>
      </c>
      <c r="AN173" s="66">
        <v>1</v>
      </c>
      <c r="AO173" s="64">
        <v>0</v>
      </c>
      <c r="AP173" s="65">
        <v>103</v>
      </c>
      <c r="AQ173" s="69">
        <v>7</v>
      </c>
      <c r="AR173" s="65">
        <v>0</v>
      </c>
      <c r="AS173" s="62">
        <v>7</v>
      </c>
      <c r="AT173" s="63">
        <v>1</v>
      </c>
      <c r="AU173" s="63">
        <v>0</v>
      </c>
      <c r="AV173" s="71">
        <v>0</v>
      </c>
      <c r="AW173" t="str">
        <f t="shared" si="46"/>
        <v/>
      </c>
      <c r="CB173" s="39" t="str">
        <f t="shared" si="47"/>
        <v/>
      </c>
      <c r="CC173" s="39" t="str">
        <f t="shared" si="48"/>
        <v/>
      </c>
      <c r="CD173" s="39" t="str">
        <f t="shared" si="49"/>
        <v/>
      </c>
      <c r="CE173" s="39" t="str">
        <f t="shared" si="50"/>
        <v/>
      </c>
      <c r="CF173" s="39" t="str">
        <f t="shared" si="51"/>
        <v/>
      </c>
      <c r="CG173" s="39" t="str">
        <f t="shared" si="52"/>
        <v/>
      </c>
      <c r="CH173" s="39" t="str">
        <f t="shared" si="53"/>
        <v/>
      </c>
      <c r="CN173" s="40">
        <f t="shared" si="54"/>
        <v>0</v>
      </c>
      <c r="CO173" s="40">
        <f t="shared" si="55"/>
        <v>0</v>
      </c>
      <c r="CP173" s="40">
        <f t="shared" si="56"/>
        <v>0</v>
      </c>
      <c r="CQ173" s="40">
        <f t="shared" si="57"/>
        <v>0</v>
      </c>
      <c r="CR173" s="40">
        <f t="shared" si="58"/>
        <v>0</v>
      </c>
      <c r="CS173" s="40">
        <f t="shared" si="59"/>
        <v>0</v>
      </c>
      <c r="CT173" s="40">
        <f t="shared" si="60"/>
        <v>0</v>
      </c>
    </row>
    <row r="174" spans="1:98" x14ac:dyDescent="0.25">
      <c r="A174" s="967" t="s">
        <v>193</v>
      </c>
      <c r="B174" s="233" t="s">
        <v>168</v>
      </c>
      <c r="C174" s="234">
        <f t="shared" si="44"/>
        <v>0</v>
      </c>
      <c r="D174" s="235">
        <f>SUM(F174+H174+J174+L174+N174+P174+R174+T174+V174+X174+Z174+AB174+AD174+AF174+AH174+AJ174+AL174+AN174)</f>
        <v>0</v>
      </c>
      <c r="E174" s="1648">
        <f>SUM(G174+I174+K174+M174+O174+Q174+S174+U174+W174+Y174+AA174+AC174+AE174+AG174+AI174+AK174+AM174+AO174)</f>
        <v>0</v>
      </c>
      <c r="F174" s="27"/>
      <c r="G174" s="1420"/>
      <c r="H174" s="27"/>
      <c r="I174" s="1420"/>
      <c r="J174" s="27"/>
      <c r="K174" s="108"/>
      <c r="L174" s="27"/>
      <c r="M174" s="108"/>
      <c r="N174" s="27"/>
      <c r="O174" s="108"/>
      <c r="P174" s="27"/>
      <c r="Q174" s="108"/>
      <c r="R174" s="27"/>
      <c r="S174" s="108"/>
      <c r="T174" s="27"/>
      <c r="U174" s="108"/>
      <c r="V174" s="27"/>
      <c r="W174" s="108"/>
      <c r="X174" s="32"/>
      <c r="Y174" s="110"/>
      <c r="Z174" s="32"/>
      <c r="AA174" s="110"/>
      <c r="AB174" s="32"/>
      <c r="AC174" s="110"/>
      <c r="AD174" s="32"/>
      <c r="AE174" s="110"/>
      <c r="AF174" s="32"/>
      <c r="AG174" s="110"/>
      <c r="AH174" s="32"/>
      <c r="AI174" s="110"/>
      <c r="AJ174" s="32"/>
      <c r="AK174" s="110"/>
      <c r="AL174" s="32"/>
      <c r="AM174" s="110"/>
      <c r="AN174" s="59"/>
      <c r="AO174" s="33"/>
      <c r="AP174" s="1420">
        <v>0</v>
      </c>
      <c r="AQ174" s="109"/>
      <c r="AR174" s="1420"/>
      <c r="AS174" s="27"/>
      <c r="AT174" s="28"/>
      <c r="AU174" s="28"/>
      <c r="AV174" s="108"/>
      <c r="AW174" t="str">
        <f t="shared" si="46"/>
        <v/>
      </c>
      <c r="CB174" s="39" t="str">
        <f t="shared" si="47"/>
        <v/>
      </c>
      <c r="CC174" s="39" t="str">
        <f t="shared" si="48"/>
        <v/>
      </c>
      <c r="CD174" s="39" t="str">
        <f t="shared" si="49"/>
        <v/>
      </c>
      <c r="CE174" s="39" t="str">
        <f t="shared" si="50"/>
        <v/>
      </c>
      <c r="CF174" s="39" t="str">
        <f t="shared" si="51"/>
        <v/>
      </c>
      <c r="CG174" s="39" t="str">
        <f t="shared" si="52"/>
        <v/>
      </c>
      <c r="CH174" s="39" t="str">
        <f t="shared" si="53"/>
        <v/>
      </c>
      <c r="CN174" s="40">
        <f t="shared" si="54"/>
        <v>0</v>
      </c>
      <c r="CO174" s="40">
        <f t="shared" si="55"/>
        <v>0</v>
      </c>
      <c r="CP174" s="40">
        <f t="shared" si="56"/>
        <v>0</v>
      </c>
      <c r="CQ174" s="40">
        <f t="shared" si="57"/>
        <v>0</v>
      </c>
      <c r="CR174" s="40">
        <f t="shared" si="58"/>
        <v>0</v>
      </c>
      <c r="CS174" s="40">
        <f t="shared" si="59"/>
        <v>0</v>
      </c>
      <c r="CT174" s="40">
        <f t="shared" si="60"/>
        <v>0</v>
      </c>
    </row>
    <row r="175" spans="1:98" x14ac:dyDescent="0.25">
      <c r="A175" s="527"/>
      <c r="B175" s="238" t="s">
        <v>169</v>
      </c>
      <c r="C175" s="210">
        <f t="shared" si="44"/>
        <v>3</v>
      </c>
      <c r="D175" s="219">
        <f t="shared" si="45"/>
        <v>0</v>
      </c>
      <c r="E175" s="239">
        <f t="shared" si="45"/>
        <v>3</v>
      </c>
      <c r="F175" s="62"/>
      <c r="G175" s="65"/>
      <c r="H175" s="62"/>
      <c r="I175" s="65"/>
      <c r="J175" s="62"/>
      <c r="K175" s="71"/>
      <c r="L175" s="62"/>
      <c r="M175" s="71"/>
      <c r="N175" s="62"/>
      <c r="O175" s="71"/>
      <c r="P175" s="62">
        <v>0</v>
      </c>
      <c r="Q175" s="71">
        <v>0</v>
      </c>
      <c r="R175" s="62">
        <v>0</v>
      </c>
      <c r="S175" s="71">
        <v>2</v>
      </c>
      <c r="T175" s="62">
        <v>0</v>
      </c>
      <c r="U175" s="71">
        <v>0</v>
      </c>
      <c r="V175" s="62">
        <v>0</v>
      </c>
      <c r="W175" s="71">
        <v>0</v>
      </c>
      <c r="X175" s="122">
        <v>0</v>
      </c>
      <c r="Y175" s="31">
        <v>0</v>
      </c>
      <c r="Z175" s="32">
        <v>0</v>
      </c>
      <c r="AA175" s="110">
        <v>1</v>
      </c>
      <c r="AB175" s="32">
        <v>0</v>
      </c>
      <c r="AC175" s="110">
        <v>0</v>
      </c>
      <c r="AD175" s="32">
        <v>0</v>
      </c>
      <c r="AE175" s="110">
        <v>0</v>
      </c>
      <c r="AF175" s="32">
        <v>0</v>
      </c>
      <c r="AG175" s="110">
        <v>0</v>
      </c>
      <c r="AH175" s="32">
        <v>0</v>
      </c>
      <c r="AI175" s="110">
        <v>0</v>
      </c>
      <c r="AJ175" s="32">
        <v>0</v>
      </c>
      <c r="AK175" s="110">
        <v>0</v>
      </c>
      <c r="AL175" s="32">
        <v>0</v>
      </c>
      <c r="AM175" s="110">
        <v>0</v>
      </c>
      <c r="AN175" s="59">
        <v>0</v>
      </c>
      <c r="AO175" s="33">
        <v>0</v>
      </c>
      <c r="AP175" s="31">
        <v>3</v>
      </c>
      <c r="AQ175" s="127">
        <v>1</v>
      </c>
      <c r="AR175" s="31">
        <v>0</v>
      </c>
      <c r="AS175" s="32">
        <v>1</v>
      </c>
      <c r="AT175" s="35">
        <v>0</v>
      </c>
      <c r="AU175" s="35">
        <v>0</v>
      </c>
      <c r="AV175" s="110">
        <v>0</v>
      </c>
      <c r="AW175" t="str">
        <f t="shared" si="46"/>
        <v/>
      </c>
      <c r="CB175" s="39" t="str">
        <f t="shared" si="47"/>
        <v/>
      </c>
      <c r="CC175" s="39" t="str">
        <f t="shared" si="48"/>
        <v/>
      </c>
      <c r="CD175" s="39" t="str">
        <f t="shared" si="49"/>
        <v/>
      </c>
      <c r="CE175" s="39" t="str">
        <f t="shared" si="50"/>
        <v/>
      </c>
      <c r="CF175" s="39" t="str">
        <f t="shared" si="51"/>
        <v/>
      </c>
      <c r="CG175" s="39" t="str">
        <f t="shared" si="52"/>
        <v/>
      </c>
      <c r="CH175" s="39" t="str">
        <f t="shared" si="53"/>
        <v/>
      </c>
      <c r="CN175" s="40">
        <f t="shared" si="54"/>
        <v>0</v>
      </c>
      <c r="CO175" s="40">
        <f t="shared" si="55"/>
        <v>0</v>
      </c>
      <c r="CP175" s="40">
        <f t="shared" si="56"/>
        <v>0</v>
      </c>
      <c r="CQ175" s="40">
        <f t="shared" si="57"/>
        <v>0</v>
      </c>
      <c r="CR175" s="40">
        <f t="shared" si="58"/>
        <v>0</v>
      </c>
      <c r="CS175" s="40">
        <f t="shared" si="59"/>
        <v>0</v>
      </c>
      <c r="CT175" s="40">
        <f t="shared" si="60"/>
        <v>0</v>
      </c>
    </row>
    <row r="176" spans="1:98" x14ac:dyDescent="0.25">
      <c r="A176" s="990" t="s">
        <v>194</v>
      </c>
      <c r="B176" s="233" t="s">
        <v>168</v>
      </c>
      <c r="C176" s="991">
        <f t="shared" si="44"/>
        <v>0</v>
      </c>
      <c r="D176" s="235">
        <f>SUM(L176+N176+P176+R176+T176+V176+X176+Z176+AB176+AD176+AF176+AH176+AJ176+AL176+AN176)</f>
        <v>0</v>
      </c>
      <c r="E176" s="970">
        <f>SUM(M176+O176+Q176+S176+U176+W176+Y176+AA176+AC176+AE176+AG176+AI176+AK176+AM176+AO176)</f>
        <v>0</v>
      </c>
      <c r="F176" s="992"/>
      <c r="G176" s="993"/>
      <c r="H176" s="992"/>
      <c r="I176" s="993"/>
      <c r="J176" s="992"/>
      <c r="K176" s="993"/>
      <c r="L176" s="1649"/>
      <c r="M176" s="1466"/>
      <c r="N176" s="1649"/>
      <c r="O176" s="1466"/>
      <c r="P176" s="939"/>
      <c r="Q176" s="1466"/>
      <c r="R176" s="939"/>
      <c r="S176" s="1466"/>
      <c r="T176" s="939"/>
      <c r="U176" s="1466"/>
      <c r="V176" s="939"/>
      <c r="W176" s="1466"/>
      <c r="X176" s="939"/>
      <c r="Y176" s="1466"/>
      <c r="Z176" s="939"/>
      <c r="AA176" s="1466"/>
      <c r="AB176" s="939"/>
      <c r="AC176" s="1466"/>
      <c r="AD176" s="939"/>
      <c r="AE176" s="1466"/>
      <c r="AF176" s="939"/>
      <c r="AG176" s="1466"/>
      <c r="AH176" s="939"/>
      <c r="AI176" s="1466"/>
      <c r="AJ176" s="939"/>
      <c r="AK176" s="1466"/>
      <c r="AL176" s="939"/>
      <c r="AM176" s="1466"/>
      <c r="AN176" s="973"/>
      <c r="AO176" s="1467"/>
      <c r="AP176" s="971"/>
      <c r="AQ176" s="995"/>
      <c r="AR176" s="971"/>
      <c r="AS176" s="939"/>
      <c r="AT176" s="1553"/>
      <c r="AU176" s="1553"/>
      <c r="AV176" s="1466"/>
      <c r="AW176" t="str">
        <f t="shared" si="46"/>
        <v/>
      </c>
      <c r="CB176" s="39" t="str">
        <f t="shared" si="47"/>
        <v/>
      </c>
      <c r="CC176" s="39" t="str">
        <f t="shared" si="48"/>
        <v/>
      </c>
      <c r="CD176" s="39" t="str">
        <f t="shared" si="49"/>
        <v/>
      </c>
      <c r="CE176" s="39" t="str">
        <f t="shared" si="50"/>
        <v/>
      </c>
      <c r="CF176" s="39" t="str">
        <f t="shared" si="51"/>
        <v/>
      </c>
      <c r="CG176" s="39" t="str">
        <f t="shared" si="52"/>
        <v/>
      </c>
      <c r="CH176" s="39" t="str">
        <f t="shared" si="53"/>
        <v/>
      </c>
      <c r="CN176" s="40">
        <f t="shared" si="54"/>
        <v>0</v>
      </c>
      <c r="CO176" s="40">
        <f t="shared" si="55"/>
        <v>0</v>
      </c>
      <c r="CP176" s="40">
        <f t="shared" si="56"/>
        <v>0</v>
      </c>
      <c r="CQ176" s="40">
        <f t="shared" si="57"/>
        <v>0</v>
      </c>
      <c r="CR176" s="40">
        <f t="shared" si="58"/>
        <v>0</v>
      </c>
      <c r="CS176" s="40">
        <f t="shared" si="59"/>
        <v>0</v>
      </c>
      <c r="CT176" s="40">
        <f t="shared" si="60"/>
        <v>0</v>
      </c>
    </row>
    <row r="177" spans="1:98" x14ac:dyDescent="0.25">
      <c r="A177" s="529"/>
      <c r="B177" s="238" t="s">
        <v>169</v>
      </c>
      <c r="C177" s="218">
        <f>SUM(D177+E177)</f>
        <v>0</v>
      </c>
      <c r="D177" s="219">
        <f>SUM(L177+N177+P177+R177+T177+V177+X177+Z177+AB177+AD177+AF177+AH177+AJ177+AL177+AN177)</f>
        <v>0</v>
      </c>
      <c r="E177" s="239">
        <f>SUM(M177+O177+Q177+S177+U177+W177+Y177+AA177+AC177+AE177+AG177+AI177+AK177+AM177+AO177)</f>
        <v>0</v>
      </c>
      <c r="F177" s="202"/>
      <c r="G177" s="203"/>
      <c r="H177" s="202"/>
      <c r="I177" s="203"/>
      <c r="J177" s="202"/>
      <c r="K177" s="203"/>
      <c r="L177" s="1650"/>
      <c r="M177" s="71"/>
      <c r="N177" s="1650"/>
      <c r="O177" s="71"/>
      <c r="P177" s="62"/>
      <c r="Q177" s="71"/>
      <c r="R177" s="62"/>
      <c r="S177" s="71"/>
      <c r="T177" s="62"/>
      <c r="U177" s="71"/>
      <c r="V177" s="62"/>
      <c r="W177" s="71"/>
      <c r="X177" s="62"/>
      <c r="Y177" s="71"/>
      <c r="Z177" s="62"/>
      <c r="AA177" s="71"/>
      <c r="AB177" s="62"/>
      <c r="AC177" s="71"/>
      <c r="AD177" s="62"/>
      <c r="AE177" s="71"/>
      <c r="AF177" s="62"/>
      <c r="AG177" s="71"/>
      <c r="AH177" s="62"/>
      <c r="AI177" s="71"/>
      <c r="AJ177" s="62"/>
      <c r="AK177" s="71"/>
      <c r="AL177" s="62"/>
      <c r="AM177" s="71"/>
      <c r="AN177" s="66"/>
      <c r="AO177" s="64"/>
      <c r="AP177" s="65"/>
      <c r="AQ177" s="69"/>
      <c r="AR177" s="65"/>
      <c r="AS177" s="62"/>
      <c r="AT177" s="63"/>
      <c r="AU177" s="63"/>
      <c r="AV177" s="71"/>
      <c r="AW177" t="str">
        <f t="shared" si="46"/>
        <v/>
      </c>
      <c r="CB177" s="39" t="str">
        <f t="shared" si="47"/>
        <v/>
      </c>
      <c r="CC177" s="39" t="str">
        <f t="shared" si="48"/>
        <v/>
      </c>
      <c r="CD177" s="39" t="str">
        <f t="shared" si="49"/>
        <v/>
      </c>
      <c r="CE177" s="39" t="str">
        <f t="shared" si="50"/>
        <v/>
      </c>
      <c r="CF177" s="39" t="str">
        <f t="shared" si="51"/>
        <v/>
      </c>
      <c r="CG177" s="39" t="str">
        <f t="shared" si="52"/>
        <v/>
      </c>
      <c r="CH177" s="39" t="str">
        <f t="shared" si="53"/>
        <v/>
      </c>
      <c r="CN177" s="40">
        <f t="shared" si="54"/>
        <v>0</v>
      </c>
      <c r="CO177" s="40">
        <f t="shared" si="55"/>
        <v>0</v>
      </c>
      <c r="CP177" s="40">
        <f t="shared" si="56"/>
        <v>0</v>
      </c>
      <c r="CQ177" s="40">
        <f t="shared" si="57"/>
        <v>0</v>
      </c>
      <c r="CR177" s="40">
        <f t="shared" si="58"/>
        <v>0</v>
      </c>
      <c r="CS177" s="40">
        <f t="shared" si="59"/>
        <v>0</v>
      </c>
      <c r="CT177" s="40">
        <f t="shared" si="60"/>
        <v>0</v>
      </c>
    </row>
    <row r="178" spans="1:98" s="14" customFormat="1" ht="18" customHeight="1" x14ac:dyDescent="0.2">
      <c r="A178" s="1569" t="s">
        <v>195</v>
      </c>
      <c r="B178" s="1570"/>
      <c r="C178" s="1570"/>
      <c r="D178" s="1570"/>
      <c r="E178" s="1570"/>
      <c r="F178" s="999"/>
      <c r="G178" s="999"/>
      <c r="H178" s="999"/>
      <c r="I178" s="999"/>
      <c r="J178" s="999"/>
      <c r="K178" s="999"/>
      <c r="L178" s="999"/>
      <c r="M178" s="999"/>
      <c r="N178" s="999"/>
      <c r="O178" s="999"/>
      <c r="P178" s="999"/>
      <c r="Q178" s="999"/>
      <c r="R178" s="999"/>
      <c r="S178" s="999"/>
      <c r="T178" s="999"/>
      <c r="U178" s="999"/>
      <c r="V178" s="999"/>
      <c r="W178" s="999"/>
      <c r="X178" s="999"/>
      <c r="Y178" s="999"/>
      <c r="Z178" s="999"/>
      <c r="AA178" s="999"/>
      <c r="AB178" s="999"/>
      <c r="AC178" s="999"/>
      <c r="AD178" s="999"/>
      <c r="AE178" s="999"/>
      <c r="AF178" s="999"/>
      <c r="AG178" s="999"/>
      <c r="AH178" s="145"/>
      <c r="AI178" s="145"/>
      <c r="AJ178" s="145"/>
      <c r="AK178" s="145"/>
      <c r="AL178" s="145"/>
      <c r="AM178" s="145"/>
      <c r="AN178" s="145"/>
      <c r="AO178" s="145"/>
      <c r="AP178" s="145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ht="15" customHeight="1" x14ac:dyDescent="0.25">
      <c r="A179" s="584" t="s">
        <v>196</v>
      </c>
      <c r="B179" s="585"/>
      <c r="C179" s="589" t="s">
        <v>7</v>
      </c>
      <c r="D179" s="590"/>
      <c r="E179" s="590"/>
      <c r="F179" s="1571" t="s">
        <v>158</v>
      </c>
      <c r="G179" s="1572"/>
      <c r="H179" s="1572"/>
      <c r="I179" s="1572"/>
      <c r="J179" s="1572"/>
      <c r="K179" s="1572"/>
      <c r="L179" s="1572"/>
      <c r="M179" s="1572"/>
      <c r="N179" s="1572"/>
      <c r="O179" s="1572"/>
      <c r="P179" s="1572"/>
      <c r="Q179" s="1572"/>
      <c r="R179" s="1572"/>
      <c r="S179" s="1572"/>
      <c r="T179" s="1572"/>
      <c r="U179" s="1572"/>
      <c r="V179" s="1572"/>
      <c r="W179" s="1572"/>
      <c r="X179" s="1572"/>
      <c r="Y179" s="1572"/>
      <c r="Z179" s="1572"/>
      <c r="AA179" s="1572"/>
      <c r="AB179" s="1572"/>
      <c r="AC179" s="1572"/>
      <c r="AD179" s="1572"/>
      <c r="AE179" s="1572"/>
      <c r="AF179" s="1572"/>
      <c r="AG179" s="1572"/>
      <c r="AH179" s="1572"/>
      <c r="AI179" s="1573"/>
      <c r="AJ179" s="543" t="s">
        <v>197</v>
      </c>
      <c r="AK179" s="543"/>
      <c r="AL179" s="543"/>
      <c r="AM179" s="544"/>
      <c r="AN179" s="545" t="s">
        <v>198</v>
      </c>
      <c r="AO179" s="548" t="s">
        <v>199</v>
      </c>
      <c r="AP179" s="549"/>
      <c r="AQ179" s="533" t="s">
        <v>161</v>
      </c>
      <c r="AR179" s="536" t="s">
        <v>160</v>
      </c>
    </row>
    <row r="180" spans="1:98" x14ac:dyDescent="0.25">
      <c r="A180" s="586"/>
      <c r="B180" s="587"/>
      <c r="C180" s="588"/>
      <c r="D180" s="591"/>
      <c r="E180" s="540"/>
      <c r="F180" s="539" t="s">
        <v>16</v>
      </c>
      <c r="G180" s="540"/>
      <c r="H180" s="539" t="s">
        <v>134</v>
      </c>
      <c r="I180" s="540"/>
      <c r="J180" s="539" t="s">
        <v>18</v>
      </c>
      <c r="K180" s="540"/>
      <c r="L180" s="539" t="s">
        <v>19</v>
      </c>
      <c r="M180" s="540"/>
      <c r="N180" s="539" t="s">
        <v>20</v>
      </c>
      <c r="O180" s="540"/>
      <c r="P180" s="539" t="s">
        <v>21</v>
      </c>
      <c r="Q180" s="540"/>
      <c r="R180" s="539" t="s">
        <v>22</v>
      </c>
      <c r="S180" s="540"/>
      <c r="T180" s="539" t="s">
        <v>23</v>
      </c>
      <c r="U180" s="540"/>
      <c r="V180" s="539" t="s">
        <v>24</v>
      </c>
      <c r="W180" s="540"/>
      <c r="X180" s="539" t="s">
        <v>25</v>
      </c>
      <c r="Y180" s="540"/>
      <c r="Z180" s="539" t="s">
        <v>26</v>
      </c>
      <c r="AA180" s="540"/>
      <c r="AB180" s="539" t="s">
        <v>27</v>
      </c>
      <c r="AC180" s="540"/>
      <c r="AD180" s="539" t="s">
        <v>28</v>
      </c>
      <c r="AE180" s="540"/>
      <c r="AF180" s="539" t="s">
        <v>29</v>
      </c>
      <c r="AG180" s="540"/>
      <c r="AH180" s="539" t="s">
        <v>30</v>
      </c>
      <c r="AI180" s="578"/>
      <c r="AJ180" s="579" t="s">
        <v>34</v>
      </c>
      <c r="AK180" s="581" t="s">
        <v>200</v>
      </c>
      <c r="AL180" s="581" t="s">
        <v>201</v>
      </c>
      <c r="AM180" s="571" t="s">
        <v>37</v>
      </c>
      <c r="AN180" s="546"/>
      <c r="AO180" s="550" t="s">
        <v>202</v>
      </c>
      <c r="AP180" s="552" t="s">
        <v>203</v>
      </c>
      <c r="AQ180" s="534"/>
      <c r="AR180" s="537"/>
    </row>
    <row r="181" spans="1:98" x14ac:dyDescent="0.25">
      <c r="A181" s="588"/>
      <c r="B181" s="540"/>
      <c r="C181" s="242" t="s">
        <v>165</v>
      </c>
      <c r="D181" s="243" t="s">
        <v>31</v>
      </c>
      <c r="E181" s="244" t="s">
        <v>32</v>
      </c>
      <c r="F181" s="245" t="s">
        <v>31</v>
      </c>
      <c r="G181" s="244" t="s">
        <v>32</v>
      </c>
      <c r="H181" s="245" t="s">
        <v>31</v>
      </c>
      <c r="I181" s="244" t="s">
        <v>32</v>
      </c>
      <c r="J181" s="245" t="s">
        <v>31</v>
      </c>
      <c r="K181" s="244" t="s">
        <v>32</v>
      </c>
      <c r="L181" s="245" t="s">
        <v>204</v>
      </c>
      <c r="M181" s="244" t="s">
        <v>32</v>
      </c>
      <c r="N181" s="245" t="s">
        <v>204</v>
      </c>
      <c r="O181" s="244" t="s">
        <v>32</v>
      </c>
      <c r="P181" s="245" t="s">
        <v>204</v>
      </c>
      <c r="Q181" s="244" t="s">
        <v>32</v>
      </c>
      <c r="R181" s="245" t="s">
        <v>204</v>
      </c>
      <c r="S181" s="244" t="s">
        <v>32</v>
      </c>
      <c r="T181" s="245" t="s">
        <v>204</v>
      </c>
      <c r="U181" s="244" t="s">
        <v>32</v>
      </c>
      <c r="V181" s="245" t="s">
        <v>204</v>
      </c>
      <c r="W181" s="244" t="s">
        <v>32</v>
      </c>
      <c r="X181" s="245" t="s">
        <v>204</v>
      </c>
      <c r="Y181" s="244" t="s">
        <v>32</v>
      </c>
      <c r="Z181" s="245" t="s">
        <v>204</v>
      </c>
      <c r="AA181" s="244" t="s">
        <v>32</v>
      </c>
      <c r="AB181" s="245" t="s">
        <v>204</v>
      </c>
      <c r="AC181" s="244" t="s">
        <v>32</v>
      </c>
      <c r="AD181" s="245" t="s">
        <v>204</v>
      </c>
      <c r="AE181" s="244" t="s">
        <v>32</v>
      </c>
      <c r="AF181" s="245" t="s">
        <v>204</v>
      </c>
      <c r="AG181" s="244" t="s">
        <v>32</v>
      </c>
      <c r="AH181" s="245" t="s">
        <v>204</v>
      </c>
      <c r="AI181" s="246" t="s">
        <v>32</v>
      </c>
      <c r="AJ181" s="580"/>
      <c r="AK181" s="582"/>
      <c r="AL181" s="583"/>
      <c r="AM181" s="572"/>
      <c r="AN181" s="547"/>
      <c r="AO181" s="551"/>
      <c r="AP181" s="553"/>
      <c r="AQ181" s="535"/>
      <c r="AR181" s="538"/>
    </row>
    <row r="182" spans="1:98" ht="15" customHeight="1" x14ac:dyDescent="0.25">
      <c r="A182" s="554" t="s">
        <v>205</v>
      </c>
      <c r="B182" s="247" t="s">
        <v>206</v>
      </c>
      <c r="C182" s="248">
        <f>SUM(D182+E182)</f>
        <v>18</v>
      </c>
      <c r="D182" s="249">
        <f>SUM(F182+H182+J182+L182+N182+P182+R182+T182+V182+X182+Z182+AB182+AD182+AF182+AH182)</f>
        <v>4</v>
      </c>
      <c r="E182" s="250">
        <f t="shared" ref="E182:E191" si="61">SUM(G182+I182+K182+M182+O182+Q182+S182+U182+W182+Y182+AA182+AC182+AE182+AG182+AI182)</f>
        <v>14</v>
      </c>
      <c r="F182" s="251"/>
      <c r="G182" s="252"/>
      <c r="H182" s="251"/>
      <c r="I182" s="252"/>
      <c r="J182" s="251"/>
      <c r="K182" s="252"/>
      <c r="L182" s="251"/>
      <c r="M182" s="252"/>
      <c r="N182" s="251"/>
      <c r="O182" s="252"/>
      <c r="P182" s="251"/>
      <c r="Q182" s="252"/>
      <c r="R182" s="251"/>
      <c r="S182" s="252">
        <v>1</v>
      </c>
      <c r="T182" s="251"/>
      <c r="U182" s="252">
        <v>1</v>
      </c>
      <c r="V182" s="251"/>
      <c r="W182" s="252">
        <v>1</v>
      </c>
      <c r="X182" s="251">
        <v>1</v>
      </c>
      <c r="Y182" s="252">
        <v>2</v>
      </c>
      <c r="Z182" s="251"/>
      <c r="AA182" s="252"/>
      <c r="AB182" s="251"/>
      <c r="AC182" s="252">
        <v>3</v>
      </c>
      <c r="AD182" s="251">
        <v>1</v>
      </c>
      <c r="AE182" s="252">
        <v>3</v>
      </c>
      <c r="AF182" s="251">
        <v>1</v>
      </c>
      <c r="AG182" s="252"/>
      <c r="AH182" s="251">
        <v>1</v>
      </c>
      <c r="AI182" s="253">
        <v>3</v>
      </c>
      <c r="AJ182" s="254">
        <v>0</v>
      </c>
      <c r="AK182" s="255">
        <v>0</v>
      </c>
      <c r="AL182" s="255">
        <v>0</v>
      </c>
      <c r="AM182" s="256">
        <v>0</v>
      </c>
      <c r="AN182" s="257"/>
      <c r="AO182" s="258">
        <v>0</v>
      </c>
      <c r="AP182" s="259">
        <v>0</v>
      </c>
      <c r="AQ182" s="254">
        <v>0</v>
      </c>
      <c r="AR182" s="256">
        <v>0</v>
      </c>
      <c r="AS182" t="str">
        <f t="shared" ref="AS182:AS191" si="62">CB182&amp;CC182</f>
        <v/>
      </c>
      <c r="CB182" s="39" t="str">
        <f t="shared" ref="CB182:CB191" si="63">IF(AND(C182&gt;0,AQ182="")," * No olvide digitar la variable Migrantes. Digite Cero si no tiene.",IF(AQ182&gt;C182," * La variable Migrantes No puede ser mayor al Total Ambos Sexos.",""))</f>
        <v/>
      </c>
      <c r="CC182" s="39" t="str">
        <f t="shared" ref="CC182:CC191" si="64">IF(AND(C182&gt;0,AR182="")," * No olvide digitar la variable Pueblos Originarios. Digite Cero si no tiene.",IF(AR182&gt;C182," * La variable Pueblos Originarios No puede ser mayor al Total Ambos Sexos.",""))</f>
        <v/>
      </c>
      <c r="CN182" s="40">
        <f t="shared" ref="CN182:CN191" si="65">IF(AND(C182&gt;0,AQ182=""),1,IF(AQ182&gt;C182,1,0))</f>
        <v>0</v>
      </c>
      <c r="CO182" s="40">
        <f t="shared" ref="CO182:CO191" si="66">IF(AND(C182&gt;0,AR182=""),1,IF(AR182&gt;C182,1,0))</f>
        <v>0</v>
      </c>
    </row>
    <row r="183" spans="1:98" ht="15" customHeight="1" x14ac:dyDescent="0.25">
      <c r="A183" s="573"/>
      <c r="B183" s="260" t="s">
        <v>207</v>
      </c>
      <c r="C183" s="261">
        <f t="shared" ref="C183:C191" si="67">SUM(D183+E183)</f>
        <v>0</v>
      </c>
      <c r="D183" s="262">
        <f t="shared" ref="D183:D191" si="68">SUM(F183+H183+J183+L183+N183+P183+R183+T183+V183+X183+Z183+AB183+AD183+AF183+AH183)</f>
        <v>0</v>
      </c>
      <c r="E183" s="263">
        <f t="shared" si="61"/>
        <v>0</v>
      </c>
      <c r="F183" s="264"/>
      <c r="G183" s="265"/>
      <c r="H183" s="264"/>
      <c r="I183" s="265"/>
      <c r="J183" s="264"/>
      <c r="K183" s="265"/>
      <c r="L183" s="264"/>
      <c r="M183" s="265"/>
      <c r="N183" s="264"/>
      <c r="O183" s="265"/>
      <c r="P183" s="264"/>
      <c r="Q183" s="265"/>
      <c r="R183" s="264"/>
      <c r="S183" s="265"/>
      <c r="T183" s="264"/>
      <c r="U183" s="265"/>
      <c r="V183" s="264"/>
      <c r="W183" s="265"/>
      <c r="X183" s="264"/>
      <c r="Y183" s="265"/>
      <c r="Z183" s="264"/>
      <c r="AA183" s="265"/>
      <c r="AB183" s="264"/>
      <c r="AC183" s="265"/>
      <c r="AD183" s="264"/>
      <c r="AE183" s="265"/>
      <c r="AF183" s="264"/>
      <c r="AG183" s="265"/>
      <c r="AH183" s="264"/>
      <c r="AI183" s="266"/>
      <c r="AJ183" s="267"/>
      <c r="AK183" s="268"/>
      <c r="AL183" s="268"/>
      <c r="AM183" s="269"/>
      <c r="AN183" s="270"/>
      <c r="AO183" s="271"/>
      <c r="AP183" s="272"/>
      <c r="AQ183" s="267"/>
      <c r="AR183" s="269"/>
      <c r="AS183" t="str">
        <f t="shared" si="62"/>
        <v/>
      </c>
      <c r="CB183" s="39" t="str">
        <f t="shared" si="63"/>
        <v/>
      </c>
      <c r="CC183" s="39" t="str">
        <f t="shared" si="64"/>
        <v/>
      </c>
      <c r="CN183" s="40">
        <f t="shared" si="65"/>
        <v>0</v>
      </c>
      <c r="CO183" s="40">
        <f t="shared" si="66"/>
        <v>0</v>
      </c>
    </row>
    <row r="184" spans="1:98" ht="15" customHeight="1" x14ac:dyDescent="0.25">
      <c r="A184" s="574" t="s">
        <v>208</v>
      </c>
      <c r="B184" s="273" t="s">
        <v>206</v>
      </c>
      <c r="C184" s="274">
        <f t="shared" si="67"/>
        <v>0</v>
      </c>
      <c r="D184" s="275">
        <f t="shared" si="68"/>
        <v>0</v>
      </c>
      <c r="E184" s="250">
        <f t="shared" si="61"/>
        <v>0</v>
      </c>
      <c r="F184" s="251"/>
      <c r="G184" s="252"/>
      <c r="H184" s="251"/>
      <c r="I184" s="252"/>
      <c r="J184" s="251"/>
      <c r="K184" s="252"/>
      <c r="L184" s="251"/>
      <c r="M184" s="252"/>
      <c r="N184" s="251"/>
      <c r="O184" s="252"/>
      <c r="P184" s="251"/>
      <c r="Q184" s="252"/>
      <c r="R184" s="251"/>
      <c r="S184" s="252"/>
      <c r="T184" s="251"/>
      <c r="U184" s="252"/>
      <c r="V184" s="251"/>
      <c r="W184" s="252"/>
      <c r="X184" s="251"/>
      <c r="Y184" s="252"/>
      <c r="Z184" s="251"/>
      <c r="AA184" s="252"/>
      <c r="AB184" s="251"/>
      <c r="AC184" s="252"/>
      <c r="AD184" s="251"/>
      <c r="AE184" s="252"/>
      <c r="AF184" s="251"/>
      <c r="AG184" s="252"/>
      <c r="AH184" s="251"/>
      <c r="AI184" s="253"/>
      <c r="AJ184" s="254"/>
      <c r="AK184" s="255"/>
      <c r="AL184" s="255"/>
      <c r="AM184" s="256"/>
      <c r="AN184" s="276"/>
      <c r="AO184" s="258"/>
      <c r="AP184" s="259"/>
      <c r="AQ184" s="254"/>
      <c r="AR184" s="256"/>
      <c r="AS184" t="str">
        <f t="shared" si="62"/>
        <v/>
      </c>
      <c r="CB184" s="39" t="str">
        <f t="shared" si="63"/>
        <v/>
      </c>
      <c r="CC184" s="39" t="str">
        <f t="shared" si="64"/>
        <v/>
      </c>
      <c r="CN184" s="40">
        <f t="shared" si="65"/>
        <v>0</v>
      </c>
      <c r="CO184" s="40">
        <f t="shared" si="66"/>
        <v>0</v>
      </c>
    </row>
    <row r="185" spans="1:98" ht="15" customHeight="1" x14ac:dyDescent="0.25">
      <c r="A185" s="575"/>
      <c r="B185" s="277" t="s">
        <v>207</v>
      </c>
      <c r="C185" s="261">
        <f t="shared" si="67"/>
        <v>0</v>
      </c>
      <c r="D185" s="262">
        <f t="shared" si="68"/>
        <v>0</v>
      </c>
      <c r="E185" s="263">
        <f t="shared" si="61"/>
        <v>0</v>
      </c>
      <c r="F185" s="264"/>
      <c r="G185" s="265"/>
      <c r="H185" s="264"/>
      <c r="I185" s="265"/>
      <c r="J185" s="264"/>
      <c r="K185" s="265"/>
      <c r="L185" s="264"/>
      <c r="M185" s="265"/>
      <c r="N185" s="264"/>
      <c r="O185" s="265"/>
      <c r="P185" s="264"/>
      <c r="Q185" s="265"/>
      <c r="R185" s="264"/>
      <c r="S185" s="265"/>
      <c r="T185" s="264"/>
      <c r="U185" s="265"/>
      <c r="V185" s="264"/>
      <c r="W185" s="265"/>
      <c r="X185" s="264"/>
      <c r="Y185" s="265"/>
      <c r="Z185" s="264"/>
      <c r="AA185" s="265"/>
      <c r="AB185" s="264"/>
      <c r="AC185" s="265"/>
      <c r="AD185" s="264"/>
      <c r="AE185" s="265"/>
      <c r="AF185" s="264"/>
      <c r="AG185" s="265"/>
      <c r="AH185" s="264"/>
      <c r="AI185" s="266"/>
      <c r="AJ185" s="267"/>
      <c r="AK185" s="268"/>
      <c r="AL185" s="268"/>
      <c r="AM185" s="269"/>
      <c r="AN185" s="278"/>
      <c r="AO185" s="271"/>
      <c r="AP185" s="272"/>
      <c r="AQ185" s="267"/>
      <c r="AR185" s="269"/>
      <c r="AS185" t="str">
        <f t="shared" si="62"/>
        <v/>
      </c>
      <c r="CB185" s="39" t="str">
        <f t="shared" si="63"/>
        <v/>
      </c>
      <c r="CC185" s="39" t="str">
        <f t="shared" si="64"/>
        <v/>
      </c>
      <c r="CN185" s="40">
        <f t="shared" si="65"/>
        <v>0</v>
      </c>
      <c r="CO185" s="40">
        <f t="shared" si="66"/>
        <v>0</v>
      </c>
    </row>
    <row r="186" spans="1:98" ht="15" customHeight="1" x14ac:dyDescent="0.25">
      <c r="A186" s="576" t="s">
        <v>209</v>
      </c>
      <c r="B186" s="247" t="s">
        <v>206</v>
      </c>
      <c r="C186" s="274">
        <f>SUM(D186+E186)</f>
        <v>4</v>
      </c>
      <c r="D186" s="275">
        <f t="shared" si="68"/>
        <v>2</v>
      </c>
      <c r="E186" s="250">
        <f t="shared" si="61"/>
        <v>2</v>
      </c>
      <c r="F186" s="251"/>
      <c r="G186" s="252"/>
      <c r="H186" s="251"/>
      <c r="I186" s="252"/>
      <c r="J186" s="251"/>
      <c r="K186" s="252"/>
      <c r="L186" s="251"/>
      <c r="M186" s="252"/>
      <c r="N186" s="251"/>
      <c r="O186" s="252"/>
      <c r="P186" s="251"/>
      <c r="Q186" s="252"/>
      <c r="R186" s="251"/>
      <c r="S186" s="252"/>
      <c r="T186" s="251"/>
      <c r="U186" s="252"/>
      <c r="V186" s="251"/>
      <c r="W186" s="252"/>
      <c r="X186" s="251"/>
      <c r="Y186" s="252"/>
      <c r="Z186" s="251">
        <v>1</v>
      </c>
      <c r="AA186" s="252">
        <v>1</v>
      </c>
      <c r="AB186" s="251"/>
      <c r="AC186" s="252"/>
      <c r="AD186" s="251"/>
      <c r="AE186" s="252"/>
      <c r="AF186" s="251"/>
      <c r="AG186" s="252"/>
      <c r="AH186" s="251">
        <v>1</v>
      </c>
      <c r="AI186" s="253">
        <v>1</v>
      </c>
      <c r="AJ186" s="254">
        <v>0</v>
      </c>
      <c r="AK186" s="255">
        <v>0</v>
      </c>
      <c r="AL186" s="255">
        <v>0</v>
      </c>
      <c r="AM186" s="256">
        <v>0</v>
      </c>
      <c r="AN186" s="279"/>
      <c r="AO186" s="280"/>
      <c r="AP186" s="281"/>
      <c r="AQ186" s="254">
        <v>0</v>
      </c>
      <c r="AR186" s="256">
        <v>0</v>
      </c>
      <c r="AS186" t="str">
        <f t="shared" si="62"/>
        <v/>
      </c>
      <c r="CB186" s="39" t="str">
        <f t="shared" si="63"/>
        <v/>
      </c>
      <c r="CC186" s="39" t="str">
        <f t="shared" si="64"/>
        <v/>
      </c>
      <c r="CN186" s="40">
        <f t="shared" si="65"/>
        <v>0</v>
      </c>
      <c r="CO186" s="40">
        <f t="shared" si="66"/>
        <v>0</v>
      </c>
    </row>
    <row r="187" spans="1:98" ht="15" customHeight="1" x14ac:dyDescent="0.25">
      <c r="A187" s="577"/>
      <c r="B187" s="260" t="s">
        <v>207</v>
      </c>
      <c r="C187" s="261">
        <f>SUM(D187+E187)</f>
        <v>0</v>
      </c>
      <c r="D187" s="262">
        <f t="shared" si="68"/>
        <v>0</v>
      </c>
      <c r="E187" s="263">
        <f t="shared" si="61"/>
        <v>0</v>
      </c>
      <c r="F187" s="264"/>
      <c r="G187" s="265"/>
      <c r="H187" s="264"/>
      <c r="I187" s="265"/>
      <c r="J187" s="264"/>
      <c r="K187" s="265"/>
      <c r="L187" s="264"/>
      <c r="M187" s="265"/>
      <c r="N187" s="264"/>
      <c r="O187" s="265"/>
      <c r="P187" s="264"/>
      <c r="Q187" s="265"/>
      <c r="R187" s="264"/>
      <c r="S187" s="265"/>
      <c r="T187" s="264"/>
      <c r="U187" s="265"/>
      <c r="V187" s="264"/>
      <c r="W187" s="265"/>
      <c r="X187" s="264"/>
      <c r="Y187" s="265"/>
      <c r="Z187" s="264"/>
      <c r="AA187" s="265"/>
      <c r="AB187" s="264"/>
      <c r="AC187" s="265"/>
      <c r="AD187" s="264"/>
      <c r="AE187" s="265"/>
      <c r="AF187" s="264"/>
      <c r="AG187" s="265"/>
      <c r="AH187" s="264"/>
      <c r="AI187" s="266"/>
      <c r="AJ187" s="267"/>
      <c r="AK187" s="268"/>
      <c r="AL187" s="268"/>
      <c r="AM187" s="269"/>
      <c r="AN187" s="282"/>
      <c r="AO187" s="283"/>
      <c r="AP187" s="284"/>
      <c r="AQ187" s="267"/>
      <c r="AR187" s="269"/>
      <c r="AS187" t="str">
        <f t="shared" si="62"/>
        <v/>
      </c>
      <c r="CB187" s="39" t="str">
        <f t="shared" si="63"/>
        <v/>
      </c>
      <c r="CC187" s="39" t="str">
        <f t="shared" si="64"/>
        <v/>
      </c>
      <c r="CN187" s="40">
        <f t="shared" si="65"/>
        <v>0</v>
      </c>
      <c r="CO187" s="40">
        <f t="shared" si="66"/>
        <v>0</v>
      </c>
    </row>
    <row r="188" spans="1:98" ht="15" customHeight="1" x14ac:dyDescent="0.25">
      <c r="A188" s="554" t="s">
        <v>210</v>
      </c>
      <c r="B188" s="247" t="s">
        <v>206</v>
      </c>
      <c r="C188" s="274">
        <f>SUM(D188+E188)</f>
        <v>0</v>
      </c>
      <c r="D188" s="275">
        <f t="shared" si="68"/>
        <v>0</v>
      </c>
      <c r="E188" s="250">
        <f t="shared" si="61"/>
        <v>0</v>
      </c>
      <c r="F188" s="251"/>
      <c r="G188" s="252"/>
      <c r="H188" s="251"/>
      <c r="I188" s="252"/>
      <c r="J188" s="251"/>
      <c r="K188" s="252"/>
      <c r="L188" s="251"/>
      <c r="M188" s="252"/>
      <c r="N188" s="251"/>
      <c r="O188" s="252"/>
      <c r="P188" s="251"/>
      <c r="Q188" s="252"/>
      <c r="R188" s="251"/>
      <c r="S188" s="252"/>
      <c r="T188" s="251"/>
      <c r="U188" s="252"/>
      <c r="V188" s="251"/>
      <c r="W188" s="252"/>
      <c r="X188" s="251"/>
      <c r="Y188" s="252"/>
      <c r="Z188" s="251"/>
      <c r="AA188" s="252"/>
      <c r="AB188" s="251"/>
      <c r="AC188" s="252"/>
      <c r="AD188" s="251"/>
      <c r="AE188" s="252"/>
      <c r="AF188" s="251"/>
      <c r="AG188" s="252"/>
      <c r="AH188" s="251"/>
      <c r="AI188" s="253"/>
      <c r="AJ188" s="254"/>
      <c r="AK188" s="255"/>
      <c r="AL188" s="255"/>
      <c r="AM188" s="256"/>
      <c r="AN188" s="285"/>
      <c r="AO188" s="280"/>
      <c r="AP188" s="281"/>
      <c r="AQ188" s="254"/>
      <c r="AR188" s="256"/>
      <c r="AS188" t="str">
        <f t="shared" si="62"/>
        <v/>
      </c>
      <c r="CB188" s="39" t="str">
        <f t="shared" si="63"/>
        <v/>
      </c>
      <c r="CC188" s="39" t="str">
        <f t="shared" si="64"/>
        <v/>
      </c>
      <c r="CN188" s="40">
        <f t="shared" si="65"/>
        <v>0</v>
      </c>
      <c r="CO188" s="40">
        <f t="shared" si="66"/>
        <v>0</v>
      </c>
    </row>
    <row r="189" spans="1:98" ht="15" customHeight="1" x14ac:dyDescent="0.25">
      <c r="A189" s="555"/>
      <c r="B189" s="260" t="s">
        <v>207</v>
      </c>
      <c r="C189" s="261">
        <f t="shared" si="67"/>
        <v>0</v>
      </c>
      <c r="D189" s="262">
        <f t="shared" si="68"/>
        <v>0</v>
      </c>
      <c r="E189" s="263">
        <f t="shared" si="61"/>
        <v>0</v>
      </c>
      <c r="F189" s="264"/>
      <c r="G189" s="265"/>
      <c r="H189" s="264"/>
      <c r="I189" s="265"/>
      <c r="J189" s="264"/>
      <c r="K189" s="265"/>
      <c r="L189" s="264"/>
      <c r="M189" s="265"/>
      <c r="N189" s="264"/>
      <c r="O189" s="265"/>
      <c r="P189" s="264"/>
      <c r="Q189" s="265"/>
      <c r="R189" s="264"/>
      <c r="S189" s="265"/>
      <c r="T189" s="264"/>
      <c r="U189" s="265"/>
      <c r="V189" s="264"/>
      <c r="W189" s="265"/>
      <c r="X189" s="264"/>
      <c r="Y189" s="265"/>
      <c r="Z189" s="264"/>
      <c r="AA189" s="265"/>
      <c r="AB189" s="264"/>
      <c r="AC189" s="265"/>
      <c r="AD189" s="264"/>
      <c r="AE189" s="265"/>
      <c r="AF189" s="264"/>
      <c r="AG189" s="265"/>
      <c r="AH189" s="264"/>
      <c r="AI189" s="266"/>
      <c r="AJ189" s="267"/>
      <c r="AK189" s="268"/>
      <c r="AL189" s="268"/>
      <c r="AM189" s="269"/>
      <c r="AN189" s="286"/>
      <c r="AO189" s="283"/>
      <c r="AP189" s="284"/>
      <c r="AQ189" s="267"/>
      <c r="AR189" s="269"/>
      <c r="AS189" t="str">
        <f t="shared" si="62"/>
        <v/>
      </c>
      <c r="CB189" s="39" t="str">
        <f t="shared" si="63"/>
        <v/>
      </c>
      <c r="CC189" s="39" t="str">
        <f t="shared" si="64"/>
        <v/>
      </c>
      <c r="CN189" s="40">
        <f t="shared" si="65"/>
        <v>0</v>
      </c>
      <c r="CO189" s="40">
        <f t="shared" si="66"/>
        <v>0</v>
      </c>
    </row>
    <row r="190" spans="1:98" ht="15" customHeight="1" x14ac:dyDescent="0.25">
      <c r="A190" s="554" t="s">
        <v>211</v>
      </c>
      <c r="B190" s="247" t="s">
        <v>206</v>
      </c>
      <c r="C190" s="287">
        <f t="shared" si="67"/>
        <v>0</v>
      </c>
      <c r="D190" s="275">
        <f t="shared" si="68"/>
        <v>0</v>
      </c>
      <c r="E190" s="250">
        <f t="shared" si="61"/>
        <v>0</v>
      </c>
      <c r="F190" s="288"/>
      <c r="G190" s="289"/>
      <c r="H190" s="288"/>
      <c r="I190" s="289"/>
      <c r="J190" s="288"/>
      <c r="K190" s="289"/>
      <c r="L190" s="288"/>
      <c r="M190" s="289"/>
      <c r="N190" s="288"/>
      <c r="O190" s="289"/>
      <c r="P190" s="288"/>
      <c r="Q190" s="289"/>
      <c r="R190" s="288"/>
      <c r="S190" s="289"/>
      <c r="T190" s="288"/>
      <c r="U190" s="289"/>
      <c r="V190" s="288"/>
      <c r="W190" s="289"/>
      <c r="X190" s="288"/>
      <c r="Y190" s="289"/>
      <c r="Z190" s="288"/>
      <c r="AA190" s="289"/>
      <c r="AB190" s="288"/>
      <c r="AC190" s="289"/>
      <c r="AD190" s="288"/>
      <c r="AE190" s="289"/>
      <c r="AF190" s="288"/>
      <c r="AG190" s="289"/>
      <c r="AH190" s="288"/>
      <c r="AI190" s="290"/>
      <c r="AJ190" s="291"/>
      <c r="AK190" s="292"/>
      <c r="AL190" s="292"/>
      <c r="AM190" s="293"/>
      <c r="AN190" s="294"/>
      <c r="AO190" s="280"/>
      <c r="AP190" s="281"/>
      <c r="AQ190" s="254"/>
      <c r="AR190" s="256"/>
      <c r="AS190" t="str">
        <f t="shared" si="62"/>
        <v/>
      </c>
      <c r="CB190" s="39" t="str">
        <f t="shared" si="63"/>
        <v/>
      </c>
      <c r="CC190" s="39" t="str">
        <f t="shared" si="64"/>
        <v/>
      </c>
      <c r="CN190" s="40">
        <f t="shared" si="65"/>
        <v>0</v>
      </c>
      <c r="CO190" s="40">
        <f t="shared" si="66"/>
        <v>0</v>
      </c>
    </row>
    <row r="191" spans="1:98" ht="15" customHeight="1" x14ac:dyDescent="0.25">
      <c r="A191" s="556"/>
      <c r="B191" s="295" t="s">
        <v>207</v>
      </c>
      <c r="C191" s="261">
        <f t="shared" si="67"/>
        <v>0</v>
      </c>
      <c r="D191" s="262">
        <f t="shared" si="68"/>
        <v>0</v>
      </c>
      <c r="E191" s="263">
        <f t="shared" si="61"/>
        <v>0</v>
      </c>
      <c r="F191" s="264"/>
      <c r="G191" s="265"/>
      <c r="H191" s="264"/>
      <c r="I191" s="265"/>
      <c r="J191" s="264"/>
      <c r="K191" s="265"/>
      <c r="L191" s="264"/>
      <c r="M191" s="265"/>
      <c r="N191" s="264"/>
      <c r="O191" s="265"/>
      <c r="P191" s="264"/>
      <c r="Q191" s="265"/>
      <c r="R191" s="264"/>
      <c r="S191" s="265"/>
      <c r="T191" s="264"/>
      <c r="U191" s="265"/>
      <c r="V191" s="264"/>
      <c r="W191" s="265"/>
      <c r="X191" s="264"/>
      <c r="Y191" s="265"/>
      <c r="Z191" s="264"/>
      <c r="AA191" s="265"/>
      <c r="AB191" s="264"/>
      <c r="AC191" s="265"/>
      <c r="AD191" s="264"/>
      <c r="AE191" s="265"/>
      <c r="AF191" s="264"/>
      <c r="AG191" s="265"/>
      <c r="AH191" s="264"/>
      <c r="AI191" s="266"/>
      <c r="AJ191" s="296"/>
      <c r="AK191" s="297"/>
      <c r="AL191" s="297"/>
      <c r="AM191" s="298"/>
      <c r="AN191" s="299"/>
      <c r="AO191" s="300"/>
      <c r="AP191" s="284"/>
      <c r="AQ191" s="267"/>
      <c r="AR191" s="269"/>
      <c r="AS191" t="str">
        <f t="shared" si="62"/>
        <v/>
      </c>
      <c r="CB191" s="39" t="str">
        <f t="shared" si="63"/>
        <v/>
      </c>
      <c r="CC191" s="39" t="str">
        <f t="shared" si="64"/>
        <v/>
      </c>
      <c r="CN191" s="40">
        <f t="shared" si="65"/>
        <v>0</v>
      </c>
      <c r="CO191" s="40">
        <f t="shared" si="66"/>
        <v>0</v>
      </c>
    </row>
    <row r="192" spans="1:98" ht="18" customHeight="1" x14ac:dyDescent="0.25">
      <c r="A192" s="1002" t="s">
        <v>212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</row>
    <row r="193" spans="1:99" ht="15" customHeight="1" x14ac:dyDescent="0.25">
      <c r="A193" s="558" t="s">
        <v>213</v>
      </c>
      <c r="B193" s="559"/>
      <c r="C193" s="1651" t="s">
        <v>214</v>
      </c>
      <c r="D193" s="1652" t="s">
        <v>31</v>
      </c>
      <c r="E193" s="1575" t="s">
        <v>32</v>
      </c>
      <c r="F193" s="1576" t="s">
        <v>158</v>
      </c>
      <c r="G193" s="1577"/>
      <c r="H193" s="1577"/>
      <c r="I193" s="1577"/>
      <c r="J193" s="1577"/>
      <c r="K193" s="1577"/>
      <c r="L193" s="1577"/>
      <c r="M193" s="1577"/>
      <c r="N193" s="1577"/>
      <c r="O193" s="1577"/>
      <c r="P193" s="1577"/>
      <c r="Q193" s="1577"/>
      <c r="R193" s="1577"/>
      <c r="S193" s="1578"/>
      <c r="T193" s="1007" t="s">
        <v>215</v>
      </c>
      <c r="U193" s="1492" t="s">
        <v>216</v>
      </c>
      <c r="V193" s="1492" t="s">
        <v>161</v>
      </c>
      <c r="W193" s="1493" t="s">
        <v>160</v>
      </c>
      <c r="X193" s="1494" t="s">
        <v>217</v>
      </c>
      <c r="Y193" s="1384" t="s">
        <v>184</v>
      </c>
      <c r="Z193" s="1008" t="s">
        <v>218</v>
      </c>
      <c r="AA193" s="1009"/>
    </row>
    <row r="194" spans="1:99" x14ac:dyDescent="0.25">
      <c r="A194" s="560"/>
      <c r="B194" s="561"/>
      <c r="C194" s="1651"/>
      <c r="D194" s="1652"/>
      <c r="E194" s="1653"/>
      <c r="F194" s="562" t="s">
        <v>219</v>
      </c>
      <c r="G194" s="563"/>
      <c r="H194" s="602" t="s">
        <v>220</v>
      </c>
      <c r="I194" s="563"/>
      <c r="J194" s="603" t="s">
        <v>221</v>
      </c>
      <c r="K194" s="604"/>
      <c r="L194" s="562" t="s">
        <v>222</v>
      </c>
      <c r="M194" s="563"/>
      <c r="N194" s="562" t="s">
        <v>223</v>
      </c>
      <c r="O194" s="563"/>
      <c r="P194" s="562" t="s">
        <v>224</v>
      </c>
      <c r="Q194" s="563"/>
      <c r="R194" s="605" t="s">
        <v>225</v>
      </c>
      <c r="S194" s="606"/>
      <c r="T194" s="608"/>
      <c r="U194" s="611"/>
      <c r="V194" s="611"/>
      <c r="W194" s="614"/>
      <c r="X194" s="499"/>
      <c r="Y194" s="483"/>
      <c r="Z194" s="600"/>
      <c r="AA194" s="601"/>
    </row>
    <row r="195" spans="1:99" x14ac:dyDescent="0.25">
      <c r="A195" s="562"/>
      <c r="B195" s="563"/>
      <c r="C195" s="1651"/>
      <c r="D195" s="1652"/>
      <c r="E195" s="1579"/>
      <c r="F195" s="1654" t="s">
        <v>185</v>
      </c>
      <c r="G195" s="1581" t="s">
        <v>186</v>
      </c>
      <c r="H195" s="1654" t="s">
        <v>185</v>
      </c>
      <c r="I195" s="1581" t="s">
        <v>186</v>
      </c>
      <c r="J195" s="1654" t="s">
        <v>185</v>
      </c>
      <c r="K195" s="1581" t="s">
        <v>186</v>
      </c>
      <c r="L195" s="1654" t="s">
        <v>185</v>
      </c>
      <c r="M195" s="1581" t="s">
        <v>186</v>
      </c>
      <c r="N195" s="1654" t="s">
        <v>185</v>
      </c>
      <c r="O195" s="1581" t="s">
        <v>186</v>
      </c>
      <c r="P195" s="1654" t="s">
        <v>185</v>
      </c>
      <c r="Q195" s="1581" t="s">
        <v>186</v>
      </c>
      <c r="R195" s="303" t="s">
        <v>185</v>
      </c>
      <c r="S195" s="304" t="s">
        <v>186</v>
      </c>
      <c r="T195" s="609"/>
      <c r="U195" s="612"/>
      <c r="V195" s="612"/>
      <c r="W195" s="615"/>
      <c r="X195" s="500"/>
      <c r="Y195" s="484"/>
      <c r="Z195" s="1582" t="s">
        <v>187</v>
      </c>
      <c r="AA195" s="1655" t="s">
        <v>226</v>
      </c>
    </row>
    <row r="196" spans="1:99" x14ac:dyDescent="0.25">
      <c r="A196" s="1656" t="s">
        <v>227</v>
      </c>
      <c r="B196" s="1656"/>
      <c r="C196" s="1657">
        <f>SUM(D196:E196)</f>
        <v>0</v>
      </c>
      <c r="D196" s="1658">
        <f>SUM(F196,H196,J196,L196,N196,P196,R196)</f>
        <v>0</v>
      </c>
      <c r="E196" s="1659">
        <f>SUM(G196,I196,K196,M196,O196,Q196,S196)</f>
        <v>0</v>
      </c>
      <c r="F196" s="1660"/>
      <c r="G196" s="1661"/>
      <c r="H196" s="1660"/>
      <c r="I196" s="1661"/>
      <c r="J196" s="1660"/>
      <c r="K196" s="1661"/>
      <c r="L196" s="1660"/>
      <c r="M196" s="1661"/>
      <c r="N196" s="1660"/>
      <c r="O196" s="1661"/>
      <c r="P196" s="1660"/>
      <c r="Q196" s="1661"/>
      <c r="R196" s="1662"/>
      <c r="S196" s="1663"/>
      <c r="T196" s="1664"/>
      <c r="U196" s="1665"/>
      <c r="V196" s="1665"/>
      <c r="W196" s="1665"/>
      <c r="X196" s="1665"/>
      <c r="Y196" s="1666"/>
      <c r="Z196" s="1667"/>
      <c r="AA196" s="1668"/>
      <c r="AB196" t="str">
        <f>CB196&amp;CC196&amp;CD196&amp;CE196&amp;CF196&amp;CG196&amp;CH196&amp;CI196</f>
        <v/>
      </c>
      <c r="CB196" s="39" t="str">
        <f>IF(AND($C196&gt;0,T196="")," * No olvide digitar la variable N° sesiones. Digite Cero si no tiene.",IF(T196&gt;$C196," * La variable N° sesiones No puede ser mayor al Total Ambos Sexos.",""))</f>
        <v/>
      </c>
      <c r="CC196" s="39" t="str">
        <f t="shared" ref="CC196:CC202" si="69">IF(AND($E196&gt;0,U196="")," * No olvide digitar la variable Gestantes. Digite Cero si no tiene.",IF(U196&gt;$E196," * La variable Gestantes No puede ser mayor al Total Mujeres.",""))</f>
        <v/>
      </c>
      <c r="CD196" s="39" t="str">
        <f t="shared" ref="CD196:CD202" si="70">IF(AND($C196&gt;0,V196="")," * No olvide digitar la variable Migrantes. Digite Cero si no tiene.",IF(V196&gt;$C196," * La variable Migrantes No puede ser mayor al Total Ambos Sexos.",""))</f>
        <v/>
      </c>
      <c r="CE196" s="39" t="str">
        <f t="shared" ref="CE196:CE202" si="71">IF(AND($C196&gt;0,W196="")," * No olvide digitar la variable Pueblos Originarios. Digite Cero si no tiene.",IF(W196&gt;$C196," * La variable Pueblos Originarios No puede ser mayor al Total Ambos Sexos.",""))</f>
        <v/>
      </c>
      <c r="CF196" s="39" t="str">
        <f t="shared" ref="CF196:CF202" si="72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39" t="str">
        <f t="shared" ref="CG196:CG202" si="73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39" t="str">
        <f t="shared" ref="CH196:CH202" si="74">IF(AND(E196&gt;0,OR(Z196=""))," * No olvide digitar la variable Trans (Masculino). Digite Cero si no tiene.",IF((Z196)&gt;E196," * La variable Trans (Masculino) No puede ser mayor al Total Mujeres.",""))</f>
        <v/>
      </c>
      <c r="CI196" s="39" t="str">
        <f t="shared" ref="CI196:CI202" si="75">IF(AND(D196&gt;0,OR(AA196=""))," * No olvide digitar la variable Trans (Femenino). Digite Cero si no tiene.",IF((AA196)&gt;D196," * La variable Trans (Femenino) No puede ser mayor al Total Hombres.",""))</f>
        <v/>
      </c>
      <c r="CN196" s="40">
        <f t="shared" ref="CN196:CS201" si="76">IF(AND($C196&gt;0,T196=""),1,IF(T196&gt;$C196,1,0))</f>
        <v>0</v>
      </c>
      <c r="CO196" s="40">
        <f>IF(AND($E196&gt;0,U196=""),1,IF(U196&gt;$E196,1,0))</f>
        <v>0</v>
      </c>
      <c r="CP196" s="40">
        <f t="shared" si="76"/>
        <v>0</v>
      </c>
      <c r="CQ196" s="40">
        <f t="shared" si="76"/>
        <v>0</v>
      </c>
      <c r="CR196" s="40">
        <f t="shared" si="76"/>
        <v>0</v>
      </c>
      <c r="CS196" s="40">
        <f t="shared" si="76"/>
        <v>0</v>
      </c>
      <c r="CT196" s="40">
        <f>IF(AND($E196&gt;0,Z196=""),1,IF(Z196&gt;$E196,1,0))</f>
        <v>0</v>
      </c>
      <c r="CU196" s="310">
        <f>IF(AND($D196&gt;0,AA196=""),1,IF(AA196&gt;$D196,1,0))</f>
        <v>0</v>
      </c>
    </row>
    <row r="197" spans="1:99" x14ac:dyDescent="0.25">
      <c r="A197" s="593" t="s">
        <v>228</v>
      </c>
      <c r="B197" s="311" t="s">
        <v>229</v>
      </c>
      <c r="C197" s="178">
        <f>SUM(D197,E197)</f>
        <v>0</v>
      </c>
      <c r="D197" s="312">
        <f>SUM(F197,H197,J197,L197)</f>
        <v>0</v>
      </c>
      <c r="E197" s="313">
        <f>SUM(G197,I197,K197,M197)</f>
        <v>0</v>
      </c>
      <c r="F197" s="385"/>
      <c r="G197" s="386"/>
      <c r="H197" s="385"/>
      <c r="I197" s="386"/>
      <c r="J197" s="385"/>
      <c r="K197" s="386"/>
      <c r="L197" s="385"/>
      <c r="M197" s="386"/>
      <c r="N197" s="316"/>
      <c r="O197" s="317"/>
      <c r="P197" s="316"/>
      <c r="Q197" s="317"/>
      <c r="R197" s="318"/>
      <c r="S197" s="319"/>
      <c r="T197" s="320"/>
      <c r="U197" s="387"/>
      <c r="V197" s="387"/>
      <c r="W197" s="387"/>
      <c r="X197" s="387"/>
      <c r="Y197" s="388"/>
      <c r="Z197" s="389"/>
      <c r="AA197" s="390"/>
      <c r="AB197" t="str">
        <f>CC197&amp;CD197&amp;CE197&amp;CF197&amp;CG197&amp;CH197&amp;CI197</f>
        <v/>
      </c>
      <c r="CB197" s="176"/>
      <c r="CC197" s="39" t="str">
        <f t="shared" si="69"/>
        <v/>
      </c>
      <c r="CD197" s="39" t="str">
        <f t="shared" si="70"/>
        <v/>
      </c>
      <c r="CE197" s="39" t="str">
        <f t="shared" si="71"/>
        <v/>
      </c>
      <c r="CF197" s="39" t="str">
        <f t="shared" si="72"/>
        <v/>
      </c>
      <c r="CG197" s="39" t="str">
        <f t="shared" si="73"/>
        <v/>
      </c>
      <c r="CH197" s="39" t="str">
        <f t="shared" si="74"/>
        <v/>
      </c>
      <c r="CI197" s="39" t="str">
        <f t="shared" si="75"/>
        <v/>
      </c>
      <c r="CN197" s="176"/>
      <c r="CO197" s="40">
        <f t="shared" ref="CO197:CO202" si="77">IF(AND($E197&gt;0,U197=""),1,IF(U197&gt;$E197,1,0))</f>
        <v>0</v>
      </c>
      <c r="CP197" s="40">
        <f t="shared" si="76"/>
        <v>0</v>
      </c>
      <c r="CQ197" s="40">
        <f t="shared" si="76"/>
        <v>0</v>
      </c>
      <c r="CR197" s="40">
        <f t="shared" si="76"/>
        <v>0</v>
      </c>
      <c r="CS197" s="40">
        <f t="shared" si="76"/>
        <v>0</v>
      </c>
      <c r="CT197" s="40">
        <f t="shared" ref="CT197:CT201" si="78">IF(AND($E197&gt;0,Z197=""),1,IF(Z197&gt;$E197,1,0))</f>
        <v>0</v>
      </c>
      <c r="CU197" s="310">
        <f t="shared" ref="CU197:CU201" si="79">IF(AND($D197&gt;0,AA197=""),1,IF(AA197&gt;$D197,1,0))</f>
        <v>0</v>
      </c>
    </row>
    <row r="198" spans="1:99" x14ac:dyDescent="0.25">
      <c r="A198" s="593"/>
      <c r="B198" s="326" t="s">
        <v>230</v>
      </c>
      <c r="C198" s="194">
        <f t="shared" ref="C198:C202" si="80">SUM(D198,E198)</f>
        <v>0</v>
      </c>
      <c r="D198" s="312">
        <f>SUM(F198,H198,J198,L198)</f>
        <v>0</v>
      </c>
      <c r="E198" s="313">
        <f>SUM(G198,I198,K198,M198)</f>
        <v>0</v>
      </c>
      <c r="F198" s="391"/>
      <c r="G198" s="392"/>
      <c r="H198" s="391"/>
      <c r="I198" s="392"/>
      <c r="J198" s="391"/>
      <c r="K198" s="392"/>
      <c r="L198" s="391"/>
      <c r="M198" s="392"/>
      <c r="N198" s="329"/>
      <c r="O198" s="330"/>
      <c r="P198" s="329"/>
      <c r="Q198" s="330"/>
      <c r="R198" s="331"/>
      <c r="S198" s="332"/>
      <c r="T198" s="333"/>
      <c r="U198" s="393"/>
      <c r="V198" s="393"/>
      <c r="W198" s="393"/>
      <c r="X198" s="393"/>
      <c r="Y198" s="394"/>
      <c r="Z198" s="395"/>
      <c r="AA198" s="396"/>
      <c r="AB198" t="str">
        <f t="shared" ref="AB198:AB201" si="81">CC198&amp;CD198&amp;CE198&amp;CF198&amp;CG198&amp;CH198&amp;CI198</f>
        <v/>
      </c>
      <c r="CB198" s="176"/>
      <c r="CC198" s="39" t="str">
        <f t="shared" si="69"/>
        <v/>
      </c>
      <c r="CD198" s="39" t="str">
        <f t="shared" si="70"/>
        <v/>
      </c>
      <c r="CE198" s="39" t="str">
        <f t="shared" si="71"/>
        <v/>
      </c>
      <c r="CF198" s="39" t="str">
        <f t="shared" si="72"/>
        <v/>
      </c>
      <c r="CG198" s="39" t="str">
        <f t="shared" si="73"/>
        <v/>
      </c>
      <c r="CH198" s="39" t="str">
        <f t="shared" si="74"/>
        <v/>
      </c>
      <c r="CI198" s="39" t="str">
        <f t="shared" si="75"/>
        <v/>
      </c>
      <c r="CN198" s="176"/>
      <c r="CO198" s="40">
        <f t="shared" si="77"/>
        <v>0</v>
      </c>
      <c r="CP198" s="40">
        <f t="shared" si="76"/>
        <v>0</v>
      </c>
      <c r="CQ198" s="40">
        <f t="shared" si="76"/>
        <v>0</v>
      </c>
      <c r="CR198" s="40">
        <f t="shared" si="76"/>
        <v>0</v>
      </c>
      <c r="CS198" s="40">
        <f t="shared" si="76"/>
        <v>0</v>
      </c>
      <c r="CT198" s="40">
        <f t="shared" si="78"/>
        <v>0</v>
      </c>
      <c r="CU198" s="310">
        <f t="shared" si="79"/>
        <v>0</v>
      </c>
    </row>
    <row r="199" spans="1:99" x14ac:dyDescent="0.25">
      <c r="A199" s="593"/>
      <c r="B199" s="326" t="s">
        <v>231</v>
      </c>
      <c r="C199" s="194">
        <f t="shared" si="80"/>
        <v>0</v>
      </c>
      <c r="D199" s="338">
        <f>SUM(F199,H199,J199,L199,N199,P199,R199)</f>
        <v>0</v>
      </c>
      <c r="E199" s="339">
        <f>SUM(G199,I199,K199,M199,O199,Q199,S199)</f>
        <v>0</v>
      </c>
      <c r="F199" s="391"/>
      <c r="G199" s="392"/>
      <c r="H199" s="391"/>
      <c r="I199" s="392"/>
      <c r="J199" s="391"/>
      <c r="K199" s="392"/>
      <c r="L199" s="391"/>
      <c r="M199" s="392"/>
      <c r="N199" s="391"/>
      <c r="O199" s="392"/>
      <c r="P199" s="391"/>
      <c r="Q199" s="392"/>
      <c r="R199" s="397"/>
      <c r="S199" s="398"/>
      <c r="T199" s="333"/>
      <c r="U199" s="393"/>
      <c r="V199" s="393"/>
      <c r="W199" s="393"/>
      <c r="X199" s="393"/>
      <c r="Y199" s="394"/>
      <c r="Z199" s="395"/>
      <c r="AA199" s="396"/>
      <c r="AB199" t="str">
        <f t="shared" si="81"/>
        <v/>
      </c>
      <c r="CB199" s="176"/>
      <c r="CC199" s="39" t="str">
        <f t="shared" si="69"/>
        <v/>
      </c>
      <c r="CD199" s="39" t="str">
        <f t="shared" si="70"/>
        <v/>
      </c>
      <c r="CE199" s="39" t="str">
        <f t="shared" si="71"/>
        <v/>
      </c>
      <c r="CF199" s="39" t="str">
        <f t="shared" si="72"/>
        <v/>
      </c>
      <c r="CG199" s="39" t="str">
        <f t="shared" si="73"/>
        <v/>
      </c>
      <c r="CH199" s="39" t="str">
        <f t="shared" si="74"/>
        <v/>
      </c>
      <c r="CI199" s="39" t="str">
        <f t="shared" si="75"/>
        <v/>
      </c>
      <c r="CN199" s="176"/>
      <c r="CO199" s="40">
        <f t="shared" si="77"/>
        <v>0</v>
      </c>
      <c r="CP199" s="40">
        <f t="shared" si="76"/>
        <v>0</v>
      </c>
      <c r="CQ199" s="40">
        <f t="shared" si="76"/>
        <v>0</v>
      </c>
      <c r="CR199" s="40">
        <f t="shared" si="76"/>
        <v>0</v>
      </c>
      <c r="CS199" s="40">
        <f t="shared" si="76"/>
        <v>0</v>
      </c>
      <c r="CT199" s="40">
        <f t="shared" si="78"/>
        <v>0</v>
      </c>
      <c r="CU199" s="310">
        <f t="shared" si="79"/>
        <v>0</v>
      </c>
    </row>
    <row r="200" spans="1:99" x14ac:dyDescent="0.25">
      <c r="A200" s="593"/>
      <c r="B200" s="326" t="s">
        <v>232</v>
      </c>
      <c r="C200" s="194">
        <f t="shared" si="80"/>
        <v>0</v>
      </c>
      <c r="D200" s="338">
        <f>SUM(F200,H200,J200,L200)</f>
        <v>0</v>
      </c>
      <c r="E200" s="339">
        <f>SUM(G200,I200,K200,M200)</f>
        <v>0</v>
      </c>
      <c r="F200" s="391"/>
      <c r="G200" s="392"/>
      <c r="H200" s="391"/>
      <c r="I200" s="392"/>
      <c r="J200" s="391"/>
      <c r="K200" s="392"/>
      <c r="L200" s="391"/>
      <c r="M200" s="392"/>
      <c r="N200" s="329"/>
      <c r="O200" s="330"/>
      <c r="P200" s="329"/>
      <c r="Q200" s="330"/>
      <c r="R200" s="331"/>
      <c r="S200" s="332"/>
      <c r="T200" s="333"/>
      <c r="U200" s="393"/>
      <c r="V200" s="393"/>
      <c r="W200" s="393"/>
      <c r="X200" s="393"/>
      <c r="Y200" s="394"/>
      <c r="Z200" s="395"/>
      <c r="AA200" s="396"/>
      <c r="AB200" t="str">
        <f t="shared" si="81"/>
        <v/>
      </c>
      <c r="CB200" s="176"/>
      <c r="CC200" s="39" t="str">
        <f t="shared" si="69"/>
        <v/>
      </c>
      <c r="CD200" s="39" t="str">
        <f t="shared" si="70"/>
        <v/>
      </c>
      <c r="CE200" s="39" t="str">
        <f t="shared" si="71"/>
        <v/>
      </c>
      <c r="CF200" s="39" t="str">
        <f t="shared" si="72"/>
        <v/>
      </c>
      <c r="CG200" s="39" t="str">
        <f t="shared" si="73"/>
        <v/>
      </c>
      <c r="CH200" s="39" t="str">
        <f t="shared" si="74"/>
        <v/>
      </c>
      <c r="CI200" s="39" t="str">
        <f t="shared" si="75"/>
        <v/>
      </c>
      <c r="CN200" s="176"/>
      <c r="CO200" s="40">
        <f t="shared" si="77"/>
        <v>0</v>
      </c>
      <c r="CP200" s="40">
        <f t="shared" si="76"/>
        <v>0</v>
      </c>
      <c r="CQ200" s="40">
        <f t="shared" si="76"/>
        <v>0</v>
      </c>
      <c r="CR200" s="40">
        <f t="shared" si="76"/>
        <v>0</v>
      </c>
      <c r="CS200" s="40">
        <f t="shared" si="76"/>
        <v>0</v>
      </c>
      <c r="CT200" s="40">
        <f t="shared" si="78"/>
        <v>0</v>
      </c>
      <c r="CU200" s="310">
        <f t="shared" si="79"/>
        <v>0</v>
      </c>
    </row>
    <row r="201" spans="1:99" x14ac:dyDescent="0.25">
      <c r="A201" s="593"/>
      <c r="B201" s="326" t="s">
        <v>233</v>
      </c>
      <c r="C201" s="194">
        <f t="shared" si="80"/>
        <v>0</v>
      </c>
      <c r="D201" s="338">
        <f>SUM(F201,H201,J201,L201,N201,P201,R201)</f>
        <v>0</v>
      </c>
      <c r="E201" s="339">
        <f>SUM(G201,I201,K201,M201,O201,Q201,S201)</f>
        <v>0</v>
      </c>
      <c r="F201" s="391"/>
      <c r="G201" s="392"/>
      <c r="H201" s="391"/>
      <c r="I201" s="392"/>
      <c r="J201" s="391"/>
      <c r="K201" s="392"/>
      <c r="L201" s="391"/>
      <c r="M201" s="392"/>
      <c r="N201" s="391"/>
      <c r="O201" s="392"/>
      <c r="P201" s="391"/>
      <c r="Q201" s="392"/>
      <c r="R201" s="397"/>
      <c r="S201" s="398"/>
      <c r="T201" s="333"/>
      <c r="U201" s="393"/>
      <c r="V201" s="393"/>
      <c r="W201" s="393"/>
      <c r="X201" s="393"/>
      <c r="Y201" s="394"/>
      <c r="Z201" s="395"/>
      <c r="AA201" s="396"/>
      <c r="AB201" t="str">
        <f t="shared" si="81"/>
        <v/>
      </c>
      <c r="CB201" s="176"/>
      <c r="CC201" s="39" t="str">
        <f t="shared" si="69"/>
        <v/>
      </c>
      <c r="CD201" s="39" t="str">
        <f t="shared" si="70"/>
        <v/>
      </c>
      <c r="CE201" s="39" t="str">
        <f t="shared" si="71"/>
        <v/>
      </c>
      <c r="CF201" s="39" t="str">
        <f t="shared" si="72"/>
        <v/>
      </c>
      <c r="CG201" s="39" t="str">
        <f t="shared" si="73"/>
        <v/>
      </c>
      <c r="CH201" s="39" t="str">
        <f t="shared" si="74"/>
        <v/>
      </c>
      <c r="CI201" s="39" t="str">
        <f t="shared" si="75"/>
        <v/>
      </c>
      <c r="CN201" s="176"/>
      <c r="CO201" s="40">
        <f t="shared" si="77"/>
        <v>0</v>
      </c>
      <c r="CP201" s="40">
        <f t="shared" si="76"/>
        <v>0</v>
      </c>
      <c r="CQ201" s="40">
        <f t="shared" si="76"/>
        <v>0</v>
      </c>
      <c r="CR201" s="40">
        <f t="shared" si="76"/>
        <v>0</v>
      </c>
      <c r="CS201" s="40">
        <f t="shared" si="76"/>
        <v>0</v>
      </c>
      <c r="CT201" s="40">
        <f t="shared" si="78"/>
        <v>0</v>
      </c>
      <c r="CU201" s="310">
        <f t="shared" si="79"/>
        <v>0</v>
      </c>
    </row>
    <row r="202" spans="1:99" x14ac:dyDescent="0.25">
      <c r="A202" s="594"/>
      <c r="B202" s="342" t="s">
        <v>234</v>
      </c>
      <c r="C202" s="343">
        <f t="shared" si="80"/>
        <v>0</v>
      </c>
      <c r="D202" s="344">
        <f>SUM(F202,H202,J202,L202,N202,P202,R202)</f>
        <v>0</v>
      </c>
      <c r="E202" s="345">
        <f>SUM(G202,I202,K202,M202,O202,Q202,S202)</f>
        <v>0</v>
      </c>
      <c r="F202" s="399"/>
      <c r="G202" s="400"/>
      <c r="H202" s="399"/>
      <c r="I202" s="400"/>
      <c r="J202" s="399"/>
      <c r="K202" s="400"/>
      <c r="L202" s="399"/>
      <c r="M202" s="400"/>
      <c r="N202" s="399"/>
      <c r="O202" s="400"/>
      <c r="P202" s="399"/>
      <c r="Q202" s="400"/>
      <c r="R202" s="401"/>
      <c r="S202" s="402"/>
      <c r="T202" s="350"/>
      <c r="U202" s="403"/>
      <c r="V202" s="403"/>
      <c r="W202" s="403"/>
      <c r="X202" s="403"/>
      <c r="Y202" s="404"/>
      <c r="Z202" s="405"/>
      <c r="AA202" s="406"/>
      <c r="AB202" t="str">
        <f>CC202&amp;CD202&amp;CE202&amp;CF202&amp;CG202&amp;CH202&amp;CI202</f>
        <v/>
      </c>
      <c r="CB202" s="176"/>
      <c r="CC202" s="39" t="str">
        <f t="shared" si="69"/>
        <v/>
      </c>
      <c r="CD202" s="39" t="str">
        <f t="shared" si="70"/>
        <v/>
      </c>
      <c r="CE202" s="39" t="str">
        <f t="shared" si="71"/>
        <v/>
      </c>
      <c r="CF202" s="39" t="str">
        <f t="shared" si="72"/>
        <v/>
      </c>
      <c r="CG202" s="39" t="str">
        <f t="shared" si="73"/>
        <v/>
      </c>
      <c r="CH202" s="39" t="str">
        <f t="shared" si="74"/>
        <v/>
      </c>
      <c r="CI202" s="39" t="str">
        <f t="shared" si="75"/>
        <v/>
      </c>
      <c r="CN202" s="176"/>
      <c r="CO202" s="40">
        <f t="shared" si="77"/>
        <v>0</v>
      </c>
      <c r="CP202" s="40">
        <f>IF(AND($C202&gt;0,V202=""),1,IF(V202&gt;$C202,1,0))</f>
        <v>0</v>
      </c>
      <c r="CQ202" s="40">
        <f>IF(AND($C202&gt;0,W202=""),1,IF(W202&gt;$C202,1,0))</f>
        <v>0</v>
      </c>
      <c r="CR202" s="40">
        <f>IF(AND($C202&gt;0,X202=""),1,IF(X202&gt;$C202,1,0))</f>
        <v>0</v>
      </c>
      <c r="CS202" s="40">
        <f>IF(AND($C202&gt;0,Y202=""),1,IF(Y202&gt;$C202,1,0))</f>
        <v>0</v>
      </c>
      <c r="CT202" s="40">
        <f>IF(AND($E202&gt;0,Z202=""),1,IF(Z202&gt;$E202,1,0))</f>
        <v>0</v>
      </c>
      <c r="CU202" s="310">
        <f>IF(AND($D202&gt;0,AA202=""),1,IF(AA202&gt;$D202,1,0))</f>
        <v>0</v>
      </c>
    </row>
    <row r="203" spans="1:99" ht="18" customHeight="1" x14ac:dyDescent="0.25">
      <c r="A203" s="1002" t="s">
        <v>235</v>
      </c>
      <c r="B203" s="999"/>
      <c r="C203" s="999"/>
      <c r="D203" s="999"/>
      <c r="E203" s="999"/>
    </row>
    <row r="204" spans="1:99" x14ac:dyDescent="0.25">
      <c r="A204" s="558" t="s">
        <v>213</v>
      </c>
      <c r="B204" s="559"/>
      <c r="C204" s="1669" t="s">
        <v>33</v>
      </c>
      <c r="D204" s="1670" t="s">
        <v>236</v>
      </c>
      <c r="E204" s="1592" t="s">
        <v>237</v>
      </c>
    </row>
    <row r="205" spans="1:99" x14ac:dyDescent="0.25">
      <c r="A205" s="560"/>
      <c r="B205" s="561"/>
      <c r="C205" s="1669"/>
      <c r="D205" s="1670"/>
      <c r="E205" s="1592"/>
    </row>
    <row r="206" spans="1:99" x14ac:dyDescent="0.25">
      <c r="A206" s="562"/>
      <c r="B206" s="563"/>
      <c r="C206" s="1669"/>
      <c r="D206" s="1670"/>
      <c r="E206" s="1592"/>
    </row>
    <row r="207" spans="1:99" ht="22.5" customHeight="1" x14ac:dyDescent="0.25">
      <c r="A207" s="626" t="s">
        <v>238</v>
      </c>
      <c r="B207" s="626"/>
      <c r="C207" s="1671">
        <f>D207+E207</f>
        <v>65</v>
      </c>
      <c r="D207" s="407"/>
      <c r="E207" s="1672">
        <v>65</v>
      </c>
    </row>
    <row r="208" spans="1:99" ht="15" customHeight="1" x14ac:dyDescent="0.25">
      <c r="A208" s="627" t="s">
        <v>239</v>
      </c>
      <c r="B208" s="627"/>
      <c r="C208" s="358">
        <f>D208+E208</f>
        <v>79</v>
      </c>
      <c r="D208" s="408"/>
      <c r="E208" s="409">
        <v>79</v>
      </c>
    </row>
    <row r="209" spans="1:95" x14ac:dyDescent="0.25">
      <c r="A209" s="1002" t="s">
        <v>240</v>
      </c>
      <c r="B209" s="999"/>
      <c r="C209" s="999"/>
      <c r="D209" s="999"/>
      <c r="E209" s="999"/>
      <c r="F209" s="361"/>
      <c r="G209" s="361"/>
      <c r="H209" s="361"/>
      <c r="I209" s="362"/>
      <c r="J209" s="362"/>
      <c r="K209" s="362"/>
      <c r="L209" s="362"/>
      <c r="M209" s="362"/>
    </row>
    <row r="210" spans="1:95" ht="30" customHeight="1" x14ac:dyDescent="0.25">
      <c r="A210" s="911" t="s">
        <v>181</v>
      </c>
      <c r="B210" s="911" t="s">
        <v>94</v>
      </c>
      <c r="C210" s="1673" t="s">
        <v>158</v>
      </c>
      <c r="D210" s="1572"/>
      <c r="E210" s="1572"/>
      <c r="F210" s="1572"/>
      <c r="G210" s="1572"/>
      <c r="H210" s="1572"/>
      <c r="I210" s="1572"/>
      <c r="J210" s="1674"/>
      <c r="K210" s="1411" t="s">
        <v>241</v>
      </c>
      <c r="L210" s="1028"/>
      <c r="M210" s="1029"/>
    </row>
    <row r="211" spans="1:95" x14ac:dyDescent="0.25">
      <c r="A211" s="460"/>
      <c r="B211" s="460"/>
      <c r="C211" s="1675" t="s">
        <v>242</v>
      </c>
      <c r="D211" s="1676"/>
      <c r="E211" s="1677" t="s">
        <v>18</v>
      </c>
      <c r="F211" s="1678"/>
      <c r="G211" s="1677" t="s">
        <v>19</v>
      </c>
      <c r="H211" s="1678"/>
      <c r="I211" s="1677" t="s">
        <v>243</v>
      </c>
      <c r="J211" s="1679"/>
      <c r="K211" s="619"/>
      <c r="L211" s="620"/>
      <c r="M211" s="621"/>
    </row>
    <row r="212" spans="1:95" x14ac:dyDescent="0.25">
      <c r="A212" s="461"/>
      <c r="B212" s="461"/>
      <c r="C212" s="1680" t="s">
        <v>244</v>
      </c>
      <c r="D212" s="1035" t="s">
        <v>245</v>
      </c>
      <c r="E212" s="1036" t="s">
        <v>244</v>
      </c>
      <c r="F212" s="1037" t="s">
        <v>245</v>
      </c>
      <c r="G212" s="1036" t="s">
        <v>244</v>
      </c>
      <c r="H212" s="1035" t="s">
        <v>245</v>
      </c>
      <c r="I212" s="1036" t="s">
        <v>244</v>
      </c>
      <c r="J212" s="1038" t="s">
        <v>245</v>
      </c>
      <c r="K212" s="1681" t="s">
        <v>136</v>
      </c>
      <c r="L212" s="1682" t="s">
        <v>246</v>
      </c>
      <c r="M212" s="1683" t="s">
        <v>247</v>
      </c>
    </row>
    <row r="213" spans="1:95" x14ac:dyDescent="0.25">
      <c r="A213" s="371" t="s">
        <v>248</v>
      </c>
      <c r="B213" s="371">
        <f>SUM(C213:J213)</f>
        <v>0</v>
      </c>
      <c r="C213" s="27"/>
      <c r="D213" s="1684"/>
      <c r="E213" s="27"/>
      <c r="F213" s="1685"/>
      <c r="G213" s="27"/>
      <c r="H213" s="1684"/>
      <c r="I213" s="27"/>
      <c r="J213" s="1686"/>
      <c r="K213" s="182"/>
      <c r="L213" s="28"/>
      <c r="M213" s="1684"/>
      <c r="N213" t="str">
        <f>CB213&amp;CC213&amp;CD213&amp;CE213</f>
        <v/>
      </c>
      <c r="CB213" s="39" t="str">
        <f>IF(AND(B213&gt;0,OR(K213=""))," * No olvide digitar la variable IDENTIDAD DE GÉNERO/Trans Masculino. Digite Cero si no tiene.","")</f>
        <v/>
      </c>
      <c r="CC213" s="39" t="str">
        <f>IF(AND($B213&gt;0,OR(L213=""))," * No olvide digitar la variable IDENTIDAD DE GÉNERO/Trans Femenino. Digite Cero si no tiene.","")</f>
        <v/>
      </c>
      <c r="CD213" s="39" t="str">
        <f>IF(AND(B213&gt;0,OR(M213=""))," * No olvide digitar la variable IDENTIDAD DE GÉNERO/Binarie. Digite Cero si no tiene.","")</f>
        <v/>
      </c>
      <c r="CE213" s="39" t="str">
        <f>IF((K213+L213+M213)&gt;B213," * La variable IDENTIDAD DE GÉNERO No puede ser mayor al Total .","")</f>
        <v/>
      </c>
      <c r="CN213" s="177">
        <f>IF(AND($B213&gt;0,(K213="")),1,0)</f>
        <v>0</v>
      </c>
      <c r="CO213" s="177">
        <f t="shared" ref="CO213:CP215" si="82">IF(AND($B213&gt;0,(L213="")),1,0)</f>
        <v>0</v>
      </c>
      <c r="CP213" s="177">
        <f>IF(AND($B213&gt;0,(M213="")),1,0)</f>
        <v>0</v>
      </c>
      <c r="CQ213" s="177">
        <f>IF((K213+L213+M213)&gt;B213,1,0)</f>
        <v>0</v>
      </c>
    </row>
    <row r="214" spans="1:95" x14ac:dyDescent="0.25">
      <c r="A214" s="372" t="s">
        <v>249</v>
      </c>
      <c r="B214" s="372">
        <f>SUM(C214:J214)</f>
        <v>0</v>
      </c>
      <c r="C214" s="42"/>
      <c r="D214" s="45"/>
      <c r="E214" s="42"/>
      <c r="F214" s="37"/>
      <c r="G214" s="42"/>
      <c r="H214" s="45"/>
      <c r="I214" s="42"/>
      <c r="J214" s="373"/>
      <c r="K214" s="197"/>
      <c r="L214" s="43"/>
      <c r="M214" s="45"/>
      <c r="N214" t="str">
        <f>CB214&amp;CC214&amp;CD214&amp;CE214</f>
        <v/>
      </c>
      <c r="CB214" s="39" t="str">
        <f>IF(AND(B214&gt;0,OR(K214=""))," * No olvide digitar la variable IDENTIDAD DE GÉNERO/Trans Masculino. Digite Cero si no tiene.","")</f>
        <v/>
      </c>
      <c r="CC214" s="39" t="str">
        <f>IF(AND($B214&gt;0,OR(L214=""))," * No olvide digitar la variable IDENTIDAD DE GÉNERO/Trans Femenino. Digite Cero si no tiene.","")</f>
        <v/>
      </c>
      <c r="CD214" s="39" t="str">
        <f>IF(AND(B214&gt;0,OR(M214=""))," * No olvide digitar la variable IDENTIDAD DE GÉNERO/Binarie. Digite Cero si no tiene.","")</f>
        <v/>
      </c>
      <c r="CE214" s="39" t="str">
        <f>IF((K214+L214+M214)&gt;B214," * La variable IDENTIDAD DE GÉNERO No puede ser mayor al Total .","")</f>
        <v/>
      </c>
      <c r="CN214" s="177">
        <f t="shared" ref="CN214:CN215" si="83">IF(AND($B214&gt;0,(K214="")),1,0)</f>
        <v>0</v>
      </c>
      <c r="CO214" s="177">
        <f t="shared" si="82"/>
        <v>0</v>
      </c>
      <c r="CP214" s="177">
        <f t="shared" si="82"/>
        <v>0</v>
      </c>
      <c r="CQ214" s="177">
        <f t="shared" ref="CQ214:CQ215" si="84">IF((K214+L214+M214)&gt;B214,1,0)</f>
        <v>0</v>
      </c>
    </row>
    <row r="215" spans="1:95" x14ac:dyDescent="0.25">
      <c r="A215" s="374" t="s">
        <v>250</v>
      </c>
      <c r="B215" s="374">
        <f>SUM(C215:J215)</f>
        <v>0</v>
      </c>
      <c r="C215" s="375"/>
      <c r="D215" s="376"/>
      <c r="E215" s="375"/>
      <c r="F215" s="377"/>
      <c r="G215" s="375"/>
      <c r="H215" s="376"/>
      <c r="I215" s="375"/>
      <c r="J215" s="378"/>
      <c r="K215" s="379"/>
      <c r="L215" s="380"/>
      <c r="M215" s="376"/>
      <c r="N215" t="str">
        <f>CB215&amp;CC215&amp;CD215&amp;CE215</f>
        <v/>
      </c>
      <c r="CB215" s="39" t="str">
        <f>IF(AND(B215&gt;0,OR(K215=""))," * No olvide digitar la variable IDENTIDAD DE GÉNERO/Trans Masculino. Digite Cero si no tiene.","")</f>
        <v/>
      </c>
      <c r="CC215" s="39" t="str">
        <f>IF(AND($B215&gt;0,OR(L215=""))," * No olvide digitar la variable IDENTIDAD DE GÉNERO/Trans Femenino. Digite Cero si no tiene.","")</f>
        <v/>
      </c>
      <c r="CD215" s="39" t="str">
        <f>IF(AND(B215&gt;0,OR(M215=""))," * No olvide digitar la variable IDENTIDAD DE GÉNERO/Binarie. Digite Cero si no tiene.","")</f>
        <v/>
      </c>
      <c r="CE215" s="39" t="str">
        <f>IF((K215+L215+M215)&gt;B215," * La variable IDENTIDAD DE GÉNERO No puede ser mayor al Total .","")</f>
        <v/>
      </c>
      <c r="CN215" s="177">
        <f t="shared" si="83"/>
        <v>0</v>
      </c>
      <c r="CO215" s="177">
        <f t="shared" si="82"/>
        <v>0</v>
      </c>
      <c r="CP215" s="177">
        <f t="shared" si="82"/>
        <v>0</v>
      </c>
      <c r="CQ215" s="177">
        <f t="shared" si="84"/>
        <v>0</v>
      </c>
    </row>
    <row r="216" spans="1:95" x14ac:dyDescent="0.25">
      <c r="A216" s="381"/>
    </row>
    <row r="239" spans="1:2" ht="24" hidden="1" customHeight="1" x14ac:dyDescent="0.25">
      <c r="A239" s="382">
        <f>SUM(B12:B66,X12:X66,AB12:AB66,AF12:AG66,B71:B125,F71:F125,J71:J125,N71:N125,Q71:AI125,B129:B145,C151:C161,C167:C177,C182:C191,C196:C202,C207:C208,B213:B215)</f>
        <v>25034</v>
      </c>
      <c r="B239" s="383">
        <f>SUM(CM12:CU215)</f>
        <v>0</v>
      </c>
    </row>
  </sheetData>
  <mergeCells count="168">
    <mergeCell ref="K210:M211"/>
    <mergeCell ref="C211:D211"/>
    <mergeCell ref="E211:F211"/>
    <mergeCell ref="G211:H211"/>
    <mergeCell ref="I211:J211"/>
    <mergeCell ref="A207:B207"/>
    <mergeCell ref="A208:B208"/>
    <mergeCell ref="A209:E209"/>
    <mergeCell ref="A210:A212"/>
    <mergeCell ref="B210:B212"/>
    <mergeCell ref="C210:J210"/>
    <mergeCell ref="A196:B196"/>
    <mergeCell ref="A197:A202"/>
    <mergeCell ref="A203:E203"/>
    <mergeCell ref="A204:B206"/>
    <mergeCell ref="C204:C206"/>
    <mergeCell ref="D204:D206"/>
    <mergeCell ref="E204:E206"/>
    <mergeCell ref="Z193:AA194"/>
    <mergeCell ref="F194:G194"/>
    <mergeCell ref="H194:I194"/>
    <mergeCell ref="J194:K194"/>
    <mergeCell ref="L194:M194"/>
    <mergeCell ref="N194:O194"/>
    <mergeCell ref="P194:Q194"/>
    <mergeCell ref="R194:S194"/>
    <mergeCell ref="T193:T195"/>
    <mergeCell ref="U193:U195"/>
    <mergeCell ref="V193:V195"/>
    <mergeCell ref="W193:W195"/>
    <mergeCell ref="X193:X195"/>
    <mergeCell ref="Y193:Y195"/>
    <mergeCell ref="A188:A189"/>
    <mergeCell ref="A190:A191"/>
    <mergeCell ref="A192:Q192"/>
    <mergeCell ref="A193:B195"/>
    <mergeCell ref="C193:C195"/>
    <mergeCell ref="D193:D195"/>
    <mergeCell ref="E193:E195"/>
    <mergeCell ref="F193:S193"/>
    <mergeCell ref="AM180:AM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179:B181"/>
    <mergeCell ref="C179:E180"/>
    <mergeCell ref="AQ179:AQ181"/>
    <mergeCell ref="AR179:AR181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F179:AI179"/>
    <mergeCell ref="AJ179:AM179"/>
    <mergeCell ref="AN179:AN181"/>
    <mergeCell ref="AO179:AP179"/>
    <mergeCell ref="V180:W180"/>
    <mergeCell ref="X180:Y180"/>
    <mergeCell ref="Z180:AA180"/>
    <mergeCell ref="AB180:AC180"/>
    <mergeCell ref="AO180:AO181"/>
    <mergeCell ref="AP180:AP181"/>
    <mergeCell ref="A167:A168"/>
    <mergeCell ref="A169:A171"/>
    <mergeCell ref="A172:A173"/>
    <mergeCell ref="A174:A175"/>
    <mergeCell ref="A176:A177"/>
    <mergeCell ref="A178:AG178"/>
    <mergeCell ref="AD165:AE165"/>
    <mergeCell ref="AF165:AG165"/>
    <mergeCell ref="AH165:AI165"/>
    <mergeCell ref="C164:E165"/>
    <mergeCell ref="AU164:AU166"/>
    <mergeCell ref="AV164:AV166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F164:AO164"/>
    <mergeCell ref="AP164:AP166"/>
    <mergeCell ref="AQ164:AR165"/>
    <mergeCell ref="AS164:AS166"/>
    <mergeCell ref="AT164:AT166"/>
    <mergeCell ref="V165:W165"/>
    <mergeCell ref="X165:Y165"/>
    <mergeCell ref="Z165:AA165"/>
    <mergeCell ref="AB165:AC165"/>
    <mergeCell ref="A159:B159"/>
    <mergeCell ref="A160:B160"/>
    <mergeCell ref="A161:B161"/>
    <mergeCell ref="A162:B162"/>
    <mergeCell ref="A164:A166"/>
    <mergeCell ref="B164:B166"/>
    <mergeCell ref="AN149:AO149"/>
    <mergeCell ref="A151:B151"/>
    <mergeCell ref="A152:A155"/>
    <mergeCell ref="A156:B156"/>
    <mergeCell ref="A157:B157"/>
    <mergeCell ref="A158:B158"/>
    <mergeCell ref="AB149:AC149"/>
    <mergeCell ref="AD149:AE149"/>
    <mergeCell ref="AF149:AG149"/>
    <mergeCell ref="AH149:AI149"/>
    <mergeCell ref="AJ149:AK149"/>
    <mergeCell ref="AL149:AM149"/>
    <mergeCell ref="A148:B150"/>
    <mergeCell ref="C148:E149"/>
    <mergeCell ref="AJ165:AK165"/>
    <mergeCell ref="AL165:AM165"/>
    <mergeCell ref="AN165:AO165"/>
    <mergeCell ref="AS148:AS150"/>
    <mergeCell ref="AT148:AU149"/>
    <mergeCell ref="AV148:AW149"/>
    <mergeCell ref="F149:G149"/>
    <mergeCell ref="H149:I149"/>
    <mergeCell ref="J149:K149"/>
    <mergeCell ref="L149:M149"/>
    <mergeCell ref="N149:O149"/>
    <mergeCell ref="P149:Q149"/>
    <mergeCell ref="R149:S149"/>
    <mergeCell ref="F148:AO148"/>
    <mergeCell ref="AP148:AP150"/>
    <mergeCell ref="AQ148:AQ150"/>
    <mergeCell ref="AR148:AR150"/>
    <mergeCell ref="T149:U149"/>
    <mergeCell ref="V149:W149"/>
    <mergeCell ref="X149:Y149"/>
    <mergeCell ref="Z149:AA149"/>
    <mergeCell ref="X69:Y69"/>
    <mergeCell ref="Z69:AA69"/>
    <mergeCell ref="AB69:AC69"/>
    <mergeCell ref="AD69:AD70"/>
    <mergeCell ref="AE69:AF69"/>
    <mergeCell ref="AG69:AI69"/>
    <mergeCell ref="AB10:AE10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9:W9"/>
    <mergeCell ref="X9:AE9"/>
    <mergeCell ref="AF9:AG10"/>
    <mergeCell ref="B10:B11"/>
    <mergeCell ref="C10:T10"/>
    <mergeCell ref="U10:U11"/>
    <mergeCell ref="V10:W10"/>
    <mergeCell ref="X10:AA10"/>
  </mergeCells>
  <dataValidations count="8">
    <dataValidation type="whole" allowBlank="1" showInputMessage="1" showErrorMessage="1" sqref="AC12:AG66" xr:uid="{7CD48377-75F9-4CB3-B30A-A66D2A16B172}">
      <formula1>0</formula1>
      <formula2>9.99999999999999E+37</formula2>
    </dataValidation>
    <dataValidation type="whole" allowBlank="1" showInputMessage="1" showErrorMessage="1" sqref="D12:T13 C36:O66 U12:W66 P15:T66 C12:C34 D15:O34" xr:uid="{6E7A1BFD-A510-4843-8AA0-85C4A9042074}">
      <formula1>0</formula1>
      <formula2>9.99999999999999E+38</formula2>
    </dataValidation>
    <dataValidation type="whole" allowBlank="1" showInputMessage="1" showErrorMessage="1" sqref="F129:V145 C129:E144" xr:uid="{84E4A06E-D978-41AE-8368-C4D37F7A94E7}">
      <formula1>0</formula1>
      <formula2>9.99999999999999E+41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C0979362-1887-4692-83BB-D5F3873B7F9C}">
      <formula1>0</formula1>
      <formula2>9.99999999999999E+40</formula2>
    </dataValidation>
    <dataValidation type="whole" allowBlank="1" showInputMessage="1" showErrorMessage="1" sqref="F182:AR191" xr:uid="{736D294E-1071-46C4-A688-86792B0DDC77}">
      <formula1>0</formula1>
      <formula2>9.99999999999999E+36</formula2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:T202 N200:S200" xr:uid="{21D59887-8E6F-4E8F-B94D-3496D97F1CFF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6BE9BC6A-9EE4-44A9-8D97-3B42CE22E240}">
      <formula1>0</formula1>
    </dataValidation>
    <dataValidation type="whole" operator="greaterThanOrEqual" allowBlank="1" showInputMessage="1" showErrorMessage="1" sqref="U197:AA202 N199:S199 D207:E208 C213:M215 N196:AA196 F196:M202 G71:I125 C71:E125 K71:M125 O71:AI125 D14 N201:S202" xr:uid="{28F32C5C-7069-415F-99F1-152F1CA37F94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2025-03-20T18:21:06Z</dcterms:created>
  <dcterms:modified xsi:type="dcterms:W3CDTF">2026-02-16T23:26:54Z</dcterms:modified>
</cp:coreProperties>
</file>